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mc:AlternateContent xmlns:mc="http://schemas.openxmlformats.org/markup-compatibility/2006">
    <mc:Choice Requires="x15">
      <x15ac:absPath xmlns:x15ac="http://schemas.microsoft.com/office/spreadsheetml/2010/11/ac" url="C:\Users\DIMITAR\Desktop\CA JRC\"/>
    </mc:Choice>
  </mc:AlternateContent>
  <xr:revisionPtr revIDLastSave="0" documentId="13_ncr:1_{CAE2FCFA-73BC-4044-89B3-FA122EF1ECC7}" xr6:coauthVersionLast="47" xr6:coauthVersionMax="47" xr10:uidLastSave="{00000000-0000-0000-0000-000000000000}"/>
  <bookViews>
    <workbookView xWindow="-120" yWindow="-120" windowWidth="20730" windowHeight="11040" xr2:uid="{00000000-000D-0000-FFFF-FFFF00000000}"/>
  </bookViews>
  <sheets>
    <sheet name="Home" sheetId="1" r:id="rId1"/>
    <sheet name="Table of Contents" sheetId="2" r:id="rId2"/>
    <sheet name="INFORM CA 2022 results" sheetId="3" r:id="rId3"/>
    <sheet name="correlation matrix" sheetId="4" state="hidden" r:id="rId4"/>
    <sheet name="Hazard &amp; Exposure" sheetId="5" r:id="rId5"/>
    <sheet name="Vulnerability" sheetId="6" r:id="rId6"/>
    <sheet name="Lack of Coping Capacity" sheetId="7" r:id="rId7"/>
    <sheet name="Indicator Data" sheetId="8" r:id="rId8"/>
    <sheet name="Indicator Metadata" sheetId="9" r:id="rId9"/>
    <sheet name="Lack of Reliability Index" sheetId="10" r:id="rId10"/>
    <sheet name="Indicator Date" sheetId="11" r:id="rId11"/>
    <sheet name="Indicator Source" sheetId="12" r:id="rId12"/>
    <sheet name="Indicator Geographical level" sheetId="13" r:id="rId13"/>
    <sheet name="Indicator Data imputation" sheetId="14" r:id="rId14"/>
    <sheet name="Indicator Date hidden2" sheetId="15" r:id="rId15"/>
    <sheet name="Imputed and missing data hidden" sheetId="16" r:id="rId16"/>
  </sheets>
  <definedNames>
    <definedName name="_2012.06.11___GFM_Indicator_List" localSheetId="8">'Indicator Metadata'!$E$20:$M$63</definedName>
    <definedName name="_xlnm._FilterDatabase" localSheetId="2" hidden="1">'INFORM CA 2022 results'!$A$3:$AO$54</definedName>
    <definedName name="_xlnm._FilterDatabase" localSheetId="9" hidden="1">'Lack of Reliability Index'!$A$1:$H$1</definedName>
    <definedName name="_Key1" localSheetId="4">#REF!</definedName>
    <definedName name="_Key1" localSheetId="13">#REF!</definedName>
    <definedName name="_Key1" localSheetId="10">#REF!</definedName>
    <definedName name="_Key1" localSheetId="12">#REF!</definedName>
    <definedName name="_Key1" localSheetId="11">#REF!</definedName>
    <definedName name="_Key1">#REF!</definedName>
    <definedName name="_Order1">255</definedName>
    <definedName name="_Sort" localSheetId="4">#REF!</definedName>
    <definedName name="_Sort" localSheetId="13">#REF!</definedName>
    <definedName name="_Sort" localSheetId="10">#REF!</definedName>
    <definedName name="_Sort" localSheetId="12">#REF!</definedName>
    <definedName name="_Sort" localSheetId="11">#REF!</definedName>
    <definedName name="_Sort">#REF!</definedName>
    <definedName name="aa" localSheetId="12">#REF!</definedName>
    <definedName name="a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h1KwwEtEQAPcRk5QEB/GWFlLu9g=="/>
    </ext>
  </extLst>
</workbook>
</file>

<file path=xl/calcChain.xml><?xml version="1.0" encoding="utf-8"?>
<calcChain xmlns="http://schemas.openxmlformats.org/spreadsheetml/2006/main">
  <c r="M3" i="7" l="1"/>
  <c r="N3" i="7" s="1"/>
  <c r="L3" i="7"/>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52" i="16"/>
  <c r="B52" i="16"/>
  <c r="BK52" i="16" s="1"/>
  <c r="BL52" i="16" s="1"/>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51" i="16"/>
  <c r="B51" i="16"/>
  <c r="BK51" i="16" s="1"/>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BK50" i="16" s="1"/>
  <c r="BL50" i="16" s="1"/>
  <c r="F50" i="16"/>
  <c r="E50" i="16"/>
  <c r="D50" i="16"/>
  <c r="C50" i="16"/>
  <c r="B50"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BK49" i="16" s="1"/>
  <c r="BL49" i="16" s="1"/>
  <c r="E49" i="16"/>
  <c r="D49" i="16"/>
  <c r="C49" i="16"/>
  <c r="B49"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BK48" i="16" s="1"/>
  <c r="BL48" i="16" s="1"/>
  <c r="D48" i="16"/>
  <c r="C48" i="16"/>
  <c r="B48"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47" i="16"/>
  <c r="B47" i="16"/>
  <c r="BK47" i="16" s="1"/>
  <c r="BL47" i="16" s="1"/>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46" i="16"/>
  <c r="BK46" i="16" s="1"/>
  <c r="B46"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45" i="16"/>
  <c r="B45" i="16"/>
  <c r="BK45" i="16" s="1"/>
  <c r="BL45" i="16" s="1"/>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44" i="16"/>
  <c r="B44" i="16"/>
  <c r="BK44" i="16" s="1"/>
  <c r="BL44" i="16" s="1"/>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BK43" i="16" s="1"/>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BK42" i="16" s="1"/>
  <c r="BL42" i="16" s="1"/>
  <c r="F42" i="16"/>
  <c r="E42" i="16"/>
  <c r="D42" i="16"/>
  <c r="C42" i="16"/>
  <c r="B42"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BK41" i="16" s="1"/>
  <c r="BL41" i="16" s="1"/>
  <c r="E41" i="16"/>
  <c r="D41" i="16"/>
  <c r="C41" i="16"/>
  <c r="B41"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BK40" i="16" s="1"/>
  <c r="BL40" i="16" s="1"/>
  <c r="D40" i="16"/>
  <c r="C40" i="16"/>
  <c r="B40"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39" i="16"/>
  <c r="B39" i="16"/>
  <c r="BK39" i="16" s="1"/>
  <c r="BL39" i="16" s="1"/>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K38" i="16" s="1"/>
  <c r="B38"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37" i="16"/>
  <c r="BK37" i="16" s="1"/>
  <c r="BL37" i="16" s="1"/>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C36" i="16"/>
  <c r="B36" i="16"/>
  <c r="BK36" i="16" s="1"/>
  <c r="BL36" i="16" s="1"/>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35" i="16"/>
  <c r="B35" i="16"/>
  <c r="BK35" i="16" s="1"/>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BK34" i="16" s="1"/>
  <c r="BL34" i="16" s="1"/>
  <c r="F34" i="16"/>
  <c r="E34" i="16"/>
  <c r="D34" i="16"/>
  <c r="C34" i="16"/>
  <c r="B34"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BK33" i="16" s="1"/>
  <c r="BL33" i="16" s="1"/>
  <c r="E33" i="16"/>
  <c r="D33" i="16"/>
  <c r="C33" i="16"/>
  <c r="B33"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BK32" i="16" s="1"/>
  <c r="BL32" i="16" s="1"/>
  <c r="D32" i="16"/>
  <c r="C32" i="16"/>
  <c r="B32"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B31" i="16"/>
  <c r="BK31" i="16" s="1"/>
  <c r="BL31" i="16" s="1"/>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30" i="16"/>
  <c r="BK30" i="16" s="1"/>
  <c r="B30"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BK29" i="16" s="1"/>
  <c r="BL29" i="16" s="1"/>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28" i="16"/>
  <c r="B28" i="16"/>
  <c r="BK28" i="16" s="1"/>
  <c r="BL28" i="16" s="1"/>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27" i="16"/>
  <c r="B27" i="16"/>
  <c r="BK27" i="16" s="1"/>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BK26" i="16" s="1"/>
  <c r="BL26" i="16" s="1"/>
  <c r="F26" i="16"/>
  <c r="E26" i="16"/>
  <c r="D26" i="16"/>
  <c r="C26" i="16"/>
  <c r="B26"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BK25" i="16" s="1"/>
  <c r="BL25" i="16" s="1"/>
  <c r="E25" i="16"/>
  <c r="D25" i="16"/>
  <c r="C25" i="16"/>
  <c r="B25"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BK24" i="16" s="1"/>
  <c r="BL24" i="16" s="1"/>
  <c r="D24" i="16"/>
  <c r="C24" i="16"/>
  <c r="B24"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23" i="16"/>
  <c r="B23" i="16"/>
  <c r="BK23" i="16" s="1"/>
  <c r="BL23" i="16" s="1"/>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22" i="16"/>
  <c r="BK22" i="16" s="1"/>
  <c r="BL22" i="16" s="1"/>
  <c r="B22"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21" i="16"/>
  <c r="B21" i="16"/>
  <c r="BK21" i="16" s="1"/>
  <c r="BL21" i="16" s="1"/>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20" i="16"/>
  <c r="B20" i="16"/>
  <c r="BK20" i="16" s="1"/>
  <c r="BL20" i="16" s="1"/>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D19" i="16"/>
  <c r="C19" i="16"/>
  <c r="B19" i="16"/>
  <c r="BK19" i="16" s="1"/>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BK18" i="16" s="1"/>
  <c r="BL18" i="16" s="1"/>
  <c r="F18" i="16"/>
  <c r="E18" i="16"/>
  <c r="D18" i="16"/>
  <c r="C18" i="16"/>
  <c r="B18"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BK17" i="16" s="1"/>
  <c r="BL17" i="16" s="1"/>
  <c r="E17" i="16"/>
  <c r="D17" i="16"/>
  <c r="C17" i="16"/>
  <c r="B17"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BK16" i="16" s="1"/>
  <c r="BL16" i="16" s="1"/>
  <c r="D16" i="16"/>
  <c r="C16" i="16"/>
  <c r="B16"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15" i="16"/>
  <c r="BK15" i="16" s="1"/>
  <c r="BL15" i="16" s="1"/>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14" i="16"/>
  <c r="BK14" i="16" s="1"/>
  <c r="BL14" i="16" s="1"/>
  <c r="B14"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13" i="16"/>
  <c r="B13" i="16"/>
  <c r="BK13" i="16" s="1"/>
  <c r="BL13" i="16" s="1"/>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12" i="16"/>
  <c r="BK12" i="16" s="1"/>
  <c r="BL12" i="16" s="1"/>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11" i="16"/>
  <c r="BK11" i="16" s="1"/>
  <c r="BL11" i="16" s="1"/>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BK10" i="16" s="1"/>
  <c r="BL10" i="16" s="1"/>
  <c r="F10" i="16"/>
  <c r="E10" i="16"/>
  <c r="D10" i="16"/>
  <c r="C10" i="16"/>
  <c r="B10"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BK9" i="16" s="1"/>
  <c r="BL9" i="16" s="1"/>
  <c r="E9" i="16"/>
  <c r="D9" i="16"/>
  <c r="C9" i="16"/>
  <c r="B9"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BK8" i="16" s="1"/>
  <c r="BL8" i="16" s="1"/>
  <c r="D8" i="16"/>
  <c r="C8" i="16"/>
  <c r="B8"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7" i="16"/>
  <c r="B7" i="16"/>
  <c r="BK7" i="16" s="1"/>
  <c r="BL7" i="16" s="1"/>
  <c r="BJ6" i="16"/>
  <c r="BI6" i="16"/>
  <c r="BH6" i="16"/>
  <c r="BG6" i="16"/>
  <c r="BF6" i="16"/>
  <c r="BE6" i="16"/>
  <c r="BD6" i="16"/>
  <c r="BC6" i="16"/>
  <c r="BB6" i="16"/>
  <c r="BA6" i="16"/>
  <c r="AZ6" i="16"/>
  <c r="AY6" i="16"/>
  <c r="AX6" i="16"/>
  <c r="AW6" i="16"/>
  <c r="AV6" i="16"/>
  <c r="AU6" i="16"/>
  <c r="AT6" i="16"/>
  <c r="AS6" i="16"/>
  <c r="AR6" i="16"/>
  <c r="AQ6" i="16"/>
  <c r="AP6" i="16"/>
  <c r="AO6" i="16"/>
  <c r="AN6" i="16"/>
  <c r="AM6" i="16"/>
  <c r="AL6" i="16"/>
  <c r="AK6" i="16"/>
  <c r="AJ6" i="16"/>
  <c r="AI6" i="16"/>
  <c r="AH6" i="16"/>
  <c r="AG6" i="16"/>
  <c r="AF6" i="16"/>
  <c r="AE6" i="16"/>
  <c r="AD6" i="16"/>
  <c r="AC6" i="16"/>
  <c r="AB6" i="16"/>
  <c r="AA6" i="16"/>
  <c r="Z6" i="16"/>
  <c r="Y6" i="16"/>
  <c r="X6" i="16"/>
  <c r="W6" i="16"/>
  <c r="V6" i="16"/>
  <c r="U6" i="16"/>
  <c r="T6" i="16"/>
  <c r="S6" i="16"/>
  <c r="R6" i="16"/>
  <c r="Q6" i="16"/>
  <c r="P6" i="16"/>
  <c r="O6" i="16"/>
  <c r="N6" i="16"/>
  <c r="M6" i="16"/>
  <c r="L6" i="16"/>
  <c r="K6" i="16"/>
  <c r="J6" i="16"/>
  <c r="I6" i="16"/>
  <c r="H6" i="16"/>
  <c r="G6" i="16"/>
  <c r="F6" i="16"/>
  <c r="E6" i="16"/>
  <c r="D6" i="16"/>
  <c r="C6" i="16"/>
  <c r="BK6" i="16" s="1"/>
  <c r="BL6" i="16" s="1"/>
  <c r="B6" i="16"/>
  <c r="BJ5" i="16"/>
  <c r="BI5" i="16"/>
  <c r="BH5" i="16"/>
  <c r="BG5" i="16"/>
  <c r="BF5" i="16"/>
  <c r="BE5" i="16"/>
  <c r="BD5" i="16"/>
  <c r="BC5" i="16"/>
  <c r="BB5" i="16"/>
  <c r="BA5" i="16"/>
  <c r="AZ5" i="16"/>
  <c r="AY5" i="16"/>
  <c r="AX5" i="16"/>
  <c r="AW5" i="16"/>
  <c r="AV5" i="16"/>
  <c r="AU5" i="16"/>
  <c r="AT5" i="16"/>
  <c r="AS5" i="16"/>
  <c r="AR5" i="16"/>
  <c r="AQ5" i="16"/>
  <c r="AP5" i="16"/>
  <c r="AO5" i="16"/>
  <c r="AN5" i="16"/>
  <c r="AM5" i="16"/>
  <c r="AL5" i="16"/>
  <c r="AK5" i="16"/>
  <c r="AJ5" i="16"/>
  <c r="AI5" i="16"/>
  <c r="AH5" i="16"/>
  <c r="AG5" i="16"/>
  <c r="AF5" i="16"/>
  <c r="AE5" i="16"/>
  <c r="AD5" i="16"/>
  <c r="AC5" i="16"/>
  <c r="AB5" i="16"/>
  <c r="AA5" i="16"/>
  <c r="Z5" i="16"/>
  <c r="Y5" i="16"/>
  <c r="X5" i="16"/>
  <c r="W5" i="16"/>
  <c r="V5" i="16"/>
  <c r="U5" i="16"/>
  <c r="T5" i="16"/>
  <c r="S5" i="16"/>
  <c r="R5" i="16"/>
  <c r="Q5" i="16"/>
  <c r="P5" i="16"/>
  <c r="O5" i="16"/>
  <c r="N5" i="16"/>
  <c r="M5" i="16"/>
  <c r="L5" i="16"/>
  <c r="K5" i="16"/>
  <c r="J5" i="16"/>
  <c r="I5" i="16"/>
  <c r="H5" i="16"/>
  <c r="G5" i="16"/>
  <c r="F5" i="16"/>
  <c r="E5" i="16"/>
  <c r="D5" i="16"/>
  <c r="C5" i="16"/>
  <c r="B5" i="16"/>
  <c r="BK5" i="16" s="1"/>
  <c r="BL5" i="16" s="1"/>
  <c r="BJ4" i="16"/>
  <c r="BI4" i="16"/>
  <c r="BH4" i="16"/>
  <c r="BG4" i="16"/>
  <c r="BF4" i="16"/>
  <c r="BE4" i="16"/>
  <c r="BD4" i="16"/>
  <c r="BC4" i="16"/>
  <c r="BB4" i="16"/>
  <c r="BA4" i="16"/>
  <c r="AZ4" i="16"/>
  <c r="AY4" i="16"/>
  <c r="AX4" i="16"/>
  <c r="AW4" i="16"/>
  <c r="AV4" i="16"/>
  <c r="AU4" i="16"/>
  <c r="AT4" i="16"/>
  <c r="AS4" i="16"/>
  <c r="AR4" i="16"/>
  <c r="AQ4" i="16"/>
  <c r="AP4" i="16"/>
  <c r="AO4" i="16"/>
  <c r="AN4" i="16"/>
  <c r="AM4" i="16"/>
  <c r="AL4" i="16"/>
  <c r="AK4" i="16"/>
  <c r="AJ4" i="16"/>
  <c r="AI4" i="16"/>
  <c r="AH4" i="16"/>
  <c r="AG4" i="16"/>
  <c r="AF4" i="16"/>
  <c r="AE4" i="16"/>
  <c r="AD4" i="16"/>
  <c r="AC4" i="16"/>
  <c r="AB4" i="16"/>
  <c r="AA4" i="16"/>
  <c r="Z4" i="16"/>
  <c r="Y4" i="16"/>
  <c r="X4" i="16"/>
  <c r="W4" i="16"/>
  <c r="V4" i="16"/>
  <c r="U4" i="16"/>
  <c r="T4" i="16"/>
  <c r="S4" i="16"/>
  <c r="R4" i="16"/>
  <c r="Q4" i="16"/>
  <c r="P4" i="16"/>
  <c r="O4" i="16"/>
  <c r="N4" i="16"/>
  <c r="M4" i="16"/>
  <c r="L4" i="16"/>
  <c r="K4" i="16"/>
  <c r="J4" i="16"/>
  <c r="I4" i="16"/>
  <c r="H4" i="16"/>
  <c r="G4" i="16"/>
  <c r="F4" i="16"/>
  <c r="E4" i="16"/>
  <c r="D4" i="16"/>
  <c r="C4" i="16"/>
  <c r="B4" i="16"/>
  <c r="BK4" i="16" s="1"/>
  <c r="BL4" i="16" s="1"/>
  <c r="BJ3" i="16"/>
  <c r="BI3" i="16"/>
  <c r="BH3" i="16"/>
  <c r="BG3" i="16"/>
  <c r="BF3" i="16"/>
  <c r="BE3" i="16"/>
  <c r="BD3" i="16"/>
  <c r="BC3" i="16"/>
  <c r="BB3" i="16"/>
  <c r="BA3" i="16"/>
  <c r="AZ3" i="16"/>
  <c r="AY3" i="16"/>
  <c r="AX3" i="16"/>
  <c r="AW3" i="16"/>
  <c r="AV3" i="16"/>
  <c r="AU3" i="16"/>
  <c r="AT3" i="16"/>
  <c r="AS3" i="16"/>
  <c r="AR3" i="16"/>
  <c r="AQ3" i="16"/>
  <c r="AP3" i="16"/>
  <c r="AO3" i="16"/>
  <c r="AN3" i="16"/>
  <c r="AM3" i="16"/>
  <c r="AL3" i="16"/>
  <c r="AK3" i="16"/>
  <c r="AJ3" i="16"/>
  <c r="AI3" i="16"/>
  <c r="AH3" i="16"/>
  <c r="AG3" i="16"/>
  <c r="AF3" i="16"/>
  <c r="AE3" i="16"/>
  <c r="AD3" i="16"/>
  <c r="AC3" i="16"/>
  <c r="AB3" i="16"/>
  <c r="AA3" i="16"/>
  <c r="Z3" i="16"/>
  <c r="Y3" i="16"/>
  <c r="X3" i="16"/>
  <c r="W3" i="16"/>
  <c r="V3" i="16"/>
  <c r="U3" i="16"/>
  <c r="T3" i="16"/>
  <c r="S3" i="16"/>
  <c r="R3" i="16"/>
  <c r="Q3" i="16"/>
  <c r="P3" i="16"/>
  <c r="O3" i="16"/>
  <c r="N3" i="16"/>
  <c r="M3" i="16"/>
  <c r="L3" i="16"/>
  <c r="K3" i="16"/>
  <c r="J3" i="16"/>
  <c r="I3" i="16"/>
  <c r="H3" i="16"/>
  <c r="G3" i="16"/>
  <c r="F3" i="16"/>
  <c r="E3" i="16"/>
  <c r="D3" i="16"/>
  <c r="C3" i="16"/>
  <c r="B3" i="16"/>
  <c r="BK3" i="16" s="1"/>
  <c r="BL3" i="16" s="1"/>
  <c r="BJ2" i="16"/>
  <c r="BI2" i="16"/>
  <c r="BH2" i="16"/>
  <c r="BG2" i="16"/>
  <c r="BF2" i="16"/>
  <c r="BE2" i="16"/>
  <c r="BD2" i="16"/>
  <c r="BC2" i="16"/>
  <c r="BB2" i="16"/>
  <c r="BA2" i="16"/>
  <c r="AZ2" i="16"/>
  <c r="AY2" i="16"/>
  <c r="AX2" i="16"/>
  <c r="AW2" i="16"/>
  <c r="AV2" i="16"/>
  <c r="AU2" i="16"/>
  <c r="AT2" i="16"/>
  <c r="AS2" i="16"/>
  <c r="AR2" i="16"/>
  <c r="AQ2" i="16"/>
  <c r="AP2" i="16"/>
  <c r="AO2" i="16"/>
  <c r="AN2" i="16"/>
  <c r="AM2" i="16"/>
  <c r="AL2" i="16"/>
  <c r="AK2" i="16"/>
  <c r="AJ2" i="16"/>
  <c r="AI2" i="16"/>
  <c r="AH2" i="16"/>
  <c r="AG2" i="16"/>
  <c r="AF2" i="16"/>
  <c r="AE2" i="16"/>
  <c r="AD2" i="16"/>
  <c r="AC2" i="16"/>
  <c r="AB2" i="16"/>
  <c r="AA2" i="16"/>
  <c r="Z2" i="16"/>
  <c r="Y2" i="16"/>
  <c r="X2" i="16"/>
  <c r="W2" i="16"/>
  <c r="V2" i="16"/>
  <c r="U2" i="16"/>
  <c r="T2" i="16"/>
  <c r="S2" i="16"/>
  <c r="R2" i="16"/>
  <c r="Q2" i="16"/>
  <c r="P2" i="16"/>
  <c r="O2" i="16"/>
  <c r="N2" i="16"/>
  <c r="M2" i="16"/>
  <c r="L2" i="16"/>
  <c r="K2" i="16"/>
  <c r="J2" i="16"/>
  <c r="I2" i="16"/>
  <c r="H2" i="16"/>
  <c r="G2" i="16"/>
  <c r="BK2" i="16" s="1"/>
  <c r="BL2" i="16" s="1"/>
  <c r="F2" i="16"/>
  <c r="E2" i="16"/>
  <c r="D2" i="16"/>
  <c r="C2" i="16"/>
  <c r="B2" i="16"/>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I53" i="15"/>
  <c r="AH53" i="15"/>
  <c r="AG53" i="15"/>
  <c r="AF53" i="15"/>
  <c r="AE53" i="15"/>
  <c r="AD53" i="15"/>
  <c r="AC53" i="15"/>
  <c r="AB53" i="15"/>
  <c r="AA53" i="15"/>
  <c r="Z53" i="15"/>
  <c r="Y53" i="15"/>
  <c r="X53" i="15"/>
  <c r="W53" i="15"/>
  <c r="V53" i="15"/>
  <c r="U53" i="15"/>
  <c r="T53" i="15"/>
  <c r="S53" i="15"/>
  <c r="R53" i="15"/>
  <c r="Q53" i="15"/>
  <c r="P53" i="15"/>
  <c r="O53" i="15"/>
  <c r="N53" i="15"/>
  <c r="M53" i="15"/>
  <c r="L53" i="15"/>
  <c r="K53" i="15"/>
  <c r="J53" i="15"/>
  <c r="I53" i="15"/>
  <c r="H53" i="15"/>
  <c r="G53" i="15"/>
  <c r="F53" i="15"/>
  <c r="BL53" i="15" s="1"/>
  <c r="E53" i="15"/>
  <c r="D53" i="15"/>
  <c r="C53" i="15"/>
  <c r="B53" i="15"/>
  <c r="BH53" i="15" s="1"/>
  <c r="BI53" i="15" s="1"/>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I52" i="15"/>
  <c r="AH52" i="15"/>
  <c r="AG52" i="15"/>
  <c r="AF52" i="15"/>
  <c r="AE52" i="15"/>
  <c r="AD52" i="15"/>
  <c r="AC52" i="15"/>
  <c r="AB52" i="15"/>
  <c r="AA52" i="15"/>
  <c r="Z52" i="15"/>
  <c r="Y52" i="15"/>
  <c r="X52" i="15"/>
  <c r="W52" i="15"/>
  <c r="V52" i="15"/>
  <c r="U52" i="15"/>
  <c r="T52" i="15"/>
  <c r="S52" i="15"/>
  <c r="R52" i="15"/>
  <c r="Q52" i="15"/>
  <c r="P52" i="15"/>
  <c r="O52" i="15"/>
  <c r="N52" i="15"/>
  <c r="M52" i="15"/>
  <c r="L52" i="15"/>
  <c r="K52" i="15"/>
  <c r="J52" i="15"/>
  <c r="I52" i="15"/>
  <c r="H52" i="15"/>
  <c r="G52" i="15"/>
  <c r="F52" i="15"/>
  <c r="BJ52" i="15" s="1"/>
  <c r="E52" i="15"/>
  <c r="BL52" i="15" s="1"/>
  <c r="D52" i="15"/>
  <c r="C52" i="15"/>
  <c r="B52" i="15"/>
  <c r="BH52" i="15" s="1"/>
  <c r="BI52" i="15" s="1"/>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I51" i="15"/>
  <c r="AH51" i="15"/>
  <c r="AG51" i="15"/>
  <c r="AF51" i="15"/>
  <c r="AE51" i="15"/>
  <c r="AD51" i="15"/>
  <c r="AC51" i="15"/>
  <c r="AB51" i="15"/>
  <c r="AA51" i="15"/>
  <c r="Z51" i="15"/>
  <c r="Y51" i="15"/>
  <c r="X51" i="15"/>
  <c r="W51" i="15"/>
  <c r="V51" i="15"/>
  <c r="U51" i="15"/>
  <c r="T51" i="15"/>
  <c r="S51" i="15"/>
  <c r="R51" i="15"/>
  <c r="Q51" i="15"/>
  <c r="P51" i="15"/>
  <c r="O51" i="15"/>
  <c r="N51" i="15"/>
  <c r="M51" i="15"/>
  <c r="L51" i="15"/>
  <c r="K51" i="15"/>
  <c r="J51" i="15"/>
  <c r="I51" i="15"/>
  <c r="H51" i="15"/>
  <c r="G51" i="15"/>
  <c r="F51" i="15"/>
  <c r="E51" i="15"/>
  <c r="D51" i="15"/>
  <c r="BL51" i="15" s="1"/>
  <c r="C51" i="15"/>
  <c r="B51"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I50" i="15"/>
  <c r="AH50" i="15"/>
  <c r="AG50" i="15"/>
  <c r="AF50" i="15"/>
  <c r="AE50" i="15"/>
  <c r="AD50" i="15"/>
  <c r="AC50" i="15"/>
  <c r="AB50" i="15"/>
  <c r="AA50" i="15"/>
  <c r="Z50" i="15"/>
  <c r="Y50" i="15"/>
  <c r="X50" i="15"/>
  <c r="W50" i="15"/>
  <c r="V50" i="15"/>
  <c r="U50" i="15"/>
  <c r="T50" i="15"/>
  <c r="S50" i="15"/>
  <c r="R50" i="15"/>
  <c r="Q50" i="15"/>
  <c r="P50" i="15"/>
  <c r="O50" i="15"/>
  <c r="N50" i="15"/>
  <c r="M50" i="15"/>
  <c r="L50" i="15"/>
  <c r="K50" i="15"/>
  <c r="J50" i="15"/>
  <c r="I50" i="15"/>
  <c r="H50" i="15"/>
  <c r="G50" i="15"/>
  <c r="F50" i="15"/>
  <c r="E50" i="15"/>
  <c r="D50" i="15"/>
  <c r="BJ50" i="15" s="1"/>
  <c r="C50" i="15"/>
  <c r="BL50" i="15" s="1"/>
  <c r="B50"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I49" i="15"/>
  <c r="AH49" i="15"/>
  <c r="AG49" i="15"/>
  <c r="AF49" i="15"/>
  <c r="AE49" i="15"/>
  <c r="AD49" i="15"/>
  <c r="AC49" i="15"/>
  <c r="AB49" i="15"/>
  <c r="AA49" i="15"/>
  <c r="Z49" i="15"/>
  <c r="Y49" i="15"/>
  <c r="X49" i="15"/>
  <c r="W49" i="15"/>
  <c r="V49" i="15"/>
  <c r="U49" i="15"/>
  <c r="T49" i="15"/>
  <c r="S49" i="15"/>
  <c r="R49" i="15"/>
  <c r="Q49" i="15"/>
  <c r="P49" i="15"/>
  <c r="O49" i="15"/>
  <c r="N49" i="15"/>
  <c r="M49" i="15"/>
  <c r="L49" i="15"/>
  <c r="K49" i="15"/>
  <c r="J49" i="15"/>
  <c r="I49" i="15"/>
  <c r="H49" i="15"/>
  <c r="G49" i="15"/>
  <c r="F49" i="15"/>
  <c r="E49" i="15"/>
  <c r="D49" i="15"/>
  <c r="C49" i="15"/>
  <c r="B49" i="15"/>
  <c r="BL49" i="15" s="1"/>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I48" i="15"/>
  <c r="AH48" i="15"/>
  <c r="AG48" i="15"/>
  <c r="AF48" i="15"/>
  <c r="AE48" i="15"/>
  <c r="AD48" i="15"/>
  <c r="AC48" i="15"/>
  <c r="AB48" i="15"/>
  <c r="AA48" i="15"/>
  <c r="Z48" i="15"/>
  <c r="Y48" i="15"/>
  <c r="X48" i="15"/>
  <c r="W48" i="15"/>
  <c r="V48" i="15"/>
  <c r="U48" i="15"/>
  <c r="T48" i="15"/>
  <c r="S48" i="15"/>
  <c r="R48" i="15"/>
  <c r="Q48" i="15"/>
  <c r="P48" i="15"/>
  <c r="O48" i="15"/>
  <c r="N48" i="15"/>
  <c r="M48" i="15"/>
  <c r="L48" i="15"/>
  <c r="K48" i="15"/>
  <c r="J48" i="15"/>
  <c r="I48" i="15"/>
  <c r="H48" i="15"/>
  <c r="G48" i="15"/>
  <c r="F48" i="15"/>
  <c r="E48" i="15"/>
  <c r="D48" i="15"/>
  <c r="C48" i="15"/>
  <c r="B48" i="15"/>
  <c r="BL48" i="15" s="1"/>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I47" i="15"/>
  <c r="AH47" i="15"/>
  <c r="AG47" i="15"/>
  <c r="AF47" i="15"/>
  <c r="AE47" i="15"/>
  <c r="AD47" i="15"/>
  <c r="AC47" i="15"/>
  <c r="AB47" i="15"/>
  <c r="AA47" i="15"/>
  <c r="Z47" i="15"/>
  <c r="Y47" i="15"/>
  <c r="X47" i="15"/>
  <c r="W47" i="15"/>
  <c r="V47" i="15"/>
  <c r="U47" i="15"/>
  <c r="T47" i="15"/>
  <c r="S47" i="15"/>
  <c r="R47" i="15"/>
  <c r="Q47" i="15"/>
  <c r="P47" i="15"/>
  <c r="O47" i="15"/>
  <c r="N47" i="15"/>
  <c r="M47" i="15"/>
  <c r="L47" i="15"/>
  <c r="K47" i="15"/>
  <c r="J47" i="15"/>
  <c r="I47" i="15"/>
  <c r="H47" i="15"/>
  <c r="G47" i="15"/>
  <c r="F47" i="15"/>
  <c r="E47" i="15"/>
  <c r="D47" i="15"/>
  <c r="C47" i="15"/>
  <c r="BL47" i="15" s="1"/>
  <c r="B47" i="15"/>
  <c r="BK47" i="15" s="1"/>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AD46" i="15"/>
  <c r="AC46" i="15"/>
  <c r="AB46" i="15"/>
  <c r="AA46" i="15"/>
  <c r="Z46" i="15"/>
  <c r="Y46" i="15"/>
  <c r="X46" i="15"/>
  <c r="W46" i="15"/>
  <c r="V46" i="15"/>
  <c r="U46" i="15"/>
  <c r="T46" i="15"/>
  <c r="S46" i="15"/>
  <c r="R46" i="15"/>
  <c r="Q46" i="15"/>
  <c r="P46" i="15"/>
  <c r="O46" i="15"/>
  <c r="N46" i="15"/>
  <c r="M46" i="15"/>
  <c r="L46" i="15"/>
  <c r="K46" i="15"/>
  <c r="J46" i="15"/>
  <c r="I46" i="15"/>
  <c r="H46" i="15"/>
  <c r="BL46" i="15" s="1"/>
  <c r="G46" i="15"/>
  <c r="F46" i="15"/>
  <c r="E46" i="15"/>
  <c r="D46" i="15"/>
  <c r="C46" i="15"/>
  <c r="B46" i="15"/>
  <c r="BJ46" i="15" s="1"/>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I45" i="15"/>
  <c r="AH45" i="15"/>
  <c r="AG45" i="15"/>
  <c r="AF45" i="15"/>
  <c r="AE45" i="15"/>
  <c r="AD45" i="15"/>
  <c r="AC45" i="15"/>
  <c r="AB45" i="15"/>
  <c r="AA45" i="15"/>
  <c r="Z45" i="15"/>
  <c r="Y45" i="15"/>
  <c r="X45" i="15"/>
  <c r="W45" i="15"/>
  <c r="V45" i="15"/>
  <c r="U45" i="15"/>
  <c r="T45" i="15"/>
  <c r="S45" i="15"/>
  <c r="R45" i="15"/>
  <c r="Q45" i="15"/>
  <c r="P45" i="15"/>
  <c r="O45" i="15"/>
  <c r="N45" i="15"/>
  <c r="M45" i="15"/>
  <c r="L45" i="15"/>
  <c r="K45" i="15"/>
  <c r="J45" i="15"/>
  <c r="I45" i="15"/>
  <c r="H45" i="15"/>
  <c r="G45" i="15"/>
  <c r="BK45" i="15" s="1"/>
  <c r="F45" i="15"/>
  <c r="BL45" i="15" s="1"/>
  <c r="E45" i="15"/>
  <c r="D45" i="15"/>
  <c r="C45" i="15"/>
  <c r="B45" i="15"/>
  <c r="BH45" i="15" s="1"/>
  <c r="BI45" i="15" s="1"/>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I44" i="15"/>
  <c r="AH44" i="15"/>
  <c r="AG44" i="15"/>
  <c r="AF44" i="15"/>
  <c r="AE44" i="15"/>
  <c r="AD44" i="15"/>
  <c r="AC44" i="15"/>
  <c r="AB44" i="15"/>
  <c r="AA44" i="15"/>
  <c r="Z44" i="15"/>
  <c r="Y44" i="15"/>
  <c r="X44" i="15"/>
  <c r="W44" i="15"/>
  <c r="V44" i="15"/>
  <c r="U44" i="15"/>
  <c r="T44" i="15"/>
  <c r="S44" i="15"/>
  <c r="R44" i="15"/>
  <c r="Q44" i="15"/>
  <c r="P44" i="15"/>
  <c r="O44" i="15"/>
  <c r="N44" i="15"/>
  <c r="M44" i="15"/>
  <c r="L44" i="15"/>
  <c r="K44" i="15"/>
  <c r="J44" i="15"/>
  <c r="I44" i="15"/>
  <c r="H44" i="15"/>
  <c r="G44" i="15"/>
  <c r="F44" i="15"/>
  <c r="BL44" i="15" s="1"/>
  <c r="E44" i="15"/>
  <c r="BK44" i="15" s="1"/>
  <c r="D44" i="15"/>
  <c r="C44" i="15"/>
  <c r="B44" i="15"/>
  <c r="BH44" i="15" s="1"/>
  <c r="BI44" i="15" s="1"/>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G43" i="15"/>
  <c r="F43" i="15"/>
  <c r="E43" i="15"/>
  <c r="BK43" i="15" s="1"/>
  <c r="D43" i="15"/>
  <c r="BL43" i="15" s="1"/>
  <c r="C43" i="15"/>
  <c r="B43"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I42" i="15"/>
  <c r="AH42" i="15"/>
  <c r="AG42" i="15"/>
  <c r="AF42" i="15"/>
  <c r="AE42" i="15"/>
  <c r="AD42" i="15"/>
  <c r="AC42" i="15"/>
  <c r="AB42" i="15"/>
  <c r="AA42" i="15"/>
  <c r="Z42" i="15"/>
  <c r="Y42" i="15"/>
  <c r="X42" i="15"/>
  <c r="W42" i="15"/>
  <c r="V42" i="15"/>
  <c r="U42" i="15"/>
  <c r="T42" i="15"/>
  <c r="S42" i="15"/>
  <c r="R42" i="15"/>
  <c r="Q42" i="15"/>
  <c r="P42" i="15"/>
  <c r="O42" i="15"/>
  <c r="N42" i="15"/>
  <c r="M42" i="15"/>
  <c r="L42" i="15"/>
  <c r="K42" i="15"/>
  <c r="J42" i="15"/>
  <c r="I42" i="15"/>
  <c r="H42" i="15"/>
  <c r="G42" i="15"/>
  <c r="F42" i="15"/>
  <c r="E42" i="15"/>
  <c r="D42" i="15"/>
  <c r="BJ42" i="15" s="1"/>
  <c r="C42" i="15"/>
  <c r="BL42" i="15" s="1"/>
  <c r="B42"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I41" i="15"/>
  <c r="AH41" i="15"/>
  <c r="AG41" i="15"/>
  <c r="AF41" i="15"/>
  <c r="AE41" i="15"/>
  <c r="AD41" i="15"/>
  <c r="AC41" i="15"/>
  <c r="AB41" i="15"/>
  <c r="AA41" i="15"/>
  <c r="Z41" i="15"/>
  <c r="Y41" i="15"/>
  <c r="X41" i="15"/>
  <c r="W41" i="15"/>
  <c r="V41" i="15"/>
  <c r="U41" i="15"/>
  <c r="T41" i="15"/>
  <c r="S41" i="15"/>
  <c r="R41" i="15"/>
  <c r="Q41" i="15"/>
  <c r="P41" i="15"/>
  <c r="O41" i="15"/>
  <c r="N41" i="15"/>
  <c r="M41" i="15"/>
  <c r="L41" i="15"/>
  <c r="K41" i="15"/>
  <c r="J41" i="15"/>
  <c r="I41" i="15"/>
  <c r="H41" i="15"/>
  <c r="G41" i="15"/>
  <c r="F41" i="15"/>
  <c r="E41" i="15"/>
  <c r="D41" i="15"/>
  <c r="C41" i="15"/>
  <c r="B41" i="15"/>
  <c r="BL41" i="15" s="1"/>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AD40" i="15"/>
  <c r="AC40" i="15"/>
  <c r="AB40" i="15"/>
  <c r="AA40" i="15"/>
  <c r="Z40" i="15"/>
  <c r="Y40" i="15"/>
  <c r="X40" i="15"/>
  <c r="W40" i="15"/>
  <c r="V40" i="15"/>
  <c r="U40" i="15"/>
  <c r="T40" i="15"/>
  <c r="S40" i="15"/>
  <c r="R40" i="15"/>
  <c r="Q40" i="15"/>
  <c r="P40" i="15"/>
  <c r="O40" i="15"/>
  <c r="N40" i="15"/>
  <c r="M40" i="15"/>
  <c r="L40" i="15"/>
  <c r="K40" i="15"/>
  <c r="J40" i="15"/>
  <c r="I40" i="15"/>
  <c r="H40" i="15"/>
  <c r="G40" i="15"/>
  <c r="F40" i="15"/>
  <c r="E40" i="15"/>
  <c r="D40" i="15"/>
  <c r="C40" i="15"/>
  <c r="B40" i="15"/>
  <c r="BL40" i="15" s="1"/>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I39" i="15"/>
  <c r="AH39" i="15"/>
  <c r="AG39" i="15"/>
  <c r="AF39" i="15"/>
  <c r="AE39" i="15"/>
  <c r="AD39" i="15"/>
  <c r="AC39" i="15"/>
  <c r="AB39" i="15"/>
  <c r="AA39" i="15"/>
  <c r="Z39" i="15"/>
  <c r="Y39" i="15"/>
  <c r="X39" i="15"/>
  <c r="W39" i="15"/>
  <c r="V39" i="15"/>
  <c r="U39" i="15"/>
  <c r="T39" i="15"/>
  <c r="S39" i="15"/>
  <c r="R39" i="15"/>
  <c r="Q39" i="15"/>
  <c r="P39" i="15"/>
  <c r="O39" i="15"/>
  <c r="N39" i="15"/>
  <c r="M39" i="15"/>
  <c r="L39" i="15"/>
  <c r="K39" i="15"/>
  <c r="J39" i="15"/>
  <c r="I39" i="15"/>
  <c r="H39" i="15"/>
  <c r="G39" i="15"/>
  <c r="F39" i="15"/>
  <c r="E39" i="15"/>
  <c r="D39" i="15"/>
  <c r="C39" i="15"/>
  <c r="BL39" i="15" s="1"/>
  <c r="B39" i="15"/>
  <c r="BK39" i="15" s="1"/>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I38" i="15"/>
  <c r="AH38" i="15"/>
  <c r="AG38" i="15"/>
  <c r="AF38" i="15"/>
  <c r="AE38" i="15"/>
  <c r="AD38" i="15"/>
  <c r="AC38" i="15"/>
  <c r="AB38" i="15"/>
  <c r="AA38" i="15"/>
  <c r="Z38" i="15"/>
  <c r="Y38" i="15"/>
  <c r="X38" i="15"/>
  <c r="W38" i="15"/>
  <c r="V38" i="15"/>
  <c r="U38" i="15"/>
  <c r="T38" i="15"/>
  <c r="S38" i="15"/>
  <c r="R38" i="15"/>
  <c r="Q38" i="15"/>
  <c r="P38" i="15"/>
  <c r="O38" i="15"/>
  <c r="N38" i="15"/>
  <c r="M38" i="15"/>
  <c r="L38" i="15"/>
  <c r="K38" i="15"/>
  <c r="J38" i="15"/>
  <c r="I38" i="15"/>
  <c r="H38" i="15"/>
  <c r="BL38" i="15" s="1"/>
  <c r="G38" i="15"/>
  <c r="F38" i="15"/>
  <c r="E38" i="15"/>
  <c r="D38" i="15"/>
  <c r="C38" i="15"/>
  <c r="B38" i="15"/>
  <c r="BJ38" i="15" s="1"/>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I37" i="15"/>
  <c r="AH37" i="15"/>
  <c r="AG37" i="15"/>
  <c r="AF37" i="15"/>
  <c r="AE37" i="15"/>
  <c r="AD37" i="15"/>
  <c r="AC37" i="15"/>
  <c r="AB37" i="15"/>
  <c r="AA37" i="15"/>
  <c r="Z37" i="15"/>
  <c r="Y37" i="15"/>
  <c r="X37" i="15"/>
  <c r="W37" i="15"/>
  <c r="V37" i="15"/>
  <c r="U37" i="15"/>
  <c r="T37" i="15"/>
  <c r="S37" i="15"/>
  <c r="R37" i="15"/>
  <c r="Q37" i="15"/>
  <c r="P37" i="15"/>
  <c r="O37" i="15"/>
  <c r="N37" i="15"/>
  <c r="M37" i="15"/>
  <c r="L37" i="15"/>
  <c r="K37" i="15"/>
  <c r="J37" i="15"/>
  <c r="I37" i="15"/>
  <c r="H37" i="15"/>
  <c r="G37" i="15"/>
  <c r="BK37" i="15" s="1"/>
  <c r="F37" i="15"/>
  <c r="BL37" i="15" s="1"/>
  <c r="E37" i="15"/>
  <c r="D37" i="15"/>
  <c r="C37" i="15"/>
  <c r="B37" i="15"/>
  <c r="BH37" i="15" s="1"/>
  <c r="BI37" i="15" s="1"/>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I36" i="15"/>
  <c r="AH36" i="15"/>
  <c r="AG36" i="15"/>
  <c r="AF36" i="15"/>
  <c r="AE36" i="15"/>
  <c r="AD36" i="15"/>
  <c r="AC36" i="15"/>
  <c r="AB36" i="15"/>
  <c r="AA36" i="15"/>
  <c r="Z36" i="15"/>
  <c r="Y36" i="15"/>
  <c r="X36" i="15"/>
  <c r="W36" i="15"/>
  <c r="V36" i="15"/>
  <c r="U36" i="15"/>
  <c r="T36" i="15"/>
  <c r="S36" i="15"/>
  <c r="R36" i="15"/>
  <c r="Q36" i="15"/>
  <c r="P36" i="15"/>
  <c r="O36" i="15"/>
  <c r="N36" i="15"/>
  <c r="M36" i="15"/>
  <c r="L36" i="15"/>
  <c r="K36" i="15"/>
  <c r="J36" i="15"/>
  <c r="I36" i="15"/>
  <c r="H36" i="15"/>
  <c r="G36" i="15"/>
  <c r="F36" i="15"/>
  <c r="BL36" i="15" s="1"/>
  <c r="E36" i="15"/>
  <c r="BK36" i="15" s="1"/>
  <c r="D36" i="15"/>
  <c r="C36" i="15"/>
  <c r="B36" i="15"/>
  <c r="BH36" i="15" s="1"/>
  <c r="BI36" i="15" s="1"/>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I35" i="15"/>
  <c r="AH35" i="15"/>
  <c r="AG35" i="15"/>
  <c r="AF35" i="15"/>
  <c r="AE35" i="15"/>
  <c r="AD35" i="15"/>
  <c r="AC35" i="15"/>
  <c r="AB35" i="15"/>
  <c r="AA35" i="15"/>
  <c r="Z35" i="15"/>
  <c r="Y35" i="15"/>
  <c r="X35" i="15"/>
  <c r="W35" i="15"/>
  <c r="V35" i="15"/>
  <c r="U35" i="15"/>
  <c r="T35" i="15"/>
  <c r="S35" i="15"/>
  <c r="R35" i="15"/>
  <c r="Q35" i="15"/>
  <c r="P35" i="15"/>
  <c r="O35" i="15"/>
  <c r="N35" i="15"/>
  <c r="M35" i="15"/>
  <c r="L35" i="15"/>
  <c r="K35" i="15"/>
  <c r="J35" i="15"/>
  <c r="I35" i="15"/>
  <c r="H35" i="15"/>
  <c r="G35" i="15"/>
  <c r="F35" i="15"/>
  <c r="E35" i="15"/>
  <c r="BK35" i="15" s="1"/>
  <c r="D35" i="15"/>
  <c r="BL35" i="15" s="1"/>
  <c r="C35" i="15"/>
  <c r="B35"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AD34" i="15"/>
  <c r="AC34" i="15"/>
  <c r="AB34" i="15"/>
  <c r="AA34" i="15"/>
  <c r="Z34" i="15"/>
  <c r="Y34" i="15"/>
  <c r="X34" i="15"/>
  <c r="W34" i="15"/>
  <c r="V34" i="15"/>
  <c r="U34" i="15"/>
  <c r="T34" i="15"/>
  <c r="S34" i="15"/>
  <c r="R34" i="15"/>
  <c r="Q34" i="15"/>
  <c r="P34" i="15"/>
  <c r="O34" i="15"/>
  <c r="N34" i="15"/>
  <c r="M34" i="15"/>
  <c r="L34" i="15"/>
  <c r="K34" i="15"/>
  <c r="J34" i="15"/>
  <c r="I34" i="15"/>
  <c r="H34" i="15"/>
  <c r="G34" i="15"/>
  <c r="F34" i="15"/>
  <c r="E34" i="15"/>
  <c r="D34" i="15"/>
  <c r="BJ34" i="15" s="1"/>
  <c r="C34" i="15"/>
  <c r="BL34" i="15" s="1"/>
  <c r="B34"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AI33" i="15"/>
  <c r="AH33" i="15"/>
  <c r="AG33" i="15"/>
  <c r="AF33" i="15"/>
  <c r="AE33" i="15"/>
  <c r="AD33" i="15"/>
  <c r="AC33" i="15"/>
  <c r="AB33" i="15"/>
  <c r="AA33" i="15"/>
  <c r="Z33" i="15"/>
  <c r="Y33" i="15"/>
  <c r="X33" i="15"/>
  <c r="W33" i="15"/>
  <c r="V33" i="15"/>
  <c r="U33" i="15"/>
  <c r="T33" i="15"/>
  <c r="S33" i="15"/>
  <c r="R33" i="15"/>
  <c r="Q33" i="15"/>
  <c r="P33" i="15"/>
  <c r="O33" i="15"/>
  <c r="N33" i="15"/>
  <c r="M33" i="15"/>
  <c r="L33" i="15"/>
  <c r="K33" i="15"/>
  <c r="J33" i="15"/>
  <c r="I33" i="15"/>
  <c r="H33" i="15"/>
  <c r="G33" i="15"/>
  <c r="F33" i="15"/>
  <c r="E33" i="15"/>
  <c r="D33" i="15"/>
  <c r="C33" i="15"/>
  <c r="B33" i="15"/>
  <c r="BL33" i="15" s="1"/>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AI32" i="15"/>
  <c r="AH32" i="15"/>
  <c r="AG32" i="15"/>
  <c r="AF32" i="15"/>
  <c r="AE32" i="15"/>
  <c r="AD32" i="15"/>
  <c r="AC32" i="15"/>
  <c r="AB32" i="15"/>
  <c r="AA32" i="15"/>
  <c r="Z32" i="15"/>
  <c r="Y32" i="15"/>
  <c r="X32" i="15"/>
  <c r="W32" i="15"/>
  <c r="V32" i="15"/>
  <c r="U32" i="15"/>
  <c r="T32" i="15"/>
  <c r="S32" i="15"/>
  <c r="R32" i="15"/>
  <c r="Q32" i="15"/>
  <c r="P32" i="15"/>
  <c r="O32" i="15"/>
  <c r="N32" i="15"/>
  <c r="M32" i="15"/>
  <c r="L32" i="15"/>
  <c r="K32" i="15"/>
  <c r="J32" i="15"/>
  <c r="I32" i="15"/>
  <c r="H32" i="15"/>
  <c r="G32" i="15"/>
  <c r="F32" i="15"/>
  <c r="E32" i="15"/>
  <c r="D32" i="15"/>
  <c r="C32" i="15"/>
  <c r="B32" i="15"/>
  <c r="BL32" i="15" s="1"/>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AI31" i="15"/>
  <c r="AH31" i="15"/>
  <c r="AG31" i="15"/>
  <c r="AF31" i="15"/>
  <c r="AE31" i="15"/>
  <c r="AD31" i="15"/>
  <c r="AC31" i="15"/>
  <c r="AB31" i="15"/>
  <c r="AA31" i="15"/>
  <c r="Z31" i="15"/>
  <c r="Y31" i="15"/>
  <c r="X31" i="15"/>
  <c r="W31" i="15"/>
  <c r="V31" i="15"/>
  <c r="U31" i="15"/>
  <c r="T31" i="15"/>
  <c r="S31" i="15"/>
  <c r="R31" i="15"/>
  <c r="Q31" i="15"/>
  <c r="P31" i="15"/>
  <c r="O31" i="15"/>
  <c r="N31" i="15"/>
  <c r="M31" i="15"/>
  <c r="L31" i="15"/>
  <c r="K31" i="15"/>
  <c r="J31" i="15"/>
  <c r="I31" i="15"/>
  <c r="H31" i="15"/>
  <c r="G31" i="15"/>
  <c r="F31" i="15"/>
  <c r="E31" i="15"/>
  <c r="D31" i="15"/>
  <c r="C31" i="15"/>
  <c r="BL31" i="15" s="1"/>
  <c r="B31" i="15"/>
  <c r="BK31" i="15" s="1"/>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AI30" i="15"/>
  <c r="AH30" i="15"/>
  <c r="AG30" i="15"/>
  <c r="AF30" i="15"/>
  <c r="AE30" i="15"/>
  <c r="AD30" i="15"/>
  <c r="AC30" i="15"/>
  <c r="AB30" i="15"/>
  <c r="AA30" i="15"/>
  <c r="Z30" i="15"/>
  <c r="Y30" i="15"/>
  <c r="X30" i="15"/>
  <c r="W30" i="15"/>
  <c r="V30" i="15"/>
  <c r="U30" i="15"/>
  <c r="T30" i="15"/>
  <c r="S30" i="15"/>
  <c r="R30" i="15"/>
  <c r="Q30" i="15"/>
  <c r="P30" i="15"/>
  <c r="O30" i="15"/>
  <c r="N30" i="15"/>
  <c r="M30" i="15"/>
  <c r="L30" i="15"/>
  <c r="K30" i="15"/>
  <c r="J30" i="15"/>
  <c r="I30" i="15"/>
  <c r="H30" i="15"/>
  <c r="BL30" i="15" s="1"/>
  <c r="G30" i="15"/>
  <c r="F30" i="15"/>
  <c r="E30" i="15"/>
  <c r="D30" i="15"/>
  <c r="C30" i="15"/>
  <c r="B30" i="15"/>
  <c r="BJ30" i="15" s="1"/>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I29" i="15"/>
  <c r="AH29" i="15"/>
  <c r="AG29" i="15"/>
  <c r="AF29" i="15"/>
  <c r="AE29" i="15"/>
  <c r="AD29" i="15"/>
  <c r="AC29" i="15"/>
  <c r="AB29" i="15"/>
  <c r="AA29" i="15"/>
  <c r="Z29" i="15"/>
  <c r="Y29" i="15"/>
  <c r="X29" i="15"/>
  <c r="W29" i="15"/>
  <c r="V29" i="15"/>
  <c r="U29" i="15"/>
  <c r="T29" i="15"/>
  <c r="S29" i="15"/>
  <c r="R29" i="15"/>
  <c r="Q29" i="15"/>
  <c r="P29" i="15"/>
  <c r="O29" i="15"/>
  <c r="N29" i="15"/>
  <c r="M29" i="15"/>
  <c r="L29" i="15"/>
  <c r="K29" i="15"/>
  <c r="J29" i="15"/>
  <c r="I29" i="15"/>
  <c r="H29" i="15"/>
  <c r="G29" i="15"/>
  <c r="BK29" i="15" s="1"/>
  <c r="F29" i="15"/>
  <c r="BJ29" i="15" s="1"/>
  <c r="E29" i="15"/>
  <c r="D29" i="15"/>
  <c r="C29" i="15"/>
  <c r="BL29" i="15" s="1"/>
  <c r="B29" i="15"/>
  <c r="BH29" i="15" s="1"/>
  <c r="BI29" i="15" s="1"/>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AD28" i="15"/>
  <c r="AC28" i="15"/>
  <c r="AB28" i="15"/>
  <c r="AA28" i="15"/>
  <c r="Z28" i="15"/>
  <c r="Y28" i="15"/>
  <c r="X28" i="15"/>
  <c r="W28" i="15"/>
  <c r="V28" i="15"/>
  <c r="U28" i="15"/>
  <c r="T28" i="15"/>
  <c r="S28" i="15"/>
  <c r="R28" i="15"/>
  <c r="Q28" i="15"/>
  <c r="P28" i="15"/>
  <c r="O28" i="15"/>
  <c r="N28" i="15"/>
  <c r="M28" i="15"/>
  <c r="L28" i="15"/>
  <c r="K28" i="15"/>
  <c r="J28" i="15"/>
  <c r="I28" i="15"/>
  <c r="H28" i="15"/>
  <c r="G28" i="15"/>
  <c r="F28" i="15"/>
  <c r="BL28" i="15" s="1"/>
  <c r="E28" i="15"/>
  <c r="D28" i="15"/>
  <c r="C28" i="15"/>
  <c r="B28" i="15"/>
  <c r="BH28" i="15" s="1"/>
  <c r="BI28" i="15" s="1"/>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I27" i="15"/>
  <c r="AH27" i="15"/>
  <c r="AG27" i="15"/>
  <c r="AF27" i="15"/>
  <c r="AE27" i="15"/>
  <c r="AD27" i="15"/>
  <c r="AC27" i="15"/>
  <c r="AB27" i="15"/>
  <c r="AA27" i="15"/>
  <c r="Z27" i="15"/>
  <c r="Y27" i="15"/>
  <c r="X27" i="15"/>
  <c r="W27" i="15"/>
  <c r="V27" i="15"/>
  <c r="U27" i="15"/>
  <c r="T27" i="15"/>
  <c r="S27" i="15"/>
  <c r="R27" i="15"/>
  <c r="Q27" i="15"/>
  <c r="P27" i="15"/>
  <c r="O27" i="15"/>
  <c r="N27" i="15"/>
  <c r="M27" i="15"/>
  <c r="L27" i="15"/>
  <c r="K27" i="15"/>
  <c r="J27" i="15"/>
  <c r="I27" i="15"/>
  <c r="H27" i="15"/>
  <c r="G27" i="15"/>
  <c r="F27" i="15"/>
  <c r="E27" i="15"/>
  <c r="BK27" i="15" s="1"/>
  <c r="D27" i="15"/>
  <c r="BJ27" i="15" s="1"/>
  <c r="C27" i="15"/>
  <c r="B27" i="15"/>
  <c r="BL27" i="15" s="1"/>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I26" i="15"/>
  <c r="AH26" i="15"/>
  <c r="AG26" i="15"/>
  <c r="AF26" i="15"/>
  <c r="AE26" i="15"/>
  <c r="AD26" i="15"/>
  <c r="AC26" i="15"/>
  <c r="AB26" i="15"/>
  <c r="AA26" i="15"/>
  <c r="Z26" i="15"/>
  <c r="Y26" i="15"/>
  <c r="X26" i="15"/>
  <c r="W26" i="15"/>
  <c r="V26" i="15"/>
  <c r="U26" i="15"/>
  <c r="T26" i="15"/>
  <c r="S26" i="15"/>
  <c r="R26" i="15"/>
  <c r="Q26" i="15"/>
  <c r="P26" i="15"/>
  <c r="O26" i="15"/>
  <c r="N26" i="15"/>
  <c r="M26" i="15"/>
  <c r="L26" i="15"/>
  <c r="K26" i="15"/>
  <c r="J26" i="15"/>
  <c r="I26" i="15"/>
  <c r="H26" i="15"/>
  <c r="G26" i="15"/>
  <c r="F26" i="15"/>
  <c r="E26" i="15"/>
  <c r="D26" i="15"/>
  <c r="BJ26" i="15" s="1"/>
  <c r="C26" i="15"/>
  <c r="BL26" i="15" s="1"/>
  <c r="B26" i="15"/>
  <c r="BK26" i="15" s="1"/>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I25" i="15"/>
  <c r="AH25" i="15"/>
  <c r="AG25" i="15"/>
  <c r="AF25" i="15"/>
  <c r="AE25" i="15"/>
  <c r="AD25" i="15"/>
  <c r="AC25" i="15"/>
  <c r="AB25" i="15"/>
  <c r="AA25" i="15"/>
  <c r="Z25" i="15"/>
  <c r="Y25" i="15"/>
  <c r="X25" i="15"/>
  <c r="W25" i="15"/>
  <c r="V25" i="15"/>
  <c r="U25" i="15"/>
  <c r="T25" i="15"/>
  <c r="S25" i="15"/>
  <c r="R25" i="15"/>
  <c r="Q25" i="15"/>
  <c r="P25" i="15"/>
  <c r="O25" i="15"/>
  <c r="N25" i="15"/>
  <c r="M25" i="15"/>
  <c r="L25" i="15"/>
  <c r="K25" i="15"/>
  <c r="J25" i="15"/>
  <c r="I25" i="15"/>
  <c r="H25" i="15"/>
  <c r="G25" i="15"/>
  <c r="F25" i="15"/>
  <c r="E25" i="15"/>
  <c r="D25" i="15"/>
  <c r="C25" i="15"/>
  <c r="B25" i="15"/>
  <c r="BL25" i="15" s="1"/>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4" i="15"/>
  <c r="D24" i="15"/>
  <c r="C24" i="15"/>
  <c r="B24" i="15"/>
  <c r="BL24" i="15" s="1"/>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I23" i="15"/>
  <c r="AH23" i="15"/>
  <c r="AG23" i="15"/>
  <c r="AF23" i="15"/>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C23" i="15"/>
  <c r="BL23" i="15" s="1"/>
  <c r="B23" i="15"/>
  <c r="BK23" i="15" s="1"/>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I22" i="15"/>
  <c r="AH22" i="15"/>
  <c r="AG22" i="15"/>
  <c r="AF22" i="15"/>
  <c r="AE22" i="15"/>
  <c r="AD22" i="15"/>
  <c r="AC22" i="15"/>
  <c r="AB22" i="15"/>
  <c r="AA22" i="15"/>
  <c r="Z22" i="15"/>
  <c r="Y22" i="15"/>
  <c r="X22" i="15"/>
  <c r="W22" i="15"/>
  <c r="V22" i="15"/>
  <c r="U22" i="15"/>
  <c r="T22" i="15"/>
  <c r="S22" i="15"/>
  <c r="R22" i="15"/>
  <c r="Q22" i="15"/>
  <c r="P22" i="15"/>
  <c r="O22" i="15"/>
  <c r="N22" i="15"/>
  <c r="M22" i="15"/>
  <c r="L22" i="15"/>
  <c r="K22" i="15"/>
  <c r="J22" i="15"/>
  <c r="I22" i="15"/>
  <c r="H22" i="15"/>
  <c r="BL22" i="15" s="1"/>
  <c r="G22" i="15"/>
  <c r="F22" i="15"/>
  <c r="E22" i="15"/>
  <c r="D22" i="15"/>
  <c r="C22" i="15"/>
  <c r="B22" i="15"/>
  <c r="BJ22" i="15" s="1"/>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I21" i="15"/>
  <c r="AH21" i="15"/>
  <c r="AG21" i="15"/>
  <c r="AF21"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BK21" i="15" s="1"/>
  <c r="F21" i="15"/>
  <c r="BJ21" i="15" s="1"/>
  <c r="E21" i="15"/>
  <c r="D21" i="15"/>
  <c r="C21" i="15"/>
  <c r="BL21" i="15" s="1"/>
  <c r="B21" i="15"/>
  <c r="BH21" i="15" s="1"/>
  <c r="BI21" i="15" s="1"/>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I20" i="15"/>
  <c r="AH20" i="15"/>
  <c r="AG20" i="15"/>
  <c r="AF20" i="15"/>
  <c r="AE20" i="15"/>
  <c r="AD20" i="15"/>
  <c r="AC20" i="15"/>
  <c r="AB20" i="15"/>
  <c r="AA20" i="15"/>
  <c r="Z20" i="15"/>
  <c r="Y20" i="15"/>
  <c r="X20" i="15"/>
  <c r="W20" i="15"/>
  <c r="V20" i="15"/>
  <c r="U20" i="15"/>
  <c r="T20" i="15"/>
  <c r="S20" i="15"/>
  <c r="R20" i="15"/>
  <c r="Q20" i="15"/>
  <c r="P20" i="15"/>
  <c r="O20" i="15"/>
  <c r="N20" i="15"/>
  <c r="M20" i="15"/>
  <c r="L20" i="15"/>
  <c r="K20" i="15"/>
  <c r="J20" i="15"/>
  <c r="I20" i="15"/>
  <c r="H20" i="15"/>
  <c r="G20" i="15"/>
  <c r="F20" i="15"/>
  <c r="BL20" i="15" s="1"/>
  <c r="E20" i="15"/>
  <c r="D20" i="15"/>
  <c r="C20" i="15"/>
  <c r="B20" i="15"/>
  <c r="BH20" i="15" s="1"/>
  <c r="BI20" i="15" s="1"/>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I19" i="15"/>
  <c r="AH19" i="15"/>
  <c r="AG19" i="15"/>
  <c r="AF19" i="15"/>
  <c r="AE19" i="15"/>
  <c r="AD19" i="15"/>
  <c r="AC19" i="15"/>
  <c r="AB19" i="15"/>
  <c r="AA19" i="15"/>
  <c r="Z19" i="15"/>
  <c r="Y19" i="15"/>
  <c r="X19" i="15"/>
  <c r="W19" i="15"/>
  <c r="V19" i="15"/>
  <c r="U19" i="15"/>
  <c r="T19" i="15"/>
  <c r="S19" i="15"/>
  <c r="R19" i="15"/>
  <c r="Q19" i="15"/>
  <c r="P19" i="15"/>
  <c r="O19" i="15"/>
  <c r="N19" i="15"/>
  <c r="M19" i="15"/>
  <c r="L19" i="15"/>
  <c r="K19" i="15"/>
  <c r="J19" i="15"/>
  <c r="I19" i="15"/>
  <c r="H19" i="15"/>
  <c r="G19" i="15"/>
  <c r="F19" i="15"/>
  <c r="E19" i="15"/>
  <c r="BK19" i="15" s="1"/>
  <c r="D19" i="15"/>
  <c r="BJ19" i="15" s="1"/>
  <c r="C19" i="15"/>
  <c r="B19" i="15"/>
  <c r="BL19" i="15" s="1"/>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I18" i="15"/>
  <c r="AH18" i="15"/>
  <c r="AG18" i="15"/>
  <c r="AF18" i="15"/>
  <c r="AE18" i="15"/>
  <c r="AD18" i="15"/>
  <c r="AC18" i="15"/>
  <c r="AB18" i="15"/>
  <c r="AA18" i="15"/>
  <c r="Z18" i="15"/>
  <c r="Y18" i="15"/>
  <c r="X18" i="15"/>
  <c r="W18" i="15"/>
  <c r="V18" i="15"/>
  <c r="U18" i="15"/>
  <c r="T18" i="15"/>
  <c r="S18" i="15"/>
  <c r="R18" i="15"/>
  <c r="Q18" i="15"/>
  <c r="P18" i="15"/>
  <c r="O18" i="15"/>
  <c r="N18" i="15"/>
  <c r="M18" i="15"/>
  <c r="L18" i="15"/>
  <c r="K18" i="15"/>
  <c r="J18" i="15"/>
  <c r="I18" i="15"/>
  <c r="H18" i="15"/>
  <c r="G18" i="15"/>
  <c r="F18" i="15"/>
  <c r="E18" i="15"/>
  <c r="D18" i="15"/>
  <c r="BJ18" i="15" s="1"/>
  <c r="C18" i="15"/>
  <c r="BL18" i="15" s="1"/>
  <c r="B18" i="15"/>
  <c r="BK18" i="15" s="1"/>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I17" i="15"/>
  <c r="AH17" i="15"/>
  <c r="AG17" i="15"/>
  <c r="AF17" i="15"/>
  <c r="AE17" i="15"/>
  <c r="AD17" i="15"/>
  <c r="AC17" i="15"/>
  <c r="AB17" i="15"/>
  <c r="AA17" i="15"/>
  <c r="Z17" i="15"/>
  <c r="Y17" i="15"/>
  <c r="X17" i="15"/>
  <c r="W17" i="15"/>
  <c r="V17" i="15"/>
  <c r="U17" i="15"/>
  <c r="T17" i="15"/>
  <c r="S17" i="15"/>
  <c r="R17" i="15"/>
  <c r="Q17" i="15"/>
  <c r="P17" i="15"/>
  <c r="O17" i="15"/>
  <c r="N17" i="15"/>
  <c r="M17" i="15"/>
  <c r="L17" i="15"/>
  <c r="K17" i="15"/>
  <c r="J17" i="15"/>
  <c r="I17" i="15"/>
  <c r="H17" i="15"/>
  <c r="G17" i="15"/>
  <c r="F17" i="15"/>
  <c r="E17" i="15"/>
  <c r="D17" i="15"/>
  <c r="C17" i="15"/>
  <c r="B17" i="15"/>
  <c r="BL17" i="15" s="1"/>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Z16" i="15"/>
  <c r="Y16" i="15"/>
  <c r="X16" i="15"/>
  <c r="W16" i="15"/>
  <c r="V16" i="15"/>
  <c r="U16" i="15"/>
  <c r="T16" i="15"/>
  <c r="S16" i="15"/>
  <c r="R16" i="15"/>
  <c r="Q16" i="15"/>
  <c r="P16" i="15"/>
  <c r="O16" i="15"/>
  <c r="N16" i="15"/>
  <c r="M16" i="15"/>
  <c r="L16" i="15"/>
  <c r="K16" i="15"/>
  <c r="J16" i="15"/>
  <c r="I16" i="15"/>
  <c r="H16" i="15"/>
  <c r="G16" i="15"/>
  <c r="F16" i="15"/>
  <c r="E16" i="15"/>
  <c r="D16" i="15"/>
  <c r="C16" i="15"/>
  <c r="B16" i="15"/>
  <c r="BL16" i="15" s="1"/>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I15" i="15"/>
  <c r="AH15" i="15"/>
  <c r="AG15" i="15"/>
  <c r="AF15" i="15"/>
  <c r="AE15" i="15"/>
  <c r="AD15" i="15"/>
  <c r="AC15" i="15"/>
  <c r="AB15" i="15"/>
  <c r="AA15" i="15"/>
  <c r="Z15" i="15"/>
  <c r="Y15" i="15"/>
  <c r="X15" i="15"/>
  <c r="W15" i="15"/>
  <c r="V15" i="15"/>
  <c r="U15" i="15"/>
  <c r="T15" i="15"/>
  <c r="S15" i="15"/>
  <c r="R15" i="15"/>
  <c r="Q15" i="15"/>
  <c r="P15" i="15"/>
  <c r="O15" i="15"/>
  <c r="N15" i="15"/>
  <c r="M15" i="15"/>
  <c r="L15" i="15"/>
  <c r="K15" i="15"/>
  <c r="J15" i="15"/>
  <c r="I15" i="15"/>
  <c r="H15" i="15"/>
  <c r="G15" i="15"/>
  <c r="F15" i="15"/>
  <c r="E15" i="15"/>
  <c r="D15" i="15"/>
  <c r="C15" i="15"/>
  <c r="BL15" i="15" s="1"/>
  <c r="B15" i="15"/>
  <c r="BK15" i="15" s="1"/>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I14" i="15"/>
  <c r="AH14" i="15"/>
  <c r="AG14" i="15"/>
  <c r="AF14" i="15"/>
  <c r="AE14" i="15"/>
  <c r="AD14" i="15"/>
  <c r="AC14" i="15"/>
  <c r="AB14" i="15"/>
  <c r="AA14" i="15"/>
  <c r="Z14" i="15"/>
  <c r="Y14" i="15"/>
  <c r="X14" i="15"/>
  <c r="W14" i="15"/>
  <c r="V14" i="15"/>
  <c r="U14" i="15"/>
  <c r="T14" i="15"/>
  <c r="S14" i="15"/>
  <c r="R14" i="15"/>
  <c r="Q14" i="15"/>
  <c r="P14" i="15"/>
  <c r="O14" i="15"/>
  <c r="N14" i="15"/>
  <c r="M14" i="15"/>
  <c r="L14" i="15"/>
  <c r="K14" i="15"/>
  <c r="J14" i="15"/>
  <c r="I14" i="15"/>
  <c r="H14" i="15"/>
  <c r="BL14" i="15" s="1"/>
  <c r="G14" i="15"/>
  <c r="F14" i="15"/>
  <c r="E14" i="15"/>
  <c r="D14" i="15"/>
  <c r="C14" i="15"/>
  <c r="B14" i="15"/>
  <c r="BJ14" i="15" s="1"/>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K13" i="15"/>
  <c r="J13" i="15"/>
  <c r="I13" i="15"/>
  <c r="H13" i="15"/>
  <c r="G13" i="15"/>
  <c r="BK13" i="15" s="1"/>
  <c r="F13" i="15"/>
  <c r="BL13" i="15" s="1"/>
  <c r="E13" i="15"/>
  <c r="D13" i="15"/>
  <c r="C13" i="15"/>
  <c r="B13" i="15"/>
  <c r="BH13" i="15" s="1"/>
  <c r="BI13" i="15" s="1"/>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BL12" i="15" s="1"/>
  <c r="E12" i="15"/>
  <c r="BK12" i="15" s="1"/>
  <c r="D12" i="15"/>
  <c r="C12" i="15"/>
  <c r="B12" i="15"/>
  <c r="BH12" i="15" s="1"/>
  <c r="BI12" i="15" s="1"/>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I11" i="15"/>
  <c r="AH11" i="15"/>
  <c r="AG11" i="15"/>
  <c r="AF11" i="15"/>
  <c r="AE11" i="15"/>
  <c r="AD11" i="15"/>
  <c r="AC11" i="15"/>
  <c r="AB11" i="15"/>
  <c r="AA11" i="15"/>
  <c r="Z11" i="15"/>
  <c r="Y11" i="15"/>
  <c r="X11" i="15"/>
  <c r="W11" i="15"/>
  <c r="V11" i="15"/>
  <c r="U11" i="15"/>
  <c r="T11" i="15"/>
  <c r="S11" i="15"/>
  <c r="R11" i="15"/>
  <c r="Q11" i="15"/>
  <c r="P11" i="15"/>
  <c r="O11" i="15"/>
  <c r="N11" i="15"/>
  <c r="M11" i="15"/>
  <c r="L11" i="15"/>
  <c r="K11" i="15"/>
  <c r="J11" i="15"/>
  <c r="I11" i="15"/>
  <c r="H11" i="15"/>
  <c r="G11" i="15"/>
  <c r="F11" i="15"/>
  <c r="E11" i="15"/>
  <c r="BK11" i="15" s="1"/>
  <c r="D11" i="15"/>
  <c r="BJ11" i="15" s="1"/>
  <c r="C11" i="15"/>
  <c r="B11" i="15"/>
  <c r="BL11" i="15" s="1"/>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I10" i="15"/>
  <c r="AH10" i="15"/>
  <c r="AG10" i="15"/>
  <c r="AF10" i="15"/>
  <c r="AE10" i="15"/>
  <c r="AD10" i="15"/>
  <c r="AC10" i="15"/>
  <c r="AB10" i="15"/>
  <c r="AA10" i="15"/>
  <c r="Z10" i="15"/>
  <c r="Y10" i="15"/>
  <c r="X10" i="15"/>
  <c r="W10" i="15"/>
  <c r="V10" i="15"/>
  <c r="U10" i="15"/>
  <c r="T10" i="15"/>
  <c r="S10" i="15"/>
  <c r="R10" i="15"/>
  <c r="Q10" i="15"/>
  <c r="P10" i="15"/>
  <c r="O10" i="15"/>
  <c r="N10" i="15"/>
  <c r="M10" i="15"/>
  <c r="L10" i="15"/>
  <c r="K10" i="15"/>
  <c r="J10" i="15"/>
  <c r="I10" i="15"/>
  <c r="H10" i="15"/>
  <c r="G10" i="15"/>
  <c r="F10" i="15"/>
  <c r="E10" i="15"/>
  <c r="D10" i="15"/>
  <c r="BJ10" i="15" s="1"/>
  <c r="C10" i="15"/>
  <c r="BL10" i="15" s="1"/>
  <c r="B10" i="15"/>
  <c r="BK10" i="15" s="1"/>
  <c r="BG9" i="15"/>
  <c r="BF9" i="15"/>
  <c r="BE9" i="15"/>
  <c r="BD9" i="15"/>
  <c r="BC9" i="15"/>
  <c r="BB9" i="15"/>
  <c r="BA9" i="15"/>
  <c r="AZ9" i="15"/>
  <c r="AY9" i="15"/>
  <c r="AX9" i="15"/>
  <c r="AW9" i="15"/>
  <c r="AV9" i="15"/>
  <c r="AU9" i="15"/>
  <c r="AT9" i="15"/>
  <c r="AS9" i="15"/>
  <c r="AR9" i="15"/>
  <c r="AQ9" i="15"/>
  <c r="AP9" i="15"/>
  <c r="AO9" i="15"/>
  <c r="AN9" i="15"/>
  <c r="AM9" i="15"/>
  <c r="AL9" i="15"/>
  <c r="AK9" i="15"/>
  <c r="AJ9" i="15"/>
  <c r="AI9" i="15"/>
  <c r="AH9" i="15"/>
  <c r="AG9" i="15"/>
  <c r="AF9" i="15"/>
  <c r="AE9" i="15"/>
  <c r="AD9" i="15"/>
  <c r="AC9" i="15"/>
  <c r="AB9" i="15"/>
  <c r="AA9" i="15"/>
  <c r="Z9" i="15"/>
  <c r="Y9" i="15"/>
  <c r="X9" i="15"/>
  <c r="W9" i="15"/>
  <c r="V9" i="15"/>
  <c r="U9" i="15"/>
  <c r="T9" i="15"/>
  <c r="S9" i="15"/>
  <c r="R9" i="15"/>
  <c r="Q9" i="15"/>
  <c r="P9" i="15"/>
  <c r="O9" i="15"/>
  <c r="N9" i="15"/>
  <c r="M9" i="15"/>
  <c r="L9" i="15"/>
  <c r="K9" i="15"/>
  <c r="J9" i="15"/>
  <c r="I9" i="15"/>
  <c r="H9" i="15"/>
  <c r="G9" i="15"/>
  <c r="F9" i="15"/>
  <c r="E9" i="15"/>
  <c r="D9" i="15"/>
  <c r="C9" i="15"/>
  <c r="B9" i="15"/>
  <c r="BL9" i="15" s="1"/>
  <c r="BG8" i="15"/>
  <c r="BF8" i="15"/>
  <c r="BE8" i="15"/>
  <c r="BD8" i="15"/>
  <c r="BC8" i="15"/>
  <c r="BB8" i="15"/>
  <c r="BA8" i="15"/>
  <c r="AZ8" i="15"/>
  <c r="AY8" i="15"/>
  <c r="AX8" i="15"/>
  <c r="AW8" i="15"/>
  <c r="AV8" i="15"/>
  <c r="AU8" i="15"/>
  <c r="AT8" i="15"/>
  <c r="AS8" i="15"/>
  <c r="AR8" i="15"/>
  <c r="AQ8" i="15"/>
  <c r="AP8" i="15"/>
  <c r="AO8" i="15"/>
  <c r="AN8" i="15"/>
  <c r="AM8" i="15"/>
  <c r="AL8" i="15"/>
  <c r="AK8" i="15"/>
  <c r="AJ8" i="15"/>
  <c r="AI8" i="15"/>
  <c r="AH8" i="15"/>
  <c r="AG8" i="15"/>
  <c r="AF8" i="15"/>
  <c r="AE8" i="15"/>
  <c r="AD8" i="15"/>
  <c r="AC8" i="15"/>
  <c r="AB8" i="15"/>
  <c r="AA8" i="15"/>
  <c r="Z8" i="15"/>
  <c r="Y8" i="15"/>
  <c r="X8" i="15"/>
  <c r="W8" i="15"/>
  <c r="V8" i="15"/>
  <c r="U8" i="15"/>
  <c r="T8" i="15"/>
  <c r="S8" i="15"/>
  <c r="R8" i="15"/>
  <c r="Q8" i="15"/>
  <c r="P8" i="15"/>
  <c r="O8" i="15"/>
  <c r="N8" i="15"/>
  <c r="M8" i="15"/>
  <c r="L8" i="15"/>
  <c r="K8" i="15"/>
  <c r="J8" i="15"/>
  <c r="I8" i="15"/>
  <c r="H8" i="15"/>
  <c r="G8" i="15"/>
  <c r="F8" i="15"/>
  <c r="E8" i="15"/>
  <c r="D8" i="15"/>
  <c r="C8" i="15"/>
  <c r="B8" i="15"/>
  <c r="BL8" i="15" s="1"/>
  <c r="BG7" i="15"/>
  <c r="BF7" i="15"/>
  <c r="BE7" i="15"/>
  <c r="BD7" i="15"/>
  <c r="BC7" i="15"/>
  <c r="BB7" i="15"/>
  <c r="BA7" i="15"/>
  <c r="AZ7" i="15"/>
  <c r="AY7" i="15"/>
  <c r="AX7" i="15"/>
  <c r="AW7" i="15"/>
  <c r="AV7" i="15"/>
  <c r="AU7" i="15"/>
  <c r="AT7" i="15"/>
  <c r="AS7" i="15"/>
  <c r="AR7" i="15"/>
  <c r="AQ7" i="15"/>
  <c r="AP7" i="15"/>
  <c r="AO7" i="15"/>
  <c r="AN7" i="15"/>
  <c r="AM7" i="15"/>
  <c r="AL7" i="15"/>
  <c r="AK7" i="15"/>
  <c r="AJ7" i="15"/>
  <c r="AI7" i="15"/>
  <c r="AH7" i="15"/>
  <c r="AG7" i="15"/>
  <c r="AF7" i="15"/>
  <c r="AE7" i="15"/>
  <c r="AD7" i="15"/>
  <c r="AC7" i="15"/>
  <c r="AB7" i="15"/>
  <c r="AA7" i="15"/>
  <c r="Z7" i="15"/>
  <c r="Y7" i="15"/>
  <c r="X7" i="15"/>
  <c r="W7" i="15"/>
  <c r="V7" i="15"/>
  <c r="U7" i="15"/>
  <c r="T7" i="15"/>
  <c r="S7" i="15"/>
  <c r="R7" i="15"/>
  <c r="Q7" i="15"/>
  <c r="P7" i="15"/>
  <c r="O7" i="15"/>
  <c r="N7" i="15"/>
  <c r="M7" i="15"/>
  <c r="L7" i="15"/>
  <c r="K7" i="15"/>
  <c r="J7" i="15"/>
  <c r="I7" i="15"/>
  <c r="H7" i="15"/>
  <c r="G7" i="15"/>
  <c r="F7" i="15"/>
  <c r="E7" i="15"/>
  <c r="D7" i="15"/>
  <c r="C7" i="15"/>
  <c r="BL7" i="15" s="1"/>
  <c r="B7" i="15"/>
  <c r="BK7" i="15" s="1"/>
  <c r="BG6" i="15"/>
  <c r="BF6" i="15"/>
  <c r="BE6" i="15"/>
  <c r="BD6" i="15"/>
  <c r="BC6" i="15"/>
  <c r="BB6" i="15"/>
  <c r="BA6" i="15"/>
  <c r="AZ6" i="15"/>
  <c r="AY6" i="15"/>
  <c r="AX6" i="15"/>
  <c r="AW6" i="15"/>
  <c r="AV6" i="15"/>
  <c r="AU6" i="15"/>
  <c r="AT6" i="15"/>
  <c r="AS6" i="15"/>
  <c r="AR6" i="15"/>
  <c r="AQ6" i="15"/>
  <c r="AP6" i="15"/>
  <c r="AO6" i="15"/>
  <c r="AN6" i="15"/>
  <c r="AM6" i="15"/>
  <c r="AL6" i="15"/>
  <c r="AK6" i="15"/>
  <c r="AJ6" i="15"/>
  <c r="AI6" i="15"/>
  <c r="AH6" i="15"/>
  <c r="AG6" i="15"/>
  <c r="AF6" i="15"/>
  <c r="AE6" i="15"/>
  <c r="AD6" i="15"/>
  <c r="AC6" i="15"/>
  <c r="AB6" i="15"/>
  <c r="AA6" i="15"/>
  <c r="Z6" i="15"/>
  <c r="Y6" i="15"/>
  <c r="X6" i="15"/>
  <c r="W6" i="15"/>
  <c r="V6" i="15"/>
  <c r="U6" i="15"/>
  <c r="T6" i="15"/>
  <c r="S6" i="15"/>
  <c r="R6" i="15"/>
  <c r="Q6" i="15"/>
  <c r="P6" i="15"/>
  <c r="O6" i="15"/>
  <c r="N6" i="15"/>
  <c r="M6" i="15"/>
  <c r="L6" i="15"/>
  <c r="K6" i="15"/>
  <c r="J6" i="15"/>
  <c r="I6" i="15"/>
  <c r="H6" i="15"/>
  <c r="BL6" i="15" s="1"/>
  <c r="G6" i="15"/>
  <c r="F6" i="15"/>
  <c r="E6" i="15"/>
  <c r="D6" i="15"/>
  <c r="C6" i="15"/>
  <c r="B6" i="15"/>
  <c r="BJ6" i="15" s="1"/>
  <c r="BG5" i="15"/>
  <c r="BF5" i="15"/>
  <c r="BE5" i="15"/>
  <c r="BD5" i="15"/>
  <c r="BC5" i="15"/>
  <c r="BB5" i="15"/>
  <c r="BA5" i="15"/>
  <c r="AZ5" i="15"/>
  <c r="AY5" i="15"/>
  <c r="AX5" i="15"/>
  <c r="AW5" i="15"/>
  <c r="AV5" i="15"/>
  <c r="AU5" i="15"/>
  <c r="AT5" i="15"/>
  <c r="AS5" i="15"/>
  <c r="AR5" i="15"/>
  <c r="AQ5" i="15"/>
  <c r="AP5" i="15"/>
  <c r="AO5" i="15"/>
  <c r="AN5" i="15"/>
  <c r="AM5" i="15"/>
  <c r="AL5" i="15"/>
  <c r="AK5" i="15"/>
  <c r="AJ5" i="15"/>
  <c r="AI5" i="15"/>
  <c r="AH5" i="15"/>
  <c r="AG5" i="15"/>
  <c r="AF5" i="15"/>
  <c r="AE5" i="15"/>
  <c r="AD5" i="15"/>
  <c r="AC5" i="15"/>
  <c r="AB5" i="15"/>
  <c r="AA5" i="15"/>
  <c r="Z5" i="15"/>
  <c r="Y5" i="15"/>
  <c r="X5" i="15"/>
  <c r="W5" i="15"/>
  <c r="V5" i="15"/>
  <c r="U5" i="15"/>
  <c r="T5" i="15"/>
  <c r="S5" i="15"/>
  <c r="R5" i="15"/>
  <c r="Q5" i="15"/>
  <c r="P5" i="15"/>
  <c r="O5" i="15"/>
  <c r="N5" i="15"/>
  <c r="M5" i="15"/>
  <c r="L5" i="15"/>
  <c r="K5" i="15"/>
  <c r="J5" i="15"/>
  <c r="I5" i="15"/>
  <c r="H5" i="15"/>
  <c r="G5" i="15"/>
  <c r="BK5" i="15" s="1"/>
  <c r="F5" i="15"/>
  <c r="BL5" i="15" s="1"/>
  <c r="E5" i="15"/>
  <c r="D5" i="15"/>
  <c r="C5" i="15"/>
  <c r="B5" i="15"/>
  <c r="BH5" i="15" s="1"/>
  <c r="BI5" i="15" s="1"/>
  <c r="BG4" i="15"/>
  <c r="BF4" i="15"/>
  <c r="BE4" i="15"/>
  <c r="BD4" i="15"/>
  <c r="BC4" i="15"/>
  <c r="BB4" i="15"/>
  <c r="BA4" i="15"/>
  <c r="AZ4" i="15"/>
  <c r="AY4" i="15"/>
  <c r="AX4" i="15"/>
  <c r="AW4" i="15"/>
  <c r="AV4" i="15"/>
  <c r="AU4" i="15"/>
  <c r="AT4" i="15"/>
  <c r="AS4" i="15"/>
  <c r="AR4" i="15"/>
  <c r="AQ4" i="15"/>
  <c r="AP4" i="15"/>
  <c r="AO4" i="15"/>
  <c r="AN4" i="15"/>
  <c r="AM4" i="15"/>
  <c r="AL4" i="15"/>
  <c r="AK4" i="15"/>
  <c r="AJ4" i="15"/>
  <c r="AI4" i="15"/>
  <c r="AH4" i="15"/>
  <c r="AG4" i="15"/>
  <c r="AF4" i="15"/>
  <c r="AE4" i="15"/>
  <c r="AD4" i="15"/>
  <c r="AC4" i="15"/>
  <c r="AB4" i="15"/>
  <c r="AA4" i="15"/>
  <c r="Z4" i="15"/>
  <c r="Y4" i="15"/>
  <c r="X4" i="15"/>
  <c r="W4" i="15"/>
  <c r="V4" i="15"/>
  <c r="U4" i="15"/>
  <c r="T4" i="15"/>
  <c r="S4" i="15"/>
  <c r="R4" i="15"/>
  <c r="Q4" i="15"/>
  <c r="P4" i="15"/>
  <c r="O4" i="15"/>
  <c r="N4" i="15"/>
  <c r="M4" i="15"/>
  <c r="L4" i="15"/>
  <c r="K4" i="15"/>
  <c r="J4" i="15"/>
  <c r="I4" i="15"/>
  <c r="H4" i="15"/>
  <c r="G4" i="15"/>
  <c r="F4" i="15"/>
  <c r="BL4" i="15" s="1"/>
  <c r="E4" i="15"/>
  <c r="BK4" i="15" s="1"/>
  <c r="D4" i="15"/>
  <c r="C4" i="15"/>
  <c r="B4" i="15"/>
  <c r="BH4" i="15" s="1"/>
  <c r="BI4" i="15" s="1"/>
  <c r="BG3" i="15"/>
  <c r="BF3" i="15"/>
  <c r="BE3" i="15"/>
  <c r="BD3" i="15"/>
  <c r="BC3" i="15"/>
  <c r="BB3" i="15"/>
  <c r="BA3" i="15"/>
  <c r="AZ3" i="15"/>
  <c r="AY3" i="15"/>
  <c r="AX3" i="15"/>
  <c r="AW3" i="15"/>
  <c r="AV3" i="15"/>
  <c r="AU3" i="15"/>
  <c r="AT3" i="15"/>
  <c r="AS3" i="15"/>
  <c r="AR3" i="15"/>
  <c r="AQ3" i="15"/>
  <c r="AP3" i="15"/>
  <c r="AO3" i="15"/>
  <c r="AN3" i="15"/>
  <c r="AM3" i="15"/>
  <c r="AL3" i="15"/>
  <c r="AK3" i="15"/>
  <c r="AJ3" i="15"/>
  <c r="AI3" i="15"/>
  <c r="AH3" i="15"/>
  <c r="AG3" i="15"/>
  <c r="AF3" i="15"/>
  <c r="AE3" i="15"/>
  <c r="AD3" i="15"/>
  <c r="AC3" i="15"/>
  <c r="AB3" i="15"/>
  <c r="AA3" i="15"/>
  <c r="Z3" i="15"/>
  <c r="Y3" i="15"/>
  <c r="X3" i="15"/>
  <c r="W3" i="15"/>
  <c r="V3" i="15"/>
  <c r="U3" i="15"/>
  <c r="T3" i="15"/>
  <c r="S3" i="15"/>
  <c r="R3" i="15"/>
  <c r="Q3" i="15"/>
  <c r="P3" i="15"/>
  <c r="O3" i="15"/>
  <c r="N3" i="15"/>
  <c r="M3" i="15"/>
  <c r="L3" i="15"/>
  <c r="K3" i="15"/>
  <c r="J3" i="15"/>
  <c r="I3" i="15"/>
  <c r="H3" i="15"/>
  <c r="G3" i="15"/>
  <c r="F3" i="15"/>
  <c r="E3" i="15"/>
  <c r="BK3" i="15" s="1"/>
  <c r="D3" i="15"/>
  <c r="BJ3" i="15" s="1"/>
  <c r="C3" i="15"/>
  <c r="B3" i="15"/>
  <c r="BL3" i="15" s="1"/>
  <c r="BR55" i="13"/>
  <c r="BQ55" i="13"/>
  <c r="BO55" i="13"/>
  <c r="BN55" i="13"/>
  <c r="BM55" i="13"/>
  <c r="BL55" i="13"/>
  <c r="BP55" i="13" s="1"/>
  <c r="F52" i="10" s="1"/>
  <c r="BR54" i="13"/>
  <c r="BQ54" i="13"/>
  <c r="BO54" i="13"/>
  <c r="BN54" i="13"/>
  <c r="BM54" i="13"/>
  <c r="BL54" i="13"/>
  <c r="BP54" i="13" s="1"/>
  <c r="BR53" i="13"/>
  <c r="BQ53" i="13"/>
  <c r="BP53" i="13"/>
  <c r="BO53" i="13"/>
  <c r="BN53" i="13"/>
  <c r="BM53" i="13"/>
  <c r="BL53" i="13"/>
  <c r="BR52" i="13"/>
  <c r="BQ52" i="13"/>
  <c r="BP52" i="13"/>
  <c r="BO52" i="13"/>
  <c r="BN52" i="13"/>
  <c r="BM52" i="13"/>
  <c r="BL52" i="13"/>
  <c r="BR51" i="13"/>
  <c r="BQ51" i="13"/>
  <c r="BP51" i="13"/>
  <c r="BO51" i="13"/>
  <c r="BN51" i="13"/>
  <c r="BM51" i="13"/>
  <c r="BL51" i="13"/>
  <c r="BR50" i="13"/>
  <c r="BQ50" i="13"/>
  <c r="BO50" i="13"/>
  <c r="BN50" i="13"/>
  <c r="BM50" i="13"/>
  <c r="BL50" i="13"/>
  <c r="BP50" i="13" s="1"/>
  <c r="F47" i="10" s="1"/>
  <c r="BR49" i="13"/>
  <c r="BQ49" i="13"/>
  <c r="BO49" i="13"/>
  <c r="BN49" i="13"/>
  <c r="BM49" i="13"/>
  <c r="BL49" i="13"/>
  <c r="BP49" i="13" s="1"/>
  <c r="F46" i="10" s="1"/>
  <c r="G46" i="10" s="1"/>
  <c r="BR48" i="13"/>
  <c r="BQ48" i="13"/>
  <c r="BO48" i="13"/>
  <c r="BN48" i="13"/>
  <c r="BM48" i="13"/>
  <c r="BL48" i="13"/>
  <c r="BP48" i="13" s="1"/>
  <c r="BR47" i="13"/>
  <c r="BQ47" i="13"/>
  <c r="BO47" i="13"/>
  <c r="BN47" i="13"/>
  <c r="BM47" i="13"/>
  <c r="BL47" i="13"/>
  <c r="BP47" i="13" s="1"/>
  <c r="BR46" i="13"/>
  <c r="BQ46" i="13"/>
  <c r="BO46" i="13"/>
  <c r="BN46" i="13"/>
  <c r="BM46" i="13"/>
  <c r="BL46" i="13"/>
  <c r="BP46" i="13" s="1"/>
  <c r="BR45" i="13"/>
  <c r="BQ45" i="13"/>
  <c r="BO45" i="13"/>
  <c r="BN45" i="13"/>
  <c r="BP45" i="13" s="1"/>
  <c r="F42" i="10" s="1"/>
  <c r="BM45" i="13"/>
  <c r="BL45" i="13"/>
  <c r="BR44" i="13"/>
  <c r="BQ44" i="13"/>
  <c r="BP44" i="13"/>
  <c r="BO44" i="13"/>
  <c r="BN44" i="13"/>
  <c r="BM44" i="13"/>
  <c r="BL44" i="13"/>
  <c r="BR43" i="13"/>
  <c r="BQ43" i="13"/>
  <c r="BO43" i="13"/>
  <c r="BN43" i="13"/>
  <c r="BM43" i="13"/>
  <c r="BL43" i="13"/>
  <c r="BP43" i="13" s="1"/>
  <c r="BR42" i="13"/>
  <c r="BQ42" i="13"/>
  <c r="BO42" i="13"/>
  <c r="BN42" i="13"/>
  <c r="BM42" i="13"/>
  <c r="BL42" i="13"/>
  <c r="BP42" i="13" s="1"/>
  <c r="F39" i="10" s="1"/>
  <c r="BR41" i="13"/>
  <c r="BQ41" i="13"/>
  <c r="BO41" i="13"/>
  <c r="BN41" i="13"/>
  <c r="BM41" i="13"/>
  <c r="BL41" i="13"/>
  <c r="BP41" i="13" s="1"/>
  <c r="BR40" i="13"/>
  <c r="BQ40" i="13"/>
  <c r="BO40" i="13"/>
  <c r="BN40" i="13"/>
  <c r="BM40" i="13"/>
  <c r="BL40" i="13"/>
  <c r="BP40" i="13" s="1"/>
  <c r="BR39" i="13"/>
  <c r="BQ39" i="13"/>
  <c r="BP39" i="13"/>
  <c r="BO39" i="13"/>
  <c r="BN39" i="13"/>
  <c r="BM39" i="13"/>
  <c r="BL39" i="13"/>
  <c r="BR38" i="13"/>
  <c r="BQ38" i="13"/>
  <c r="BO38" i="13"/>
  <c r="BN38" i="13"/>
  <c r="BM38" i="13"/>
  <c r="BL38" i="13"/>
  <c r="BP38" i="13" s="1"/>
  <c r="BR37" i="13"/>
  <c r="BQ37" i="13"/>
  <c r="BO37" i="13"/>
  <c r="BN37" i="13"/>
  <c r="BP37" i="13" s="1"/>
  <c r="F34" i="10" s="1"/>
  <c r="BM37" i="13"/>
  <c r="BL37" i="13"/>
  <c r="BR36" i="13"/>
  <c r="BQ36" i="13"/>
  <c r="BP36" i="13"/>
  <c r="BO36" i="13"/>
  <c r="BN36" i="13"/>
  <c r="BM36" i="13"/>
  <c r="BL36" i="13"/>
  <c r="BR35" i="13"/>
  <c r="BQ35" i="13"/>
  <c r="BO35" i="13"/>
  <c r="BN35" i="13"/>
  <c r="BM35" i="13"/>
  <c r="BL35" i="13"/>
  <c r="BP35" i="13" s="1"/>
  <c r="BR34" i="13"/>
  <c r="BQ34" i="13"/>
  <c r="BO34" i="13"/>
  <c r="BN34" i="13"/>
  <c r="BM34" i="13"/>
  <c r="BL34" i="13"/>
  <c r="BR33" i="13"/>
  <c r="BQ33" i="13"/>
  <c r="BO33" i="13"/>
  <c r="BN33" i="13"/>
  <c r="BM33" i="13"/>
  <c r="BL33" i="13"/>
  <c r="BP33" i="13" s="1"/>
  <c r="BR32" i="13"/>
  <c r="BQ32" i="13"/>
  <c r="BO32" i="13"/>
  <c r="BN32" i="13"/>
  <c r="BM32" i="13"/>
  <c r="BL32" i="13"/>
  <c r="BP32" i="13" s="1"/>
  <c r="BR31" i="13"/>
  <c r="BQ31" i="13"/>
  <c r="BP31" i="13"/>
  <c r="BO31" i="13"/>
  <c r="BN31" i="13"/>
  <c r="BM31" i="13"/>
  <c r="BL31" i="13"/>
  <c r="BR30" i="13"/>
  <c r="BQ30" i="13"/>
  <c r="BP30" i="13"/>
  <c r="BO30" i="13"/>
  <c r="BN30" i="13"/>
  <c r="BM30" i="13"/>
  <c r="BL30" i="13"/>
  <c r="BR29" i="13"/>
  <c r="BQ29" i="13"/>
  <c r="BO29" i="13"/>
  <c r="BN29" i="13"/>
  <c r="BM29" i="13"/>
  <c r="BL29" i="13"/>
  <c r="BR28" i="13"/>
  <c r="BQ28" i="13"/>
  <c r="BP28" i="13"/>
  <c r="BO28" i="13"/>
  <c r="BN28" i="13"/>
  <c r="BM28" i="13"/>
  <c r="BL28" i="13"/>
  <c r="BR27" i="13"/>
  <c r="BQ27" i="13"/>
  <c r="BO27" i="13"/>
  <c r="BN27" i="13"/>
  <c r="BM27" i="13"/>
  <c r="BL27" i="13"/>
  <c r="BP27" i="13" s="1"/>
  <c r="F24" i="10" s="1"/>
  <c r="G24" i="10" s="1"/>
  <c r="BR26" i="13"/>
  <c r="BQ26" i="13"/>
  <c r="BO26" i="13"/>
  <c r="BN26" i="13"/>
  <c r="BM26" i="13"/>
  <c r="BL26" i="13"/>
  <c r="BR25" i="13"/>
  <c r="BQ25" i="13"/>
  <c r="BO25" i="13"/>
  <c r="BN25" i="13"/>
  <c r="BM25" i="13"/>
  <c r="BL25" i="13"/>
  <c r="BR24" i="13"/>
  <c r="BQ24" i="13"/>
  <c r="BO24" i="13"/>
  <c r="BN24" i="13"/>
  <c r="BM24" i="13"/>
  <c r="BL24" i="13"/>
  <c r="BP24" i="13" s="1"/>
  <c r="BR23" i="13"/>
  <c r="BQ23" i="13"/>
  <c r="BP23" i="13"/>
  <c r="BO23" i="13"/>
  <c r="BN23" i="13"/>
  <c r="BM23" i="13"/>
  <c r="BL23" i="13"/>
  <c r="BR22" i="13"/>
  <c r="BQ22" i="13"/>
  <c r="BP22" i="13"/>
  <c r="BO22" i="13"/>
  <c r="BN22" i="13"/>
  <c r="BM22" i="13"/>
  <c r="BL22" i="13"/>
  <c r="BR21" i="13"/>
  <c r="BQ21" i="13"/>
  <c r="BO21" i="13"/>
  <c r="BN21" i="13"/>
  <c r="BM21" i="13"/>
  <c r="BL21" i="13"/>
  <c r="BR20" i="13"/>
  <c r="BQ20" i="13"/>
  <c r="BP20" i="13"/>
  <c r="BO20" i="13"/>
  <c r="BN20" i="13"/>
  <c r="BM20" i="13"/>
  <c r="BL20" i="13"/>
  <c r="BR19" i="13"/>
  <c r="BQ19" i="13"/>
  <c r="BP19" i="13"/>
  <c r="BO19" i="13"/>
  <c r="BN19" i="13"/>
  <c r="BM19" i="13"/>
  <c r="BL19" i="13"/>
  <c r="BR18" i="13"/>
  <c r="BQ18" i="13"/>
  <c r="BO18" i="13"/>
  <c r="BN18" i="13"/>
  <c r="BM18" i="13"/>
  <c r="BL18" i="13"/>
  <c r="BP18" i="13" s="1"/>
  <c r="F15" i="10" s="1"/>
  <c r="BR17" i="13"/>
  <c r="BQ17" i="13"/>
  <c r="BO17" i="13"/>
  <c r="BN17" i="13"/>
  <c r="BP17" i="13" s="1"/>
  <c r="BM17" i="13"/>
  <c r="BL17" i="13"/>
  <c r="BR16" i="13"/>
  <c r="BQ16" i="13"/>
  <c r="BO16" i="13"/>
  <c r="BN16" i="13"/>
  <c r="BM16" i="13"/>
  <c r="BL16" i="13"/>
  <c r="BP16" i="13" s="1"/>
  <c r="BR15" i="13"/>
  <c r="BQ15" i="13"/>
  <c r="BO15" i="13"/>
  <c r="BN15" i="13"/>
  <c r="BM15" i="13"/>
  <c r="BL15" i="13"/>
  <c r="BP15" i="13" s="1"/>
  <c r="F12" i="10" s="1"/>
  <c r="G12" i="10" s="1"/>
  <c r="BR14" i="13"/>
  <c r="BQ14" i="13"/>
  <c r="BP14" i="13"/>
  <c r="BO14" i="13"/>
  <c r="BN14" i="13"/>
  <c r="BM14" i="13"/>
  <c r="BL14" i="13"/>
  <c r="BR13" i="13"/>
  <c r="BQ13" i="13"/>
  <c r="BO13" i="13"/>
  <c r="BN13" i="13"/>
  <c r="BM13" i="13"/>
  <c r="BL13" i="13"/>
  <c r="BP13" i="13" s="1"/>
  <c r="BR12" i="13"/>
  <c r="BQ12" i="13"/>
  <c r="BP12" i="13"/>
  <c r="BO12" i="13"/>
  <c r="BN12" i="13"/>
  <c r="BM12" i="13"/>
  <c r="BL12" i="13"/>
  <c r="BR11" i="13"/>
  <c r="BQ11" i="13"/>
  <c r="BO11" i="13"/>
  <c r="BN11" i="13"/>
  <c r="BM11" i="13"/>
  <c r="BL11" i="13"/>
  <c r="BP11" i="13" s="1"/>
  <c r="F8" i="10" s="1"/>
  <c r="G8" i="10" s="1"/>
  <c r="BR10" i="13"/>
  <c r="BQ10" i="13"/>
  <c r="BO10" i="13"/>
  <c r="BN10" i="13"/>
  <c r="BM10" i="13"/>
  <c r="BL10" i="13"/>
  <c r="BR9" i="13"/>
  <c r="BQ9" i="13"/>
  <c r="BO9" i="13"/>
  <c r="BN9" i="13"/>
  <c r="BP9" i="13" s="1"/>
  <c r="BM9" i="13"/>
  <c r="BL9" i="13"/>
  <c r="BR8" i="13"/>
  <c r="BQ8" i="13"/>
  <c r="BO8" i="13"/>
  <c r="BN8" i="13"/>
  <c r="BM8" i="13"/>
  <c r="BL8" i="13"/>
  <c r="BP8" i="13" s="1"/>
  <c r="BR7" i="13"/>
  <c r="BQ7" i="13"/>
  <c r="BP7" i="13"/>
  <c r="BO7" i="13"/>
  <c r="BN7" i="13"/>
  <c r="BM7" i="13"/>
  <c r="BL7" i="13"/>
  <c r="BR6" i="13"/>
  <c r="BQ6" i="13"/>
  <c r="BP6" i="13"/>
  <c r="BO6" i="13"/>
  <c r="BN6" i="13"/>
  <c r="BM6" i="13"/>
  <c r="BL6" i="13"/>
  <c r="BR5" i="13"/>
  <c r="BQ5" i="13"/>
  <c r="BO5" i="13"/>
  <c r="BN5" i="13"/>
  <c r="BM5" i="13"/>
  <c r="BL5" i="13"/>
  <c r="G52" i="10"/>
  <c r="D52" i="10"/>
  <c r="E52" i="10" s="1"/>
  <c r="B52" i="10"/>
  <c r="C52" i="10" s="1"/>
  <c r="F51" i="10"/>
  <c r="G51" i="10" s="1"/>
  <c r="D51" i="10"/>
  <c r="E51" i="10" s="1"/>
  <c r="G50" i="10"/>
  <c r="F50" i="10"/>
  <c r="B50" i="10"/>
  <c r="C50" i="10" s="1"/>
  <c r="G49" i="10"/>
  <c r="F49" i="10"/>
  <c r="C49" i="10"/>
  <c r="B49" i="10"/>
  <c r="F48" i="10"/>
  <c r="G48" i="10" s="1"/>
  <c r="C48" i="10"/>
  <c r="B48" i="10"/>
  <c r="G47" i="10"/>
  <c r="B47" i="10"/>
  <c r="C47" i="10" s="1"/>
  <c r="F45" i="10"/>
  <c r="G45" i="10" s="1"/>
  <c r="C45" i="10"/>
  <c r="B45" i="10"/>
  <c r="F44" i="10"/>
  <c r="G44" i="10" s="1"/>
  <c r="D44" i="10"/>
  <c r="E44" i="10" s="1"/>
  <c r="B44" i="10"/>
  <c r="C44" i="10" s="1"/>
  <c r="F43" i="10"/>
  <c r="G43" i="10" s="1"/>
  <c r="D43" i="10"/>
  <c r="E43" i="10" s="1"/>
  <c r="G42" i="10"/>
  <c r="C42" i="10"/>
  <c r="B42" i="10"/>
  <c r="F41" i="10"/>
  <c r="G41" i="10" s="1"/>
  <c r="B41" i="10"/>
  <c r="C41" i="10" s="1"/>
  <c r="F40" i="10"/>
  <c r="G40" i="10" s="1"/>
  <c r="B40" i="10"/>
  <c r="C40" i="10" s="1"/>
  <c r="G39" i="10"/>
  <c r="B39" i="10"/>
  <c r="C39" i="10" s="1"/>
  <c r="F38" i="10"/>
  <c r="G38" i="10" s="1"/>
  <c r="F37" i="10"/>
  <c r="G37" i="10" s="1"/>
  <c r="B37" i="10"/>
  <c r="C37" i="10" s="1"/>
  <c r="F36" i="10"/>
  <c r="G36" i="10" s="1"/>
  <c r="E36" i="10"/>
  <c r="D36" i="10"/>
  <c r="B36" i="10"/>
  <c r="C36" i="10" s="1"/>
  <c r="F35" i="10"/>
  <c r="G35" i="10" s="1"/>
  <c r="E35" i="10"/>
  <c r="D35" i="10"/>
  <c r="G34" i="10"/>
  <c r="B34" i="10"/>
  <c r="C34" i="10" s="1"/>
  <c r="F33" i="10"/>
  <c r="G33" i="10" s="1"/>
  <c r="B33" i="10"/>
  <c r="C33" i="10" s="1"/>
  <c r="F32" i="10"/>
  <c r="G32" i="10" s="1"/>
  <c r="B32" i="10"/>
  <c r="C32" i="10" s="1"/>
  <c r="B31" i="10"/>
  <c r="C31" i="10" s="1"/>
  <c r="F30" i="10"/>
  <c r="G30" i="10" s="1"/>
  <c r="F29" i="10"/>
  <c r="G29" i="10" s="1"/>
  <c r="B29" i="10"/>
  <c r="C29" i="10" s="1"/>
  <c r="G28" i="10"/>
  <c r="F28" i="10"/>
  <c r="E28" i="10"/>
  <c r="D28" i="10"/>
  <c r="B28" i="10"/>
  <c r="C28" i="10" s="1"/>
  <c r="F27" i="10"/>
  <c r="G27" i="10" s="1"/>
  <c r="D27" i="10"/>
  <c r="E27" i="10" s="1"/>
  <c r="C26" i="10"/>
  <c r="B26" i="10"/>
  <c r="G25" i="10"/>
  <c r="F25" i="10"/>
  <c r="B25" i="10"/>
  <c r="C25" i="10" s="1"/>
  <c r="C24" i="10"/>
  <c r="B24" i="10"/>
  <c r="C23" i="10"/>
  <c r="B23" i="10"/>
  <c r="C22" i="10"/>
  <c r="B22" i="10"/>
  <c r="F21" i="10"/>
  <c r="G21" i="10" s="1"/>
  <c r="B21" i="10"/>
  <c r="C21" i="10" s="1"/>
  <c r="F20" i="10"/>
  <c r="G20" i="10" s="1"/>
  <c r="D20" i="10"/>
  <c r="E20" i="10" s="1"/>
  <c r="H20" i="10" s="1"/>
  <c r="B20" i="10"/>
  <c r="C20" i="10" s="1"/>
  <c r="G19" i="10"/>
  <c r="F19" i="10"/>
  <c r="D19" i="10"/>
  <c r="E19" i="10" s="1"/>
  <c r="B18" i="10"/>
  <c r="C18" i="10" s="1"/>
  <c r="F17" i="10"/>
  <c r="G17" i="10" s="1"/>
  <c r="C17" i="10"/>
  <c r="B17" i="10"/>
  <c r="F16" i="10"/>
  <c r="G16" i="10" s="1"/>
  <c r="C16" i="10"/>
  <c r="B16" i="10"/>
  <c r="G15" i="10"/>
  <c r="B15" i="10"/>
  <c r="C15" i="10" s="1"/>
  <c r="F14" i="10"/>
  <c r="G14" i="10" s="1"/>
  <c r="B14" i="10"/>
  <c r="C14" i="10" s="1"/>
  <c r="G13" i="10"/>
  <c r="F13" i="10"/>
  <c r="C13" i="10"/>
  <c r="B13" i="10"/>
  <c r="E12" i="10"/>
  <c r="D12" i="10"/>
  <c r="B12" i="10"/>
  <c r="C12" i="10" s="1"/>
  <c r="G11" i="10"/>
  <c r="F11" i="10"/>
  <c r="E11" i="10"/>
  <c r="D11" i="10"/>
  <c r="C11" i="10"/>
  <c r="H11" i="10" s="1"/>
  <c r="B11" i="10"/>
  <c r="G10" i="10"/>
  <c r="F10" i="10"/>
  <c r="B10" i="10"/>
  <c r="C10" i="10" s="1"/>
  <c r="F9" i="10"/>
  <c r="G9" i="10" s="1"/>
  <c r="C9" i="10"/>
  <c r="B9" i="10"/>
  <c r="B8" i="10"/>
  <c r="C8" i="10" s="1"/>
  <c r="C7" i="10"/>
  <c r="B7" i="10"/>
  <c r="F6" i="10"/>
  <c r="G6" i="10" s="1"/>
  <c r="C6" i="10"/>
  <c r="B6" i="10"/>
  <c r="G5" i="10"/>
  <c r="F5" i="10"/>
  <c r="B5" i="10"/>
  <c r="C5" i="10" s="1"/>
  <c r="F4" i="10"/>
  <c r="G4" i="10" s="1"/>
  <c r="D4" i="10"/>
  <c r="E4" i="10" s="1"/>
  <c r="C4" i="10"/>
  <c r="B4" i="10"/>
  <c r="G3" i="10"/>
  <c r="F3" i="10"/>
  <c r="E3" i="10"/>
  <c r="D3" i="10"/>
  <c r="C3" i="10"/>
  <c r="H3" i="10" s="1"/>
  <c r="B3" i="10"/>
  <c r="B2" i="10"/>
  <c r="AE53" i="7"/>
  <c r="AD53" i="7"/>
  <c r="AC53" i="7"/>
  <c r="AF53" i="7" s="1"/>
  <c r="AA53" i="7"/>
  <c r="Z53" i="7"/>
  <c r="Y53" i="7"/>
  <c r="AB53" i="7" s="1"/>
  <c r="X53" i="7"/>
  <c r="W53" i="7"/>
  <c r="V53" i="7"/>
  <c r="U53" i="7"/>
  <c r="R53" i="7"/>
  <c r="Q53" i="7"/>
  <c r="P53" i="7"/>
  <c r="O53" i="7"/>
  <c r="S53" i="7" s="1"/>
  <c r="M53" i="7"/>
  <c r="L53" i="7"/>
  <c r="K53" i="7"/>
  <c r="I53" i="7"/>
  <c r="J53" i="7" s="1"/>
  <c r="N53" i="7" s="1"/>
  <c r="G53" i="7"/>
  <c r="F53" i="7"/>
  <c r="E53" i="7"/>
  <c r="D53" i="7"/>
  <c r="AE52" i="7"/>
  <c r="AD52" i="7"/>
  <c r="AC52" i="7"/>
  <c r="AF52" i="7" s="1"/>
  <c r="AB52" i="7"/>
  <c r="AA52" i="7"/>
  <c r="Z52" i="7"/>
  <c r="Y52" i="7"/>
  <c r="X52" i="7"/>
  <c r="V52" i="7"/>
  <c r="U52" i="7"/>
  <c r="W52" i="7" s="1"/>
  <c r="R52" i="7"/>
  <c r="Q52" i="7"/>
  <c r="P52" i="7"/>
  <c r="O52" i="7"/>
  <c r="S52" i="7" s="1"/>
  <c r="L52" i="7"/>
  <c r="M52" i="7" s="1"/>
  <c r="K52" i="7"/>
  <c r="I52" i="7"/>
  <c r="J52" i="7" s="1"/>
  <c r="G52" i="7"/>
  <c r="F52" i="7"/>
  <c r="H52" i="7" s="1"/>
  <c r="D52" i="7"/>
  <c r="E52" i="7" s="1"/>
  <c r="AE51" i="7"/>
  <c r="AD51" i="7"/>
  <c r="AC51" i="7"/>
  <c r="AF51" i="7" s="1"/>
  <c r="AA51" i="7"/>
  <c r="Z51" i="7"/>
  <c r="Y51" i="7"/>
  <c r="X51" i="7"/>
  <c r="V51" i="7"/>
  <c r="U51" i="7"/>
  <c r="W51" i="7" s="1"/>
  <c r="S51" i="7"/>
  <c r="R51" i="7"/>
  <c r="Q51" i="7"/>
  <c r="P51" i="7"/>
  <c r="O51" i="7"/>
  <c r="L51" i="7"/>
  <c r="K51" i="7"/>
  <c r="M51" i="7" s="1"/>
  <c r="J51" i="7"/>
  <c r="N51" i="7" s="1"/>
  <c r="I51" i="7"/>
  <c r="G51" i="7"/>
  <c r="F51" i="7"/>
  <c r="H51" i="7" s="1"/>
  <c r="E51" i="7"/>
  <c r="D51" i="7"/>
  <c r="AF50" i="7"/>
  <c r="AE50" i="7"/>
  <c r="AD50" i="7"/>
  <c r="AC50" i="7"/>
  <c r="AA50" i="7"/>
  <c r="Z50" i="7"/>
  <c r="Y50" i="7"/>
  <c r="AB50" i="7" s="1"/>
  <c r="AG50" i="7" s="1"/>
  <c r="X50" i="7"/>
  <c r="V50" i="7"/>
  <c r="U50" i="7"/>
  <c r="W50" i="7" s="1"/>
  <c r="R50" i="7"/>
  <c r="Q50" i="7"/>
  <c r="P50" i="7"/>
  <c r="S50" i="7" s="1"/>
  <c r="O50" i="7"/>
  <c r="L50" i="7"/>
  <c r="K50" i="7"/>
  <c r="M50" i="7" s="1"/>
  <c r="I50" i="7"/>
  <c r="J50" i="7" s="1"/>
  <c r="N50" i="7" s="1"/>
  <c r="H50" i="7"/>
  <c r="G50" i="7"/>
  <c r="F50" i="7"/>
  <c r="E50" i="7"/>
  <c r="D50" i="7"/>
  <c r="AE49" i="7"/>
  <c r="AD49" i="7"/>
  <c r="AC49" i="7"/>
  <c r="AA49" i="7"/>
  <c r="Z49" i="7"/>
  <c r="Y49" i="7"/>
  <c r="AB49" i="7" s="1"/>
  <c r="X49" i="7"/>
  <c r="W49" i="7"/>
  <c r="V49" i="7"/>
  <c r="U49" i="7"/>
  <c r="R49" i="7"/>
  <c r="Q49" i="7"/>
  <c r="P49" i="7"/>
  <c r="O49" i="7"/>
  <c r="S49" i="7" s="1"/>
  <c r="N49" i="7"/>
  <c r="L49" i="7"/>
  <c r="K49" i="7"/>
  <c r="M49" i="7" s="1"/>
  <c r="I49" i="7"/>
  <c r="J49" i="7" s="1"/>
  <c r="G49" i="7"/>
  <c r="F49" i="7"/>
  <c r="H49" i="7" s="1"/>
  <c r="D49" i="7"/>
  <c r="E49" i="7" s="1"/>
  <c r="AE48" i="7"/>
  <c r="AD48" i="7"/>
  <c r="AC48" i="7"/>
  <c r="AF48" i="7" s="1"/>
  <c r="AB48" i="7"/>
  <c r="AA48" i="7"/>
  <c r="Z48" i="7"/>
  <c r="Y48" i="7"/>
  <c r="X48" i="7"/>
  <c r="V48" i="7"/>
  <c r="U48" i="7"/>
  <c r="W48" i="7" s="1"/>
  <c r="R48" i="7"/>
  <c r="Q48" i="7"/>
  <c r="P48" i="7"/>
  <c r="O48" i="7"/>
  <c r="S48" i="7" s="1"/>
  <c r="M48" i="7"/>
  <c r="L48" i="7"/>
  <c r="K48" i="7"/>
  <c r="J48" i="7"/>
  <c r="I48" i="7"/>
  <c r="G48" i="7"/>
  <c r="F48" i="7"/>
  <c r="H48" i="7" s="1"/>
  <c r="E48" i="7"/>
  <c r="D48" i="7"/>
  <c r="AE47" i="7"/>
  <c r="AD47" i="7"/>
  <c r="AC47" i="7"/>
  <c r="AF47" i="7" s="1"/>
  <c r="AA47" i="7"/>
  <c r="Z47" i="7"/>
  <c r="X47" i="7"/>
  <c r="Y47" i="7" s="1"/>
  <c r="AB47" i="7" s="1"/>
  <c r="V47" i="7"/>
  <c r="U47" i="7"/>
  <c r="W47" i="7" s="1"/>
  <c r="R47" i="7"/>
  <c r="S47" i="7" s="1"/>
  <c r="Q47" i="7"/>
  <c r="P47" i="7"/>
  <c r="O47" i="7"/>
  <c r="L47" i="7"/>
  <c r="K47" i="7"/>
  <c r="M47" i="7" s="1"/>
  <c r="J47" i="7"/>
  <c r="I47" i="7"/>
  <c r="H47" i="7"/>
  <c r="G47" i="7"/>
  <c r="F47" i="7"/>
  <c r="E47" i="7"/>
  <c r="D47" i="7"/>
  <c r="AF46" i="7"/>
  <c r="AE46" i="7"/>
  <c r="AD46" i="7"/>
  <c r="AC46" i="7"/>
  <c r="AA46" i="7"/>
  <c r="Z46" i="7"/>
  <c r="X46" i="7"/>
  <c r="Y46" i="7" s="1"/>
  <c r="AB46" i="7" s="1"/>
  <c r="V46" i="7"/>
  <c r="U46" i="7"/>
  <c r="W46" i="7" s="1"/>
  <c r="R46" i="7"/>
  <c r="Q46" i="7"/>
  <c r="P46" i="7"/>
  <c r="O46" i="7"/>
  <c r="L46" i="7"/>
  <c r="K46" i="7"/>
  <c r="M46" i="7" s="1"/>
  <c r="I46" i="7"/>
  <c r="J46" i="7" s="1"/>
  <c r="H46" i="7"/>
  <c r="G46" i="7"/>
  <c r="F46" i="7"/>
  <c r="E46" i="7"/>
  <c r="D46" i="7"/>
  <c r="AE45" i="7"/>
  <c r="AD45" i="7"/>
  <c r="AF45" i="7" s="1"/>
  <c r="AC45" i="7"/>
  <c r="AA45" i="7"/>
  <c r="Z45" i="7"/>
  <c r="Y45" i="7"/>
  <c r="AB45" i="7" s="1"/>
  <c r="X45" i="7"/>
  <c r="V45" i="7"/>
  <c r="W45" i="7" s="1"/>
  <c r="U45" i="7"/>
  <c r="R45" i="7"/>
  <c r="Q45" i="7"/>
  <c r="P45" i="7"/>
  <c r="O45" i="7"/>
  <c r="S45" i="7" s="1"/>
  <c r="L45" i="7"/>
  <c r="K45" i="7"/>
  <c r="M45" i="7" s="1"/>
  <c r="I45" i="7"/>
  <c r="J45" i="7" s="1"/>
  <c r="N45" i="7" s="1"/>
  <c r="G45" i="7"/>
  <c r="F45" i="7"/>
  <c r="D45" i="7"/>
  <c r="E45" i="7" s="1"/>
  <c r="AE44" i="7"/>
  <c r="AD44" i="7"/>
  <c r="AC44" i="7"/>
  <c r="AF44" i="7" s="1"/>
  <c r="AB44" i="7"/>
  <c r="AG44" i="7" s="1"/>
  <c r="AA44" i="7"/>
  <c r="Z44" i="7"/>
  <c r="Y44" i="7"/>
  <c r="X44" i="7"/>
  <c r="V44" i="7"/>
  <c r="U44" i="7"/>
  <c r="W44" i="7" s="1"/>
  <c r="R44" i="7"/>
  <c r="Q44" i="7"/>
  <c r="P44" i="7"/>
  <c r="O44" i="7"/>
  <c r="S44" i="7" s="1"/>
  <c r="M44" i="7"/>
  <c r="L44" i="7"/>
  <c r="K44" i="7"/>
  <c r="J44" i="7"/>
  <c r="I44" i="7"/>
  <c r="G44" i="7"/>
  <c r="F44" i="7"/>
  <c r="H44" i="7" s="1"/>
  <c r="D44" i="7"/>
  <c r="E44" i="7" s="1"/>
  <c r="AE43" i="7"/>
  <c r="AD43" i="7"/>
  <c r="AC43" i="7"/>
  <c r="AF43" i="7" s="1"/>
  <c r="AA43" i="7"/>
  <c r="Z43" i="7"/>
  <c r="X43" i="7"/>
  <c r="Y43" i="7" s="1"/>
  <c r="V43" i="7"/>
  <c r="U43" i="7"/>
  <c r="W43" i="7" s="1"/>
  <c r="S43" i="7"/>
  <c r="R43" i="7"/>
  <c r="Q43" i="7"/>
  <c r="P43" i="7"/>
  <c r="O43" i="7"/>
  <c r="L43" i="7"/>
  <c r="K43" i="7"/>
  <c r="M43" i="7" s="1"/>
  <c r="J43" i="7"/>
  <c r="N43" i="7" s="1"/>
  <c r="I43" i="7"/>
  <c r="H43" i="7"/>
  <c r="G43" i="7"/>
  <c r="F43" i="7"/>
  <c r="E43" i="7"/>
  <c r="T43" i="7" s="1"/>
  <c r="D43" i="7"/>
  <c r="AF42" i="7"/>
  <c r="AE42" i="7"/>
  <c r="AD42" i="7"/>
  <c r="AC42" i="7"/>
  <c r="AA42" i="7"/>
  <c r="Z42" i="7"/>
  <c r="Y42" i="7"/>
  <c r="AB42" i="7" s="1"/>
  <c r="AG42" i="7" s="1"/>
  <c r="X42" i="7"/>
  <c r="V42" i="7"/>
  <c r="U42" i="7"/>
  <c r="W42" i="7" s="1"/>
  <c r="R42" i="7"/>
  <c r="Q42" i="7"/>
  <c r="P42" i="7"/>
  <c r="S42" i="7" s="1"/>
  <c r="O42" i="7"/>
  <c r="L42" i="7"/>
  <c r="K42" i="7"/>
  <c r="M42" i="7" s="1"/>
  <c r="I42" i="7"/>
  <c r="J42" i="7" s="1"/>
  <c r="N42" i="7" s="1"/>
  <c r="H42" i="7"/>
  <c r="G42" i="7"/>
  <c r="F42" i="7"/>
  <c r="E42" i="7"/>
  <c r="D42" i="7"/>
  <c r="AE41" i="7"/>
  <c r="AD41" i="7"/>
  <c r="AC41" i="7"/>
  <c r="AA41" i="7"/>
  <c r="Z41" i="7"/>
  <c r="Y41" i="7"/>
  <c r="AB41" i="7" s="1"/>
  <c r="X41" i="7"/>
  <c r="W41" i="7"/>
  <c r="V41" i="7"/>
  <c r="U41" i="7"/>
  <c r="R41" i="7"/>
  <c r="Q41" i="7"/>
  <c r="P41" i="7"/>
  <c r="O41" i="7"/>
  <c r="S41" i="7" s="1"/>
  <c r="L41" i="7"/>
  <c r="K41" i="7"/>
  <c r="M41" i="7" s="1"/>
  <c r="N41" i="7" s="1"/>
  <c r="I41" i="7"/>
  <c r="J41" i="7" s="1"/>
  <c r="G41" i="7"/>
  <c r="F41" i="7"/>
  <c r="D41" i="7"/>
  <c r="E41" i="7" s="1"/>
  <c r="AE40" i="7"/>
  <c r="AD40" i="7"/>
  <c r="AC40" i="7"/>
  <c r="AF40" i="7" s="1"/>
  <c r="AB40" i="7"/>
  <c r="AA40" i="7"/>
  <c r="Z40" i="7"/>
  <c r="Y40" i="7"/>
  <c r="X40" i="7"/>
  <c r="V40" i="7"/>
  <c r="U40" i="7"/>
  <c r="W40" i="7" s="1"/>
  <c r="R40" i="7"/>
  <c r="Q40" i="7"/>
  <c r="P40" i="7"/>
  <c r="O40" i="7"/>
  <c r="S40" i="7" s="1"/>
  <c r="M40" i="7"/>
  <c r="L40" i="7"/>
  <c r="K40" i="7"/>
  <c r="J40" i="7"/>
  <c r="N40" i="7" s="1"/>
  <c r="T40" i="7" s="1"/>
  <c r="I40" i="7"/>
  <c r="G40" i="7"/>
  <c r="F40" i="7"/>
  <c r="H40" i="7" s="1"/>
  <c r="E40" i="7"/>
  <c r="D40" i="7"/>
  <c r="AE39" i="7"/>
  <c r="AD39" i="7"/>
  <c r="AC39" i="7"/>
  <c r="AF39" i="7" s="1"/>
  <c r="AA39" i="7"/>
  <c r="Z39" i="7"/>
  <c r="X39" i="7"/>
  <c r="Y39" i="7" s="1"/>
  <c r="AB39" i="7" s="1"/>
  <c r="V39" i="7"/>
  <c r="U39" i="7"/>
  <c r="W39" i="7" s="1"/>
  <c r="R39" i="7"/>
  <c r="S39" i="7" s="1"/>
  <c r="Q39" i="7"/>
  <c r="P39" i="7"/>
  <c r="O39" i="7"/>
  <c r="L39" i="7"/>
  <c r="K39" i="7"/>
  <c r="M39" i="7" s="1"/>
  <c r="J39" i="7"/>
  <c r="I39" i="7"/>
  <c r="H39" i="7"/>
  <c r="G39" i="7"/>
  <c r="F39" i="7"/>
  <c r="E39" i="7"/>
  <c r="D39" i="7"/>
  <c r="AF38" i="7"/>
  <c r="AE38" i="7"/>
  <c r="AD38" i="7"/>
  <c r="AC38" i="7"/>
  <c r="AA38" i="7"/>
  <c r="Z38" i="7"/>
  <c r="Y38" i="7"/>
  <c r="AB38" i="7" s="1"/>
  <c r="AG38" i="7" s="1"/>
  <c r="X38" i="7"/>
  <c r="V38" i="7"/>
  <c r="U38" i="7"/>
  <c r="W38" i="7" s="1"/>
  <c r="R38" i="7"/>
  <c r="Q38" i="7"/>
  <c r="P38" i="7"/>
  <c r="O38" i="7"/>
  <c r="L38" i="7"/>
  <c r="K38" i="7"/>
  <c r="M38" i="7" s="1"/>
  <c r="I38" i="7"/>
  <c r="J38" i="7" s="1"/>
  <c r="H38" i="7"/>
  <c r="G38" i="7"/>
  <c r="F38" i="7"/>
  <c r="E38" i="7"/>
  <c r="D38" i="7"/>
  <c r="AE37" i="7"/>
  <c r="AD37" i="7"/>
  <c r="AC37" i="7"/>
  <c r="AA37" i="7"/>
  <c r="Z37" i="7"/>
  <c r="Y37" i="7"/>
  <c r="AB37" i="7" s="1"/>
  <c r="X37" i="7"/>
  <c r="V37" i="7"/>
  <c r="W37" i="7" s="1"/>
  <c r="U37" i="7"/>
  <c r="R37" i="7"/>
  <c r="Q37" i="7"/>
  <c r="P37" i="7"/>
  <c r="O37" i="7"/>
  <c r="S37" i="7" s="1"/>
  <c r="L37" i="7"/>
  <c r="K37" i="7"/>
  <c r="M37" i="7" s="1"/>
  <c r="N37" i="7" s="1"/>
  <c r="Z35" i="3" s="1"/>
  <c r="I37" i="7"/>
  <c r="J37" i="7" s="1"/>
  <c r="G37" i="7"/>
  <c r="F37" i="7"/>
  <c r="D37" i="7"/>
  <c r="E37" i="7" s="1"/>
  <c r="AE36" i="7"/>
  <c r="AD36" i="7"/>
  <c r="AC36" i="7"/>
  <c r="AF36" i="7" s="1"/>
  <c r="AB36" i="7"/>
  <c r="AG36" i="7" s="1"/>
  <c r="AA36" i="7"/>
  <c r="Z36" i="7"/>
  <c r="Y36" i="7"/>
  <c r="X36" i="7"/>
  <c r="V36" i="7"/>
  <c r="U36" i="7"/>
  <c r="W36" i="7" s="1"/>
  <c r="R36" i="7"/>
  <c r="Q36" i="7"/>
  <c r="P36" i="7"/>
  <c r="O36" i="7"/>
  <c r="S36" i="7" s="1"/>
  <c r="L36" i="7"/>
  <c r="M36" i="7" s="1"/>
  <c r="K36" i="7"/>
  <c r="J36" i="7"/>
  <c r="I36" i="7"/>
  <c r="G36" i="7"/>
  <c r="F36" i="7"/>
  <c r="H36" i="7" s="1"/>
  <c r="D36" i="7"/>
  <c r="E36" i="7" s="1"/>
  <c r="AE35" i="7"/>
  <c r="AD35" i="7"/>
  <c r="AC35" i="7"/>
  <c r="AF35" i="7" s="1"/>
  <c r="AA35" i="7"/>
  <c r="Z35" i="7"/>
  <c r="X35" i="7"/>
  <c r="Y35" i="7" s="1"/>
  <c r="V35" i="7"/>
  <c r="U35" i="7"/>
  <c r="W35" i="7" s="1"/>
  <c r="S35" i="7"/>
  <c r="R35" i="7"/>
  <c r="Q35" i="7"/>
  <c r="P35" i="7"/>
  <c r="O35" i="7"/>
  <c r="L35" i="7"/>
  <c r="K35" i="7"/>
  <c r="M35" i="7" s="1"/>
  <c r="J35" i="7"/>
  <c r="N35" i="7" s="1"/>
  <c r="I35" i="7"/>
  <c r="H35" i="7"/>
  <c r="G35" i="7"/>
  <c r="F35" i="7"/>
  <c r="E35" i="7"/>
  <c r="D35" i="7"/>
  <c r="AF34" i="7"/>
  <c r="AE34" i="7"/>
  <c r="AD34" i="7"/>
  <c r="AC34" i="7"/>
  <c r="AA34" i="7"/>
  <c r="Z34" i="7"/>
  <c r="Y34" i="7"/>
  <c r="AB34" i="7" s="1"/>
  <c r="AG34" i="7" s="1"/>
  <c r="X34" i="7"/>
  <c r="V34" i="7"/>
  <c r="U34" i="7"/>
  <c r="W34" i="7" s="1"/>
  <c r="R34" i="7"/>
  <c r="Q34" i="7"/>
  <c r="P34" i="7"/>
  <c r="S34" i="7" s="1"/>
  <c r="O34" i="7"/>
  <c r="L34" i="7"/>
  <c r="K34" i="7"/>
  <c r="M34" i="7" s="1"/>
  <c r="I34" i="7"/>
  <c r="J34" i="7" s="1"/>
  <c r="N34" i="7" s="1"/>
  <c r="H34" i="7"/>
  <c r="G34" i="7"/>
  <c r="F34" i="7"/>
  <c r="E34" i="7"/>
  <c r="D34" i="7"/>
  <c r="AE33" i="7"/>
  <c r="AD33" i="7"/>
  <c r="AF33" i="7" s="1"/>
  <c r="AC33" i="7"/>
  <c r="AA33" i="7"/>
  <c r="Z33" i="7"/>
  <c r="Y33" i="7"/>
  <c r="AB33" i="7" s="1"/>
  <c r="AG33" i="7" s="1"/>
  <c r="X33" i="7"/>
  <c r="W33" i="7"/>
  <c r="V33" i="7"/>
  <c r="U33" i="7"/>
  <c r="R33" i="7"/>
  <c r="Q33" i="7"/>
  <c r="P33" i="7"/>
  <c r="O33" i="7"/>
  <c r="S33" i="7" s="1"/>
  <c r="L33" i="7"/>
  <c r="K33" i="7"/>
  <c r="M33" i="7" s="1"/>
  <c r="I33" i="7"/>
  <c r="J33" i="7" s="1"/>
  <c r="N33" i="7" s="1"/>
  <c r="G33" i="7"/>
  <c r="F33" i="7"/>
  <c r="D33" i="7"/>
  <c r="E33" i="7" s="1"/>
  <c r="AE32" i="7"/>
  <c r="AD32" i="7"/>
  <c r="AC32" i="7"/>
  <c r="AB32" i="7"/>
  <c r="AA32" i="7"/>
  <c r="Z32" i="7"/>
  <c r="Y32" i="7"/>
  <c r="X32" i="7"/>
  <c r="W32" i="7"/>
  <c r="V32" i="7"/>
  <c r="U32" i="7"/>
  <c r="R32" i="7"/>
  <c r="Q32" i="7"/>
  <c r="P32" i="7"/>
  <c r="O32" i="7"/>
  <c r="S32" i="7" s="1"/>
  <c r="M32" i="7"/>
  <c r="L32" i="7"/>
  <c r="K32" i="7"/>
  <c r="J32" i="7"/>
  <c r="I32" i="7"/>
  <c r="G32" i="7"/>
  <c r="F32" i="7"/>
  <c r="D32" i="7"/>
  <c r="E32" i="7" s="1"/>
  <c r="AE31" i="7"/>
  <c r="AD31" i="7"/>
  <c r="AC31" i="7"/>
  <c r="AF31" i="7" s="1"/>
  <c r="AA31" i="7"/>
  <c r="Z31" i="7"/>
  <c r="X31" i="7"/>
  <c r="Y31" i="7" s="1"/>
  <c r="V31" i="7"/>
  <c r="U31" i="7"/>
  <c r="W31" i="7" s="1"/>
  <c r="S31" i="7"/>
  <c r="R31" i="7"/>
  <c r="Q31" i="7"/>
  <c r="P31" i="7"/>
  <c r="O31" i="7"/>
  <c r="L31" i="7"/>
  <c r="K31" i="7"/>
  <c r="M31" i="7" s="1"/>
  <c r="J31" i="7"/>
  <c r="I31" i="7"/>
  <c r="H31" i="7"/>
  <c r="G31" i="7"/>
  <c r="F31" i="7"/>
  <c r="E31" i="7"/>
  <c r="D31" i="7"/>
  <c r="AF30" i="7"/>
  <c r="AE30" i="7"/>
  <c r="AD30" i="7"/>
  <c r="AC30" i="7"/>
  <c r="AA30" i="7"/>
  <c r="Z30" i="7"/>
  <c r="X30" i="7"/>
  <c r="Y30" i="7" s="1"/>
  <c r="AB30" i="7" s="1"/>
  <c r="AG30" i="7" s="1"/>
  <c r="V30" i="7"/>
  <c r="U30" i="7"/>
  <c r="W30" i="7" s="1"/>
  <c r="R30" i="7"/>
  <c r="Q30" i="7"/>
  <c r="P30" i="7"/>
  <c r="S30" i="7" s="1"/>
  <c r="O30" i="7"/>
  <c r="L30" i="7"/>
  <c r="K30" i="7"/>
  <c r="M30" i="7" s="1"/>
  <c r="I30" i="7"/>
  <c r="J30" i="7" s="1"/>
  <c r="H30" i="7"/>
  <c r="G30" i="7"/>
  <c r="F30" i="7"/>
  <c r="E30" i="7"/>
  <c r="D30" i="7"/>
  <c r="AE29" i="7"/>
  <c r="AD29" i="7"/>
  <c r="AC29" i="7"/>
  <c r="AA29" i="7"/>
  <c r="Z29" i="7"/>
  <c r="Y29" i="7"/>
  <c r="AB29" i="7" s="1"/>
  <c r="X29" i="7"/>
  <c r="W29" i="7"/>
  <c r="V29" i="7"/>
  <c r="U29" i="7"/>
  <c r="R29" i="7"/>
  <c r="Q29" i="7"/>
  <c r="P29" i="7"/>
  <c r="O29" i="7"/>
  <c r="S29" i="7" s="1"/>
  <c r="L29" i="7"/>
  <c r="K29" i="7"/>
  <c r="M29" i="7" s="1"/>
  <c r="I29" i="7"/>
  <c r="J29" i="7" s="1"/>
  <c r="N29" i="7" s="1"/>
  <c r="G29" i="7"/>
  <c r="F29" i="7"/>
  <c r="H29" i="7" s="1"/>
  <c r="D29" i="7"/>
  <c r="E29" i="7" s="1"/>
  <c r="AE28" i="7"/>
  <c r="AD28" i="7"/>
  <c r="AC28" i="7"/>
  <c r="AF28" i="7" s="1"/>
  <c r="AB28" i="7"/>
  <c r="AA28" i="7"/>
  <c r="Z28" i="7"/>
  <c r="Y28" i="7"/>
  <c r="X28" i="7"/>
  <c r="V28" i="7"/>
  <c r="U28" i="7"/>
  <c r="W28" i="7" s="1"/>
  <c r="R28" i="7"/>
  <c r="Q28" i="7"/>
  <c r="P28" i="7"/>
  <c r="O28" i="7"/>
  <c r="S28" i="7" s="1"/>
  <c r="M28" i="7"/>
  <c r="L28" i="7"/>
  <c r="K28" i="7"/>
  <c r="J28" i="7"/>
  <c r="I28" i="7"/>
  <c r="G28" i="7"/>
  <c r="F28" i="7"/>
  <c r="H28" i="7" s="1"/>
  <c r="E28" i="7"/>
  <c r="D28" i="7"/>
  <c r="AE27" i="7"/>
  <c r="AD27" i="7"/>
  <c r="AC27" i="7"/>
  <c r="AF27" i="7" s="1"/>
  <c r="AA27" i="7"/>
  <c r="Z27" i="7"/>
  <c r="X27" i="7"/>
  <c r="Y27" i="7" s="1"/>
  <c r="AB27" i="7" s="1"/>
  <c r="V27" i="7"/>
  <c r="U27" i="7"/>
  <c r="W27" i="7" s="1"/>
  <c r="R27" i="7"/>
  <c r="S27" i="7" s="1"/>
  <c r="AA28" i="3" s="1"/>
  <c r="Q27" i="7"/>
  <c r="P27" i="7"/>
  <c r="O27" i="7"/>
  <c r="L27" i="7"/>
  <c r="K27" i="7"/>
  <c r="M27" i="7" s="1"/>
  <c r="J27" i="7"/>
  <c r="I27" i="7"/>
  <c r="H27" i="7"/>
  <c r="G27" i="7"/>
  <c r="F27" i="7"/>
  <c r="E27" i="7"/>
  <c r="D27" i="7"/>
  <c r="AF26" i="7"/>
  <c r="AE26" i="7"/>
  <c r="AD26" i="7"/>
  <c r="AC26" i="7"/>
  <c r="AA26" i="7"/>
  <c r="Z26" i="7"/>
  <c r="Y26" i="7"/>
  <c r="AB26" i="7" s="1"/>
  <c r="AG26" i="7" s="1"/>
  <c r="X26" i="7"/>
  <c r="V26" i="7"/>
  <c r="U26" i="7"/>
  <c r="W26" i="7" s="1"/>
  <c r="R26" i="7"/>
  <c r="Q26" i="7"/>
  <c r="P26" i="7"/>
  <c r="S26" i="7" s="1"/>
  <c r="AA26" i="3" s="1"/>
  <c r="O26" i="7"/>
  <c r="L26" i="7"/>
  <c r="K26" i="7"/>
  <c r="M26" i="7" s="1"/>
  <c r="I26" i="7"/>
  <c r="J26" i="7" s="1"/>
  <c r="N26" i="7" s="1"/>
  <c r="H26" i="7"/>
  <c r="G26" i="7"/>
  <c r="F26" i="7"/>
  <c r="E26" i="7"/>
  <c r="D26" i="7"/>
  <c r="AE25" i="7"/>
  <c r="AD25" i="7"/>
  <c r="AF25" i="7" s="1"/>
  <c r="AC25" i="7"/>
  <c r="AA25" i="7"/>
  <c r="Z25" i="7"/>
  <c r="Y25" i="7"/>
  <c r="AB25" i="7" s="1"/>
  <c r="X25" i="7"/>
  <c r="W25" i="7"/>
  <c r="AG25" i="7" s="1"/>
  <c r="V25" i="7"/>
  <c r="U25" i="7"/>
  <c r="R25" i="7"/>
  <c r="Q25" i="7"/>
  <c r="P25" i="7"/>
  <c r="O25" i="7"/>
  <c r="S25" i="7" s="1"/>
  <c r="L25" i="7"/>
  <c r="K25" i="7"/>
  <c r="M25" i="7" s="1"/>
  <c r="I25" i="7"/>
  <c r="J25" i="7" s="1"/>
  <c r="N25" i="7" s="1"/>
  <c r="G25" i="7"/>
  <c r="F25" i="7"/>
  <c r="D25" i="7"/>
  <c r="E25" i="7" s="1"/>
  <c r="AE24" i="7"/>
  <c r="AD24" i="7"/>
  <c r="AC24" i="7"/>
  <c r="AF24" i="7" s="1"/>
  <c r="AB24" i="7"/>
  <c r="AA24" i="7"/>
  <c r="Z24" i="7"/>
  <c r="Y24" i="7"/>
  <c r="X24" i="7"/>
  <c r="V24" i="7"/>
  <c r="U24" i="7"/>
  <c r="W24" i="7" s="1"/>
  <c r="AC21" i="3" s="1"/>
  <c r="R24" i="7"/>
  <c r="Q24" i="7"/>
  <c r="P24" i="7"/>
  <c r="O24" i="7"/>
  <c r="S24" i="7" s="1"/>
  <c r="L24" i="7"/>
  <c r="M24" i="7" s="1"/>
  <c r="K24" i="7"/>
  <c r="J24" i="7"/>
  <c r="I24" i="7"/>
  <c r="G24" i="7"/>
  <c r="F24" i="7"/>
  <c r="D24" i="7"/>
  <c r="E24" i="7" s="1"/>
  <c r="AE23" i="7"/>
  <c r="AD23" i="7"/>
  <c r="AC23" i="7"/>
  <c r="AF23" i="7" s="1"/>
  <c r="AA23" i="7"/>
  <c r="Z23" i="7"/>
  <c r="X23" i="7"/>
  <c r="Y23" i="7" s="1"/>
  <c r="V23" i="7"/>
  <c r="U23" i="7"/>
  <c r="W23" i="7" s="1"/>
  <c r="S23" i="7"/>
  <c r="R23" i="7"/>
  <c r="Q23" i="7"/>
  <c r="P23" i="7"/>
  <c r="O23" i="7"/>
  <c r="L23" i="7"/>
  <c r="K23" i="7"/>
  <c r="M23" i="7" s="1"/>
  <c r="J23" i="7"/>
  <c r="I23" i="7"/>
  <c r="H23" i="7"/>
  <c r="G23" i="7"/>
  <c r="F23" i="7"/>
  <c r="E23" i="7"/>
  <c r="D23" i="7"/>
  <c r="AF22" i="7"/>
  <c r="AE22" i="7"/>
  <c r="AD22" i="7"/>
  <c r="AC22" i="7"/>
  <c r="AA22" i="7"/>
  <c r="Z22" i="7"/>
  <c r="X22" i="7"/>
  <c r="Y22" i="7" s="1"/>
  <c r="AB22" i="7" s="1"/>
  <c r="V22" i="7"/>
  <c r="U22" i="7"/>
  <c r="R22" i="7"/>
  <c r="Q22" i="7"/>
  <c r="S22" i="7" s="1"/>
  <c r="P22" i="7"/>
  <c r="O22" i="7"/>
  <c r="L22" i="7"/>
  <c r="K22" i="7"/>
  <c r="M22" i="7" s="1"/>
  <c r="N22" i="7" s="1"/>
  <c r="Z22" i="3" s="1"/>
  <c r="I22" i="7"/>
  <c r="J22" i="7" s="1"/>
  <c r="H22" i="7"/>
  <c r="G22" i="7"/>
  <c r="F22" i="7"/>
  <c r="E22" i="7"/>
  <c r="D22" i="7"/>
  <c r="AE21" i="7"/>
  <c r="AD21" i="7"/>
  <c r="AC21" i="7"/>
  <c r="AA21" i="7"/>
  <c r="Z21" i="7"/>
  <c r="Y21" i="7"/>
  <c r="AB21" i="7" s="1"/>
  <c r="X21" i="7"/>
  <c r="W21" i="7"/>
  <c r="V21" i="7"/>
  <c r="U21" i="7"/>
  <c r="R21" i="7"/>
  <c r="Q21" i="7"/>
  <c r="P21" i="7"/>
  <c r="O21" i="7"/>
  <c r="S21" i="7" s="1"/>
  <c r="L21" i="7"/>
  <c r="K21" i="7"/>
  <c r="M21" i="7" s="1"/>
  <c r="N21" i="7" s="1"/>
  <c r="I21" i="7"/>
  <c r="J21" i="7" s="1"/>
  <c r="G21" i="7"/>
  <c r="F21" i="7"/>
  <c r="D21" i="7"/>
  <c r="E21" i="7" s="1"/>
  <c r="AE20" i="7"/>
  <c r="AD20" i="7"/>
  <c r="AC20" i="7"/>
  <c r="AB20" i="7"/>
  <c r="AA20" i="7"/>
  <c r="Z20" i="7"/>
  <c r="Y20" i="7"/>
  <c r="X20" i="7"/>
  <c r="W20" i="7"/>
  <c r="V20" i="7"/>
  <c r="U20" i="7"/>
  <c r="R20" i="7"/>
  <c r="Q20" i="7"/>
  <c r="P20" i="7"/>
  <c r="O20" i="7"/>
  <c r="S20" i="7" s="1"/>
  <c r="M20" i="7"/>
  <c r="L20" i="7"/>
  <c r="K20" i="7"/>
  <c r="J20" i="7"/>
  <c r="I20" i="7"/>
  <c r="G20" i="7"/>
  <c r="F20" i="7"/>
  <c r="D20" i="7"/>
  <c r="E20" i="7" s="1"/>
  <c r="AF19" i="7"/>
  <c r="AE19" i="7"/>
  <c r="AD19" i="7"/>
  <c r="AC19" i="7"/>
  <c r="AA19" i="7"/>
  <c r="Z19" i="7"/>
  <c r="X19" i="7"/>
  <c r="Y19" i="7" s="1"/>
  <c r="AB19" i="7" s="1"/>
  <c r="V19" i="7"/>
  <c r="U19" i="7"/>
  <c r="W19" i="7" s="1"/>
  <c r="R19" i="7"/>
  <c r="S19" i="7" s="1"/>
  <c r="Q19" i="7"/>
  <c r="P19" i="7"/>
  <c r="O19" i="7"/>
  <c r="L19" i="7"/>
  <c r="K19" i="7"/>
  <c r="M19" i="7" s="1"/>
  <c r="J19" i="7"/>
  <c r="I19" i="7"/>
  <c r="H19" i="7"/>
  <c r="G19" i="7"/>
  <c r="F19" i="7"/>
  <c r="E19" i="7"/>
  <c r="D19" i="7"/>
  <c r="AF18" i="7"/>
  <c r="AE18" i="7"/>
  <c r="AD18" i="7"/>
  <c r="AC18" i="7"/>
  <c r="AA18" i="7"/>
  <c r="Z18" i="7"/>
  <c r="Y18" i="7"/>
  <c r="AB18" i="7" s="1"/>
  <c r="AG18" i="7" s="1"/>
  <c r="X18" i="7"/>
  <c r="V18" i="7"/>
  <c r="U18" i="7"/>
  <c r="W18" i="7" s="1"/>
  <c r="R18" i="7"/>
  <c r="Q18" i="7"/>
  <c r="P18" i="7"/>
  <c r="S18" i="7" s="1"/>
  <c r="O18" i="7"/>
  <c r="N18" i="7"/>
  <c r="M18" i="7"/>
  <c r="L18" i="7"/>
  <c r="K18" i="7"/>
  <c r="I18" i="7"/>
  <c r="J18" i="7" s="1"/>
  <c r="G18" i="7"/>
  <c r="F18" i="7"/>
  <c r="H18" i="7" s="1"/>
  <c r="E18" i="7"/>
  <c r="D18" i="7"/>
  <c r="AE17" i="7"/>
  <c r="AD17" i="7"/>
  <c r="AC17" i="7"/>
  <c r="AA17" i="7"/>
  <c r="Z17" i="7"/>
  <c r="X17" i="7"/>
  <c r="Y17" i="7" s="1"/>
  <c r="AB17" i="7" s="1"/>
  <c r="W17" i="7"/>
  <c r="V17" i="7"/>
  <c r="U17" i="7"/>
  <c r="S17" i="7"/>
  <c r="R17" i="7"/>
  <c r="Q17" i="7"/>
  <c r="P17" i="7"/>
  <c r="O17" i="7"/>
  <c r="L17" i="7"/>
  <c r="K17" i="7"/>
  <c r="M17" i="7" s="1"/>
  <c r="I17" i="7"/>
  <c r="J17" i="7" s="1"/>
  <c r="N17" i="7" s="1"/>
  <c r="G17" i="7"/>
  <c r="F17" i="7"/>
  <c r="H17" i="7" s="1"/>
  <c r="T17" i="7" s="1"/>
  <c r="AB7" i="3" s="1"/>
  <c r="D17" i="7"/>
  <c r="E17" i="7" s="1"/>
  <c r="AE16" i="7"/>
  <c r="AD16" i="7"/>
  <c r="AC16" i="7"/>
  <c r="AF16" i="7" s="1"/>
  <c r="AA16" i="7"/>
  <c r="Z16" i="7"/>
  <c r="AB16" i="7" s="1"/>
  <c r="AG16" i="7" s="1"/>
  <c r="Y16" i="7"/>
  <c r="X16" i="7"/>
  <c r="V16" i="7"/>
  <c r="U16" i="7"/>
  <c r="W16" i="7" s="1"/>
  <c r="R16" i="7"/>
  <c r="Q16" i="7"/>
  <c r="S16" i="7" s="1"/>
  <c r="P16" i="7"/>
  <c r="O16" i="7"/>
  <c r="M16" i="7"/>
  <c r="L16" i="7"/>
  <c r="K16" i="7"/>
  <c r="J16" i="7"/>
  <c r="N16" i="7" s="1"/>
  <c r="I16" i="7"/>
  <c r="G16" i="7"/>
  <c r="F16" i="7"/>
  <c r="D16" i="7"/>
  <c r="E16" i="7" s="1"/>
  <c r="AE15" i="7"/>
  <c r="AF15" i="7" s="1"/>
  <c r="AE18" i="3" s="1"/>
  <c r="AD15" i="7"/>
  <c r="AC15" i="7"/>
  <c r="AA15" i="7"/>
  <c r="Z15" i="7"/>
  <c r="Y15" i="7"/>
  <c r="AB15" i="7" s="1"/>
  <c r="X15" i="7"/>
  <c r="W15" i="7"/>
  <c r="V15" i="7"/>
  <c r="U15" i="7"/>
  <c r="R15" i="7"/>
  <c r="Q15" i="7"/>
  <c r="P15" i="7"/>
  <c r="O15" i="7"/>
  <c r="S15" i="7" s="1"/>
  <c r="M15" i="7"/>
  <c r="L15" i="7"/>
  <c r="K15" i="7"/>
  <c r="I15" i="7"/>
  <c r="J15" i="7" s="1"/>
  <c r="N15" i="7" s="1"/>
  <c r="Z18" i="3" s="1"/>
  <c r="H15" i="7"/>
  <c r="G15" i="7"/>
  <c r="F15" i="7"/>
  <c r="E15" i="7"/>
  <c r="D15" i="7"/>
  <c r="AE14" i="7"/>
  <c r="AD14" i="7"/>
  <c r="AF14" i="7" s="1"/>
  <c r="AE12" i="3" s="1"/>
  <c r="AC14" i="7"/>
  <c r="AA14" i="7"/>
  <c r="Z14" i="7"/>
  <c r="X14" i="7"/>
  <c r="Y14" i="7" s="1"/>
  <c r="AB14" i="7" s="1"/>
  <c r="W14" i="7"/>
  <c r="V14" i="7"/>
  <c r="U14" i="7"/>
  <c r="R14" i="7"/>
  <c r="Q14" i="7"/>
  <c r="P14" i="7"/>
  <c r="O14" i="7"/>
  <c r="S14" i="7" s="1"/>
  <c r="L14" i="7"/>
  <c r="M14" i="7" s="1"/>
  <c r="N14" i="7" s="1"/>
  <c r="K14" i="7"/>
  <c r="J14" i="7"/>
  <c r="I14" i="7"/>
  <c r="G14" i="7"/>
  <c r="F14" i="7"/>
  <c r="H14" i="7" s="1"/>
  <c r="Y12" i="3" s="1"/>
  <c r="D14" i="7"/>
  <c r="E14" i="7" s="1"/>
  <c r="AE13" i="7"/>
  <c r="AD13" i="7"/>
  <c r="AC13" i="7"/>
  <c r="AF13" i="7" s="1"/>
  <c r="AA13" i="7"/>
  <c r="Z13" i="7"/>
  <c r="AB13" i="7" s="1"/>
  <c r="AG13" i="7" s="1"/>
  <c r="Y13" i="7"/>
  <c r="X13" i="7"/>
  <c r="V13" i="7"/>
  <c r="U13" i="7"/>
  <c r="W13" i="7" s="1"/>
  <c r="R13" i="7"/>
  <c r="S13" i="7" s="1"/>
  <c r="Q13" i="7"/>
  <c r="P13" i="7"/>
  <c r="O13" i="7"/>
  <c r="M13" i="7"/>
  <c r="L13" i="7"/>
  <c r="K13" i="7"/>
  <c r="J13" i="7"/>
  <c r="N13" i="7" s="1"/>
  <c r="I13" i="7"/>
  <c r="G13" i="7"/>
  <c r="F13" i="7"/>
  <c r="H13" i="7" s="1"/>
  <c r="E13" i="7"/>
  <c r="T13" i="7" s="1"/>
  <c r="D13" i="7"/>
  <c r="AF12" i="7"/>
  <c r="AE12" i="7"/>
  <c r="AD12" i="7"/>
  <c r="AC12" i="7"/>
  <c r="AA12" i="7"/>
  <c r="Z12" i="7"/>
  <c r="X12" i="7"/>
  <c r="Y12" i="7" s="1"/>
  <c r="AB12" i="7" s="1"/>
  <c r="AG12" i="7" s="1"/>
  <c r="W12" i="7"/>
  <c r="V12" i="7"/>
  <c r="U12" i="7"/>
  <c r="S12" i="7"/>
  <c r="R12" i="7"/>
  <c r="Q12" i="7"/>
  <c r="P12" i="7"/>
  <c r="O12" i="7"/>
  <c r="L12" i="7"/>
  <c r="K12" i="7"/>
  <c r="M12" i="7" s="1"/>
  <c r="J12" i="7"/>
  <c r="I12" i="7"/>
  <c r="H12" i="7"/>
  <c r="G12" i="7"/>
  <c r="F12" i="7"/>
  <c r="D12" i="7"/>
  <c r="E12" i="7" s="1"/>
  <c r="AE11" i="7"/>
  <c r="AD11" i="7"/>
  <c r="AF11" i="7" s="1"/>
  <c r="AE6" i="3" s="1"/>
  <c r="AC11" i="7"/>
  <c r="AA11" i="7"/>
  <c r="Z11" i="7"/>
  <c r="Y11" i="7"/>
  <c r="AB11" i="7" s="1"/>
  <c r="X11" i="7"/>
  <c r="V11" i="7"/>
  <c r="U11" i="7"/>
  <c r="W11" i="7" s="1"/>
  <c r="AC6" i="3" s="1"/>
  <c r="R11" i="7"/>
  <c r="Q11" i="7"/>
  <c r="P11" i="7"/>
  <c r="O11" i="7"/>
  <c r="S11" i="7" s="1"/>
  <c r="M11" i="7"/>
  <c r="L11" i="7"/>
  <c r="K11" i="7"/>
  <c r="I11" i="7"/>
  <c r="J11" i="7" s="1"/>
  <c r="N11" i="7" s="1"/>
  <c r="Z6" i="3" s="1"/>
  <c r="G11" i="7"/>
  <c r="F11" i="7"/>
  <c r="H11" i="7" s="1"/>
  <c r="E11" i="7"/>
  <c r="D11" i="7"/>
  <c r="AE10" i="7"/>
  <c r="AD10" i="7"/>
  <c r="AF10" i="7" s="1"/>
  <c r="AC10" i="7"/>
  <c r="AA10" i="7"/>
  <c r="Z10" i="7"/>
  <c r="X10" i="7"/>
  <c r="Y10" i="7" s="1"/>
  <c r="AB10" i="7" s="1"/>
  <c r="AG10" i="7" s="1"/>
  <c r="W10" i="7"/>
  <c r="V10" i="7"/>
  <c r="U10" i="7"/>
  <c r="R10" i="7"/>
  <c r="Q10" i="7"/>
  <c r="P10" i="7"/>
  <c r="O10" i="7"/>
  <c r="S10" i="7" s="1"/>
  <c r="AA16" i="3" s="1"/>
  <c r="L10" i="7"/>
  <c r="K10" i="7"/>
  <c r="M10" i="7" s="1"/>
  <c r="N10" i="7" s="1"/>
  <c r="J10" i="7"/>
  <c r="I10" i="7"/>
  <c r="G10" i="7"/>
  <c r="F10" i="7"/>
  <c r="H10" i="7" s="1"/>
  <c r="D10" i="7"/>
  <c r="E10" i="7" s="1"/>
  <c r="AE9" i="7"/>
  <c r="AD9" i="7"/>
  <c r="AC9" i="7"/>
  <c r="AF9" i="7" s="1"/>
  <c r="AA9" i="7"/>
  <c r="Z9" i="7"/>
  <c r="AB9" i="7" s="1"/>
  <c r="Y9" i="7"/>
  <c r="X9" i="7"/>
  <c r="V9" i="7"/>
  <c r="U9" i="7"/>
  <c r="W9" i="7" s="1"/>
  <c r="AC10" i="3" s="1"/>
  <c r="R9" i="7"/>
  <c r="Q9" i="7"/>
  <c r="S9" i="7" s="1"/>
  <c r="P9" i="7"/>
  <c r="O9" i="7"/>
  <c r="M9" i="7"/>
  <c r="L9" i="7"/>
  <c r="K9" i="7"/>
  <c r="J9" i="7"/>
  <c r="N9" i="7" s="1"/>
  <c r="Z10" i="3" s="1"/>
  <c r="I9" i="7"/>
  <c r="G9" i="7"/>
  <c r="F9" i="7"/>
  <c r="H9" i="7" s="1"/>
  <c r="E9" i="7"/>
  <c r="D9" i="7"/>
  <c r="AF8" i="7"/>
  <c r="AE8" i="7"/>
  <c r="AD8" i="7"/>
  <c r="AC8" i="7"/>
  <c r="AA8" i="7"/>
  <c r="Z8" i="7"/>
  <c r="X8" i="7"/>
  <c r="Y8" i="7" s="1"/>
  <c r="AB8" i="7" s="1"/>
  <c r="AG8" i="7" s="1"/>
  <c r="W8" i="7"/>
  <c r="V8" i="7"/>
  <c r="U8" i="7"/>
  <c r="S8" i="7"/>
  <c r="R8" i="7"/>
  <c r="Q8" i="7"/>
  <c r="P8" i="7"/>
  <c r="O8" i="7"/>
  <c r="L8" i="7"/>
  <c r="K8" i="7"/>
  <c r="M8" i="7" s="1"/>
  <c r="J8" i="7"/>
  <c r="N8" i="7" s="1"/>
  <c r="Z9" i="3" s="1"/>
  <c r="I8" i="7"/>
  <c r="H8" i="7"/>
  <c r="G8" i="7"/>
  <c r="F8" i="7"/>
  <c r="D8" i="7"/>
  <c r="E8" i="7" s="1"/>
  <c r="AE7" i="7"/>
  <c r="AD7" i="7"/>
  <c r="AF7" i="7" s="1"/>
  <c r="AC7" i="7"/>
  <c r="AA7" i="7"/>
  <c r="Z7" i="7"/>
  <c r="Y7" i="7"/>
  <c r="AB7" i="7" s="1"/>
  <c r="X7" i="7"/>
  <c r="V7" i="7"/>
  <c r="U7" i="7"/>
  <c r="W7" i="7" s="1"/>
  <c r="R7" i="7"/>
  <c r="Q7" i="7"/>
  <c r="P7" i="7"/>
  <c r="O7" i="7"/>
  <c r="S7" i="7" s="1"/>
  <c r="M7" i="7"/>
  <c r="L7" i="7"/>
  <c r="K7" i="7"/>
  <c r="I7" i="7"/>
  <c r="J7" i="7" s="1"/>
  <c r="N7" i="7" s="1"/>
  <c r="G7" i="7"/>
  <c r="F7" i="7"/>
  <c r="H7" i="7" s="1"/>
  <c r="Y20" i="3" s="1"/>
  <c r="E7" i="7"/>
  <c r="T7" i="7" s="1"/>
  <c r="AB20" i="3" s="1"/>
  <c r="D7" i="7"/>
  <c r="AE6" i="7"/>
  <c r="AD6" i="7"/>
  <c r="AC6" i="7"/>
  <c r="AF6" i="7" s="1"/>
  <c r="AA6" i="7"/>
  <c r="Z6" i="7"/>
  <c r="X6" i="7"/>
  <c r="Y6" i="7" s="1"/>
  <c r="AB6" i="7" s="1"/>
  <c r="W6" i="7"/>
  <c r="V6" i="7"/>
  <c r="U6" i="7"/>
  <c r="R6" i="7"/>
  <c r="Q6" i="7"/>
  <c r="P6" i="7"/>
  <c r="O6" i="7"/>
  <c r="S6" i="7" s="1"/>
  <c r="L6" i="7"/>
  <c r="K6" i="7"/>
  <c r="M6" i="7" s="1"/>
  <c r="N6" i="7" s="1"/>
  <c r="Z19" i="3" s="1"/>
  <c r="J6" i="7"/>
  <c r="I6" i="7"/>
  <c r="G6" i="7"/>
  <c r="F6" i="7"/>
  <c r="H6" i="7" s="1"/>
  <c r="D6" i="7"/>
  <c r="E6" i="7" s="1"/>
  <c r="AE5" i="7"/>
  <c r="AD5" i="7"/>
  <c r="AC5" i="7"/>
  <c r="AF5" i="7" s="1"/>
  <c r="AE4" i="3" s="1"/>
  <c r="AA5" i="7"/>
  <c r="Z5" i="7"/>
  <c r="AB5" i="7" s="1"/>
  <c r="Y5" i="7"/>
  <c r="X5" i="7"/>
  <c r="V5" i="7"/>
  <c r="U5" i="7"/>
  <c r="W5" i="7" s="1"/>
  <c r="R5" i="7"/>
  <c r="Q5" i="7"/>
  <c r="S5" i="7" s="1"/>
  <c r="AA4" i="3" s="1"/>
  <c r="P5" i="7"/>
  <c r="O5" i="7"/>
  <c r="M5" i="7"/>
  <c r="L5" i="7"/>
  <c r="K5" i="7"/>
  <c r="J5" i="7"/>
  <c r="N5" i="7" s="1"/>
  <c r="I5" i="7"/>
  <c r="G5" i="7"/>
  <c r="F5" i="7"/>
  <c r="H5" i="7" s="1"/>
  <c r="E5" i="7"/>
  <c r="D5" i="7"/>
  <c r="AF4" i="7"/>
  <c r="AE4" i="7"/>
  <c r="AD4" i="7"/>
  <c r="AC4" i="7"/>
  <c r="AA4" i="7"/>
  <c r="Z4" i="7"/>
  <c r="X4" i="7"/>
  <c r="Y4" i="7" s="1"/>
  <c r="AB4" i="7" s="1"/>
  <c r="AG4" i="7" s="1"/>
  <c r="W4" i="7"/>
  <c r="V4" i="7"/>
  <c r="U4" i="7"/>
  <c r="S4" i="7"/>
  <c r="R4" i="7"/>
  <c r="Q4" i="7"/>
  <c r="P4" i="7"/>
  <c r="O4" i="7"/>
  <c r="L4" i="7"/>
  <c r="K4" i="7"/>
  <c r="M4" i="7" s="1"/>
  <c r="J4" i="7"/>
  <c r="I4" i="7"/>
  <c r="H4" i="7"/>
  <c r="G4" i="7"/>
  <c r="F4" i="7"/>
  <c r="D4" i="7"/>
  <c r="E4" i="7" s="1"/>
  <c r="AE3" i="7"/>
  <c r="AD3" i="7"/>
  <c r="AF3" i="7" s="1"/>
  <c r="AC3" i="7"/>
  <c r="AA3" i="7"/>
  <c r="Z3" i="7"/>
  <c r="Y3" i="7"/>
  <c r="AB3" i="7" s="1"/>
  <c r="X3" i="7"/>
  <c r="V3" i="7"/>
  <c r="U3" i="7"/>
  <c r="W3" i="7" s="1"/>
  <c r="R3" i="7"/>
  <c r="Q3" i="7"/>
  <c r="P3" i="7"/>
  <c r="O3" i="7"/>
  <c r="S3" i="7" s="1"/>
  <c r="AA15" i="3" s="1"/>
  <c r="K3" i="7"/>
  <c r="I3" i="7"/>
  <c r="J3" i="7" s="1"/>
  <c r="G3" i="7"/>
  <c r="F3" i="7"/>
  <c r="H3" i="7" s="1"/>
  <c r="E3" i="7"/>
  <c r="D3" i="7"/>
  <c r="AJ53" i="6"/>
  <c r="AI53" i="6"/>
  <c r="AH53" i="6"/>
  <c r="AK53" i="6" s="1"/>
  <c r="AG53" i="6"/>
  <c r="AF53" i="6"/>
  <c r="AE53" i="6"/>
  <c r="AC53" i="6"/>
  <c r="AD53" i="6" s="1"/>
  <c r="Z53" i="6"/>
  <c r="Y53" i="6"/>
  <c r="AA53" i="6" s="1"/>
  <c r="AB53" i="6" s="1"/>
  <c r="R54" i="3" s="1"/>
  <c r="X53" i="6"/>
  <c r="W53" i="6"/>
  <c r="U53" i="6"/>
  <c r="T53" i="6"/>
  <c r="V53" i="6" s="1"/>
  <c r="S53" i="6"/>
  <c r="P53" i="6"/>
  <c r="O53" i="6"/>
  <c r="L53" i="6"/>
  <c r="M53" i="6" s="1"/>
  <c r="N53" i="6" s="1"/>
  <c r="Q53" i="6" s="1"/>
  <c r="O54" i="3" s="1"/>
  <c r="J53" i="6"/>
  <c r="H53" i="6"/>
  <c r="I53" i="6" s="1"/>
  <c r="K53" i="6" s="1"/>
  <c r="F53" i="6"/>
  <c r="E53" i="6"/>
  <c r="G53" i="6" s="1"/>
  <c r="D53" i="6"/>
  <c r="AI52" i="6"/>
  <c r="AJ52" i="6" s="1"/>
  <c r="AK52" i="6" s="1"/>
  <c r="AH52" i="6"/>
  <c r="AG52" i="6"/>
  <c r="AE52" i="6"/>
  <c r="AF52" i="6" s="1"/>
  <c r="AD52" i="6"/>
  <c r="AC52" i="6"/>
  <c r="AA52" i="6"/>
  <c r="Z52" i="6"/>
  <c r="Y52" i="6"/>
  <c r="X52" i="6"/>
  <c r="W52" i="6"/>
  <c r="AB52" i="6" s="1"/>
  <c r="R44" i="3" s="1"/>
  <c r="U52" i="6"/>
  <c r="S52" i="6"/>
  <c r="T52" i="6" s="1"/>
  <c r="V52" i="6" s="1"/>
  <c r="P52" i="6"/>
  <c r="O52" i="6"/>
  <c r="L52" i="6"/>
  <c r="M52" i="6" s="1"/>
  <c r="N52" i="6" s="1"/>
  <c r="Q52" i="6" s="1"/>
  <c r="J52" i="6"/>
  <c r="H52" i="6"/>
  <c r="I52" i="6" s="1"/>
  <c r="K52" i="6" s="1"/>
  <c r="N44" i="3" s="1"/>
  <c r="G52" i="6"/>
  <c r="R52" i="6" s="1"/>
  <c r="P44" i="3" s="1"/>
  <c r="F52" i="6"/>
  <c r="E52" i="6"/>
  <c r="D52" i="6"/>
  <c r="AI51" i="6"/>
  <c r="AJ51" i="6" s="1"/>
  <c r="AH51" i="6"/>
  <c r="AG51" i="6"/>
  <c r="AE51" i="6"/>
  <c r="AF51" i="6" s="1"/>
  <c r="AD51" i="6"/>
  <c r="AC51" i="6"/>
  <c r="AA51" i="6"/>
  <c r="Z51" i="6"/>
  <c r="Y51" i="6"/>
  <c r="X51" i="6"/>
  <c r="W51" i="6"/>
  <c r="AB51" i="6" s="1"/>
  <c r="U51" i="6"/>
  <c r="S51" i="6"/>
  <c r="T51" i="6" s="1"/>
  <c r="V51" i="6" s="1"/>
  <c r="Q50" i="3" s="1"/>
  <c r="P51" i="6"/>
  <c r="O51" i="6"/>
  <c r="M51" i="6"/>
  <c r="N51" i="6" s="1"/>
  <c r="Q51" i="6" s="1"/>
  <c r="O50" i="3" s="1"/>
  <c r="L51" i="6"/>
  <c r="J51" i="6"/>
  <c r="H51" i="6"/>
  <c r="I51" i="6" s="1"/>
  <c r="K51" i="6" s="1"/>
  <c r="F51" i="6"/>
  <c r="E51" i="6"/>
  <c r="G51" i="6" s="1"/>
  <c r="D51" i="6"/>
  <c r="AI50" i="6"/>
  <c r="AJ50" i="6" s="1"/>
  <c r="AK50" i="6" s="1"/>
  <c r="AH50" i="6"/>
  <c r="AG50" i="6"/>
  <c r="AF50" i="6"/>
  <c r="AE50" i="6"/>
  <c r="AD50" i="6"/>
  <c r="AC50" i="6"/>
  <c r="Z50" i="6"/>
  <c r="Y50" i="6"/>
  <c r="AA50" i="6" s="1"/>
  <c r="X50" i="6"/>
  <c r="W50" i="6"/>
  <c r="V50" i="6"/>
  <c r="U50" i="6"/>
  <c r="S50" i="6"/>
  <c r="T50" i="6" s="1"/>
  <c r="P50" i="6"/>
  <c r="O50" i="6"/>
  <c r="M50" i="6"/>
  <c r="N50" i="6" s="1"/>
  <c r="Q50" i="6" s="1"/>
  <c r="O43" i="3" s="1"/>
  <c r="L50" i="6"/>
  <c r="J50" i="6"/>
  <c r="H50" i="6"/>
  <c r="I50" i="6" s="1"/>
  <c r="K50" i="6" s="1"/>
  <c r="F50" i="6"/>
  <c r="E50" i="6"/>
  <c r="G50" i="6" s="1"/>
  <c r="D50" i="6"/>
  <c r="AI49" i="6"/>
  <c r="AJ49" i="6" s="1"/>
  <c r="AH49" i="6"/>
  <c r="AG49" i="6"/>
  <c r="AF49" i="6"/>
  <c r="AE49" i="6"/>
  <c r="AD49" i="6"/>
  <c r="AC49" i="6"/>
  <c r="AA49" i="6"/>
  <c r="Z49" i="6"/>
  <c r="Y49" i="6"/>
  <c r="X49" i="6"/>
  <c r="AB49" i="6" s="1"/>
  <c r="W49" i="6"/>
  <c r="U49" i="6"/>
  <c r="S49" i="6"/>
  <c r="T49" i="6" s="1"/>
  <c r="V49" i="6" s="1"/>
  <c r="P49" i="6"/>
  <c r="O49" i="6"/>
  <c r="L49" i="6"/>
  <c r="M49" i="6" s="1"/>
  <c r="N49" i="6" s="1"/>
  <c r="Q49" i="6" s="1"/>
  <c r="O49" i="3" s="1"/>
  <c r="J49" i="6"/>
  <c r="I49" i="6"/>
  <c r="K49" i="6" s="1"/>
  <c r="H49" i="6"/>
  <c r="F49" i="6"/>
  <c r="E49" i="6"/>
  <c r="G49" i="6" s="1"/>
  <c r="D49" i="6"/>
  <c r="AI48" i="6"/>
  <c r="AJ48" i="6" s="1"/>
  <c r="AH48" i="6"/>
  <c r="AG48" i="6"/>
  <c r="AE48" i="6"/>
  <c r="AF48" i="6" s="1"/>
  <c r="AD48" i="6"/>
  <c r="AC48" i="6"/>
  <c r="AA48" i="6"/>
  <c r="AB48" i="6" s="1"/>
  <c r="Z48" i="6"/>
  <c r="Y48" i="6"/>
  <c r="X48" i="6"/>
  <c r="W48" i="6"/>
  <c r="U48" i="6"/>
  <c r="S48" i="6"/>
  <c r="T48" i="6" s="1"/>
  <c r="V48" i="6" s="1"/>
  <c r="P48" i="6"/>
  <c r="O48" i="6"/>
  <c r="L48" i="6"/>
  <c r="M48" i="6" s="1"/>
  <c r="N48" i="6" s="1"/>
  <c r="Q48" i="6" s="1"/>
  <c r="O42" i="3" s="1"/>
  <c r="K48" i="6"/>
  <c r="J48" i="6"/>
  <c r="I48" i="6"/>
  <c r="H48" i="6"/>
  <c r="F48" i="6"/>
  <c r="E48" i="6"/>
  <c r="D48" i="6"/>
  <c r="AJ47" i="6"/>
  <c r="AI47" i="6"/>
  <c r="AH47" i="6"/>
  <c r="AG47" i="6"/>
  <c r="AE47" i="6"/>
  <c r="AF47" i="6" s="1"/>
  <c r="AD47" i="6"/>
  <c r="AC47" i="6"/>
  <c r="Z47" i="6"/>
  <c r="Y47" i="6"/>
  <c r="AA47" i="6" s="1"/>
  <c r="X47" i="6"/>
  <c r="W47" i="6"/>
  <c r="V47" i="6"/>
  <c r="U47" i="6"/>
  <c r="T47" i="6"/>
  <c r="S47" i="6"/>
  <c r="P47" i="6"/>
  <c r="O47" i="6"/>
  <c r="L47" i="6"/>
  <c r="M47" i="6" s="1"/>
  <c r="N47" i="6" s="1"/>
  <c r="Q47" i="6" s="1"/>
  <c r="O53" i="3" s="1"/>
  <c r="J47" i="6"/>
  <c r="I47" i="6"/>
  <c r="K47" i="6" s="1"/>
  <c r="H47" i="6"/>
  <c r="G47" i="6"/>
  <c r="F47" i="6"/>
  <c r="E47" i="6"/>
  <c r="D47" i="6"/>
  <c r="AJ46" i="6"/>
  <c r="AI46" i="6"/>
  <c r="AH46" i="6"/>
  <c r="AK46" i="6" s="1"/>
  <c r="AG46" i="6"/>
  <c r="AE46" i="6"/>
  <c r="AF46" i="6" s="1"/>
  <c r="AC46" i="6"/>
  <c r="AD46" i="6" s="1"/>
  <c r="Z46" i="6"/>
  <c r="Y46" i="6"/>
  <c r="AA46" i="6" s="1"/>
  <c r="AB46" i="6" s="1"/>
  <c r="X46" i="6"/>
  <c r="W46" i="6"/>
  <c r="U46" i="6"/>
  <c r="T46" i="6"/>
  <c r="V46" i="6" s="1"/>
  <c r="S46" i="6"/>
  <c r="P46" i="6"/>
  <c r="O46" i="6"/>
  <c r="L46" i="6"/>
  <c r="M46" i="6" s="1"/>
  <c r="N46" i="6" s="1"/>
  <c r="Q46" i="6" s="1"/>
  <c r="O46" i="3" s="1"/>
  <c r="J46" i="6"/>
  <c r="I46" i="6"/>
  <c r="K46" i="6" s="1"/>
  <c r="H46" i="6"/>
  <c r="F46" i="6"/>
  <c r="E46" i="6"/>
  <c r="D46" i="6"/>
  <c r="AJ45" i="6"/>
  <c r="AK45" i="6" s="1"/>
  <c r="U48" i="3" s="1"/>
  <c r="AI45" i="6"/>
  <c r="AH45" i="6"/>
  <c r="AG45" i="6"/>
  <c r="AE45" i="6"/>
  <c r="AF45" i="6" s="1"/>
  <c r="AC45" i="6"/>
  <c r="AD45" i="6" s="1"/>
  <c r="Z45" i="6"/>
  <c r="Y45" i="6"/>
  <c r="AA45" i="6" s="1"/>
  <c r="AB45" i="6" s="1"/>
  <c r="R48" i="3" s="1"/>
  <c r="X45" i="6"/>
  <c r="W45" i="6"/>
  <c r="U45" i="6"/>
  <c r="T45" i="6"/>
  <c r="V45" i="6" s="1"/>
  <c r="S45" i="6"/>
  <c r="P45" i="6"/>
  <c r="O45" i="6"/>
  <c r="M45" i="6"/>
  <c r="N45" i="6" s="1"/>
  <c r="Q45" i="6" s="1"/>
  <c r="L45" i="6"/>
  <c r="J45" i="6"/>
  <c r="H45" i="6"/>
  <c r="I45" i="6" s="1"/>
  <c r="K45" i="6" s="1"/>
  <c r="F45" i="6"/>
  <c r="E45" i="6"/>
  <c r="G45" i="6" s="1"/>
  <c r="D45" i="6"/>
  <c r="AI44" i="6"/>
  <c r="AJ44" i="6" s="1"/>
  <c r="AH44" i="6"/>
  <c r="AG44" i="6"/>
  <c r="AE44" i="6"/>
  <c r="AF44" i="6" s="1"/>
  <c r="AC44" i="6"/>
  <c r="AD44" i="6" s="1"/>
  <c r="Z44" i="6"/>
  <c r="AA44" i="6" s="1"/>
  <c r="Y44" i="6"/>
  <c r="X44" i="6"/>
  <c r="W44" i="6"/>
  <c r="U44" i="6"/>
  <c r="S44" i="6"/>
  <c r="T44" i="6" s="1"/>
  <c r="V44" i="6" s="1"/>
  <c r="P44" i="6"/>
  <c r="O44" i="6"/>
  <c r="M44" i="6"/>
  <c r="N44" i="6" s="1"/>
  <c r="L44" i="6"/>
  <c r="J44" i="6"/>
  <c r="H44" i="6"/>
  <c r="I44" i="6" s="1"/>
  <c r="K44" i="6" s="1"/>
  <c r="G44" i="6"/>
  <c r="F44" i="6"/>
  <c r="E44" i="6"/>
  <c r="D44" i="6"/>
  <c r="AI43" i="6"/>
  <c r="AJ43" i="6" s="1"/>
  <c r="AK43" i="6" s="1"/>
  <c r="AH43" i="6"/>
  <c r="AG43" i="6"/>
  <c r="AF43" i="6"/>
  <c r="AE43" i="6"/>
  <c r="AC43" i="6"/>
  <c r="AD43" i="6" s="1"/>
  <c r="AA43" i="6"/>
  <c r="Z43" i="6"/>
  <c r="Y43" i="6"/>
  <c r="X43" i="6"/>
  <c r="W43" i="6"/>
  <c r="U43" i="6"/>
  <c r="S43" i="6"/>
  <c r="T43" i="6" s="1"/>
  <c r="V43" i="6" s="1"/>
  <c r="P43" i="6"/>
  <c r="O43" i="6"/>
  <c r="M43" i="6"/>
  <c r="N43" i="6" s="1"/>
  <c r="Q43" i="6" s="1"/>
  <c r="O45" i="3" s="1"/>
  <c r="L43" i="6"/>
  <c r="J43" i="6"/>
  <c r="H43" i="6"/>
  <c r="I43" i="6" s="1"/>
  <c r="K43" i="6" s="1"/>
  <c r="F43" i="6"/>
  <c r="E43" i="6"/>
  <c r="G43" i="6" s="1"/>
  <c r="D43" i="6"/>
  <c r="AI42" i="6"/>
  <c r="AJ42" i="6" s="1"/>
  <c r="AK42" i="6" s="1"/>
  <c r="AH42" i="6"/>
  <c r="AG42" i="6"/>
  <c r="AF42" i="6"/>
  <c r="AE42" i="6"/>
  <c r="AD42" i="6"/>
  <c r="AC42" i="6"/>
  <c r="Z42" i="6"/>
  <c r="Y42" i="6"/>
  <c r="AA42" i="6" s="1"/>
  <c r="X42" i="6"/>
  <c r="W42" i="6"/>
  <c r="U42" i="6"/>
  <c r="S42" i="6"/>
  <c r="T42" i="6" s="1"/>
  <c r="V42" i="6" s="1"/>
  <c r="P42" i="6"/>
  <c r="O42" i="6"/>
  <c r="M42" i="6"/>
  <c r="N42" i="6" s="1"/>
  <c r="Q42" i="6" s="1"/>
  <c r="O52" i="3" s="1"/>
  <c r="L42" i="6"/>
  <c r="J42" i="6"/>
  <c r="H42" i="6"/>
  <c r="I42" i="6" s="1"/>
  <c r="K42" i="6" s="1"/>
  <c r="F42" i="6"/>
  <c r="E42" i="6"/>
  <c r="G42" i="6" s="1"/>
  <c r="D42" i="6"/>
  <c r="AI41" i="6"/>
  <c r="AJ41" i="6" s="1"/>
  <c r="AK41" i="6" s="1"/>
  <c r="AH41" i="6"/>
  <c r="AG41" i="6"/>
  <c r="AF41" i="6"/>
  <c r="AE41" i="6"/>
  <c r="AD41" i="6"/>
  <c r="AC41" i="6"/>
  <c r="AA41" i="6"/>
  <c r="AB41" i="6" s="1"/>
  <c r="AL41" i="6" s="1"/>
  <c r="Z41" i="6"/>
  <c r="Y41" i="6"/>
  <c r="X41" i="6"/>
  <c r="W41" i="6"/>
  <c r="U41" i="6"/>
  <c r="T41" i="6"/>
  <c r="V41" i="6" s="1"/>
  <c r="S41" i="6"/>
  <c r="P41" i="6"/>
  <c r="O41" i="6"/>
  <c r="L41" i="6"/>
  <c r="M41" i="6" s="1"/>
  <c r="N41" i="6" s="1"/>
  <c r="Q41" i="6" s="1"/>
  <c r="O47" i="3" s="1"/>
  <c r="J41" i="6"/>
  <c r="I41" i="6"/>
  <c r="K41" i="6" s="1"/>
  <c r="H41" i="6"/>
  <c r="F41" i="6"/>
  <c r="E41" i="6"/>
  <c r="D41" i="6"/>
  <c r="AI40" i="6"/>
  <c r="AJ40" i="6" s="1"/>
  <c r="AH40" i="6"/>
  <c r="AK40" i="6" s="1"/>
  <c r="AG40" i="6"/>
  <c r="AE40" i="6"/>
  <c r="AF40" i="6" s="1"/>
  <c r="AD40" i="6"/>
  <c r="AC40" i="6"/>
  <c r="Z40" i="6"/>
  <c r="Y40" i="6"/>
  <c r="AA40" i="6" s="1"/>
  <c r="X40" i="6"/>
  <c r="W40" i="6"/>
  <c r="U40" i="6"/>
  <c r="S40" i="6"/>
  <c r="T40" i="6" s="1"/>
  <c r="V40" i="6" s="1"/>
  <c r="P40" i="6"/>
  <c r="O40" i="6"/>
  <c r="L40" i="6"/>
  <c r="M40" i="6" s="1"/>
  <c r="N40" i="6" s="1"/>
  <c r="Q40" i="6" s="1"/>
  <c r="O51" i="3" s="1"/>
  <c r="J40" i="6"/>
  <c r="H40" i="6"/>
  <c r="I40" i="6" s="1"/>
  <c r="K40" i="6" s="1"/>
  <c r="G40" i="6"/>
  <c r="F40" i="6"/>
  <c r="E40" i="6"/>
  <c r="D40" i="6"/>
  <c r="AI39" i="6"/>
  <c r="AJ39" i="6" s="1"/>
  <c r="AH39" i="6"/>
  <c r="AG39" i="6"/>
  <c r="AE39" i="6"/>
  <c r="AF39" i="6" s="1"/>
  <c r="AD39" i="6"/>
  <c r="AC39" i="6"/>
  <c r="Z39" i="6"/>
  <c r="Y39" i="6"/>
  <c r="AA39" i="6" s="1"/>
  <c r="AB39" i="6" s="1"/>
  <c r="X39" i="6"/>
  <c r="W39" i="6"/>
  <c r="U39" i="6"/>
  <c r="T39" i="6"/>
  <c r="V39" i="6" s="1"/>
  <c r="S39" i="6"/>
  <c r="P39" i="6"/>
  <c r="O39" i="6"/>
  <c r="L39" i="6"/>
  <c r="M39" i="6" s="1"/>
  <c r="N39" i="6" s="1"/>
  <c r="Q39" i="6" s="1"/>
  <c r="J39" i="6"/>
  <c r="I39" i="6"/>
  <c r="K39" i="6" s="1"/>
  <c r="H39" i="6"/>
  <c r="F39" i="6"/>
  <c r="E39" i="6"/>
  <c r="D39" i="6"/>
  <c r="G39" i="6" s="1"/>
  <c r="AJ38" i="6"/>
  <c r="AK38" i="6" s="1"/>
  <c r="AI38" i="6"/>
  <c r="AH38" i="6"/>
  <c r="AG38" i="6"/>
  <c r="AE38" i="6"/>
  <c r="AF38" i="6" s="1"/>
  <c r="AC38" i="6"/>
  <c r="AD38" i="6" s="1"/>
  <c r="Z38" i="6"/>
  <c r="Y38" i="6"/>
  <c r="X38" i="6"/>
  <c r="W38" i="6"/>
  <c r="U38" i="6"/>
  <c r="T38" i="6"/>
  <c r="V38" i="6" s="1"/>
  <c r="S38" i="6"/>
  <c r="P38" i="6"/>
  <c r="O38" i="6"/>
  <c r="L38" i="6"/>
  <c r="M38" i="6" s="1"/>
  <c r="N38" i="6" s="1"/>
  <c r="Q38" i="6" s="1"/>
  <c r="J38" i="6"/>
  <c r="I38" i="6"/>
  <c r="K38" i="6" s="1"/>
  <c r="H38" i="6"/>
  <c r="F38" i="6"/>
  <c r="E38" i="6"/>
  <c r="G38" i="6" s="1"/>
  <c r="D38" i="6"/>
  <c r="AI37" i="6"/>
  <c r="AJ37" i="6" s="1"/>
  <c r="AK37" i="6" s="1"/>
  <c r="AH37" i="6"/>
  <c r="AG37" i="6"/>
  <c r="AE37" i="6"/>
  <c r="AF37" i="6" s="1"/>
  <c r="AC37" i="6"/>
  <c r="AD37" i="6" s="1"/>
  <c r="AA37" i="6"/>
  <c r="AB37" i="6" s="1"/>
  <c r="Z37" i="6"/>
  <c r="Y37" i="6"/>
  <c r="X37" i="6"/>
  <c r="W37" i="6"/>
  <c r="U37" i="6"/>
  <c r="S37" i="6"/>
  <c r="T37" i="6" s="1"/>
  <c r="V37" i="6" s="1"/>
  <c r="Q35" i="3" s="1"/>
  <c r="P37" i="6"/>
  <c r="O37" i="6"/>
  <c r="L37" i="6"/>
  <c r="M37" i="6" s="1"/>
  <c r="N37" i="6" s="1"/>
  <c r="Q37" i="6" s="1"/>
  <c r="O35" i="3" s="1"/>
  <c r="J37" i="6"/>
  <c r="H37" i="6"/>
  <c r="I37" i="6" s="1"/>
  <c r="K37" i="6" s="1"/>
  <c r="F37" i="6"/>
  <c r="E37" i="6"/>
  <c r="D37" i="6"/>
  <c r="G37" i="6" s="1"/>
  <c r="AJ36" i="6"/>
  <c r="AK36" i="6" s="1"/>
  <c r="AI36" i="6"/>
  <c r="AH36" i="6"/>
  <c r="AG36" i="6"/>
  <c r="AE36" i="6"/>
  <c r="AF36" i="6" s="1"/>
  <c r="AC36" i="6"/>
  <c r="AD36" i="6" s="1"/>
  <c r="AA36" i="6"/>
  <c r="AB36" i="6" s="1"/>
  <c r="Z36" i="6"/>
  <c r="Y36" i="6"/>
  <c r="X36" i="6"/>
  <c r="W36" i="6"/>
  <c r="U36" i="6"/>
  <c r="T36" i="6"/>
  <c r="V36" i="6" s="1"/>
  <c r="S36" i="6"/>
  <c r="P36" i="6"/>
  <c r="O36" i="6"/>
  <c r="L36" i="6"/>
  <c r="M36" i="6" s="1"/>
  <c r="N36" i="6" s="1"/>
  <c r="Q36" i="6" s="1"/>
  <c r="O39" i="3" s="1"/>
  <c r="J36" i="6"/>
  <c r="H36" i="6"/>
  <c r="I36" i="6" s="1"/>
  <c r="F36" i="6"/>
  <c r="E36" i="6"/>
  <c r="D36" i="6"/>
  <c r="G36" i="6" s="1"/>
  <c r="AK35" i="6"/>
  <c r="AI35" i="6"/>
  <c r="AJ35" i="6" s="1"/>
  <c r="AH35" i="6"/>
  <c r="AG35" i="6"/>
  <c r="AE35" i="6"/>
  <c r="AF35" i="6" s="1"/>
  <c r="AC35" i="6"/>
  <c r="AD35" i="6" s="1"/>
  <c r="Z35" i="6"/>
  <c r="Y35" i="6"/>
  <c r="AA35" i="6" s="1"/>
  <c r="X35" i="6"/>
  <c r="W35" i="6"/>
  <c r="AB35" i="6" s="1"/>
  <c r="U35" i="6"/>
  <c r="V35" i="6" s="1"/>
  <c r="S35" i="6"/>
  <c r="T35" i="6" s="1"/>
  <c r="P35" i="6"/>
  <c r="O35" i="6"/>
  <c r="M35" i="6"/>
  <c r="N35" i="6" s="1"/>
  <c r="L35" i="6"/>
  <c r="J35" i="6"/>
  <c r="I35" i="6"/>
  <c r="K35" i="6" s="1"/>
  <c r="H35" i="6"/>
  <c r="F35" i="6"/>
  <c r="G35" i="6" s="1"/>
  <c r="E35" i="6"/>
  <c r="D35" i="6"/>
  <c r="AJ34" i="6"/>
  <c r="AI34" i="6"/>
  <c r="AH34" i="6"/>
  <c r="AK34" i="6" s="1"/>
  <c r="AG34" i="6"/>
  <c r="AF34" i="6"/>
  <c r="AE34" i="6"/>
  <c r="AD34" i="6"/>
  <c r="AC34" i="6"/>
  <c r="Z34" i="6"/>
  <c r="Y34" i="6"/>
  <c r="AA34" i="6" s="1"/>
  <c r="X34" i="6"/>
  <c r="AB34" i="6" s="1"/>
  <c r="W34" i="6"/>
  <c r="U34" i="6"/>
  <c r="T34" i="6"/>
  <c r="V34" i="6" s="1"/>
  <c r="S34" i="6"/>
  <c r="P34" i="6"/>
  <c r="O34" i="6"/>
  <c r="L34" i="6"/>
  <c r="M34" i="6" s="1"/>
  <c r="N34" i="6" s="1"/>
  <c r="Q34" i="6" s="1"/>
  <c r="O38" i="3" s="1"/>
  <c r="J34" i="6"/>
  <c r="I34" i="6"/>
  <c r="K34" i="6" s="1"/>
  <c r="H34" i="6"/>
  <c r="F34" i="6"/>
  <c r="E34" i="6"/>
  <c r="D34" i="6"/>
  <c r="G34" i="6" s="1"/>
  <c r="AI33" i="6"/>
  <c r="AJ33" i="6" s="1"/>
  <c r="AK33" i="6" s="1"/>
  <c r="U32" i="3" s="1"/>
  <c r="AH33" i="6"/>
  <c r="AG33" i="6"/>
  <c r="AE33" i="6"/>
  <c r="AF33" i="6" s="1"/>
  <c r="AC33" i="6"/>
  <c r="AD33" i="6" s="1"/>
  <c r="AB33" i="6"/>
  <c r="AA33" i="6"/>
  <c r="Z33" i="6"/>
  <c r="Y33" i="6"/>
  <c r="X33" i="6"/>
  <c r="W33" i="6"/>
  <c r="U33" i="6"/>
  <c r="S33" i="6"/>
  <c r="T33" i="6" s="1"/>
  <c r="V33" i="6" s="1"/>
  <c r="P33" i="6"/>
  <c r="O33" i="6"/>
  <c r="L33" i="6"/>
  <c r="M33" i="6" s="1"/>
  <c r="N33" i="6" s="1"/>
  <c r="Q33" i="6" s="1"/>
  <c r="K33" i="6"/>
  <c r="J33" i="6"/>
  <c r="I33" i="6"/>
  <c r="H33" i="6"/>
  <c r="F33" i="6"/>
  <c r="E33" i="6"/>
  <c r="D33" i="6"/>
  <c r="AJ32" i="6"/>
  <c r="AI32" i="6"/>
  <c r="AH32" i="6"/>
  <c r="AK32" i="6" s="1"/>
  <c r="AG32" i="6"/>
  <c r="AF32" i="6"/>
  <c r="AE32" i="6"/>
  <c r="AD32" i="6"/>
  <c r="AC32" i="6"/>
  <c r="Z32" i="6"/>
  <c r="AA32" i="6" s="1"/>
  <c r="Y32" i="6"/>
  <c r="X32" i="6"/>
  <c r="W32" i="6"/>
  <c r="AB32" i="6" s="1"/>
  <c r="V32" i="6"/>
  <c r="U32" i="6"/>
  <c r="T32" i="6"/>
  <c r="S32" i="6"/>
  <c r="P32" i="6"/>
  <c r="O32" i="6"/>
  <c r="M32" i="6"/>
  <c r="N32" i="6" s="1"/>
  <c r="Q32" i="6" s="1"/>
  <c r="O31" i="3" s="1"/>
  <c r="L32" i="6"/>
  <c r="J32" i="6"/>
  <c r="H32" i="6"/>
  <c r="I32" i="6" s="1"/>
  <c r="K32" i="6" s="1"/>
  <c r="G32" i="6"/>
  <c r="F32" i="6"/>
  <c r="E32" i="6"/>
  <c r="D32" i="6"/>
  <c r="AI31" i="6"/>
  <c r="AJ31" i="6" s="1"/>
  <c r="AH31" i="6"/>
  <c r="AK31" i="6" s="1"/>
  <c r="AG31" i="6"/>
  <c r="AF31" i="6"/>
  <c r="AE31" i="6"/>
  <c r="AC31" i="6"/>
  <c r="AD31" i="6" s="1"/>
  <c r="Z31" i="6"/>
  <c r="Y31" i="6"/>
  <c r="X31" i="6"/>
  <c r="W31" i="6"/>
  <c r="U31" i="6"/>
  <c r="S31" i="6"/>
  <c r="T31" i="6" s="1"/>
  <c r="V31" i="6" s="1"/>
  <c r="P31" i="6"/>
  <c r="O31" i="6"/>
  <c r="M31" i="6"/>
  <c r="N31" i="6" s="1"/>
  <c r="Q31" i="6" s="1"/>
  <c r="O34" i="3" s="1"/>
  <c r="L31" i="6"/>
  <c r="J31" i="6"/>
  <c r="K31" i="6" s="1"/>
  <c r="I31" i="6"/>
  <c r="H31" i="6"/>
  <c r="F31" i="6"/>
  <c r="E31" i="6"/>
  <c r="G31" i="6" s="1"/>
  <c r="D31" i="6"/>
  <c r="AJ30" i="6"/>
  <c r="AK30" i="6" s="1"/>
  <c r="U33" i="3" s="1"/>
  <c r="AI30" i="6"/>
  <c r="AH30" i="6"/>
  <c r="AG30" i="6"/>
  <c r="AF30" i="6"/>
  <c r="AE30" i="6"/>
  <c r="AC30" i="6"/>
  <c r="AD30" i="6" s="1"/>
  <c r="AB30" i="6"/>
  <c r="AA30" i="6"/>
  <c r="Z30" i="6"/>
  <c r="Y30" i="6"/>
  <c r="X30" i="6"/>
  <c r="W30" i="6"/>
  <c r="U30" i="6"/>
  <c r="T30" i="6"/>
  <c r="V30" i="6" s="1"/>
  <c r="S30" i="6"/>
  <c r="P30" i="6"/>
  <c r="O30" i="6"/>
  <c r="M30" i="6"/>
  <c r="N30" i="6" s="1"/>
  <c r="Q30" i="6" s="1"/>
  <c r="O33" i="3" s="1"/>
  <c r="L30" i="6"/>
  <c r="J30" i="6"/>
  <c r="H30" i="6"/>
  <c r="I30" i="6" s="1"/>
  <c r="K30" i="6" s="1"/>
  <c r="F30" i="6"/>
  <c r="E30" i="6"/>
  <c r="D30" i="6"/>
  <c r="AI29" i="6"/>
  <c r="AJ29" i="6" s="1"/>
  <c r="AK29" i="6" s="1"/>
  <c r="AH29" i="6"/>
  <c r="AG29" i="6"/>
  <c r="AE29" i="6"/>
  <c r="AF29" i="6" s="1"/>
  <c r="AD29" i="6"/>
  <c r="AC29" i="6"/>
  <c r="Z29" i="6"/>
  <c r="Y29" i="6"/>
  <c r="AA29" i="6" s="1"/>
  <c r="X29" i="6"/>
  <c r="W29" i="6"/>
  <c r="U29" i="6"/>
  <c r="S29" i="6"/>
  <c r="T29" i="6" s="1"/>
  <c r="V29" i="6" s="1"/>
  <c r="P29" i="6"/>
  <c r="O29" i="6"/>
  <c r="M29" i="6"/>
  <c r="N29" i="6" s="1"/>
  <c r="L29" i="6"/>
  <c r="J29" i="6"/>
  <c r="I29" i="6"/>
  <c r="K29" i="6" s="1"/>
  <c r="H29" i="6"/>
  <c r="G29" i="6"/>
  <c r="F29" i="6"/>
  <c r="E29" i="6"/>
  <c r="D29" i="6"/>
  <c r="AI28" i="6"/>
  <c r="AJ28" i="6" s="1"/>
  <c r="AH28" i="6"/>
  <c r="AG28" i="6"/>
  <c r="AF28" i="6"/>
  <c r="AE28" i="6"/>
  <c r="AD28" i="6"/>
  <c r="AC28" i="6"/>
  <c r="Z28" i="6"/>
  <c r="AA28" i="6" s="1"/>
  <c r="AB28" i="6" s="1"/>
  <c r="Y28" i="6"/>
  <c r="X28" i="6"/>
  <c r="W28" i="6"/>
  <c r="U28" i="6"/>
  <c r="T28" i="6"/>
  <c r="V28" i="6" s="1"/>
  <c r="S28" i="6"/>
  <c r="P28" i="6"/>
  <c r="O28" i="6"/>
  <c r="L28" i="6"/>
  <c r="M28" i="6" s="1"/>
  <c r="N28" i="6" s="1"/>
  <c r="Q28" i="6" s="1"/>
  <c r="J28" i="6"/>
  <c r="K28" i="6" s="1"/>
  <c r="I28" i="6"/>
  <c r="H28" i="6"/>
  <c r="F28" i="6"/>
  <c r="E28" i="6"/>
  <c r="D28" i="6"/>
  <c r="G28" i="6" s="1"/>
  <c r="AK27" i="6"/>
  <c r="AJ27" i="6"/>
  <c r="AI27" i="6"/>
  <c r="AH27" i="6"/>
  <c r="AG27" i="6"/>
  <c r="AE27" i="6"/>
  <c r="AF27" i="6" s="1"/>
  <c r="AD27" i="6"/>
  <c r="AC27" i="6"/>
  <c r="Z27" i="6"/>
  <c r="Y27" i="6"/>
  <c r="AA27" i="6" s="1"/>
  <c r="X27" i="6"/>
  <c r="W27" i="6"/>
  <c r="U27" i="6"/>
  <c r="V27" i="6" s="1"/>
  <c r="T27" i="6"/>
  <c r="S27" i="6"/>
  <c r="P27" i="6"/>
  <c r="O27" i="6"/>
  <c r="M27" i="6"/>
  <c r="N27" i="6" s="1"/>
  <c r="Q27" i="6" s="1"/>
  <c r="O28" i="3" s="1"/>
  <c r="L27" i="6"/>
  <c r="J27" i="6"/>
  <c r="I27" i="6"/>
  <c r="K27" i="6" s="1"/>
  <c r="H27" i="6"/>
  <c r="F27" i="6"/>
  <c r="E27" i="6"/>
  <c r="G27" i="6" s="1"/>
  <c r="D27" i="6"/>
  <c r="AJ26" i="6"/>
  <c r="AI26" i="6"/>
  <c r="AH26" i="6"/>
  <c r="AK26" i="6" s="1"/>
  <c r="AG26" i="6"/>
  <c r="AF26" i="6"/>
  <c r="AE26" i="6"/>
  <c r="AD26" i="6"/>
  <c r="AC26" i="6"/>
  <c r="Z26" i="6"/>
  <c r="Y26" i="6"/>
  <c r="AA26" i="6" s="1"/>
  <c r="X26" i="6"/>
  <c r="W26" i="6"/>
  <c r="U26" i="6"/>
  <c r="T26" i="6"/>
  <c r="V26" i="6" s="1"/>
  <c r="S26" i="6"/>
  <c r="P26" i="6"/>
  <c r="O26" i="6"/>
  <c r="L26" i="6"/>
  <c r="M26" i="6" s="1"/>
  <c r="N26" i="6" s="1"/>
  <c r="J26" i="6"/>
  <c r="I26" i="6"/>
  <c r="K26" i="6" s="1"/>
  <c r="H26" i="6"/>
  <c r="F26" i="6"/>
  <c r="E26" i="6"/>
  <c r="D26" i="6"/>
  <c r="G26" i="6" s="1"/>
  <c r="AI25" i="6"/>
  <c r="AJ25" i="6" s="1"/>
  <c r="AK25" i="6" s="1"/>
  <c r="AH25" i="6"/>
  <c r="AG25" i="6"/>
  <c r="AE25" i="6"/>
  <c r="AF25" i="6" s="1"/>
  <c r="AC25" i="6"/>
  <c r="AD25" i="6" s="1"/>
  <c r="AB25" i="6"/>
  <c r="AA25" i="6"/>
  <c r="Z25" i="6"/>
  <c r="Y25" i="6"/>
  <c r="X25" i="6"/>
  <c r="W25" i="6"/>
  <c r="U25" i="6"/>
  <c r="S25" i="6"/>
  <c r="T25" i="6" s="1"/>
  <c r="V25" i="6" s="1"/>
  <c r="P25" i="6"/>
  <c r="O25" i="6"/>
  <c r="M25" i="6"/>
  <c r="N25" i="6" s="1"/>
  <c r="Q25" i="6" s="1"/>
  <c r="O25" i="3" s="1"/>
  <c r="L25" i="6"/>
  <c r="K25" i="6"/>
  <c r="J25" i="6"/>
  <c r="I25" i="6"/>
  <c r="H25" i="6"/>
  <c r="F25" i="6"/>
  <c r="E25" i="6"/>
  <c r="D25" i="6"/>
  <c r="AJ24" i="6"/>
  <c r="AI24" i="6"/>
  <c r="AH24" i="6"/>
  <c r="AK24" i="6" s="1"/>
  <c r="AG24" i="6"/>
  <c r="AF24" i="6"/>
  <c r="AE24" i="6"/>
  <c r="AD24" i="6"/>
  <c r="AC24" i="6"/>
  <c r="Z24" i="6"/>
  <c r="AA24" i="6" s="1"/>
  <c r="Y24" i="6"/>
  <c r="X24" i="6"/>
  <c r="W24" i="6"/>
  <c r="V24" i="6"/>
  <c r="U24" i="6"/>
  <c r="T24" i="6"/>
  <c r="S24" i="6"/>
  <c r="P24" i="6"/>
  <c r="O24" i="6"/>
  <c r="M24" i="6"/>
  <c r="N24" i="6" s="1"/>
  <c r="Q24" i="6" s="1"/>
  <c r="O21" i="3" s="1"/>
  <c r="L24" i="6"/>
  <c r="J24" i="6"/>
  <c r="H24" i="6"/>
  <c r="I24" i="6" s="1"/>
  <c r="G24" i="6"/>
  <c r="F24" i="6"/>
  <c r="E24" i="6"/>
  <c r="D24" i="6"/>
  <c r="AI23" i="6"/>
  <c r="AJ23" i="6" s="1"/>
  <c r="AH23" i="6"/>
  <c r="AG23" i="6"/>
  <c r="AF23" i="6"/>
  <c r="AE23" i="6"/>
  <c r="AC23" i="6"/>
  <c r="AD23" i="6" s="1"/>
  <c r="AA23" i="6"/>
  <c r="Z23" i="6"/>
  <c r="Y23" i="6"/>
  <c r="X23" i="6"/>
  <c r="W23" i="6"/>
  <c r="AB23" i="6" s="1"/>
  <c r="U23" i="6"/>
  <c r="S23" i="6"/>
  <c r="T23" i="6" s="1"/>
  <c r="P23" i="6"/>
  <c r="O23" i="6"/>
  <c r="M23" i="6"/>
  <c r="N23" i="6" s="1"/>
  <c r="Q23" i="6" s="1"/>
  <c r="O24" i="3" s="1"/>
  <c r="L23" i="6"/>
  <c r="K23" i="6"/>
  <c r="J23" i="6"/>
  <c r="I23" i="6"/>
  <c r="H23" i="6"/>
  <c r="F23" i="6"/>
  <c r="E23" i="6"/>
  <c r="G23" i="6" s="1"/>
  <c r="D23" i="6"/>
  <c r="AK22" i="6"/>
  <c r="AJ22" i="6"/>
  <c r="AI22" i="6"/>
  <c r="AH22" i="6"/>
  <c r="AG22" i="6"/>
  <c r="AF22" i="6"/>
  <c r="AE22" i="6"/>
  <c r="AC22" i="6"/>
  <c r="AD22" i="6" s="1"/>
  <c r="AA22" i="6"/>
  <c r="Z22" i="6"/>
  <c r="Y22" i="6"/>
  <c r="X22" i="6"/>
  <c r="AB22" i="6" s="1"/>
  <c r="W22" i="6"/>
  <c r="U22" i="6"/>
  <c r="V22" i="6" s="1"/>
  <c r="T22" i="6"/>
  <c r="S22" i="6"/>
  <c r="P22" i="6"/>
  <c r="O22" i="6"/>
  <c r="L22" i="6"/>
  <c r="M22" i="6" s="1"/>
  <c r="N22" i="6" s="1"/>
  <c r="Q22" i="6" s="1"/>
  <c r="J22" i="6"/>
  <c r="H22" i="6"/>
  <c r="I22" i="6" s="1"/>
  <c r="K22" i="6" s="1"/>
  <c r="F22" i="6"/>
  <c r="E22" i="6"/>
  <c r="G22" i="6" s="1"/>
  <c r="D22" i="6"/>
  <c r="AI21" i="6"/>
  <c r="AJ21" i="6" s="1"/>
  <c r="AH21" i="6"/>
  <c r="AG21" i="6"/>
  <c r="AF21" i="6"/>
  <c r="AE21" i="6"/>
  <c r="AD21" i="6"/>
  <c r="AC21" i="6"/>
  <c r="Z21" i="6"/>
  <c r="Y21" i="6"/>
  <c r="AA21" i="6" s="1"/>
  <c r="X21" i="6"/>
  <c r="W21" i="6"/>
  <c r="AB21" i="6" s="1"/>
  <c r="U21" i="6"/>
  <c r="S21" i="6"/>
  <c r="T21" i="6" s="1"/>
  <c r="V21" i="6" s="1"/>
  <c r="P21" i="6"/>
  <c r="O21" i="6"/>
  <c r="M21" i="6"/>
  <c r="N21" i="6" s="1"/>
  <c r="Q21" i="6" s="1"/>
  <c r="O29" i="3" s="1"/>
  <c r="L21" i="6"/>
  <c r="J21" i="6"/>
  <c r="I21" i="6"/>
  <c r="K21" i="6" s="1"/>
  <c r="H21" i="6"/>
  <c r="G21" i="6"/>
  <c r="F21" i="6"/>
  <c r="E21" i="6"/>
  <c r="D21" i="6"/>
  <c r="AI20" i="6"/>
  <c r="AJ20" i="6" s="1"/>
  <c r="AH20" i="6"/>
  <c r="AG20" i="6"/>
  <c r="AF20" i="6"/>
  <c r="AE20" i="6"/>
  <c r="AD20" i="6"/>
  <c r="AC20" i="6"/>
  <c r="AA20" i="6"/>
  <c r="AB20" i="6" s="1"/>
  <c r="Z20" i="6"/>
  <c r="Y20" i="6"/>
  <c r="X20" i="6"/>
  <c r="W20" i="6"/>
  <c r="V20" i="6"/>
  <c r="U20" i="6"/>
  <c r="S20" i="6"/>
  <c r="T20" i="6" s="1"/>
  <c r="P20" i="6"/>
  <c r="O20" i="6"/>
  <c r="L20" i="6"/>
  <c r="M20" i="6" s="1"/>
  <c r="N20" i="6" s="1"/>
  <c r="Q20" i="6" s="1"/>
  <c r="J20" i="6"/>
  <c r="K20" i="6" s="1"/>
  <c r="I20" i="6"/>
  <c r="H20" i="6"/>
  <c r="F20" i="6"/>
  <c r="E20" i="6"/>
  <c r="D20" i="6"/>
  <c r="AK19" i="6"/>
  <c r="AJ19" i="6"/>
  <c r="AI19" i="6"/>
  <c r="AH19" i="6"/>
  <c r="AG19" i="6"/>
  <c r="AE19" i="6"/>
  <c r="AF19" i="6" s="1"/>
  <c r="AD19" i="6"/>
  <c r="AC19" i="6"/>
  <c r="Z19" i="6"/>
  <c r="Y19" i="6"/>
  <c r="AA19" i="6" s="1"/>
  <c r="X19" i="6"/>
  <c r="W19" i="6"/>
  <c r="U19" i="6"/>
  <c r="V19" i="6" s="1"/>
  <c r="T19" i="6"/>
  <c r="S19" i="6"/>
  <c r="P19" i="6"/>
  <c r="O19" i="6"/>
  <c r="M19" i="6"/>
  <c r="N19" i="6" s="1"/>
  <c r="Q19" i="6" s="1"/>
  <c r="O14" i="3" s="1"/>
  <c r="L19" i="6"/>
  <c r="J19" i="6"/>
  <c r="I19" i="6"/>
  <c r="K19" i="6" s="1"/>
  <c r="H19" i="6"/>
  <c r="F19" i="6"/>
  <c r="G19" i="6" s="1"/>
  <c r="E19" i="6"/>
  <c r="D19" i="6"/>
  <c r="AJ18" i="6"/>
  <c r="AI18" i="6"/>
  <c r="AH18" i="6"/>
  <c r="AG18" i="6"/>
  <c r="AF18" i="6"/>
  <c r="AE18" i="6"/>
  <c r="AD18" i="6"/>
  <c r="AC18" i="6"/>
  <c r="AB18" i="6"/>
  <c r="Z18" i="6"/>
  <c r="Y18" i="6"/>
  <c r="AA18" i="6" s="1"/>
  <c r="X18" i="6"/>
  <c r="W18" i="6"/>
  <c r="U18" i="6"/>
  <c r="T18" i="6"/>
  <c r="V18" i="6" s="1"/>
  <c r="S18" i="6"/>
  <c r="P18" i="6"/>
  <c r="O18" i="6"/>
  <c r="L18" i="6"/>
  <c r="M18" i="6" s="1"/>
  <c r="N18" i="6" s="1"/>
  <c r="J18" i="6"/>
  <c r="I18" i="6"/>
  <c r="H18" i="6"/>
  <c r="G18" i="6"/>
  <c r="F18" i="6"/>
  <c r="E18" i="6"/>
  <c r="D18" i="6"/>
  <c r="AJ17" i="6"/>
  <c r="AK17" i="6" s="1"/>
  <c r="AI17" i="6"/>
  <c r="AH17" i="6"/>
  <c r="AG17" i="6"/>
  <c r="AE17" i="6"/>
  <c r="AF17" i="6" s="1"/>
  <c r="AC17" i="6"/>
  <c r="AD17" i="6" s="1"/>
  <c r="Z17" i="6"/>
  <c r="AA17" i="6" s="1"/>
  <c r="Y17" i="6"/>
  <c r="X17" i="6"/>
  <c r="W17" i="6"/>
  <c r="AB17" i="6" s="1"/>
  <c r="U17" i="6"/>
  <c r="T17" i="6"/>
  <c r="V17" i="6" s="1"/>
  <c r="S17" i="6"/>
  <c r="P17" i="6"/>
  <c r="O17" i="6"/>
  <c r="L17" i="6"/>
  <c r="M17" i="6" s="1"/>
  <c r="N17" i="6" s="1"/>
  <c r="Q17" i="6" s="1"/>
  <c r="K17" i="6"/>
  <c r="J17" i="6"/>
  <c r="I17" i="6"/>
  <c r="H17" i="6"/>
  <c r="F17" i="6"/>
  <c r="E17" i="6"/>
  <c r="D17" i="6"/>
  <c r="G17" i="6" s="1"/>
  <c r="AK16" i="6"/>
  <c r="AJ16" i="6"/>
  <c r="AI16" i="6"/>
  <c r="AH16" i="6"/>
  <c r="AG16" i="6"/>
  <c r="AE16" i="6"/>
  <c r="AF16" i="6" s="1"/>
  <c r="AD16" i="6"/>
  <c r="AC16" i="6"/>
  <c r="Z16" i="6"/>
  <c r="Y16" i="6"/>
  <c r="AA16" i="6" s="1"/>
  <c r="X16" i="6"/>
  <c r="W16" i="6"/>
  <c r="U16" i="6"/>
  <c r="V16" i="6" s="1"/>
  <c r="T16" i="6"/>
  <c r="S16" i="6"/>
  <c r="P16" i="6"/>
  <c r="O16" i="6"/>
  <c r="M16" i="6"/>
  <c r="N16" i="6" s="1"/>
  <c r="L16" i="6"/>
  <c r="J16" i="6"/>
  <c r="H16" i="6"/>
  <c r="I16" i="6" s="1"/>
  <c r="F16" i="6"/>
  <c r="E16" i="6"/>
  <c r="G16" i="6" s="1"/>
  <c r="D16" i="6"/>
  <c r="AI15" i="6"/>
  <c r="AJ15" i="6" s="1"/>
  <c r="AH15" i="6"/>
  <c r="AG15" i="6"/>
  <c r="AF15" i="6"/>
  <c r="AE15" i="6"/>
  <c r="AC15" i="6"/>
  <c r="AD15" i="6" s="1"/>
  <c r="Z15" i="6"/>
  <c r="Y15" i="6"/>
  <c r="AA15" i="6" s="1"/>
  <c r="X15" i="6"/>
  <c r="W15" i="6"/>
  <c r="U15" i="6"/>
  <c r="S15" i="6"/>
  <c r="T15" i="6" s="1"/>
  <c r="V15" i="6" s="1"/>
  <c r="P15" i="6"/>
  <c r="O15" i="6"/>
  <c r="M15" i="6"/>
  <c r="N15" i="6" s="1"/>
  <c r="Q15" i="6" s="1"/>
  <c r="O18" i="3" s="1"/>
  <c r="L15" i="6"/>
  <c r="J15" i="6"/>
  <c r="I15" i="6"/>
  <c r="K15" i="6" s="1"/>
  <c r="H15" i="6"/>
  <c r="F15" i="6"/>
  <c r="E15" i="6"/>
  <c r="G15" i="6" s="1"/>
  <c r="D15" i="6"/>
  <c r="AI14" i="6"/>
  <c r="AJ14" i="6" s="1"/>
  <c r="AK14" i="6" s="1"/>
  <c r="AH14" i="6"/>
  <c r="AG14" i="6"/>
  <c r="AF14" i="6"/>
  <c r="AE14" i="6"/>
  <c r="AD14" i="6"/>
  <c r="AC14" i="6"/>
  <c r="AA14" i="6"/>
  <c r="Z14" i="6"/>
  <c r="Y14" i="6"/>
  <c r="X14" i="6"/>
  <c r="AB14" i="6" s="1"/>
  <c r="W14" i="6"/>
  <c r="V14" i="6"/>
  <c r="U14" i="6"/>
  <c r="S14" i="6"/>
  <c r="T14" i="6" s="1"/>
  <c r="P14" i="6"/>
  <c r="O14" i="6"/>
  <c r="L14" i="6"/>
  <c r="M14" i="6" s="1"/>
  <c r="N14" i="6" s="1"/>
  <c r="Q14" i="6" s="1"/>
  <c r="J14" i="6"/>
  <c r="H14" i="6"/>
  <c r="I14" i="6" s="1"/>
  <c r="K14" i="6" s="1"/>
  <c r="F14" i="6"/>
  <c r="E14" i="6"/>
  <c r="D14" i="6"/>
  <c r="AI13" i="6"/>
  <c r="AJ13" i="6" s="1"/>
  <c r="AK13" i="6" s="1"/>
  <c r="AH13" i="6"/>
  <c r="AG13" i="6"/>
  <c r="AF13" i="6"/>
  <c r="AE13" i="6"/>
  <c r="AD13" i="6"/>
  <c r="AC13" i="6"/>
  <c r="AA13" i="6"/>
  <c r="Z13" i="6"/>
  <c r="Y13" i="6"/>
  <c r="X13" i="6"/>
  <c r="W13" i="6"/>
  <c r="U13" i="6"/>
  <c r="S13" i="6"/>
  <c r="T13" i="6" s="1"/>
  <c r="V13" i="6" s="1"/>
  <c r="P13" i="6"/>
  <c r="O13" i="6"/>
  <c r="M13" i="6"/>
  <c r="N13" i="6" s="1"/>
  <c r="Q13" i="6" s="1"/>
  <c r="O11" i="3" s="1"/>
  <c r="L13" i="6"/>
  <c r="J13" i="6"/>
  <c r="I13" i="6"/>
  <c r="K13" i="6" s="1"/>
  <c r="H13" i="6"/>
  <c r="F13" i="6"/>
  <c r="E13" i="6"/>
  <c r="G13" i="6" s="1"/>
  <c r="D13" i="6"/>
  <c r="AI12" i="6"/>
  <c r="AJ12" i="6" s="1"/>
  <c r="AH12" i="6"/>
  <c r="AG12" i="6"/>
  <c r="AF12" i="6"/>
  <c r="AE12" i="6"/>
  <c r="AD12" i="6"/>
  <c r="AC12" i="6"/>
  <c r="AA12" i="6"/>
  <c r="AB12" i="6" s="1"/>
  <c r="R5" i="3" s="1"/>
  <c r="Z12" i="6"/>
  <c r="Y12" i="6"/>
  <c r="X12" i="6"/>
  <c r="W12" i="6"/>
  <c r="U12" i="6"/>
  <c r="S12" i="6"/>
  <c r="T12" i="6" s="1"/>
  <c r="V12" i="6" s="1"/>
  <c r="P12" i="6"/>
  <c r="O12" i="6"/>
  <c r="L12" i="6"/>
  <c r="M12" i="6" s="1"/>
  <c r="N12" i="6" s="1"/>
  <c r="Q12" i="6" s="1"/>
  <c r="J12" i="6"/>
  <c r="I12" i="6"/>
  <c r="K12" i="6" s="1"/>
  <c r="H12" i="6"/>
  <c r="F12" i="6"/>
  <c r="E12" i="6"/>
  <c r="G12" i="6" s="1"/>
  <c r="D12" i="6"/>
  <c r="AI11" i="6"/>
  <c r="AJ11" i="6" s="1"/>
  <c r="AK11" i="6" s="1"/>
  <c r="AH11" i="6"/>
  <c r="AG11" i="6"/>
  <c r="AE11" i="6"/>
  <c r="AF11" i="6" s="1"/>
  <c r="AD11" i="6"/>
  <c r="AC11" i="6"/>
  <c r="AB11" i="6"/>
  <c r="AA11" i="6"/>
  <c r="Z11" i="6"/>
  <c r="Y11" i="6"/>
  <c r="X11" i="6"/>
  <c r="W11" i="6"/>
  <c r="U11" i="6"/>
  <c r="S11" i="6"/>
  <c r="T11" i="6" s="1"/>
  <c r="V11" i="6" s="1"/>
  <c r="P11" i="6"/>
  <c r="O11" i="6"/>
  <c r="M11" i="6"/>
  <c r="N11" i="6" s="1"/>
  <c r="Q11" i="6" s="1"/>
  <c r="O6" i="3" s="1"/>
  <c r="L11" i="6"/>
  <c r="J11" i="6"/>
  <c r="I11" i="6"/>
  <c r="K11" i="6" s="1"/>
  <c r="H11" i="6"/>
  <c r="F11" i="6"/>
  <c r="G11" i="6" s="1"/>
  <c r="E11" i="6"/>
  <c r="D11" i="6"/>
  <c r="AJ10" i="6"/>
  <c r="AI10" i="6"/>
  <c r="AH10" i="6"/>
  <c r="AG10" i="6"/>
  <c r="AF10" i="6"/>
  <c r="AE10" i="6"/>
  <c r="AD10" i="6"/>
  <c r="AC10" i="6"/>
  <c r="Z10" i="6"/>
  <c r="Y10" i="6"/>
  <c r="X10" i="6"/>
  <c r="W10" i="6"/>
  <c r="U10" i="6"/>
  <c r="T10" i="6"/>
  <c r="V10" i="6" s="1"/>
  <c r="S10" i="6"/>
  <c r="P10" i="6"/>
  <c r="O10" i="6"/>
  <c r="L10" i="6"/>
  <c r="M10" i="6" s="1"/>
  <c r="N10" i="6" s="1"/>
  <c r="K10" i="6"/>
  <c r="J10" i="6"/>
  <c r="I10" i="6"/>
  <c r="H10" i="6"/>
  <c r="F10" i="6"/>
  <c r="G10" i="6" s="1"/>
  <c r="E10" i="6"/>
  <c r="D10" i="6"/>
  <c r="AK9" i="6"/>
  <c r="AJ9" i="6"/>
  <c r="AI9" i="6"/>
  <c r="AH9" i="6"/>
  <c r="AG9" i="6"/>
  <c r="AE9" i="6"/>
  <c r="AF9" i="6" s="1"/>
  <c r="AC9" i="6"/>
  <c r="AD9" i="6" s="1"/>
  <c r="AA9" i="6"/>
  <c r="AB9" i="6" s="1"/>
  <c r="AL9" i="6" s="1"/>
  <c r="Z9" i="6"/>
  <c r="Y9" i="6"/>
  <c r="X9" i="6"/>
  <c r="W9" i="6"/>
  <c r="U9" i="6"/>
  <c r="S9" i="6"/>
  <c r="T9" i="6" s="1"/>
  <c r="V9" i="6" s="1"/>
  <c r="P9" i="6"/>
  <c r="O9" i="6"/>
  <c r="M9" i="6"/>
  <c r="N9" i="6" s="1"/>
  <c r="Q9" i="6" s="1"/>
  <c r="O10" i="3" s="1"/>
  <c r="L9" i="6"/>
  <c r="K9" i="6"/>
  <c r="J9" i="6"/>
  <c r="I9" i="6"/>
  <c r="H9" i="6"/>
  <c r="F9" i="6"/>
  <c r="E9" i="6"/>
  <c r="D9" i="6"/>
  <c r="AJ8" i="6"/>
  <c r="AK8" i="6" s="1"/>
  <c r="AI8" i="6"/>
  <c r="AH8" i="6"/>
  <c r="AG8" i="6"/>
  <c r="AF8" i="6"/>
  <c r="AE8" i="6"/>
  <c r="AD8" i="6"/>
  <c r="AC8" i="6"/>
  <c r="Z8" i="6"/>
  <c r="Y8" i="6"/>
  <c r="X8" i="6"/>
  <c r="W8" i="6"/>
  <c r="V8" i="6"/>
  <c r="U8" i="6"/>
  <c r="T8" i="6"/>
  <c r="S8" i="6"/>
  <c r="P8" i="6"/>
  <c r="O8" i="6"/>
  <c r="M8" i="6"/>
  <c r="N8" i="6" s="1"/>
  <c r="Q8" i="6" s="1"/>
  <c r="L8" i="6"/>
  <c r="J8" i="6"/>
  <c r="I8" i="6"/>
  <c r="K8" i="6" s="1"/>
  <c r="H8" i="6"/>
  <c r="F8" i="6"/>
  <c r="E8" i="6"/>
  <c r="D8" i="6"/>
  <c r="AI7" i="6"/>
  <c r="AJ7" i="6" s="1"/>
  <c r="AK7" i="6" s="1"/>
  <c r="AH7" i="6"/>
  <c r="AG7" i="6"/>
  <c r="AF7" i="6"/>
  <c r="AE7" i="6"/>
  <c r="AC7" i="6"/>
  <c r="AD7" i="6" s="1"/>
  <c r="Z7" i="6"/>
  <c r="AA7" i="6" s="1"/>
  <c r="Y7" i="6"/>
  <c r="X7" i="6"/>
  <c r="W7" i="6"/>
  <c r="AB7" i="6" s="1"/>
  <c r="U7" i="6"/>
  <c r="T7" i="6"/>
  <c r="V7" i="6" s="1"/>
  <c r="S7" i="6"/>
  <c r="P7" i="6"/>
  <c r="O7" i="6"/>
  <c r="M7" i="6"/>
  <c r="N7" i="6" s="1"/>
  <c r="Q7" i="6" s="1"/>
  <c r="L7" i="6"/>
  <c r="K7" i="6"/>
  <c r="J7" i="6"/>
  <c r="H7" i="6"/>
  <c r="I7" i="6" s="1"/>
  <c r="F7" i="6"/>
  <c r="E7" i="6"/>
  <c r="D7" i="6"/>
  <c r="AI6" i="6"/>
  <c r="AJ6" i="6" s="1"/>
  <c r="AK6" i="6" s="1"/>
  <c r="AH6" i="6"/>
  <c r="AG6" i="6"/>
  <c r="AE6" i="6"/>
  <c r="AF6" i="6" s="1"/>
  <c r="AD6" i="6"/>
  <c r="AC6" i="6"/>
  <c r="AA6" i="6"/>
  <c r="Z6" i="6"/>
  <c r="Y6" i="6"/>
  <c r="X6" i="6"/>
  <c r="W6" i="6"/>
  <c r="V6" i="6"/>
  <c r="U6" i="6"/>
  <c r="S6" i="6"/>
  <c r="T6" i="6" s="1"/>
  <c r="P6" i="6"/>
  <c r="O6" i="6"/>
  <c r="M6" i="6"/>
  <c r="N6" i="6" s="1"/>
  <c r="L6" i="6"/>
  <c r="J6" i="6"/>
  <c r="K6" i="6" s="1"/>
  <c r="H6" i="6"/>
  <c r="I6" i="6" s="1"/>
  <c r="F6" i="6"/>
  <c r="E6" i="6"/>
  <c r="D6" i="6"/>
  <c r="AI5" i="6"/>
  <c r="AJ5" i="6" s="1"/>
  <c r="AK5" i="6" s="1"/>
  <c r="AH5" i="6"/>
  <c r="AG5" i="6"/>
  <c r="AF5" i="6"/>
  <c r="AE5" i="6"/>
  <c r="AD5" i="6"/>
  <c r="AC5" i="6"/>
  <c r="Z5" i="6"/>
  <c r="AA5" i="6" s="1"/>
  <c r="Y5" i="6"/>
  <c r="X5" i="6"/>
  <c r="W5" i="6"/>
  <c r="V5" i="6"/>
  <c r="U5" i="6"/>
  <c r="S5" i="6"/>
  <c r="T5" i="6" s="1"/>
  <c r="P5" i="6"/>
  <c r="O5" i="6"/>
  <c r="M5" i="6"/>
  <c r="N5" i="6" s="1"/>
  <c r="Q5" i="6" s="1"/>
  <c r="O4" i="3" s="1"/>
  <c r="L5" i="6"/>
  <c r="J5" i="6"/>
  <c r="I5" i="6"/>
  <c r="K5" i="6" s="1"/>
  <c r="H5" i="6"/>
  <c r="F5" i="6"/>
  <c r="E5" i="6"/>
  <c r="D5" i="6"/>
  <c r="AJ4" i="6"/>
  <c r="AI4" i="6"/>
  <c r="AH4" i="6"/>
  <c r="AG4" i="6"/>
  <c r="AF4" i="6"/>
  <c r="AE4" i="6"/>
  <c r="AD4" i="6"/>
  <c r="AC4" i="6"/>
  <c r="Z4" i="6"/>
  <c r="Y4" i="6"/>
  <c r="AA4" i="6" s="1"/>
  <c r="X4" i="6"/>
  <c r="AB4" i="6" s="1"/>
  <c r="W4" i="6"/>
  <c r="U4" i="6"/>
  <c r="T4" i="6"/>
  <c r="V4" i="6" s="1"/>
  <c r="S4" i="6"/>
  <c r="P4" i="6"/>
  <c r="O4" i="6"/>
  <c r="L4" i="6"/>
  <c r="M4" i="6" s="1"/>
  <c r="N4" i="6" s="1"/>
  <c r="Q4" i="6" s="1"/>
  <c r="J4" i="6"/>
  <c r="I4" i="6"/>
  <c r="K4" i="6" s="1"/>
  <c r="H4" i="6"/>
  <c r="G4" i="6"/>
  <c r="F4" i="6"/>
  <c r="E4" i="6"/>
  <c r="D4" i="6"/>
  <c r="AI3" i="6"/>
  <c r="AJ3" i="6" s="1"/>
  <c r="AH3" i="6"/>
  <c r="AK3" i="6" s="1"/>
  <c r="AG3" i="6"/>
  <c r="AE3" i="6"/>
  <c r="AF3" i="6" s="1"/>
  <c r="AC3" i="6"/>
  <c r="AD3" i="6" s="1"/>
  <c r="AB3" i="6"/>
  <c r="Z3" i="6"/>
  <c r="AA3" i="6" s="1"/>
  <c r="Y3" i="6"/>
  <c r="X3" i="6"/>
  <c r="W3" i="6"/>
  <c r="U3" i="6"/>
  <c r="S3" i="6"/>
  <c r="T3" i="6" s="1"/>
  <c r="V3" i="6" s="1"/>
  <c r="P3" i="6"/>
  <c r="O3" i="6"/>
  <c r="L3" i="6"/>
  <c r="M3" i="6" s="1"/>
  <c r="N3" i="6" s="1"/>
  <c r="J3" i="6"/>
  <c r="K3" i="6" s="1"/>
  <c r="H3" i="6"/>
  <c r="I3" i="6" s="1"/>
  <c r="F3" i="6"/>
  <c r="E3" i="6"/>
  <c r="D3" i="6"/>
  <c r="G3" i="6" s="1"/>
  <c r="AQ53" i="5"/>
  <c r="AP53" i="5"/>
  <c r="AO53" i="5"/>
  <c r="AN53" i="5"/>
  <c r="AR53" i="5" s="1"/>
  <c r="K54" i="3" s="1"/>
  <c r="AM53" i="5"/>
  <c r="AL53" i="5"/>
  <c r="AJ53" i="5"/>
  <c r="AI53" i="5"/>
  <c r="AB53" i="5"/>
  <c r="V53" i="5"/>
  <c r="U53" i="5"/>
  <c r="AG53" i="5" s="1"/>
  <c r="Q53" i="5"/>
  <c r="Y53" i="5" s="1"/>
  <c r="P53" i="5"/>
  <c r="W53" i="5" s="1"/>
  <c r="O53" i="5"/>
  <c r="N53" i="5"/>
  <c r="M53" i="5"/>
  <c r="S53" i="5" s="1"/>
  <c r="L53" i="5"/>
  <c r="R53" i="5" s="1"/>
  <c r="T53" i="5" s="1"/>
  <c r="K53" i="5"/>
  <c r="AE53" i="5" s="1"/>
  <c r="I53" i="5"/>
  <c r="H53" i="5"/>
  <c r="J53" i="5" s="1"/>
  <c r="G53" i="5"/>
  <c r="E53" i="5"/>
  <c r="D53" i="5"/>
  <c r="AR52" i="5"/>
  <c r="AP52" i="5"/>
  <c r="AO52" i="5"/>
  <c r="AQ52" i="5" s="1"/>
  <c r="AM52" i="5"/>
  <c r="AL52" i="5"/>
  <c r="AN52" i="5" s="1"/>
  <c r="AI52" i="5"/>
  <c r="AG52" i="5"/>
  <c r="AB52" i="5"/>
  <c r="W52" i="5"/>
  <c r="V52" i="5"/>
  <c r="X52" i="5" s="1"/>
  <c r="U52" i="5"/>
  <c r="T52" i="5"/>
  <c r="Q52" i="5"/>
  <c r="Y52" i="5" s="1"/>
  <c r="AE52" i="5" s="1"/>
  <c r="AJ52" i="5" s="1"/>
  <c r="P52" i="5"/>
  <c r="O52" i="5"/>
  <c r="N52" i="5"/>
  <c r="M52" i="5"/>
  <c r="S52" i="5" s="1"/>
  <c r="L52" i="5"/>
  <c r="R52" i="5" s="1"/>
  <c r="K52" i="5"/>
  <c r="I52" i="5"/>
  <c r="H52" i="5"/>
  <c r="G52" i="5"/>
  <c r="F52" i="5"/>
  <c r="E52" i="5"/>
  <c r="D52" i="5"/>
  <c r="Z52" i="5" s="1"/>
  <c r="AP51" i="5"/>
  <c r="AQ51" i="5" s="1"/>
  <c r="AO51" i="5"/>
  <c r="AM51" i="5"/>
  <c r="AL51" i="5"/>
  <c r="AI51" i="5"/>
  <c r="AE51" i="5"/>
  <c r="AJ51" i="5" s="1"/>
  <c r="Z51" i="5"/>
  <c r="W51" i="5"/>
  <c r="AC51" i="5" s="1"/>
  <c r="V51" i="5"/>
  <c r="R51" i="5"/>
  <c r="Q51" i="5"/>
  <c r="Y51" i="5" s="1"/>
  <c r="P51" i="5"/>
  <c r="O51" i="5"/>
  <c r="N51" i="5"/>
  <c r="U51" i="5" s="1"/>
  <c r="AG51" i="5" s="1"/>
  <c r="M51" i="5"/>
  <c r="S51" i="5" s="1"/>
  <c r="L51" i="5"/>
  <c r="K51" i="5"/>
  <c r="J51" i="5"/>
  <c r="I51" i="5"/>
  <c r="H51" i="5"/>
  <c r="G51" i="5"/>
  <c r="F51" i="5"/>
  <c r="E51" i="5"/>
  <c r="AA51" i="5" s="1"/>
  <c r="D51" i="5"/>
  <c r="AQ50" i="5"/>
  <c r="AR50" i="5" s="1"/>
  <c r="AP50" i="5"/>
  <c r="AO50" i="5"/>
  <c r="AM50" i="5"/>
  <c r="AL50" i="5"/>
  <c r="AN50" i="5" s="1"/>
  <c r="AI50" i="5"/>
  <c r="V50" i="5"/>
  <c r="S50" i="5"/>
  <c r="AA50" i="5" s="1"/>
  <c r="Q50" i="5"/>
  <c r="Y50" i="5" s="1"/>
  <c r="P50" i="5"/>
  <c r="W50" i="5" s="1"/>
  <c r="AC50" i="5" s="1"/>
  <c r="O50" i="5"/>
  <c r="N50" i="5"/>
  <c r="U50" i="5" s="1"/>
  <c r="AG50" i="5" s="1"/>
  <c r="M50" i="5"/>
  <c r="L50" i="5"/>
  <c r="R50" i="5" s="1"/>
  <c r="K50" i="5"/>
  <c r="AE50" i="5" s="1"/>
  <c r="I50" i="5"/>
  <c r="H50" i="5"/>
  <c r="J50" i="5" s="1"/>
  <c r="G50" i="5"/>
  <c r="F50" i="5"/>
  <c r="E50" i="5"/>
  <c r="D50" i="5"/>
  <c r="AP49" i="5"/>
  <c r="AO49" i="5"/>
  <c r="AQ49" i="5" s="1"/>
  <c r="AM49" i="5"/>
  <c r="AN49" i="5" s="1"/>
  <c r="AL49" i="5"/>
  <c r="AI49" i="5"/>
  <c r="AE49" i="5"/>
  <c r="AJ49" i="5" s="1"/>
  <c r="Y49" i="5"/>
  <c r="W49" i="5"/>
  <c r="AC49" i="5" s="1"/>
  <c r="Q49" i="5"/>
  <c r="P49" i="5"/>
  <c r="O49" i="5"/>
  <c r="V49" i="5" s="1"/>
  <c r="M49" i="5"/>
  <c r="S49" i="5" s="1"/>
  <c r="L49" i="5"/>
  <c r="R49" i="5" s="1"/>
  <c r="T49" i="5" s="1"/>
  <c r="K49" i="5"/>
  <c r="I49" i="5"/>
  <c r="H49" i="5"/>
  <c r="G49" i="5"/>
  <c r="N49" i="5" s="1"/>
  <c r="U49" i="5" s="1"/>
  <c r="AG49" i="5" s="1"/>
  <c r="E49" i="5"/>
  <c r="AA49" i="5" s="1"/>
  <c r="D49" i="5"/>
  <c r="AP48" i="5"/>
  <c r="AO48" i="5"/>
  <c r="AQ48" i="5" s="1"/>
  <c r="AR48" i="5" s="1"/>
  <c r="AN48" i="5"/>
  <c r="AM48" i="5"/>
  <c r="AL48" i="5"/>
  <c r="AI48" i="5"/>
  <c r="Z48" i="5"/>
  <c r="R48" i="5"/>
  <c r="T48" i="5" s="1"/>
  <c r="Q48" i="5"/>
  <c r="Y48" i="5" s="1"/>
  <c r="P48" i="5"/>
  <c r="W48" i="5" s="1"/>
  <c r="O48" i="5"/>
  <c r="V48" i="5" s="1"/>
  <c r="M48" i="5"/>
  <c r="S48" i="5" s="1"/>
  <c r="L48" i="5"/>
  <c r="K48" i="5"/>
  <c r="J48" i="5"/>
  <c r="I48" i="5"/>
  <c r="H48" i="5"/>
  <c r="G48" i="5"/>
  <c r="N48" i="5" s="1"/>
  <c r="U48" i="5" s="1"/>
  <c r="AG48" i="5" s="1"/>
  <c r="E48" i="5"/>
  <c r="D48" i="5"/>
  <c r="AP47" i="5"/>
  <c r="AO47" i="5"/>
  <c r="AQ47" i="5" s="1"/>
  <c r="AR47" i="5" s="1"/>
  <c r="AM47" i="5"/>
  <c r="AL47" i="5"/>
  <c r="AN47" i="5" s="1"/>
  <c r="AI47" i="5"/>
  <c r="Z47" i="5"/>
  <c r="V47" i="5"/>
  <c r="S47" i="5"/>
  <c r="AA47" i="5" s="1"/>
  <c r="R47" i="5"/>
  <c r="Q47" i="5"/>
  <c r="Y47" i="5" s="1"/>
  <c r="P47" i="5"/>
  <c r="W47" i="5" s="1"/>
  <c r="O47" i="5"/>
  <c r="N47" i="5"/>
  <c r="U47" i="5" s="1"/>
  <c r="AG47" i="5" s="1"/>
  <c r="M47" i="5"/>
  <c r="L47" i="5"/>
  <c r="K47" i="5"/>
  <c r="I47" i="5"/>
  <c r="J47" i="5" s="1"/>
  <c r="H47" i="5"/>
  <c r="G47" i="5"/>
  <c r="F47" i="5"/>
  <c r="E47" i="5"/>
  <c r="D47" i="5"/>
  <c r="AP46" i="5"/>
  <c r="AQ46" i="5" s="1"/>
  <c r="AR46" i="5" s="1"/>
  <c r="AO46" i="5"/>
  <c r="AM46" i="5"/>
  <c r="AN46" i="5" s="1"/>
  <c r="AL46" i="5"/>
  <c r="AJ46" i="5"/>
  <c r="AI46" i="5"/>
  <c r="AB46" i="5"/>
  <c r="W46" i="5"/>
  <c r="AC46" i="5" s="1"/>
  <c r="S46" i="5"/>
  <c r="AA46" i="5" s="1"/>
  <c r="Q46" i="5"/>
  <c r="Y46" i="5" s="1"/>
  <c r="P46" i="5"/>
  <c r="O46" i="5"/>
  <c r="V46" i="5" s="1"/>
  <c r="M46" i="5"/>
  <c r="L46" i="5"/>
  <c r="R46" i="5" s="1"/>
  <c r="T46" i="5" s="1"/>
  <c r="K46" i="5"/>
  <c r="AE46" i="5" s="1"/>
  <c r="J46" i="5"/>
  <c r="I46" i="5"/>
  <c r="H46" i="5"/>
  <c r="G46" i="5"/>
  <c r="N46" i="5" s="1"/>
  <c r="U46" i="5" s="1"/>
  <c r="AG46" i="5" s="1"/>
  <c r="E46" i="5"/>
  <c r="D46" i="5"/>
  <c r="F46" i="5" s="1"/>
  <c r="AR45" i="5"/>
  <c r="AQ45" i="5"/>
  <c r="AP45" i="5"/>
  <c r="AO45" i="5"/>
  <c r="AN45" i="5"/>
  <c r="AM45" i="5"/>
  <c r="AL45" i="5"/>
  <c r="AI45" i="5"/>
  <c r="AC45" i="5"/>
  <c r="X45" i="5"/>
  <c r="V45" i="5"/>
  <c r="U45" i="5"/>
  <c r="AG45" i="5" s="1"/>
  <c r="Q45" i="5"/>
  <c r="Y45" i="5" s="1"/>
  <c r="P45" i="5"/>
  <c r="W45" i="5" s="1"/>
  <c r="O45" i="5"/>
  <c r="N45" i="5"/>
  <c r="M45" i="5"/>
  <c r="S45" i="5" s="1"/>
  <c r="L45" i="5"/>
  <c r="R45" i="5" s="1"/>
  <c r="T45" i="5" s="1"/>
  <c r="K45" i="5"/>
  <c r="AE45" i="5" s="1"/>
  <c r="I45" i="5"/>
  <c r="H45" i="5"/>
  <c r="G45" i="5"/>
  <c r="E45" i="5"/>
  <c r="AA45" i="5" s="1"/>
  <c r="D45" i="5"/>
  <c r="AP44" i="5"/>
  <c r="AO44" i="5"/>
  <c r="AQ44" i="5" s="1"/>
  <c r="AR44" i="5" s="1"/>
  <c r="AM44" i="5"/>
  <c r="AL44" i="5"/>
  <c r="AN44" i="5" s="1"/>
  <c r="AI44" i="5"/>
  <c r="AE44" i="5"/>
  <c r="AJ44" i="5" s="1"/>
  <c r="W44" i="5"/>
  <c r="T44" i="5"/>
  <c r="Q44" i="5"/>
  <c r="Y44" i="5" s="1"/>
  <c r="P44" i="5"/>
  <c r="O44" i="5"/>
  <c r="V44" i="5" s="1"/>
  <c r="M44" i="5"/>
  <c r="S44" i="5" s="1"/>
  <c r="L44" i="5"/>
  <c r="R44" i="5" s="1"/>
  <c r="K44" i="5"/>
  <c r="I44" i="5"/>
  <c r="J44" i="5" s="1"/>
  <c r="H44" i="5"/>
  <c r="G44" i="5"/>
  <c r="N44" i="5" s="1"/>
  <c r="U44" i="5" s="1"/>
  <c r="AG44" i="5" s="1"/>
  <c r="E44" i="5"/>
  <c r="D44" i="5"/>
  <c r="AP43" i="5"/>
  <c r="AQ43" i="5" s="1"/>
  <c r="AO43" i="5"/>
  <c r="AM43" i="5"/>
  <c r="AN43" i="5" s="1"/>
  <c r="AL43" i="5"/>
  <c r="AI43" i="5"/>
  <c r="X43" i="5"/>
  <c r="AH43" i="5" s="1"/>
  <c r="V43" i="5"/>
  <c r="AB43" i="5" s="1"/>
  <c r="R43" i="5"/>
  <c r="T43" i="5" s="1"/>
  <c r="Q43" i="5"/>
  <c r="Y43" i="5" s="1"/>
  <c r="AE43" i="5" s="1"/>
  <c r="AJ43" i="5" s="1"/>
  <c r="P43" i="5"/>
  <c r="W43" i="5" s="1"/>
  <c r="AC43" i="5" s="1"/>
  <c r="O43" i="5"/>
  <c r="N43" i="5"/>
  <c r="U43" i="5" s="1"/>
  <c r="AG43" i="5" s="1"/>
  <c r="M43" i="5"/>
  <c r="S43" i="5" s="1"/>
  <c r="L43" i="5"/>
  <c r="K43" i="5"/>
  <c r="I43" i="5"/>
  <c r="H43" i="5"/>
  <c r="J43" i="5" s="1"/>
  <c r="G43" i="5"/>
  <c r="F43" i="5"/>
  <c r="AF43" i="5" s="1"/>
  <c r="E43" i="5"/>
  <c r="AA43" i="5" s="1"/>
  <c r="D43" i="5"/>
  <c r="AP42" i="5"/>
  <c r="AO42" i="5"/>
  <c r="AQ42" i="5" s="1"/>
  <c r="AM42" i="5"/>
  <c r="AL42" i="5"/>
  <c r="AN42" i="5" s="1"/>
  <c r="AI42" i="5"/>
  <c r="AA42" i="5"/>
  <c r="X42" i="5"/>
  <c r="V42" i="5"/>
  <c r="AB42" i="5" s="1"/>
  <c r="S42" i="5"/>
  <c r="Q42" i="5"/>
  <c r="Y42" i="5" s="1"/>
  <c r="AE42" i="5" s="1"/>
  <c r="P42" i="5"/>
  <c r="W42" i="5" s="1"/>
  <c r="O42" i="5"/>
  <c r="N42" i="5"/>
  <c r="U42" i="5" s="1"/>
  <c r="AG42" i="5" s="1"/>
  <c r="M42" i="5"/>
  <c r="L42" i="5"/>
  <c r="R42" i="5" s="1"/>
  <c r="K42" i="5"/>
  <c r="I42" i="5"/>
  <c r="H42" i="5"/>
  <c r="G42" i="5"/>
  <c r="E42" i="5"/>
  <c r="F42" i="5" s="1"/>
  <c r="D42" i="5"/>
  <c r="AP41" i="5"/>
  <c r="AO41" i="5"/>
  <c r="AM41" i="5"/>
  <c r="AN41" i="5" s="1"/>
  <c r="AL41" i="5"/>
  <c r="AJ41" i="5"/>
  <c r="AI41" i="5"/>
  <c r="Y41" i="5"/>
  <c r="AE41" i="5" s="1"/>
  <c r="X41" i="5"/>
  <c r="W41" i="5"/>
  <c r="AC41" i="5" s="1"/>
  <c r="Q41" i="5"/>
  <c r="P41" i="5"/>
  <c r="O41" i="5"/>
  <c r="V41" i="5" s="1"/>
  <c r="AB41" i="5" s="1"/>
  <c r="AD41" i="5" s="1"/>
  <c r="M41" i="5"/>
  <c r="S41" i="5" s="1"/>
  <c r="L41" i="5"/>
  <c r="R41" i="5" s="1"/>
  <c r="T41" i="5" s="1"/>
  <c r="K41" i="5"/>
  <c r="J41" i="5"/>
  <c r="I41" i="5"/>
  <c r="H41" i="5"/>
  <c r="G41" i="5"/>
  <c r="N41" i="5" s="1"/>
  <c r="U41" i="5" s="1"/>
  <c r="AG41" i="5" s="1"/>
  <c r="E41" i="5"/>
  <c r="AA41" i="5" s="1"/>
  <c r="D41" i="5"/>
  <c r="AP40" i="5"/>
  <c r="AO40" i="5"/>
  <c r="AM40" i="5"/>
  <c r="AL40" i="5"/>
  <c r="AI40" i="5"/>
  <c r="AC40" i="5"/>
  <c r="AD40" i="5" s="1"/>
  <c r="Z40" i="5"/>
  <c r="W40" i="5"/>
  <c r="U40" i="5"/>
  <c r="AG40" i="5" s="1"/>
  <c r="S40" i="5"/>
  <c r="AA40" i="5" s="1"/>
  <c r="R40" i="5"/>
  <c r="Q40" i="5"/>
  <c r="Y40" i="5" s="1"/>
  <c r="P40" i="5"/>
  <c r="O40" i="5"/>
  <c r="V40" i="5" s="1"/>
  <c r="AB40" i="5" s="1"/>
  <c r="M40" i="5"/>
  <c r="L40" i="5"/>
  <c r="K40" i="5"/>
  <c r="AE40" i="5" s="1"/>
  <c r="AJ40" i="5" s="1"/>
  <c r="I40" i="5"/>
  <c r="J40" i="5" s="1"/>
  <c r="H40" i="5"/>
  <c r="G40" i="5"/>
  <c r="N40" i="5" s="1"/>
  <c r="E40" i="5"/>
  <c r="F40" i="5" s="1"/>
  <c r="D40" i="5"/>
  <c r="AP39" i="5"/>
  <c r="AQ39" i="5" s="1"/>
  <c r="AR39" i="5" s="1"/>
  <c r="AO39" i="5"/>
  <c r="AN39" i="5"/>
  <c r="AM39" i="5"/>
  <c r="AL39" i="5"/>
  <c r="AI39" i="5"/>
  <c r="AE39" i="5"/>
  <c r="AJ39" i="5" s="1"/>
  <c r="AA39" i="5"/>
  <c r="Z39" i="5"/>
  <c r="Y39" i="5"/>
  <c r="X39" i="5"/>
  <c r="V39" i="5"/>
  <c r="AB39" i="5" s="1"/>
  <c r="S39" i="5"/>
  <c r="R39" i="5"/>
  <c r="T39" i="5" s="1"/>
  <c r="Q39" i="5"/>
  <c r="P39" i="5"/>
  <c r="W39" i="5" s="1"/>
  <c r="AC39" i="5" s="1"/>
  <c r="O39" i="5"/>
  <c r="M39" i="5"/>
  <c r="L39" i="5"/>
  <c r="K39" i="5"/>
  <c r="J39" i="5"/>
  <c r="I39" i="5"/>
  <c r="H39" i="5"/>
  <c r="G39" i="5"/>
  <c r="N39" i="5" s="1"/>
  <c r="U39" i="5" s="1"/>
  <c r="AG39" i="5" s="1"/>
  <c r="E39" i="5"/>
  <c r="D39" i="5"/>
  <c r="F39" i="5" s="1"/>
  <c r="AF39" i="5" s="1"/>
  <c r="AQ38" i="5"/>
  <c r="AR38" i="5" s="1"/>
  <c r="AP38" i="5"/>
  <c r="AO38" i="5"/>
  <c r="AN38" i="5"/>
  <c r="AM38" i="5"/>
  <c r="AL38" i="5"/>
  <c r="AI38" i="5"/>
  <c r="AC38" i="5"/>
  <c r="Z38" i="5"/>
  <c r="Y38" i="5"/>
  <c r="W38" i="5"/>
  <c r="U38" i="5"/>
  <c r="AG38" i="5" s="1"/>
  <c r="E37" i="3" s="1"/>
  <c r="R38" i="5"/>
  <c r="Q38" i="5"/>
  <c r="P38" i="5"/>
  <c r="O38" i="5"/>
  <c r="V38" i="5" s="1"/>
  <c r="M38" i="5"/>
  <c r="S38" i="5" s="1"/>
  <c r="L38" i="5"/>
  <c r="K38" i="5"/>
  <c r="AE38" i="5" s="1"/>
  <c r="AJ38" i="5" s="1"/>
  <c r="J38" i="5"/>
  <c r="I38" i="5"/>
  <c r="H38" i="5"/>
  <c r="G38" i="5"/>
  <c r="N38" i="5" s="1"/>
  <c r="E38" i="5"/>
  <c r="AA38" i="5" s="1"/>
  <c r="D38" i="5"/>
  <c r="AP37" i="5"/>
  <c r="AQ37" i="5" s="1"/>
  <c r="AR37" i="5" s="1"/>
  <c r="AO37" i="5"/>
  <c r="AM37" i="5"/>
  <c r="AL37" i="5"/>
  <c r="AN37" i="5" s="1"/>
  <c r="AI37" i="5"/>
  <c r="AA37" i="5"/>
  <c r="Z37" i="5"/>
  <c r="Y37" i="5"/>
  <c r="V37" i="5"/>
  <c r="S37" i="5"/>
  <c r="R37" i="5"/>
  <c r="Q37" i="5"/>
  <c r="P37" i="5"/>
  <c r="W37" i="5" s="1"/>
  <c r="AC37" i="5" s="1"/>
  <c r="O37" i="5"/>
  <c r="N37" i="5"/>
  <c r="U37" i="5" s="1"/>
  <c r="AG37" i="5" s="1"/>
  <c r="M37" i="5"/>
  <c r="L37" i="5"/>
  <c r="K37" i="5"/>
  <c r="AE37" i="5" s="1"/>
  <c r="I37" i="5"/>
  <c r="H37" i="5"/>
  <c r="J37" i="5" s="1"/>
  <c r="G37" i="5"/>
  <c r="F37" i="5"/>
  <c r="E37" i="5"/>
  <c r="D37" i="5"/>
  <c r="AP36" i="5"/>
  <c r="AO36" i="5"/>
  <c r="AQ36" i="5" s="1"/>
  <c r="AM36" i="5"/>
  <c r="AL36" i="5"/>
  <c r="AJ36" i="5"/>
  <c r="AI36" i="5"/>
  <c r="Y36" i="5"/>
  <c r="W36" i="5"/>
  <c r="S36" i="5"/>
  <c r="Q36" i="5"/>
  <c r="P36" i="5"/>
  <c r="O36" i="5"/>
  <c r="V36" i="5" s="1"/>
  <c r="X36" i="5" s="1"/>
  <c r="M36" i="5"/>
  <c r="L36" i="5"/>
  <c r="R36" i="5" s="1"/>
  <c r="K36" i="5"/>
  <c r="AE36" i="5" s="1"/>
  <c r="I36" i="5"/>
  <c r="J36" i="5" s="1"/>
  <c r="H36" i="5"/>
  <c r="G36" i="5"/>
  <c r="N36" i="5" s="1"/>
  <c r="U36" i="5" s="1"/>
  <c r="AG36" i="5" s="1"/>
  <c r="E39" i="3" s="1"/>
  <c r="E36" i="5"/>
  <c r="D36" i="5"/>
  <c r="AP35" i="5"/>
  <c r="AQ35" i="5" s="1"/>
  <c r="AO35" i="5"/>
  <c r="AN35" i="5"/>
  <c r="AR35" i="5" s="1"/>
  <c r="AM35" i="5"/>
  <c r="AL35" i="5"/>
  <c r="AJ35" i="5"/>
  <c r="AI35" i="5"/>
  <c r="AC35" i="5"/>
  <c r="AB35" i="5"/>
  <c r="AD35" i="5" s="1"/>
  <c r="Y35" i="5"/>
  <c r="X35" i="5"/>
  <c r="V35" i="5"/>
  <c r="U35" i="5"/>
  <c r="AG35" i="5" s="1"/>
  <c r="R35" i="5"/>
  <c r="Q35" i="5"/>
  <c r="P35" i="5"/>
  <c r="W35" i="5" s="1"/>
  <c r="O35" i="5"/>
  <c r="N35" i="5"/>
  <c r="M35" i="5"/>
  <c r="S35" i="5" s="1"/>
  <c r="L35" i="5"/>
  <c r="K35" i="5"/>
  <c r="AE35" i="5" s="1"/>
  <c r="J35" i="5"/>
  <c r="I35" i="5"/>
  <c r="H35" i="5"/>
  <c r="G35" i="5"/>
  <c r="E35" i="5"/>
  <c r="D35" i="5"/>
  <c r="AP34" i="5"/>
  <c r="AO34" i="5"/>
  <c r="AQ34" i="5" s="1"/>
  <c r="AR34" i="5" s="1"/>
  <c r="AM34" i="5"/>
  <c r="AL34" i="5"/>
  <c r="AN34" i="5" s="1"/>
  <c r="AI34" i="5"/>
  <c r="Y34" i="5"/>
  <c r="W34" i="5"/>
  <c r="V34" i="5"/>
  <c r="S34" i="5"/>
  <c r="Q34" i="5"/>
  <c r="P34" i="5"/>
  <c r="O34" i="5"/>
  <c r="N34" i="5"/>
  <c r="U34" i="5" s="1"/>
  <c r="AG34" i="5" s="1"/>
  <c r="M34" i="5"/>
  <c r="L34" i="5"/>
  <c r="R34" i="5" s="1"/>
  <c r="K34" i="5"/>
  <c r="AE34" i="5" s="1"/>
  <c r="AJ34" i="5" s="1"/>
  <c r="I34" i="5"/>
  <c r="AC34" i="5" s="1"/>
  <c r="H34" i="5"/>
  <c r="G34" i="5"/>
  <c r="E34" i="5"/>
  <c r="AA34" i="5" s="1"/>
  <c r="D34" i="5"/>
  <c r="Z34" i="5" s="1"/>
  <c r="AP33" i="5"/>
  <c r="AO33" i="5"/>
  <c r="AM33" i="5"/>
  <c r="AL33" i="5"/>
  <c r="AJ33" i="5"/>
  <c r="AI33" i="5"/>
  <c r="AB33" i="5"/>
  <c r="AD33" i="5" s="1"/>
  <c r="W33" i="5"/>
  <c r="AC33" i="5" s="1"/>
  <c r="Q33" i="5"/>
  <c r="Y33" i="5" s="1"/>
  <c r="AE33" i="5" s="1"/>
  <c r="P33" i="5"/>
  <c r="O33" i="5"/>
  <c r="V33" i="5" s="1"/>
  <c r="X33" i="5" s="1"/>
  <c r="M33" i="5"/>
  <c r="S33" i="5" s="1"/>
  <c r="L33" i="5"/>
  <c r="R33" i="5" s="1"/>
  <c r="T33" i="5" s="1"/>
  <c r="K33" i="5"/>
  <c r="J33" i="5"/>
  <c r="I33" i="5"/>
  <c r="H33" i="5"/>
  <c r="G33" i="5"/>
  <c r="N33" i="5" s="1"/>
  <c r="U33" i="5" s="1"/>
  <c r="AG33" i="5" s="1"/>
  <c r="E33" i="5"/>
  <c r="AA33" i="5" s="1"/>
  <c r="D33" i="5"/>
  <c r="AQ32" i="5"/>
  <c r="AR32" i="5" s="1"/>
  <c r="AP32" i="5"/>
  <c r="AO32" i="5"/>
  <c r="AN32" i="5"/>
  <c r="AM32" i="5"/>
  <c r="AL32" i="5"/>
  <c r="AI32" i="5"/>
  <c r="AC32" i="5"/>
  <c r="W32" i="5"/>
  <c r="V32" i="5"/>
  <c r="R32" i="5"/>
  <c r="Q32" i="5"/>
  <c r="Y32" i="5" s="1"/>
  <c r="P32" i="5"/>
  <c r="O32" i="5"/>
  <c r="N32" i="5"/>
  <c r="U32" i="5" s="1"/>
  <c r="AG32" i="5" s="1"/>
  <c r="M32" i="5"/>
  <c r="S32" i="5" s="1"/>
  <c r="AA32" i="5" s="1"/>
  <c r="L32" i="5"/>
  <c r="K32" i="5"/>
  <c r="I32" i="5"/>
  <c r="H32" i="5"/>
  <c r="J32" i="5" s="1"/>
  <c r="G32" i="5"/>
  <c r="E32" i="5"/>
  <c r="F32" i="5" s="1"/>
  <c r="D32" i="5"/>
  <c r="AP31" i="5"/>
  <c r="AO31" i="5"/>
  <c r="AQ31" i="5" s="1"/>
  <c r="AN31" i="5"/>
  <c r="AM31" i="5"/>
  <c r="AL31" i="5"/>
  <c r="AI31" i="5"/>
  <c r="AE31" i="5"/>
  <c r="AJ31" i="5" s="1"/>
  <c r="Y31" i="5"/>
  <c r="V31" i="5"/>
  <c r="T31" i="5"/>
  <c r="S31" i="5"/>
  <c r="AA31" i="5" s="1"/>
  <c r="Q31" i="5"/>
  <c r="P31" i="5"/>
  <c r="W31" i="5" s="1"/>
  <c r="O31" i="5"/>
  <c r="M31" i="5"/>
  <c r="L31" i="5"/>
  <c r="R31" i="5" s="1"/>
  <c r="K31" i="5"/>
  <c r="I31" i="5"/>
  <c r="H31" i="5"/>
  <c r="G31" i="5"/>
  <c r="N31" i="5" s="1"/>
  <c r="U31" i="5" s="1"/>
  <c r="AG31" i="5" s="1"/>
  <c r="E31" i="5"/>
  <c r="D31" i="5"/>
  <c r="AP30" i="5"/>
  <c r="AO30" i="5"/>
  <c r="AQ30" i="5" s="1"/>
  <c r="AR30" i="5" s="1"/>
  <c r="AN30" i="5"/>
  <c r="AM30" i="5"/>
  <c r="AL30" i="5"/>
  <c r="AI30" i="5"/>
  <c r="Z30" i="5"/>
  <c r="Y30" i="5"/>
  <c r="U30" i="5"/>
  <c r="AG30" i="5" s="1"/>
  <c r="S30" i="5"/>
  <c r="R30" i="5"/>
  <c r="Q30" i="5"/>
  <c r="P30" i="5"/>
  <c r="W30" i="5" s="1"/>
  <c r="AC30" i="5" s="1"/>
  <c r="O30" i="5"/>
  <c r="V30" i="5" s="1"/>
  <c r="M30" i="5"/>
  <c r="L30" i="5"/>
  <c r="K30" i="5"/>
  <c r="AE30" i="5" s="1"/>
  <c r="AJ30" i="5" s="1"/>
  <c r="J30" i="5"/>
  <c r="I30" i="5"/>
  <c r="H30" i="5"/>
  <c r="G30" i="5"/>
  <c r="N30" i="5" s="1"/>
  <c r="E30" i="5"/>
  <c r="D30" i="5"/>
  <c r="AP29" i="5"/>
  <c r="AQ29" i="5" s="1"/>
  <c r="AO29" i="5"/>
  <c r="AM29" i="5"/>
  <c r="AL29" i="5"/>
  <c r="AN29" i="5" s="1"/>
  <c r="AI29" i="5"/>
  <c r="AA29" i="5"/>
  <c r="V29" i="5"/>
  <c r="AB29" i="5" s="1"/>
  <c r="S29" i="5"/>
  <c r="R29" i="5"/>
  <c r="Q29" i="5"/>
  <c r="Y29" i="5" s="1"/>
  <c r="P29" i="5"/>
  <c r="W29" i="5" s="1"/>
  <c r="O29" i="5"/>
  <c r="N29" i="5"/>
  <c r="U29" i="5" s="1"/>
  <c r="AG29" i="5" s="1"/>
  <c r="M29" i="5"/>
  <c r="L29" i="5"/>
  <c r="K29" i="5"/>
  <c r="J29" i="5"/>
  <c r="I29" i="5"/>
  <c r="H29" i="5"/>
  <c r="G29" i="5"/>
  <c r="F29" i="5"/>
  <c r="E29" i="5"/>
  <c r="D29" i="5"/>
  <c r="AQ28" i="5"/>
  <c r="AR28" i="5" s="1"/>
  <c r="AP28" i="5"/>
  <c r="AO28" i="5"/>
  <c r="AM28" i="5"/>
  <c r="AL28" i="5"/>
  <c r="AN28" i="5" s="1"/>
  <c r="AI28" i="5"/>
  <c r="AG28" i="5"/>
  <c r="AB28" i="5"/>
  <c r="AD28" i="5" s="1"/>
  <c r="W28" i="5"/>
  <c r="AC28" i="5" s="1"/>
  <c r="U28" i="5"/>
  <c r="R28" i="5"/>
  <c r="T28" i="5" s="1"/>
  <c r="Q28" i="5"/>
  <c r="Y28" i="5" s="1"/>
  <c r="P28" i="5"/>
  <c r="O28" i="5"/>
  <c r="V28" i="5" s="1"/>
  <c r="M28" i="5"/>
  <c r="S28" i="5" s="1"/>
  <c r="AA28" i="5" s="1"/>
  <c r="L28" i="5"/>
  <c r="K28" i="5"/>
  <c r="AE28" i="5" s="1"/>
  <c r="AJ28" i="5" s="1"/>
  <c r="I28" i="5"/>
  <c r="J28" i="5" s="1"/>
  <c r="H28" i="5"/>
  <c r="G28" i="5"/>
  <c r="N28" i="5" s="1"/>
  <c r="E28" i="5"/>
  <c r="D28" i="5"/>
  <c r="AQ27" i="5"/>
  <c r="AP27" i="5"/>
  <c r="AO27" i="5"/>
  <c r="AN27" i="5"/>
  <c r="AR27" i="5" s="1"/>
  <c r="AM27" i="5"/>
  <c r="AL27" i="5"/>
  <c r="AI27" i="5"/>
  <c r="AA27" i="5"/>
  <c r="V27" i="5"/>
  <c r="U27" i="5"/>
  <c r="AG27" i="5" s="1"/>
  <c r="T27" i="5"/>
  <c r="Q27" i="5"/>
  <c r="Y27" i="5" s="1"/>
  <c r="P27" i="5"/>
  <c r="W27" i="5" s="1"/>
  <c r="O27" i="5"/>
  <c r="N27" i="5"/>
  <c r="M27" i="5"/>
  <c r="S27" i="5" s="1"/>
  <c r="L27" i="5"/>
  <c r="R27" i="5" s="1"/>
  <c r="K27" i="5"/>
  <c r="I27" i="5"/>
  <c r="H27" i="5"/>
  <c r="G27" i="5"/>
  <c r="E27" i="5"/>
  <c r="D27" i="5"/>
  <c r="AP26" i="5"/>
  <c r="AO26" i="5"/>
  <c r="AQ26" i="5" s="1"/>
  <c r="AM26" i="5"/>
  <c r="AL26" i="5"/>
  <c r="AI26" i="5"/>
  <c r="AA26" i="5"/>
  <c r="Y26" i="5"/>
  <c r="AE26" i="5" s="1"/>
  <c r="AJ26" i="5" s="1"/>
  <c r="W26" i="5"/>
  <c r="S26" i="5"/>
  <c r="Q26" i="5"/>
  <c r="P26" i="5"/>
  <c r="O26" i="5"/>
  <c r="V26" i="5" s="1"/>
  <c r="M26" i="5"/>
  <c r="L26" i="5"/>
  <c r="R26" i="5" s="1"/>
  <c r="T26" i="5" s="1"/>
  <c r="K26" i="5"/>
  <c r="I26" i="5"/>
  <c r="AC26" i="5" s="1"/>
  <c r="H26" i="5"/>
  <c r="G26" i="5"/>
  <c r="N26" i="5" s="1"/>
  <c r="U26" i="5" s="1"/>
  <c r="AG26" i="5" s="1"/>
  <c r="E26" i="3" s="1"/>
  <c r="F26" i="5"/>
  <c r="E26" i="5"/>
  <c r="D26" i="5"/>
  <c r="AP25" i="5"/>
  <c r="AO25" i="5"/>
  <c r="AM25" i="5"/>
  <c r="AL25" i="5"/>
  <c r="AN25" i="5" s="1"/>
  <c r="AI25" i="5"/>
  <c r="AC25" i="5"/>
  <c r="W25" i="5"/>
  <c r="R25" i="5"/>
  <c r="Q25" i="5"/>
  <c r="Y25" i="5" s="1"/>
  <c r="AE25" i="5" s="1"/>
  <c r="AJ25" i="5" s="1"/>
  <c r="P25" i="5"/>
  <c r="O25" i="5"/>
  <c r="V25" i="5" s="1"/>
  <c r="N25" i="5"/>
  <c r="U25" i="5" s="1"/>
  <c r="AG25" i="5" s="1"/>
  <c r="E25" i="3" s="1"/>
  <c r="M25" i="5"/>
  <c r="S25" i="5" s="1"/>
  <c r="L25" i="5"/>
  <c r="K25" i="5"/>
  <c r="J25" i="5"/>
  <c r="I25" i="5"/>
  <c r="H25" i="5"/>
  <c r="G25" i="5"/>
  <c r="F25" i="5"/>
  <c r="E25" i="5"/>
  <c r="AA25" i="5" s="1"/>
  <c r="D25" i="5"/>
  <c r="AQ24" i="5"/>
  <c r="AP24" i="5"/>
  <c r="AO24" i="5"/>
  <c r="AM24" i="5"/>
  <c r="AL24" i="5"/>
  <c r="AN24" i="5" s="1"/>
  <c r="AI24" i="5"/>
  <c r="AG24" i="5"/>
  <c r="W24" i="5"/>
  <c r="AC24" i="5" s="1"/>
  <c r="V24" i="5"/>
  <c r="R24" i="5"/>
  <c r="Q24" i="5"/>
  <c r="Y24" i="5" s="1"/>
  <c r="AE24" i="5" s="1"/>
  <c r="AJ24" i="5" s="1"/>
  <c r="P24" i="5"/>
  <c r="O24" i="5"/>
  <c r="N24" i="5"/>
  <c r="U24" i="5" s="1"/>
  <c r="M24" i="5"/>
  <c r="S24" i="5" s="1"/>
  <c r="AA24" i="5" s="1"/>
  <c r="L24" i="5"/>
  <c r="K24" i="5"/>
  <c r="I24" i="5"/>
  <c r="H24" i="5"/>
  <c r="J24" i="5" s="1"/>
  <c r="G24" i="5"/>
  <c r="E24" i="5"/>
  <c r="F24" i="5" s="1"/>
  <c r="D24" i="5"/>
  <c r="AP23" i="5"/>
  <c r="AO23" i="5"/>
  <c r="AQ23" i="5" s="1"/>
  <c r="AN23" i="5"/>
  <c r="AM23" i="5"/>
  <c r="AL23" i="5"/>
  <c r="AI23" i="5"/>
  <c r="AE23" i="5"/>
  <c r="AJ23" i="5" s="1"/>
  <c r="V23" i="5"/>
  <c r="T23" i="5"/>
  <c r="S23" i="5"/>
  <c r="AA23" i="5" s="1"/>
  <c r="Q23" i="5"/>
  <c r="Y23" i="5" s="1"/>
  <c r="P23" i="5"/>
  <c r="W23" i="5" s="1"/>
  <c r="O23" i="5"/>
  <c r="M23" i="5"/>
  <c r="L23" i="5"/>
  <c r="R23" i="5" s="1"/>
  <c r="K23" i="5"/>
  <c r="I23" i="5"/>
  <c r="H23" i="5"/>
  <c r="G23" i="5"/>
  <c r="N23" i="5" s="1"/>
  <c r="U23" i="5" s="1"/>
  <c r="AG23" i="5" s="1"/>
  <c r="E23" i="5"/>
  <c r="D23" i="5"/>
  <c r="AP22" i="5"/>
  <c r="AO22" i="5"/>
  <c r="AQ22" i="5" s="1"/>
  <c r="AN22" i="5"/>
  <c r="AM22" i="5"/>
  <c r="AL22" i="5"/>
  <c r="AI22" i="5"/>
  <c r="Z22" i="5"/>
  <c r="Y22" i="5"/>
  <c r="U22" i="5"/>
  <c r="AG22" i="5" s="1"/>
  <c r="S22" i="5"/>
  <c r="R22" i="5"/>
  <c r="Q22" i="5"/>
  <c r="P22" i="5"/>
  <c r="W22" i="5" s="1"/>
  <c r="AC22" i="5" s="1"/>
  <c r="O22" i="5"/>
  <c r="V22" i="5" s="1"/>
  <c r="M22" i="5"/>
  <c r="L22" i="5"/>
  <c r="K22" i="5"/>
  <c r="J22" i="5"/>
  <c r="I22" i="5"/>
  <c r="H22" i="5"/>
  <c r="G22" i="5"/>
  <c r="N22" i="5" s="1"/>
  <c r="E22" i="5"/>
  <c r="AA22" i="5" s="1"/>
  <c r="D22" i="5"/>
  <c r="AQ21" i="5"/>
  <c r="AR21" i="5" s="1"/>
  <c r="AP21" i="5"/>
  <c r="AO21" i="5"/>
  <c r="AM21" i="5"/>
  <c r="AL21" i="5"/>
  <c r="AN21" i="5" s="1"/>
  <c r="AI21" i="5"/>
  <c r="AB21" i="5"/>
  <c r="AA21" i="5"/>
  <c r="V21" i="5"/>
  <c r="X21" i="5" s="1"/>
  <c r="S21" i="5"/>
  <c r="R21" i="5"/>
  <c r="Q21" i="5"/>
  <c r="Y21" i="5" s="1"/>
  <c r="P21" i="5"/>
  <c r="W21" i="5" s="1"/>
  <c r="O21" i="5"/>
  <c r="N21" i="5"/>
  <c r="U21" i="5" s="1"/>
  <c r="AG21" i="5" s="1"/>
  <c r="M21" i="5"/>
  <c r="L21" i="5"/>
  <c r="K21" i="5"/>
  <c r="J21" i="5"/>
  <c r="I21" i="5"/>
  <c r="H21" i="5"/>
  <c r="G21" i="5"/>
  <c r="F21" i="5"/>
  <c r="E21" i="5"/>
  <c r="D21" i="5"/>
  <c r="AP20" i="5"/>
  <c r="AQ20" i="5" s="1"/>
  <c r="AR20" i="5" s="1"/>
  <c r="AO20" i="5"/>
  <c r="AM20" i="5"/>
  <c r="AL20" i="5"/>
  <c r="AN20" i="5" s="1"/>
  <c r="AI20" i="5"/>
  <c r="AB20" i="5"/>
  <c r="W20" i="5"/>
  <c r="U20" i="5"/>
  <c r="AG20" i="5" s="1"/>
  <c r="R20" i="5"/>
  <c r="Q20" i="5"/>
  <c r="Y20" i="5" s="1"/>
  <c r="P20" i="5"/>
  <c r="O20" i="5"/>
  <c r="V20" i="5" s="1"/>
  <c r="M20" i="5"/>
  <c r="S20" i="5" s="1"/>
  <c r="AA20" i="5" s="1"/>
  <c r="L20" i="5"/>
  <c r="K20" i="5"/>
  <c r="AE20" i="5" s="1"/>
  <c r="AJ20" i="5" s="1"/>
  <c r="I20" i="5"/>
  <c r="J20" i="5" s="1"/>
  <c r="H20" i="5"/>
  <c r="G20" i="5"/>
  <c r="N20" i="5" s="1"/>
  <c r="E20" i="5"/>
  <c r="D20" i="5"/>
  <c r="AR19" i="5"/>
  <c r="AQ19" i="5"/>
  <c r="AP19" i="5"/>
  <c r="AO19" i="5"/>
  <c r="AN19" i="5"/>
  <c r="AM19" i="5"/>
  <c r="AL19" i="5"/>
  <c r="AI19" i="5"/>
  <c r="AA19" i="5"/>
  <c r="V19" i="5"/>
  <c r="U19" i="5"/>
  <c r="AG19" i="5" s="1"/>
  <c r="Q19" i="5"/>
  <c r="Y19" i="5" s="1"/>
  <c r="P19" i="5"/>
  <c r="W19" i="5" s="1"/>
  <c r="O19" i="5"/>
  <c r="N19" i="5"/>
  <c r="M19" i="5"/>
  <c r="S19" i="5" s="1"/>
  <c r="T19" i="5" s="1"/>
  <c r="L19" i="5"/>
  <c r="R19" i="5" s="1"/>
  <c r="K19" i="5"/>
  <c r="I19" i="5"/>
  <c r="H19" i="5"/>
  <c r="G19" i="5"/>
  <c r="E19" i="5"/>
  <c r="D19" i="5"/>
  <c r="AP18" i="5"/>
  <c r="AO18" i="5"/>
  <c r="AQ18" i="5" s="1"/>
  <c r="AM18" i="5"/>
  <c r="AL18" i="5"/>
  <c r="AI18" i="5"/>
  <c r="AA18" i="5"/>
  <c r="Y18" i="5"/>
  <c r="W18" i="5"/>
  <c r="U18" i="5"/>
  <c r="AG18" i="5" s="1"/>
  <c r="T18" i="5"/>
  <c r="S18" i="5"/>
  <c r="Q18" i="5"/>
  <c r="P18" i="5"/>
  <c r="O18" i="5"/>
  <c r="V18" i="5" s="1"/>
  <c r="M18" i="5"/>
  <c r="L18" i="5"/>
  <c r="R18" i="5" s="1"/>
  <c r="K18" i="5"/>
  <c r="AE18" i="5" s="1"/>
  <c r="AJ18" i="5" s="1"/>
  <c r="I18" i="5"/>
  <c r="AC18" i="5" s="1"/>
  <c r="H18" i="5"/>
  <c r="G18" i="5"/>
  <c r="N18" i="5" s="1"/>
  <c r="F18" i="5"/>
  <c r="E18" i="5"/>
  <c r="D18" i="5"/>
  <c r="AP17" i="5"/>
  <c r="AO17" i="5"/>
  <c r="AM17" i="5"/>
  <c r="AL17" i="5"/>
  <c r="AN17" i="5" s="1"/>
  <c r="AI17" i="5"/>
  <c r="AC17" i="5"/>
  <c r="W17" i="5"/>
  <c r="R17" i="5"/>
  <c r="Q17" i="5"/>
  <c r="Y17" i="5" s="1"/>
  <c r="AE17" i="5" s="1"/>
  <c r="AJ17" i="5" s="1"/>
  <c r="P17" i="5"/>
  <c r="O17" i="5"/>
  <c r="V17" i="5" s="1"/>
  <c r="AB17" i="5" s="1"/>
  <c r="N17" i="5"/>
  <c r="U17" i="5" s="1"/>
  <c r="AG17" i="5" s="1"/>
  <c r="M17" i="5"/>
  <c r="S17" i="5" s="1"/>
  <c r="L17" i="5"/>
  <c r="K17" i="5"/>
  <c r="J17" i="5"/>
  <c r="I17" i="5"/>
  <c r="H17" i="5"/>
  <c r="G17" i="5"/>
  <c r="F17" i="5"/>
  <c r="E17" i="5"/>
  <c r="AA17" i="5" s="1"/>
  <c r="D17" i="5"/>
  <c r="AP16" i="5"/>
  <c r="AO16" i="5"/>
  <c r="AQ16" i="5" s="1"/>
  <c r="AR16" i="5" s="1"/>
  <c r="AM16" i="5"/>
  <c r="AL16" i="5"/>
  <c r="AN16" i="5" s="1"/>
  <c r="AI16" i="5"/>
  <c r="Y16" i="5"/>
  <c r="S16" i="5"/>
  <c r="AA16" i="5" s="1"/>
  <c r="R16" i="5"/>
  <c r="Q16" i="5"/>
  <c r="P16" i="5"/>
  <c r="W16" i="5" s="1"/>
  <c r="AC16" i="5" s="1"/>
  <c r="O16" i="5"/>
  <c r="V16" i="5" s="1"/>
  <c r="M16" i="5"/>
  <c r="L16" i="5"/>
  <c r="K16" i="5"/>
  <c r="AE16" i="5" s="1"/>
  <c r="AJ16" i="5" s="1"/>
  <c r="I16" i="5"/>
  <c r="H16" i="5"/>
  <c r="J16" i="5" s="1"/>
  <c r="G16" i="5"/>
  <c r="N16" i="5" s="1"/>
  <c r="U16" i="5" s="1"/>
  <c r="AG16" i="5" s="1"/>
  <c r="F16" i="5"/>
  <c r="E16" i="5"/>
  <c r="D16" i="5"/>
  <c r="AP15" i="5"/>
  <c r="AO15" i="5"/>
  <c r="AQ15" i="5" s="1"/>
  <c r="AN15" i="5"/>
  <c r="AM15" i="5"/>
  <c r="AL15" i="5"/>
  <c r="AI15" i="5"/>
  <c r="AA15" i="5"/>
  <c r="W15" i="5"/>
  <c r="AC15" i="5" s="1"/>
  <c r="V15" i="5"/>
  <c r="S15" i="5"/>
  <c r="R15" i="5"/>
  <c r="Q15" i="5"/>
  <c r="Y15" i="5" s="1"/>
  <c r="AE15" i="5" s="1"/>
  <c r="AJ15" i="5" s="1"/>
  <c r="P15" i="5"/>
  <c r="O15" i="5"/>
  <c r="N15" i="5"/>
  <c r="U15" i="5" s="1"/>
  <c r="AG15" i="5" s="1"/>
  <c r="E18" i="3" s="1"/>
  <c r="M15" i="5"/>
  <c r="L15" i="5"/>
  <c r="K15" i="5"/>
  <c r="J15" i="5"/>
  <c r="I15" i="5"/>
  <c r="H15" i="5"/>
  <c r="G15" i="5"/>
  <c r="F15" i="5"/>
  <c r="E15" i="5"/>
  <c r="D15" i="5"/>
  <c r="AP14" i="5"/>
  <c r="AQ14" i="5" s="1"/>
  <c r="AR14" i="5" s="1"/>
  <c r="AO14" i="5"/>
  <c r="AM14" i="5"/>
  <c r="AN14" i="5" s="1"/>
  <c r="AL14" i="5"/>
  <c r="AI14" i="5"/>
  <c r="AB14" i="5"/>
  <c r="Y14" i="5"/>
  <c r="AE14" i="5" s="1"/>
  <c r="AJ14" i="5" s="1"/>
  <c r="T14" i="5"/>
  <c r="S14" i="5"/>
  <c r="Q14" i="5"/>
  <c r="P14" i="5"/>
  <c r="W14" i="5" s="1"/>
  <c r="AC14" i="5" s="1"/>
  <c r="O14" i="5"/>
  <c r="V14" i="5" s="1"/>
  <c r="M14" i="5"/>
  <c r="L14" i="5"/>
  <c r="R14" i="5" s="1"/>
  <c r="Z14" i="5" s="1"/>
  <c r="K14" i="5"/>
  <c r="J14" i="5"/>
  <c r="I14" i="5"/>
  <c r="H14" i="5"/>
  <c r="G14" i="5"/>
  <c r="N14" i="5" s="1"/>
  <c r="U14" i="5" s="1"/>
  <c r="AG14" i="5" s="1"/>
  <c r="E12" i="3" s="1"/>
  <c r="E14" i="5"/>
  <c r="D14" i="5"/>
  <c r="AP13" i="5"/>
  <c r="AQ13" i="5" s="1"/>
  <c r="AR13" i="5" s="1"/>
  <c r="AO13" i="5"/>
  <c r="AN13" i="5"/>
  <c r="AM13" i="5"/>
  <c r="AL13" i="5"/>
  <c r="AI13" i="5"/>
  <c r="AA13" i="5"/>
  <c r="V13" i="5"/>
  <c r="AB13" i="5" s="1"/>
  <c r="U13" i="5"/>
  <c r="AG13" i="5" s="1"/>
  <c r="T13" i="5"/>
  <c r="Q13" i="5"/>
  <c r="Y13" i="5" s="1"/>
  <c r="P13" i="5"/>
  <c r="W13" i="5" s="1"/>
  <c r="O13" i="5"/>
  <c r="N13" i="5"/>
  <c r="M13" i="5"/>
  <c r="S13" i="5" s="1"/>
  <c r="L13" i="5"/>
  <c r="R13" i="5" s="1"/>
  <c r="K13" i="5"/>
  <c r="I13" i="5"/>
  <c r="H13" i="5"/>
  <c r="G13" i="5"/>
  <c r="E13" i="5"/>
  <c r="D13" i="5"/>
  <c r="AP12" i="5"/>
  <c r="AO12" i="5"/>
  <c r="AQ12" i="5" s="1"/>
  <c r="AM12" i="5"/>
  <c r="AL12" i="5"/>
  <c r="AN12" i="5" s="1"/>
  <c r="AI12" i="5"/>
  <c r="Y12" i="5"/>
  <c r="W12" i="5"/>
  <c r="AC12" i="5" s="1"/>
  <c r="U12" i="5"/>
  <c r="AG12" i="5" s="1"/>
  <c r="S12" i="5"/>
  <c r="R12" i="5"/>
  <c r="Q12" i="5"/>
  <c r="P12" i="5"/>
  <c r="O12" i="5"/>
  <c r="V12" i="5" s="1"/>
  <c r="M12" i="5"/>
  <c r="L12" i="5"/>
  <c r="K12" i="5"/>
  <c r="AE12" i="5" s="1"/>
  <c r="AJ12" i="5" s="1"/>
  <c r="J12" i="5"/>
  <c r="I12" i="5"/>
  <c r="H12" i="5"/>
  <c r="G12" i="5"/>
  <c r="N12" i="5" s="1"/>
  <c r="E12" i="5"/>
  <c r="D12" i="5"/>
  <c r="AR11" i="5"/>
  <c r="AQ11" i="5"/>
  <c r="AP11" i="5"/>
  <c r="AO11" i="5"/>
  <c r="AM11" i="5"/>
  <c r="AL11" i="5"/>
  <c r="AN11" i="5" s="1"/>
  <c r="AI11" i="5"/>
  <c r="AE11" i="5"/>
  <c r="AJ11" i="5" s="1"/>
  <c r="W11" i="5"/>
  <c r="AC11" i="5" s="1"/>
  <c r="R11" i="5"/>
  <c r="T11" i="5" s="1"/>
  <c r="Q11" i="5"/>
  <c r="Y11" i="5" s="1"/>
  <c r="P11" i="5"/>
  <c r="O11" i="5"/>
  <c r="V11" i="5" s="1"/>
  <c r="X11" i="5" s="1"/>
  <c r="M11" i="5"/>
  <c r="S11" i="5" s="1"/>
  <c r="L11" i="5"/>
  <c r="K11" i="5"/>
  <c r="J11" i="5"/>
  <c r="I11" i="5"/>
  <c r="H11" i="5"/>
  <c r="G11" i="5"/>
  <c r="N11" i="5" s="1"/>
  <c r="U11" i="5" s="1"/>
  <c r="AG11" i="5" s="1"/>
  <c r="E11" i="5"/>
  <c r="D11" i="5"/>
  <c r="F11" i="5" s="1"/>
  <c r="AQ10" i="5"/>
  <c r="AP10" i="5"/>
  <c r="AO10" i="5"/>
  <c r="AM10" i="5"/>
  <c r="AL10" i="5"/>
  <c r="AN10" i="5" s="1"/>
  <c r="AI10" i="5"/>
  <c r="AB10" i="5"/>
  <c r="Q10" i="5"/>
  <c r="Y10" i="5" s="1"/>
  <c r="AE10" i="5" s="1"/>
  <c r="AJ10" i="5" s="1"/>
  <c r="P10" i="5"/>
  <c r="W10" i="5" s="1"/>
  <c r="AC10" i="5" s="1"/>
  <c r="O10" i="5"/>
  <c r="V10" i="5" s="1"/>
  <c r="M10" i="5"/>
  <c r="S10" i="5" s="1"/>
  <c r="T10" i="5" s="1"/>
  <c r="L10" i="5"/>
  <c r="R10" i="5" s="1"/>
  <c r="K10" i="5"/>
  <c r="I10" i="5"/>
  <c r="H10" i="5"/>
  <c r="G10" i="5"/>
  <c r="N10" i="5" s="1"/>
  <c r="U10" i="5" s="1"/>
  <c r="AG10" i="5" s="1"/>
  <c r="E16" i="3" s="1"/>
  <c r="F10" i="5"/>
  <c r="AF10" i="5" s="1"/>
  <c r="E10" i="5"/>
  <c r="D10" i="5"/>
  <c r="Z10" i="5" s="1"/>
  <c r="AP9" i="5"/>
  <c r="AO9" i="5"/>
  <c r="AM9" i="5"/>
  <c r="AL9" i="5"/>
  <c r="AN9" i="5" s="1"/>
  <c r="AI9" i="5"/>
  <c r="AG9" i="5"/>
  <c r="W9" i="5"/>
  <c r="AC9" i="5" s="1"/>
  <c r="R9" i="5"/>
  <c r="Q9" i="5"/>
  <c r="Y9" i="5" s="1"/>
  <c r="AE9" i="5" s="1"/>
  <c r="AJ9" i="5" s="1"/>
  <c r="P9" i="5"/>
  <c r="O9" i="5"/>
  <c r="V9" i="5" s="1"/>
  <c r="M9" i="5"/>
  <c r="S9" i="5" s="1"/>
  <c r="L9" i="5"/>
  <c r="K9" i="5"/>
  <c r="J9" i="5"/>
  <c r="I9" i="5"/>
  <c r="H9" i="5"/>
  <c r="G9" i="5"/>
  <c r="N9" i="5" s="1"/>
  <c r="U9" i="5" s="1"/>
  <c r="E9" i="5"/>
  <c r="AA9" i="5" s="1"/>
  <c r="D9" i="5"/>
  <c r="Z9" i="5" s="1"/>
  <c r="AP8" i="5"/>
  <c r="AO8" i="5"/>
  <c r="AQ8" i="5" s="1"/>
  <c r="AM8" i="5"/>
  <c r="AL8" i="5"/>
  <c r="AN8" i="5" s="1"/>
  <c r="AI8" i="5"/>
  <c r="AE8" i="5"/>
  <c r="AJ8" i="5" s="1"/>
  <c r="X8" i="5"/>
  <c r="W8" i="5"/>
  <c r="S8" i="5"/>
  <c r="AA8" i="5" s="1"/>
  <c r="R8" i="5"/>
  <c r="Z8" i="5" s="1"/>
  <c r="Q8" i="5"/>
  <c r="Y8" i="5" s="1"/>
  <c r="P8" i="5"/>
  <c r="O8" i="5"/>
  <c r="V8" i="5" s="1"/>
  <c r="AB8" i="5" s="1"/>
  <c r="M8" i="5"/>
  <c r="L8" i="5"/>
  <c r="K8" i="5"/>
  <c r="I8" i="5"/>
  <c r="J8" i="5" s="1"/>
  <c r="AH8" i="5" s="1"/>
  <c r="H8" i="5"/>
  <c r="G8" i="5"/>
  <c r="N8" i="5" s="1"/>
  <c r="U8" i="5" s="1"/>
  <c r="AG8" i="5" s="1"/>
  <c r="F8" i="5"/>
  <c r="E8" i="5"/>
  <c r="D8" i="5"/>
  <c r="AP7" i="5"/>
  <c r="AQ7" i="5" s="1"/>
  <c r="AO7" i="5"/>
  <c r="AN7" i="5"/>
  <c r="AR7" i="5" s="1"/>
  <c r="AM7" i="5"/>
  <c r="AL7" i="5"/>
  <c r="AI7" i="5"/>
  <c r="Y7" i="5"/>
  <c r="V7" i="5"/>
  <c r="S7" i="5"/>
  <c r="AA7" i="5" s="1"/>
  <c r="Q7" i="5"/>
  <c r="P7" i="5"/>
  <c r="W7" i="5" s="1"/>
  <c r="AC7" i="5" s="1"/>
  <c r="O7" i="5"/>
  <c r="M7" i="5"/>
  <c r="L7" i="5"/>
  <c r="R7" i="5" s="1"/>
  <c r="T7" i="5" s="1"/>
  <c r="K7" i="5"/>
  <c r="AE7" i="5" s="1"/>
  <c r="AJ7" i="5" s="1"/>
  <c r="J7" i="5"/>
  <c r="I7" i="5"/>
  <c r="H7" i="5"/>
  <c r="G7" i="5"/>
  <c r="N7" i="5" s="1"/>
  <c r="U7" i="5" s="1"/>
  <c r="AG7" i="5" s="1"/>
  <c r="E20" i="3" s="1"/>
  <c r="E7" i="5"/>
  <c r="D7" i="5"/>
  <c r="F7" i="5" s="1"/>
  <c r="AP6" i="5"/>
  <c r="AO6" i="5"/>
  <c r="AN6" i="5"/>
  <c r="AM6" i="5"/>
  <c r="AL6" i="5"/>
  <c r="AI6" i="5"/>
  <c r="AB6" i="5"/>
  <c r="R6" i="5"/>
  <c r="Q6" i="5"/>
  <c r="Y6" i="5" s="1"/>
  <c r="P6" i="5"/>
  <c r="W6" i="5" s="1"/>
  <c r="O6" i="5"/>
  <c r="V6" i="5" s="1"/>
  <c r="M6" i="5"/>
  <c r="S6" i="5" s="1"/>
  <c r="AA6" i="5" s="1"/>
  <c r="L6" i="5"/>
  <c r="K6" i="5"/>
  <c r="J6" i="5"/>
  <c r="I6" i="5"/>
  <c r="H6" i="5"/>
  <c r="G6" i="5"/>
  <c r="N6" i="5" s="1"/>
  <c r="U6" i="5" s="1"/>
  <c r="AG6" i="5" s="1"/>
  <c r="E19" i="3" s="1"/>
  <c r="E6" i="5"/>
  <c r="D6" i="5"/>
  <c r="AP5" i="5"/>
  <c r="AO5" i="5"/>
  <c r="AQ5" i="5" s="1"/>
  <c r="AN5" i="5"/>
  <c r="AM5" i="5"/>
  <c r="AL5" i="5"/>
  <c r="AI5" i="5"/>
  <c r="AF5" i="5"/>
  <c r="D4" i="3" s="1"/>
  <c r="X5" i="5"/>
  <c r="V5" i="5"/>
  <c r="U5" i="5"/>
  <c r="AG5" i="5" s="1"/>
  <c r="T5" i="5"/>
  <c r="Q5" i="5"/>
  <c r="Y5" i="5" s="1"/>
  <c r="P5" i="5"/>
  <c r="W5" i="5" s="1"/>
  <c r="O5" i="5"/>
  <c r="N5" i="5"/>
  <c r="M5" i="5"/>
  <c r="S5" i="5" s="1"/>
  <c r="L5" i="5"/>
  <c r="R5" i="5" s="1"/>
  <c r="K5" i="5"/>
  <c r="I5" i="5"/>
  <c r="AC5" i="5" s="1"/>
  <c r="H5" i="5"/>
  <c r="G5" i="5"/>
  <c r="F5" i="5"/>
  <c r="E5" i="5"/>
  <c r="D5" i="5"/>
  <c r="Z5" i="5" s="1"/>
  <c r="AP4" i="5"/>
  <c r="AO4" i="5"/>
  <c r="AM4" i="5"/>
  <c r="AL4" i="5"/>
  <c r="AI4" i="5"/>
  <c r="AA4" i="5"/>
  <c r="W4" i="5"/>
  <c r="V4" i="5"/>
  <c r="Q4" i="5"/>
  <c r="Y4" i="5" s="1"/>
  <c r="AE4" i="5" s="1"/>
  <c r="AJ4" i="5" s="1"/>
  <c r="P4" i="5"/>
  <c r="O4" i="5"/>
  <c r="N4" i="5"/>
  <c r="U4" i="5" s="1"/>
  <c r="AG4" i="5" s="1"/>
  <c r="M4" i="5"/>
  <c r="S4" i="5" s="1"/>
  <c r="L4" i="5"/>
  <c r="R4" i="5" s="1"/>
  <c r="K4" i="5"/>
  <c r="I4" i="5"/>
  <c r="J4" i="5" s="1"/>
  <c r="H4" i="5"/>
  <c r="G4" i="5"/>
  <c r="E4" i="5"/>
  <c r="F4" i="5" s="1"/>
  <c r="D4" i="5"/>
  <c r="AP3" i="5"/>
  <c r="AQ3" i="5" s="1"/>
  <c r="AO3" i="5"/>
  <c r="AM3" i="5"/>
  <c r="AL3" i="5"/>
  <c r="AI3" i="5"/>
  <c r="Z3" i="5"/>
  <c r="V3" i="5"/>
  <c r="S3" i="5"/>
  <c r="R3" i="5"/>
  <c r="Q3" i="5"/>
  <c r="Y3" i="5" s="1"/>
  <c r="P3" i="5"/>
  <c r="W3" i="5" s="1"/>
  <c r="AC3" i="5" s="1"/>
  <c r="O3" i="5"/>
  <c r="N3" i="5"/>
  <c r="U3" i="5" s="1"/>
  <c r="AG3" i="5" s="1"/>
  <c r="M3" i="5"/>
  <c r="L3" i="5"/>
  <c r="K3" i="5"/>
  <c r="AE3" i="5" s="1"/>
  <c r="AJ3" i="5" s="1"/>
  <c r="I3" i="5"/>
  <c r="H3" i="5"/>
  <c r="J3" i="5" s="1"/>
  <c r="G3" i="5"/>
  <c r="F3" i="5"/>
  <c r="E3" i="5"/>
  <c r="AA3" i="5" s="1"/>
  <c r="D3" i="5"/>
  <c r="AO54" i="3"/>
  <c r="AN54" i="3"/>
  <c r="AL54" i="3"/>
  <c r="AM54" i="3" s="1"/>
  <c r="AE54" i="3"/>
  <c r="AD54" i="3"/>
  <c r="AC54" i="3"/>
  <c r="AA54" i="3"/>
  <c r="Z54" i="3"/>
  <c r="X54" i="3"/>
  <c r="U54" i="3"/>
  <c r="T54" i="3"/>
  <c r="S54" i="3"/>
  <c r="Q54" i="3"/>
  <c r="N54" i="3"/>
  <c r="M54" i="3"/>
  <c r="J54" i="3"/>
  <c r="I54" i="3"/>
  <c r="G54" i="3"/>
  <c r="E54" i="3"/>
  <c r="AO53" i="3"/>
  <c r="AL53" i="3"/>
  <c r="AM53" i="3" s="1"/>
  <c r="AE53" i="3"/>
  <c r="AD53" i="3"/>
  <c r="AC53" i="3"/>
  <c r="AA53" i="3"/>
  <c r="Y53" i="3"/>
  <c r="X53" i="3"/>
  <c r="T53" i="3"/>
  <c r="S53" i="3"/>
  <c r="Q53" i="3"/>
  <c r="N53" i="3"/>
  <c r="M53" i="3"/>
  <c r="K53" i="3"/>
  <c r="J53" i="3"/>
  <c r="I53" i="3"/>
  <c r="E53" i="3"/>
  <c r="AO52" i="3"/>
  <c r="AL52" i="3"/>
  <c r="AM52" i="3" s="1"/>
  <c r="AF52" i="3"/>
  <c r="AE52" i="3"/>
  <c r="AD52" i="3"/>
  <c r="AC52" i="3"/>
  <c r="AA52" i="3"/>
  <c r="Z52" i="3"/>
  <c r="Y52" i="3"/>
  <c r="X52" i="3"/>
  <c r="U52" i="3"/>
  <c r="T52" i="3"/>
  <c r="S52" i="3"/>
  <c r="Q52" i="3"/>
  <c r="N52" i="3"/>
  <c r="M52" i="3"/>
  <c r="J52" i="3"/>
  <c r="I52" i="3"/>
  <c r="E52" i="3"/>
  <c r="AO51" i="3"/>
  <c r="AM51" i="3"/>
  <c r="AL51" i="3"/>
  <c r="AE51" i="3"/>
  <c r="AD51" i="3"/>
  <c r="AC51" i="3"/>
  <c r="AB51" i="3"/>
  <c r="AA51" i="3"/>
  <c r="Z51" i="3"/>
  <c r="Y51" i="3"/>
  <c r="X51" i="3"/>
  <c r="U51" i="3"/>
  <c r="T51" i="3"/>
  <c r="S51" i="3"/>
  <c r="Q51" i="3"/>
  <c r="N51" i="3"/>
  <c r="M51" i="3"/>
  <c r="G51" i="3"/>
  <c r="E51" i="3"/>
  <c r="AO50" i="3"/>
  <c r="AM50" i="3"/>
  <c r="AL50" i="3"/>
  <c r="AE50" i="3"/>
  <c r="AC50" i="3"/>
  <c r="AA50" i="3"/>
  <c r="Z50" i="3"/>
  <c r="Y50" i="3"/>
  <c r="X50" i="3"/>
  <c r="T50" i="3"/>
  <c r="S50" i="3"/>
  <c r="R50" i="3"/>
  <c r="N50" i="3"/>
  <c r="M50" i="3"/>
  <c r="J50" i="3"/>
  <c r="G50" i="3"/>
  <c r="E50" i="3"/>
  <c r="AO49" i="3"/>
  <c r="AL49" i="3"/>
  <c r="AM49" i="3" s="1"/>
  <c r="AD49" i="3"/>
  <c r="AC49" i="3"/>
  <c r="AA49" i="3"/>
  <c r="Z49" i="3"/>
  <c r="Y49" i="3"/>
  <c r="X49" i="3"/>
  <c r="T49" i="3"/>
  <c r="S49" i="3"/>
  <c r="R49" i="3"/>
  <c r="Q49" i="3"/>
  <c r="N49" i="3"/>
  <c r="M49" i="3"/>
  <c r="J49" i="3"/>
  <c r="I49" i="3"/>
  <c r="G49" i="3"/>
  <c r="E49" i="3"/>
  <c r="AO48" i="3"/>
  <c r="AN48" i="3"/>
  <c r="AM48" i="3"/>
  <c r="AL48" i="3"/>
  <c r="AE48" i="3"/>
  <c r="AD48" i="3"/>
  <c r="AC48" i="3"/>
  <c r="AA48" i="3"/>
  <c r="Z48" i="3"/>
  <c r="X48" i="3"/>
  <c r="T48" i="3"/>
  <c r="S48" i="3"/>
  <c r="Q48" i="3"/>
  <c r="O48" i="3"/>
  <c r="N48" i="3"/>
  <c r="M48" i="3"/>
  <c r="K48" i="3"/>
  <c r="J48" i="3"/>
  <c r="I48" i="3"/>
  <c r="E48" i="3"/>
  <c r="AO47" i="3"/>
  <c r="AM47" i="3"/>
  <c r="AL47" i="3"/>
  <c r="AD47" i="3"/>
  <c r="AC47" i="3"/>
  <c r="AA47" i="3"/>
  <c r="Z47" i="3"/>
  <c r="X47" i="3"/>
  <c r="V47" i="3"/>
  <c r="U47" i="3"/>
  <c r="T47" i="3"/>
  <c r="S47" i="3"/>
  <c r="R47" i="3"/>
  <c r="Q47" i="3"/>
  <c r="N47" i="3"/>
  <c r="I47" i="3"/>
  <c r="G47" i="3"/>
  <c r="E47" i="3"/>
  <c r="AO46" i="3"/>
  <c r="AM46" i="3"/>
  <c r="AL46" i="3"/>
  <c r="AE46" i="3"/>
  <c r="AC46" i="3"/>
  <c r="Y46" i="3"/>
  <c r="X46" i="3"/>
  <c r="U46" i="3"/>
  <c r="T46" i="3"/>
  <c r="S46" i="3"/>
  <c r="R46" i="3"/>
  <c r="Q46" i="3"/>
  <c r="N46" i="3"/>
  <c r="K46" i="3"/>
  <c r="J46" i="3"/>
  <c r="I46" i="3"/>
  <c r="G46" i="3"/>
  <c r="E46" i="3"/>
  <c r="AO45" i="3"/>
  <c r="AL45" i="3"/>
  <c r="AM45" i="3" s="1"/>
  <c r="AE45" i="3"/>
  <c r="AC45" i="3"/>
  <c r="AB45" i="3"/>
  <c r="AA45" i="3"/>
  <c r="Z45" i="3"/>
  <c r="Y45" i="3"/>
  <c r="X45" i="3"/>
  <c r="U45" i="3"/>
  <c r="T45" i="3"/>
  <c r="S45" i="3"/>
  <c r="Q45" i="3"/>
  <c r="N45" i="3"/>
  <c r="M45" i="3"/>
  <c r="J45" i="3"/>
  <c r="I45" i="3"/>
  <c r="G45" i="3"/>
  <c r="F45" i="3"/>
  <c r="E45" i="3"/>
  <c r="D45" i="3"/>
  <c r="AO44" i="3"/>
  <c r="AN44" i="3"/>
  <c r="AM44" i="3"/>
  <c r="AL44" i="3"/>
  <c r="AE44" i="3"/>
  <c r="AD44" i="3"/>
  <c r="AC44" i="3"/>
  <c r="AA44" i="3"/>
  <c r="Y44" i="3"/>
  <c r="X44" i="3"/>
  <c r="U44" i="3"/>
  <c r="T44" i="3"/>
  <c r="S44" i="3"/>
  <c r="Q44" i="3"/>
  <c r="O44" i="3"/>
  <c r="M44" i="3"/>
  <c r="K44" i="3"/>
  <c r="J44" i="3"/>
  <c r="I44" i="3"/>
  <c r="G44" i="3"/>
  <c r="E44" i="3"/>
  <c r="AO43" i="3"/>
  <c r="AM43" i="3"/>
  <c r="AL43" i="3"/>
  <c r="AF43" i="3"/>
  <c r="AE43" i="3"/>
  <c r="AD43" i="3"/>
  <c r="AC43" i="3"/>
  <c r="AA43" i="3"/>
  <c r="Z43" i="3"/>
  <c r="Y43" i="3"/>
  <c r="X43" i="3"/>
  <c r="U43" i="3"/>
  <c r="T43" i="3"/>
  <c r="S43" i="3"/>
  <c r="Q43" i="3"/>
  <c r="N43" i="3"/>
  <c r="M43" i="3"/>
  <c r="K43" i="3"/>
  <c r="J43" i="3"/>
  <c r="I43" i="3"/>
  <c r="E43" i="3"/>
  <c r="AO42" i="3"/>
  <c r="AM42" i="3"/>
  <c r="AL42" i="3"/>
  <c r="AE42" i="3"/>
  <c r="AD42" i="3"/>
  <c r="AC42" i="3"/>
  <c r="AA42" i="3"/>
  <c r="Y42" i="3"/>
  <c r="X42" i="3"/>
  <c r="T42" i="3"/>
  <c r="S42" i="3"/>
  <c r="R42" i="3"/>
  <c r="Q42" i="3"/>
  <c r="N42" i="3"/>
  <c r="K42" i="3"/>
  <c r="J42" i="3"/>
  <c r="I42" i="3"/>
  <c r="E42" i="3"/>
  <c r="AO41" i="3"/>
  <c r="AN41" i="3"/>
  <c r="AL41" i="3"/>
  <c r="AM41" i="3" s="1"/>
  <c r="AF41" i="3"/>
  <c r="AE41" i="3"/>
  <c r="AD41" i="3"/>
  <c r="AC41" i="3"/>
  <c r="AA41" i="3"/>
  <c r="Y41" i="3"/>
  <c r="X41" i="3"/>
  <c r="T41" i="3"/>
  <c r="S41" i="3"/>
  <c r="Q41" i="3"/>
  <c r="N41" i="3"/>
  <c r="M41" i="3"/>
  <c r="K41" i="3"/>
  <c r="J41" i="3"/>
  <c r="I41" i="3"/>
  <c r="G41" i="3"/>
  <c r="E41" i="3"/>
  <c r="AO40" i="3"/>
  <c r="AL40" i="3"/>
  <c r="AM40" i="3" s="1"/>
  <c r="AE40" i="3"/>
  <c r="AC40" i="3"/>
  <c r="AA40" i="3"/>
  <c r="Z40" i="3"/>
  <c r="Y40" i="3"/>
  <c r="X40" i="3"/>
  <c r="U40" i="3"/>
  <c r="T40" i="3"/>
  <c r="S40" i="3"/>
  <c r="R40" i="3"/>
  <c r="Q40" i="3"/>
  <c r="N40" i="3"/>
  <c r="M40" i="3"/>
  <c r="K40" i="3"/>
  <c r="J40" i="3"/>
  <c r="I40" i="3"/>
  <c r="G40" i="3"/>
  <c r="E40" i="3"/>
  <c r="AO39" i="3"/>
  <c r="AN39" i="3"/>
  <c r="AL39" i="3"/>
  <c r="AM39" i="3" s="1"/>
  <c r="AF39" i="3"/>
  <c r="AE39" i="3"/>
  <c r="AD39" i="3"/>
  <c r="AC39" i="3"/>
  <c r="AA39" i="3"/>
  <c r="Y39" i="3"/>
  <c r="X39" i="3"/>
  <c r="U39" i="3"/>
  <c r="T39" i="3"/>
  <c r="S39" i="3"/>
  <c r="R39" i="3"/>
  <c r="Q39" i="3"/>
  <c r="M39" i="3"/>
  <c r="J39" i="3"/>
  <c r="G39" i="3"/>
  <c r="AO38" i="3"/>
  <c r="AM38" i="3"/>
  <c r="AL38" i="3"/>
  <c r="AF38" i="3"/>
  <c r="AE38" i="3"/>
  <c r="AD38" i="3"/>
  <c r="AC38" i="3"/>
  <c r="AA38" i="3"/>
  <c r="Z38" i="3"/>
  <c r="Y38" i="3"/>
  <c r="X38" i="3"/>
  <c r="U38" i="3"/>
  <c r="T38" i="3"/>
  <c r="S38" i="3"/>
  <c r="R38" i="3"/>
  <c r="Q38" i="3"/>
  <c r="N38" i="3"/>
  <c r="M38" i="3"/>
  <c r="K38" i="3"/>
  <c r="J38" i="3"/>
  <c r="I38" i="3"/>
  <c r="G38" i="3"/>
  <c r="E38" i="3"/>
  <c r="AO37" i="3"/>
  <c r="AL37" i="3"/>
  <c r="AM37" i="3" s="1"/>
  <c r="AF37" i="3"/>
  <c r="AE37" i="3"/>
  <c r="AD37" i="3"/>
  <c r="AC37" i="3"/>
  <c r="Y37" i="3"/>
  <c r="X37" i="3"/>
  <c r="U37" i="3"/>
  <c r="T37" i="3"/>
  <c r="S37" i="3"/>
  <c r="Q37" i="3"/>
  <c r="O37" i="3"/>
  <c r="N37" i="3"/>
  <c r="M37" i="3"/>
  <c r="K37" i="3"/>
  <c r="J37" i="3"/>
  <c r="I37" i="3"/>
  <c r="G37" i="3"/>
  <c r="AO36" i="3"/>
  <c r="AL36" i="3"/>
  <c r="AM36" i="3" s="1"/>
  <c r="AE36" i="3"/>
  <c r="AD36" i="3"/>
  <c r="AC36" i="3"/>
  <c r="AA36" i="3"/>
  <c r="Y36" i="3"/>
  <c r="X36" i="3"/>
  <c r="T36" i="3"/>
  <c r="S36" i="3"/>
  <c r="R36" i="3"/>
  <c r="Q36" i="3"/>
  <c r="O36" i="3"/>
  <c r="N36" i="3"/>
  <c r="M36" i="3"/>
  <c r="K36" i="3"/>
  <c r="J36" i="3"/>
  <c r="I36" i="3"/>
  <c r="G36" i="3"/>
  <c r="E36" i="3"/>
  <c r="D36" i="3"/>
  <c r="AO35" i="3"/>
  <c r="AN35" i="3"/>
  <c r="AM35" i="3"/>
  <c r="AL35" i="3"/>
  <c r="AD35" i="3"/>
  <c r="AC35" i="3"/>
  <c r="AA35" i="3"/>
  <c r="X35" i="3"/>
  <c r="U35" i="3"/>
  <c r="T35" i="3"/>
  <c r="S35" i="3"/>
  <c r="R35" i="3"/>
  <c r="N35" i="3"/>
  <c r="M35" i="3"/>
  <c r="K35" i="3"/>
  <c r="J35" i="3"/>
  <c r="I35" i="3"/>
  <c r="E35" i="3"/>
  <c r="AO34" i="3"/>
  <c r="AM34" i="3"/>
  <c r="AL34" i="3"/>
  <c r="AE34" i="3"/>
  <c r="AC34" i="3"/>
  <c r="AA34" i="3"/>
  <c r="Y34" i="3"/>
  <c r="X34" i="3"/>
  <c r="U34" i="3"/>
  <c r="T34" i="3"/>
  <c r="S34" i="3"/>
  <c r="Q34" i="3"/>
  <c r="N34" i="3"/>
  <c r="M34" i="3"/>
  <c r="J34" i="3"/>
  <c r="I34" i="3"/>
  <c r="G34" i="3"/>
  <c r="E34" i="3"/>
  <c r="AO33" i="3"/>
  <c r="AL33" i="3"/>
  <c r="AM33" i="3" s="1"/>
  <c r="AF33" i="3"/>
  <c r="AE33" i="3"/>
  <c r="AD33" i="3"/>
  <c r="AC33" i="3"/>
  <c r="AA33" i="3"/>
  <c r="Y33" i="3"/>
  <c r="X33" i="3"/>
  <c r="T33" i="3"/>
  <c r="S33" i="3"/>
  <c r="R33" i="3"/>
  <c r="Q33" i="3"/>
  <c r="N33" i="3"/>
  <c r="K33" i="3"/>
  <c r="J33" i="3"/>
  <c r="I33" i="3"/>
  <c r="G33" i="3"/>
  <c r="E33" i="3"/>
  <c r="AO32" i="3"/>
  <c r="AL32" i="3"/>
  <c r="AM32" i="3" s="1"/>
  <c r="AF32" i="3"/>
  <c r="AE32" i="3"/>
  <c r="AD32" i="3"/>
  <c r="AC32" i="3"/>
  <c r="AA32" i="3"/>
  <c r="Z32" i="3"/>
  <c r="X32" i="3"/>
  <c r="T32" i="3"/>
  <c r="S32" i="3"/>
  <c r="R32" i="3"/>
  <c r="Q32" i="3"/>
  <c r="O32" i="3"/>
  <c r="N32" i="3"/>
  <c r="G32" i="3"/>
  <c r="E32" i="3"/>
  <c r="AL31" i="3"/>
  <c r="AM31" i="3" s="1"/>
  <c r="AD31" i="3"/>
  <c r="AC31" i="3"/>
  <c r="AA31" i="3"/>
  <c r="U31" i="3"/>
  <c r="T31" i="3"/>
  <c r="S31" i="3"/>
  <c r="R31" i="3"/>
  <c r="Q31" i="3"/>
  <c r="N31" i="3"/>
  <c r="M31" i="3"/>
  <c r="K31" i="3"/>
  <c r="J31" i="3"/>
  <c r="I31" i="3"/>
  <c r="E31" i="3"/>
  <c r="AO30" i="3"/>
  <c r="AN30" i="3"/>
  <c r="AM30" i="3"/>
  <c r="AL30" i="3"/>
  <c r="AD30" i="3"/>
  <c r="AC30" i="3"/>
  <c r="AA30" i="3"/>
  <c r="Z30" i="3"/>
  <c r="Y30" i="3"/>
  <c r="X30" i="3"/>
  <c r="U30" i="3"/>
  <c r="T30" i="3"/>
  <c r="S30" i="3"/>
  <c r="Q30" i="3"/>
  <c r="N30" i="3"/>
  <c r="M30" i="3"/>
  <c r="J30" i="3"/>
  <c r="I30" i="3"/>
  <c r="E30" i="3"/>
  <c r="AO29" i="3"/>
  <c r="AN29" i="3"/>
  <c r="AL29" i="3"/>
  <c r="AM29" i="3" s="1"/>
  <c r="AK29" i="3"/>
  <c r="AD29" i="3"/>
  <c r="AC29" i="3"/>
  <c r="AA29" i="3"/>
  <c r="Z29" i="3"/>
  <c r="X29" i="3"/>
  <c r="T29" i="3"/>
  <c r="S29" i="3"/>
  <c r="R29" i="3"/>
  <c r="Q29" i="3"/>
  <c r="N29" i="3"/>
  <c r="M29" i="3"/>
  <c r="K29" i="3"/>
  <c r="J29" i="3"/>
  <c r="I29" i="3"/>
  <c r="E29" i="3"/>
  <c r="AL28" i="3"/>
  <c r="AM28" i="3" s="1"/>
  <c r="AE28" i="3"/>
  <c r="AD28" i="3"/>
  <c r="AC28" i="3"/>
  <c r="Y28" i="3"/>
  <c r="X28" i="3"/>
  <c r="U28" i="3"/>
  <c r="T28" i="3"/>
  <c r="S28" i="3"/>
  <c r="Q28" i="3"/>
  <c r="N28" i="3"/>
  <c r="M28" i="3"/>
  <c r="K28" i="3"/>
  <c r="J28" i="3"/>
  <c r="I28" i="3"/>
  <c r="E28" i="3"/>
  <c r="AO27" i="3"/>
  <c r="AN27" i="3"/>
  <c r="AL27" i="3"/>
  <c r="AM27" i="3" s="1"/>
  <c r="AE27" i="3"/>
  <c r="AD27" i="3"/>
  <c r="AC27" i="3"/>
  <c r="AA27" i="3"/>
  <c r="Y27" i="3"/>
  <c r="X27" i="3"/>
  <c r="T27" i="3"/>
  <c r="S27" i="3"/>
  <c r="R27" i="3"/>
  <c r="Q27" i="3"/>
  <c r="O27" i="3"/>
  <c r="N27" i="3"/>
  <c r="M27" i="3"/>
  <c r="K27" i="3"/>
  <c r="J27" i="3"/>
  <c r="I27" i="3"/>
  <c r="G27" i="3"/>
  <c r="E27" i="3"/>
  <c r="AO26" i="3"/>
  <c r="AM26" i="3"/>
  <c r="AL26" i="3"/>
  <c r="AF26" i="3"/>
  <c r="AE26" i="3"/>
  <c r="AD26" i="3"/>
  <c r="AC26" i="3"/>
  <c r="Z26" i="3"/>
  <c r="Y26" i="3"/>
  <c r="X26" i="3"/>
  <c r="U26" i="3"/>
  <c r="T26" i="3"/>
  <c r="S26" i="3"/>
  <c r="Q26" i="3"/>
  <c r="N26" i="3"/>
  <c r="M26" i="3"/>
  <c r="J26" i="3"/>
  <c r="G26" i="3"/>
  <c r="AO25" i="3"/>
  <c r="AL25" i="3"/>
  <c r="AM25" i="3" s="1"/>
  <c r="AF25" i="3"/>
  <c r="AE25" i="3"/>
  <c r="AD25" i="3"/>
  <c r="AC25" i="3"/>
  <c r="AA25" i="3"/>
  <c r="Z25" i="3"/>
  <c r="X25" i="3"/>
  <c r="U25" i="3"/>
  <c r="T25" i="3"/>
  <c r="S25" i="3"/>
  <c r="R25" i="3"/>
  <c r="Q25" i="3"/>
  <c r="N25" i="3"/>
  <c r="I25" i="3"/>
  <c r="G25" i="3"/>
  <c r="AL24" i="3"/>
  <c r="AM24" i="3" s="1"/>
  <c r="AE24" i="3"/>
  <c r="AC24" i="3"/>
  <c r="AA24" i="3"/>
  <c r="Y24" i="3"/>
  <c r="X24" i="3"/>
  <c r="T24" i="3"/>
  <c r="S24" i="3"/>
  <c r="R24" i="3"/>
  <c r="N24" i="3"/>
  <c r="M24" i="3"/>
  <c r="J24" i="3"/>
  <c r="I24" i="3"/>
  <c r="G24" i="3"/>
  <c r="E24" i="3"/>
  <c r="AO23" i="3"/>
  <c r="AN23" i="3"/>
  <c r="AM23" i="3"/>
  <c r="AL23" i="3"/>
  <c r="AD23" i="3"/>
  <c r="AC23" i="3"/>
  <c r="AA23" i="3"/>
  <c r="T23" i="3"/>
  <c r="S23" i="3"/>
  <c r="R23" i="3"/>
  <c r="Q23" i="3"/>
  <c r="O23" i="3"/>
  <c r="N23" i="3"/>
  <c r="K23" i="3"/>
  <c r="J23" i="3"/>
  <c r="I23" i="3"/>
  <c r="G23" i="3"/>
  <c r="E23" i="3"/>
  <c r="AO22" i="3"/>
  <c r="AM22" i="3"/>
  <c r="AL22" i="3"/>
  <c r="AE22" i="3"/>
  <c r="AA22" i="3"/>
  <c r="Y22" i="3"/>
  <c r="X22" i="3"/>
  <c r="U22" i="3"/>
  <c r="T22" i="3"/>
  <c r="S22" i="3"/>
  <c r="R22" i="3"/>
  <c r="Q22" i="3"/>
  <c r="O22" i="3"/>
  <c r="N22" i="3"/>
  <c r="M22" i="3"/>
  <c r="J22" i="3"/>
  <c r="I22" i="3"/>
  <c r="E22" i="3"/>
  <c r="AL21" i="3"/>
  <c r="AM21" i="3" s="1"/>
  <c r="AE21" i="3"/>
  <c r="AD21" i="3"/>
  <c r="AA21" i="3"/>
  <c r="X21" i="3"/>
  <c r="U21" i="3"/>
  <c r="T21" i="3"/>
  <c r="S21" i="3"/>
  <c r="Q21" i="3"/>
  <c r="M21" i="3"/>
  <c r="J21" i="3"/>
  <c r="I21" i="3"/>
  <c r="G21" i="3"/>
  <c r="E21" i="3"/>
  <c r="AO20" i="3"/>
  <c r="AL20" i="3"/>
  <c r="AM20" i="3" s="1"/>
  <c r="AE20" i="3"/>
  <c r="AD20" i="3"/>
  <c r="AC20" i="3"/>
  <c r="AA20" i="3"/>
  <c r="Z20" i="3"/>
  <c r="X20" i="3"/>
  <c r="U20" i="3"/>
  <c r="T20" i="3"/>
  <c r="S20" i="3"/>
  <c r="R20" i="3"/>
  <c r="Q20" i="3"/>
  <c r="O20" i="3"/>
  <c r="N20" i="3"/>
  <c r="K20" i="3"/>
  <c r="J20" i="3"/>
  <c r="I20" i="3"/>
  <c r="G20" i="3"/>
  <c r="AO19" i="3"/>
  <c r="AM19" i="3"/>
  <c r="AL19" i="3"/>
  <c r="AE19" i="3"/>
  <c r="AC19" i="3"/>
  <c r="AA19" i="3"/>
  <c r="Y19" i="3"/>
  <c r="X19" i="3"/>
  <c r="U19" i="3"/>
  <c r="T19" i="3"/>
  <c r="S19" i="3"/>
  <c r="Q19" i="3"/>
  <c r="N19" i="3"/>
  <c r="I19" i="3"/>
  <c r="AO18" i="3"/>
  <c r="AM18" i="3"/>
  <c r="AL18" i="3"/>
  <c r="AD18" i="3"/>
  <c r="AC18" i="3"/>
  <c r="AA18" i="3"/>
  <c r="Y18" i="3"/>
  <c r="X18" i="3"/>
  <c r="T18" i="3"/>
  <c r="S18" i="3"/>
  <c r="Q18" i="3"/>
  <c r="N18" i="3"/>
  <c r="M18" i="3"/>
  <c r="J18" i="3"/>
  <c r="I18" i="3"/>
  <c r="G18" i="3"/>
  <c r="AO17" i="3"/>
  <c r="AL17" i="3"/>
  <c r="AM17" i="3" s="1"/>
  <c r="AF17" i="3"/>
  <c r="AE17" i="3"/>
  <c r="AD17" i="3"/>
  <c r="AC17" i="3"/>
  <c r="AA17" i="3"/>
  <c r="Z17" i="3"/>
  <c r="X17" i="3"/>
  <c r="U17" i="3"/>
  <c r="T17" i="3"/>
  <c r="S17" i="3"/>
  <c r="Q17" i="3"/>
  <c r="M17" i="3"/>
  <c r="K17" i="3"/>
  <c r="J17" i="3"/>
  <c r="I17" i="3"/>
  <c r="G17" i="3"/>
  <c r="E17" i="3"/>
  <c r="AO16" i="3"/>
  <c r="AL16" i="3"/>
  <c r="AM16" i="3" s="1"/>
  <c r="AF16" i="3"/>
  <c r="AE16" i="3"/>
  <c r="AD16" i="3"/>
  <c r="AC16" i="3"/>
  <c r="Z16" i="3"/>
  <c r="Y16" i="3"/>
  <c r="T16" i="3"/>
  <c r="S16" i="3"/>
  <c r="Q16" i="3"/>
  <c r="N16" i="3"/>
  <c r="M16" i="3"/>
  <c r="J16" i="3"/>
  <c r="I16" i="3"/>
  <c r="G16" i="3"/>
  <c r="D16" i="3"/>
  <c r="AL15" i="3"/>
  <c r="AM15" i="3" s="1"/>
  <c r="AE15" i="3"/>
  <c r="AC15" i="3"/>
  <c r="Y15" i="3"/>
  <c r="X15" i="3"/>
  <c r="U15" i="3"/>
  <c r="T15" i="3"/>
  <c r="S15" i="3"/>
  <c r="R15" i="3"/>
  <c r="Q15" i="3"/>
  <c r="N15" i="3"/>
  <c r="M15" i="3"/>
  <c r="J15" i="3"/>
  <c r="G15" i="3"/>
  <c r="E15" i="3"/>
  <c r="AM14" i="3"/>
  <c r="AL14" i="3"/>
  <c r="AE14" i="3"/>
  <c r="AD14" i="3"/>
  <c r="AC14" i="3"/>
  <c r="AA14" i="3"/>
  <c r="Y14" i="3"/>
  <c r="X14" i="3"/>
  <c r="U14" i="3"/>
  <c r="T14" i="3"/>
  <c r="S14" i="3"/>
  <c r="Q14" i="3"/>
  <c r="N14" i="3"/>
  <c r="M14" i="3"/>
  <c r="K14" i="3"/>
  <c r="J14" i="3"/>
  <c r="I14" i="3"/>
  <c r="E14" i="3"/>
  <c r="AO13" i="3"/>
  <c r="AL13" i="3"/>
  <c r="AM13" i="3" s="1"/>
  <c r="AF13" i="3"/>
  <c r="AE13" i="3"/>
  <c r="AD13" i="3"/>
  <c r="AC13" i="3"/>
  <c r="AA13" i="3"/>
  <c r="Z13" i="3"/>
  <c r="Y13" i="3"/>
  <c r="X13" i="3"/>
  <c r="T13" i="3"/>
  <c r="S13" i="3"/>
  <c r="R13" i="3"/>
  <c r="Q13" i="3"/>
  <c r="M13" i="3"/>
  <c r="J13" i="3"/>
  <c r="G13" i="3"/>
  <c r="E13" i="3"/>
  <c r="AO12" i="3"/>
  <c r="AL12" i="3"/>
  <c r="AM12" i="3" s="1"/>
  <c r="AD12" i="3"/>
  <c r="AC12" i="3"/>
  <c r="AA12" i="3"/>
  <c r="Z12" i="3"/>
  <c r="X12" i="3"/>
  <c r="U12" i="3"/>
  <c r="T12" i="3"/>
  <c r="S12" i="3"/>
  <c r="R12" i="3"/>
  <c r="Q12" i="3"/>
  <c r="O12" i="3"/>
  <c r="N12" i="3"/>
  <c r="K12" i="3"/>
  <c r="J12" i="3"/>
  <c r="I12" i="3"/>
  <c r="G12" i="3"/>
  <c r="AO11" i="3"/>
  <c r="AN11" i="3"/>
  <c r="AL11" i="3"/>
  <c r="AM11" i="3" s="1"/>
  <c r="AG11" i="3"/>
  <c r="AF11" i="3"/>
  <c r="AE11" i="3"/>
  <c r="AD11" i="3"/>
  <c r="AC11" i="3"/>
  <c r="AB11" i="3"/>
  <c r="AA11" i="3"/>
  <c r="Z11" i="3"/>
  <c r="Y11" i="3"/>
  <c r="X11" i="3"/>
  <c r="U11" i="3"/>
  <c r="T11" i="3"/>
  <c r="S11" i="3"/>
  <c r="Q11" i="3"/>
  <c r="N11" i="3"/>
  <c r="M11" i="3"/>
  <c r="K11" i="3"/>
  <c r="J11" i="3"/>
  <c r="I11" i="3"/>
  <c r="E11" i="3"/>
  <c r="AO10" i="3"/>
  <c r="AM10" i="3"/>
  <c r="AL10" i="3"/>
  <c r="AE10" i="3"/>
  <c r="AD10" i="3"/>
  <c r="AA10" i="3"/>
  <c r="Y10" i="3"/>
  <c r="X10" i="3"/>
  <c r="V10" i="3"/>
  <c r="U10" i="3"/>
  <c r="T10" i="3"/>
  <c r="S10" i="3"/>
  <c r="R10" i="3"/>
  <c r="Q10" i="3"/>
  <c r="N10" i="3"/>
  <c r="I10" i="3"/>
  <c r="G10" i="3"/>
  <c r="E10" i="3"/>
  <c r="AL9" i="3"/>
  <c r="AM9" i="3" s="1"/>
  <c r="AF9" i="3"/>
  <c r="AE9" i="3"/>
  <c r="AD9" i="3"/>
  <c r="AC9" i="3"/>
  <c r="AA9" i="3"/>
  <c r="Y9" i="3"/>
  <c r="X9" i="3"/>
  <c r="U9" i="3"/>
  <c r="T9" i="3"/>
  <c r="S9" i="3"/>
  <c r="Q9" i="3"/>
  <c r="O9" i="3"/>
  <c r="N9" i="3"/>
  <c r="J9" i="3"/>
  <c r="I9" i="3"/>
  <c r="G9" i="3"/>
  <c r="F9" i="3"/>
  <c r="E9" i="3"/>
  <c r="AO8" i="3"/>
  <c r="AN8" i="3"/>
  <c r="AM8" i="3"/>
  <c r="AL8" i="3"/>
  <c r="AK8" i="3"/>
  <c r="AF8" i="3"/>
  <c r="AE8" i="3"/>
  <c r="AD8" i="3"/>
  <c r="AC8" i="3"/>
  <c r="AA8" i="3"/>
  <c r="Y8" i="3"/>
  <c r="X8" i="3"/>
  <c r="T8" i="3"/>
  <c r="S8" i="3"/>
  <c r="R8" i="3"/>
  <c r="Q8" i="3"/>
  <c r="O8" i="3"/>
  <c r="N8" i="3"/>
  <c r="M8" i="3"/>
  <c r="G8" i="3"/>
  <c r="E8" i="3"/>
  <c r="AO7" i="3"/>
  <c r="AL7" i="3"/>
  <c r="AM7" i="3" s="1"/>
  <c r="AD7" i="3"/>
  <c r="AC7" i="3"/>
  <c r="AA7" i="3"/>
  <c r="Z7" i="3"/>
  <c r="X7" i="3"/>
  <c r="U7" i="3"/>
  <c r="T7" i="3"/>
  <c r="S7" i="3"/>
  <c r="R7" i="3"/>
  <c r="Q7" i="3"/>
  <c r="O7" i="3"/>
  <c r="N7" i="3"/>
  <c r="M7" i="3"/>
  <c r="I7" i="3"/>
  <c r="G7" i="3"/>
  <c r="E7" i="3"/>
  <c r="AO6" i="3"/>
  <c r="AM6" i="3"/>
  <c r="AL6" i="3"/>
  <c r="AD6" i="3"/>
  <c r="AA6" i="3"/>
  <c r="Y6" i="3"/>
  <c r="X6" i="3"/>
  <c r="U6" i="3"/>
  <c r="T6" i="3"/>
  <c r="S6" i="3"/>
  <c r="R6" i="3"/>
  <c r="Q6" i="3"/>
  <c r="N6" i="3"/>
  <c r="M6" i="3"/>
  <c r="K6" i="3"/>
  <c r="J6" i="3"/>
  <c r="I6" i="3"/>
  <c r="G6" i="3"/>
  <c r="E6" i="3"/>
  <c r="AO5" i="3"/>
  <c r="AN5" i="3"/>
  <c r="AL5" i="3"/>
  <c r="AM5" i="3" s="1"/>
  <c r="AK5" i="3"/>
  <c r="AF5" i="3"/>
  <c r="AE5" i="3"/>
  <c r="AD5" i="3"/>
  <c r="AC5" i="3"/>
  <c r="AA5" i="3"/>
  <c r="Y5" i="3"/>
  <c r="X5" i="3"/>
  <c r="T5" i="3"/>
  <c r="S5" i="3"/>
  <c r="Q5" i="3"/>
  <c r="N5" i="3"/>
  <c r="M5" i="3"/>
  <c r="J5" i="3"/>
  <c r="I5" i="3"/>
  <c r="E5" i="3"/>
  <c r="AO4" i="3"/>
  <c r="AN4" i="3"/>
  <c r="AL4" i="3"/>
  <c r="AM4" i="3" s="1"/>
  <c r="AD4" i="3"/>
  <c r="AC4" i="3"/>
  <c r="Z4" i="3"/>
  <c r="Y4" i="3"/>
  <c r="X4" i="3"/>
  <c r="U4" i="3"/>
  <c r="T4" i="3"/>
  <c r="S4" i="3"/>
  <c r="Q4" i="3"/>
  <c r="N4" i="3"/>
  <c r="J4" i="3"/>
  <c r="I4" i="3"/>
  <c r="E4" i="3"/>
  <c r="Z15" i="3" l="1"/>
  <c r="R28" i="6"/>
  <c r="P27" i="3" s="1"/>
  <c r="R26" i="6"/>
  <c r="P26" i="3" s="1"/>
  <c r="Q26" i="6"/>
  <c r="O26" i="3" s="1"/>
  <c r="R12" i="6"/>
  <c r="P5" i="3" s="1"/>
  <c r="O5" i="3"/>
  <c r="Q18" i="6"/>
  <c r="O13" i="3" s="1"/>
  <c r="R15" i="6"/>
  <c r="P18" i="3" s="1"/>
  <c r="R23" i="6"/>
  <c r="P24" i="3" s="1"/>
  <c r="Q29" i="6"/>
  <c r="O30" i="3" s="1"/>
  <c r="R37" i="6"/>
  <c r="P35" i="3" s="1"/>
  <c r="R4" i="6"/>
  <c r="P8" i="3" s="1"/>
  <c r="R45" i="6"/>
  <c r="P48" i="3" s="1"/>
  <c r="R38" i="6"/>
  <c r="P37" i="3" s="1"/>
  <c r="Q10" i="6"/>
  <c r="O16" i="3" s="1"/>
  <c r="R18" i="4"/>
  <c r="Q18" i="4"/>
  <c r="AG3" i="7"/>
  <c r="AF15" i="3" s="1"/>
  <c r="AD15" i="3"/>
  <c r="X23" i="3"/>
  <c r="Q22" i="4" s="1"/>
  <c r="X31" i="3"/>
  <c r="T10" i="7"/>
  <c r="AB16" i="3" s="1"/>
  <c r="AG16" i="3" s="1"/>
  <c r="X16" i="3"/>
  <c r="V25" i="4" s="1"/>
  <c r="AG6" i="7"/>
  <c r="AF19" i="3" s="1"/>
  <c r="AD19" i="3"/>
  <c r="AG46" i="7"/>
  <c r="AF46" i="3" s="1"/>
  <c r="AD46" i="3"/>
  <c r="AD22" i="3"/>
  <c r="Q17" i="4"/>
  <c r="C17" i="4"/>
  <c r="R17" i="4"/>
  <c r="Y7" i="3"/>
  <c r="W25" i="4" s="1"/>
  <c r="G5" i="3"/>
  <c r="AH17" i="5"/>
  <c r="F7" i="3" s="1"/>
  <c r="Z17" i="5"/>
  <c r="T17" i="5"/>
  <c r="AF17" i="5" s="1"/>
  <c r="T4" i="5"/>
  <c r="Z4" i="5"/>
  <c r="X6" i="5"/>
  <c r="AH6" i="5" s="1"/>
  <c r="F19" i="3" s="1"/>
  <c r="AC6" i="5"/>
  <c r="AD6" i="5" s="1"/>
  <c r="AA22" i="4"/>
  <c r="C22" i="4"/>
  <c r="C3" i="4"/>
  <c r="W23" i="4"/>
  <c r="O15" i="4"/>
  <c r="AA18" i="4"/>
  <c r="J5" i="5"/>
  <c r="AH5" i="5" s="1"/>
  <c r="F4" i="3" s="1"/>
  <c r="AB5" i="5"/>
  <c r="AD5" i="5" s="1"/>
  <c r="AK11" i="5"/>
  <c r="H6" i="3" s="1"/>
  <c r="L6" i="3" s="1"/>
  <c r="AF24" i="5"/>
  <c r="D21" i="3" s="1"/>
  <c r="AB25" i="5"/>
  <c r="AD25" i="5" s="1"/>
  <c r="X25" i="5"/>
  <c r="Q3" i="4"/>
  <c r="AC3" i="4"/>
  <c r="AF4" i="5"/>
  <c r="D8" i="3" s="1"/>
  <c r="AQ6" i="5"/>
  <c r="AH7" i="5"/>
  <c r="F20" i="3" s="1"/>
  <c r="X7" i="5"/>
  <c r="AB7" i="5"/>
  <c r="AD7" i="5" s="1"/>
  <c r="X9" i="5"/>
  <c r="AH9" i="5" s="1"/>
  <c r="AB9" i="5"/>
  <c r="AD9" i="5" s="1"/>
  <c r="AE22" i="5"/>
  <c r="AJ22" i="5" s="1"/>
  <c r="AK26" i="5"/>
  <c r="H26" i="3" s="1"/>
  <c r="AC13" i="5"/>
  <c r="AD13" i="5" s="1"/>
  <c r="J13" i="5"/>
  <c r="AH20" i="5"/>
  <c r="F23" i="3" s="1"/>
  <c r="F23" i="5"/>
  <c r="AF23" i="5" s="1"/>
  <c r="D24" i="3" s="1"/>
  <c r="Z23" i="5"/>
  <c r="AH24" i="5"/>
  <c r="F21" i="3" s="1"/>
  <c r="AK4" i="5"/>
  <c r="H8" i="3" s="1"/>
  <c r="Z7" i="5"/>
  <c r="AD8" i="5"/>
  <c r="AR15" i="5"/>
  <c r="K18" i="3" s="1"/>
  <c r="R3" i="4"/>
  <c r="V27" i="4"/>
  <c r="C18" i="4"/>
  <c r="X4" i="5"/>
  <c r="AB4" i="5"/>
  <c r="AD4" i="5" s="1"/>
  <c r="AR12" i="5"/>
  <c r="K5" i="3" s="1"/>
  <c r="AD20" i="5"/>
  <c r="F6" i="5"/>
  <c r="AF6" i="5" s="1"/>
  <c r="D19" i="3" s="1"/>
  <c r="Z6" i="5"/>
  <c r="X10" i="5"/>
  <c r="AQ17" i="5"/>
  <c r="T3" i="5"/>
  <c r="AF3" i="5" s="1"/>
  <c r="AC4" i="5"/>
  <c r="AE5" i="5"/>
  <c r="AJ5" i="5" s="1"/>
  <c r="T9" i="5"/>
  <c r="AH11" i="5"/>
  <c r="F6" i="3" s="1"/>
  <c r="X17" i="5"/>
  <c r="T24" i="5"/>
  <c r="AH29" i="5"/>
  <c r="F30" i="3" s="1"/>
  <c r="Z29" i="5"/>
  <c r="T29" i="5"/>
  <c r="AR29" i="5"/>
  <c r="K30" i="3" s="1"/>
  <c r="AA36" i="5"/>
  <c r="T36" i="5"/>
  <c r="AB37" i="5"/>
  <c r="AD37" i="5" s="1"/>
  <c r="X37" i="5"/>
  <c r="AH37" i="5" s="1"/>
  <c r="F35" i="3" s="1"/>
  <c r="AN3" i="5"/>
  <c r="T6" i="5"/>
  <c r="AC8" i="5"/>
  <c r="AA10" i="5"/>
  <c r="F12" i="5"/>
  <c r="AA12" i="5"/>
  <c r="X12" i="5"/>
  <c r="AH12" i="5" s="1"/>
  <c r="F5" i="3" s="1"/>
  <c r="AB12" i="5"/>
  <c r="AD12" i="5" s="1"/>
  <c r="X18" i="5"/>
  <c r="AB18" i="5"/>
  <c r="AD18" i="5" s="1"/>
  <c r="AH25" i="5"/>
  <c r="F25" i="3" s="1"/>
  <c r="Z25" i="5"/>
  <c r="T25" i="5"/>
  <c r="AF25" i="5" s="1"/>
  <c r="F27" i="5"/>
  <c r="AF27" i="5" s="1"/>
  <c r="D28" i="3" s="1"/>
  <c r="Z27" i="5"/>
  <c r="F31" i="5"/>
  <c r="AF31" i="5" s="1"/>
  <c r="D34" i="3" s="1"/>
  <c r="Z31" i="5"/>
  <c r="X3" i="5"/>
  <c r="AH3" i="5" s="1"/>
  <c r="F15" i="3" s="1"/>
  <c r="AR8" i="5"/>
  <c r="K9" i="3" s="1"/>
  <c r="AD10" i="5"/>
  <c r="AR10" i="5"/>
  <c r="K16" i="3" s="1"/>
  <c r="Z13" i="5"/>
  <c r="F13" i="5"/>
  <c r="AF13" i="5" s="1"/>
  <c r="D11" i="3" s="1"/>
  <c r="AB16" i="5"/>
  <c r="AD16" i="5" s="1"/>
  <c r="X16" i="5"/>
  <c r="AH16" i="5" s="1"/>
  <c r="AC19" i="5"/>
  <c r="X19" i="5"/>
  <c r="AD29" i="5"/>
  <c r="AC31" i="5"/>
  <c r="AH4" i="5"/>
  <c r="F8" i="3" s="1"/>
  <c r="AR5" i="5"/>
  <c r="K4" i="3" s="1"/>
  <c r="AF11" i="5"/>
  <c r="D6" i="3" s="1"/>
  <c r="Z11" i="5"/>
  <c r="Z15" i="5"/>
  <c r="T15" i="5"/>
  <c r="AF15" i="5" s="1"/>
  <c r="AD17" i="5"/>
  <c r="F28" i="5"/>
  <c r="AF28" i="5" s="1"/>
  <c r="Z28" i="5"/>
  <c r="X38" i="5"/>
  <c r="AH38" i="5" s="1"/>
  <c r="F37" i="3" s="1"/>
  <c r="AB38" i="5"/>
  <c r="AD38" i="5" s="1"/>
  <c r="AB3" i="5"/>
  <c r="AD3" i="5" s="1"/>
  <c r="AA11" i="5"/>
  <c r="AB11" i="5"/>
  <c r="AD11" i="5" s="1"/>
  <c r="T12" i="5"/>
  <c r="T20" i="5"/>
  <c r="AH21" i="5"/>
  <c r="F29" i="3" s="1"/>
  <c r="Z21" i="5"/>
  <c r="T21" i="5"/>
  <c r="AF21" i="5" s="1"/>
  <c r="D29" i="3" s="1"/>
  <c r="AB23" i="5"/>
  <c r="X23" i="5"/>
  <c r="AF29" i="5"/>
  <c r="D30" i="3" s="1"/>
  <c r="AC48" i="5"/>
  <c r="X48" i="5"/>
  <c r="AE6" i="5"/>
  <c r="AJ6" i="5" s="1"/>
  <c r="J10" i="5"/>
  <c r="AH10" i="5" s="1"/>
  <c r="F16" i="3" s="1"/>
  <c r="AB19" i="5"/>
  <c r="J19" i="5"/>
  <c r="AC20" i="5"/>
  <c r="AR22" i="5"/>
  <c r="K22" i="3" s="1"/>
  <c r="AB24" i="5"/>
  <c r="AD24" i="5" s="1"/>
  <c r="X24" i="5"/>
  <c r="X26" i="5"/>
  <c r="AB26" i="5"/>
  <c r="AD26" i="5" s="1"/>
  <c r="AF32" i="5"/>
  <c r="D31" i="3" s="1"/>
  <c r="Z33" i="5"/>
  <c r="F33" i="5"/>
  <c r="AF33" i="5" s="1"/>
  <c r="D32" i="3" s="1"/>
  <c r="F35" i="5"/>
  <c r="AF35" i="5" s="1"/>
  <c r="D40" i="3" s="1"/>
  <c r="Z35" i="5"/>
  <c r="AH36" i="5"/>
  <c r="F39" i="3" s="1"/>
  <c r="AC44" i="5"/>
  <c r="AH51" i="5"/>
  <c r="F50" i="3" s="1"/>
  <c r="J52" i="5"/>
  <c r="AH52" i="5" s="1"/>
  <c r="F44" i="3" s="1"/>
  <c r="AC52" i="5"/>
  <c r="AD52" i="5" s="1"/>
  <c r="AC53" i="5"/>
  <c r="X53" i="5"/>
  <c r="AL8" i="6"/>
  <c r="V9" i="3" s="1"/>
  <c r="AA5" i="5"/>
  <c r="AQ9" i="5"/>
  <c r="X13" i="5"/>
  <c r="X14" i="5"/>
  <c r="AH14" i="5" s="1"/>
  <c r="F12" i="3" s="1"/>
  <c r="X15" i="5"/>
  <c r="AH15" i="5" s="1"/>
  <c r="F18" i="3" s="1"/>
  <c r="AB15" i="5"/>
  <c r="AD15" i="5" s="1"/>
  <c r="T16" i="5"/>
  <c r="AF16" i="5" s="1"/>
  <c r="D17" i="3" s="1"/>
  <c r="Z16" i="5"/>
  <c r="AB22" i="5"/>
  <c r="AD22" i="5" s="1"/>
  <c r="X22" i="5"/>
  <c r="AH22" i="5" s="1"/>
  <c r="F22" i="3" s="1"/>
  <c r="AR23" i="5"/>
  <c r="K24" i="3" s="1"/>
  <c r="AF26" i="5"/>
  <c r="D26" i="3" s="1"/>
  <c r="X29" i="5"/>
  <c r="J31" i="5"/>
  <c r="F34" i="5"/>
  <c r="AA35" i="5"/>
  <c r="Z41" i="5"/>
  <c r="F41" i="5"/>
  <c r="AF41" i="5" s="1"/>
  <c r="D47" i="3" s="1"/>
  <c r="AK43" i="5"/>
  <c r="H45" i="3" s="1"/>
  <c r="AH48" i="5"/>
  <c r="F42" i="3" s="1"/>
  <c r="AL14" i="6"/>
  <c r="V12" i="3" s="1"/>
  <c r="AK23" i="6"/>
  <c r="U24" i="3" s="1"/>
  <c r="AN4" i="5"/>
  <c r="I8" i="3" s="1"/>
  <c r="F9" i="5"/>
  <c r="AF9" i="5" s="1"/>
  <c r="D10" i="3" s="1"/>
  <c r="Z12" i="5"/>
  <c r="AA14" i="5"/>
  <c r="AF18" i="5"/>
  <c r="D13" i="3" s="1"/>
  <c r="AR18" i="5"/>
  <c r="K13" i="3" s="1"/>
  <c r="F20" i="5"/>
  <c r="Z20" i="5"/>
  <c r="AC23" i="5"/>
  <c r="AR24" i="5"/>
  <c r="K21" i="3" s="1"/>
  <c r="AB31" i="5"/>
  <c r="AD31" i="5" s="1"/>
  <c r="X31" i="5"/>
  <c r="T32" i="5"/>
  <c r="AF40" i="5"/>
  <c r="D51" i="3" s="1"/>
  <c r="AK41" i="5"/>
  <c r="H47" i="3" s="1"/>
  <c r="AJ42" i="5"/>
  <c r="AR42" i="5"/>
  <c r="K52" i="3" s="1"/>
  <c r="AD43" i="5"/>
  <c r="AE47" i="5"/>
  <c r="AJ47" i="5" s="1"/>
  <c r="AR49" i="5"/>
  <c r="K49" i="3" s="1"/>
  <c r="AJ50" i="5"/>
  <c r="AB50" i="5"/>
  <c r="AD50" i="5" s="1"/>
  <c r="X50" i="5"/>
  <c r="AH50" i="5" s="1"/>
  <c r="F43" i="3" s="1"/>
  <c r="AD14" i="5"/>
  <c r="X27" i="5"/>
  <c r="AC27" i="5"/>
  <c r="AE32" i="5"/>
  <c r="AJ32" i="5" s="1"/>
  <c r="AB32" i="5"/>
  <c r="AD32" i="5" s="1"/>
  <c r="X32" i="5"/>
  <c r="AH32" i="5" s="1"/>
  <c r="F31" i="3" s="1"/>
  <c r="Z36" i="5"/>
  <c r="F36" i="5"/>
  <c r="AF36" i="5" s="1"/>
  <c r="D39" i="3" s="1"/>
  <c r="AB36" i="5"/>
  <c r="AD36" i="5" s="1"/>
  <c r="Z44" i="5"/>
  <c r="F44" i="5"/>
  <c r="AF44" i="5" s="1"/>
  <c r="D41" i="3" s="1"/>
  <c r="X44" i="5"/>
  <c r="AH44" i="5" s="1"/>
  <c r="AB44" i="5"/>
  <c r="AD44" i="5" s="1"/>
  <c r="AJ45" i="5"/>
  <c r="AF51" i="5"/>
  <c r="D50" i="3" s="1"/>
  <c r="AD53" i="5"/>
  <c r="AQ4" i="5"/>
  <c r="AF7" i="5"/>
  <c r="D20" i="3" s="1"/>
  <c r="T8" i="5"/>
  <c r="AF8" i="5" s="1"/>
  <c r="F19" i="5"/>
  <c r="AF19" i="5" s="1"/>
  <c r="D14" i="3" s="1"/>
  <c r="Z19" i="5"/>
  <c r="J23" i="5"/>
  <c r="AH23" i="5" s="1"/>
  <c r="F24" i="3" s="1"/>
  <c r="AB27" i="5"/>
  <c r="AD27" i="5" s="1"/>
  <c r="J27" i="5"/>
  <c r="AH27" i="5" s="1"/>
  <c r="F28" i="3" s="1"/>
  <c r="AA30" i="5"/>
  <c r="AB30" i="5"/>
  <c r="AD30" i="5" s="1"/>
  <c r="X30" i="5"/>
  <c r="AH30" i="5" s="1"/>
  <c r="F33" i="3" s="1"/>
  <c r="AR31" i="5"/>
  <c r="K34" i="3" s="1"/>
  <c r="AH33" i="5"/>
  <c r="F32" i="3" s="1"/>
  <c r="AQ33" i="5"/>
  <c r="AH35" i="5"/>
  <c r="F40" i="3" s="1"/>
  <c r="T35" i="5"/>
  <c r="AF37" i="5"/>
  <c r="D35" i="3" s="1"/>
  <c r="AD39" i="5"/>
  <c r="AN40" i="5"/>
  <c r="I51" i="3" s="1"/>
  <c r="AK51" i="5"/>
  <c r="H50" i="3" s="1"/>
  <c r="AF52" i="5"/>
  <c r="Z18" i="5"/>
  <c r="X20" i="5"/>
  <c r="AE21" i="5"/>
  <c r="AJ21" i="5" s="1"/>
  <c r="Z26" i="5"/>
  <c r="X28" i="5"/>
  <c r="AH28" i="5" s="1"/>
  <c r="F27" i="3" s="1"/>
  <c r="AE29" i="5"/>
  <c r="AJ29" i="5" s="1"/>
  <c r="T34" i="5"/>
  <c r="AB34" i="5"/>
  <c r="AD34" i="5" s="1"/>
  <c r="X34" i="5"/>
  <c r="T37" i="5"/>
  <c r="X40" i="5"/>
  <c r="AQ40" i="5"/>
  <c r="AH41" i="5"/>
  <c r="F47" i="3" s="1"/>
  <c r="AF42" i="5"/>
  <c r="D52" i="3" s="1"/>
  <c r="G6" i="6"/>
  <c r="R11" i="6"/>
  <c r="P6" i="3" s="1"/>
  <c r="AL19" i="6"/>
  <c r="V14" i="3" s="1"/>
  <c r="AL36" i="6"/>
  <c r="V39" i="3" s="1"/>
  <c r="AE19" i="5"/>
  <c r="AJ19" i="5" s="1"/>
  <c r="T22" i="5"/>
  <c r="AE27" i="5"/>
  <c r="AJ27" i="5" s="1"/>
  <c r="T30" i="5"/>
  <c r="AJ37" i="5"/>
  <c r="F38" i="5"/>
  <c r="AH39" i="5"/>
  <c r="F36" i="3" s="1"/>
  <c r="AC42" i="5"/>
  <c r="AD42" i="5" s="1"/>
  <c r="AL7" i="6"/>
  <c r="V20" i="3" s="1"/>
  <c r="AL22" i="6"/>
  <c r="V22" i="3" s="1"/>
  <c r="AL32" i="6"/>
  <c r="V31" i="3" s="1"/>
  <c r="AL33" i="6"/>
  <c r="V32" i="3" s="1"/>
  <c r="AE13" i="5"/>
  <c r="AJ13" i="5" s="1"/>
  <c r="F14" i="5"/>
  <c r="AF14" i="5" s="1"/>
  <c r="J18" i="5"/>
  <c r="AH18" i="5" s="1"/>
  <c r="F13" i="3" s="1"/>
  <c r="AN18" i="5"/>
  <c r="I13" i="3" s="1"/>
  <c r="J26" i="5"/>
  <c r="AH26" i="5" s="1"/>
  <c r="F26" i="3" s="1"/>
  <c r="AN26" i="5"/>
  <c r="I26" i="3" s="1"/>
  <c r="AN33" i="5"/>
  <c r="I32" i="3" s="1"/>
  <c r="AC36" i="5"/>
  <c r="AN36" i="5"/>
  <c r="I39" i="3" s="1"/>
  <c r="J45" i="5"/>
  <c r="AH45" i="5" s="1"/>
  <c r="F48" i="3" s="1"/>
  <c r="AB45" i="5"/>
  <c r="AD45" i="5" s="1"/>
  <c r="AD46" i="5"/>
  <c r="F49" i="5"/>
  <c r="AF49" i="5" s="1"/>
  <c r="D49" i="3" s="1"/>
  <c r="Z49" i="5"/>
  <c r="AB49" i="5"/>
  <c r="AD49" i="5" s="1"/>
  <c r="X49" i="5"/>
  <c r="AL16" i="6"/>
  <c r="V17" i="3" s="1"/>
  <c r="R24" i="6"/>
  <c r="P21" i="3" s="1"/>
  <c r="AC21" i="5"/>
  <c r="AD21" i="5" s="1"/>
  <c r="F22" i="5"/>
  <c r="AQ25" i="5"/>
  <c r="AC29" i="5"/>
  <c r="F30" i="5"/>
  <c r="J34" i="5"/>
  <c r="T38" i="5"/>
  <c r="AH40" i="5"/>
  <c r="F51" i="3" s="1"/>
  <c r="AQ41" i="5"/>
  <c r="AN51" i="5"/>
  <c r="I50" i="3" s="1"/>
  <c r="AA53" i="5"/>
  <c r="Q3" i="6"/>
  <c r="O15" i="3" s="1"/>
  <c r="Q6" i="6"/>
  <c r="O19" i="3" s="1"/>
  <c r="AB8" i="6"/>
  <c r="R9" i="3" s="1"/>
  <c r="AL24" i="6"/>
  <c r="V21" i="3" s="1"/>
  <c r="R27" i="6"/>
  <c r="P28" i="3" s="1"/>
  <c r="T42" i="5"/>
  <c r="AF46" i="5"/>
  <c r="D46" i="3" s="1"/>
  <c r="Z46" i="5"/>
  <c r="AE48" i="5"/>
  <c r="AJ48" i="5" s="1"/>
  <c r="T50" i="5"/>
  <c r="AF50" i="5" s="1"/>
  <c r="D43" i="3" s="1"/>
  <c r="Z53" i="5"/>
  <c r="F53" i="5"/>
  <c r="AF53" i="5" s="1"/>
  <c r="AL5" i="6"/>
  <c r="V4" i="3" s="1"/>
  <c r="AB15" i="6"/>
  <c r="R18" i="3" s="1"/>
  <c r="AK15" i="6"/>
  <c r="U18" i="3" s="1"/>
  <c r="AL35" i="6"/>
  <c r="V40" i="3" s="1"/>
  <c r="AB40" i="6"/>
  <c r="R51" i="3" s="1"/>
  <c r="AL53" i="6"/>
  <c r="V54" i="3" s="1"/>
  <c r="T3" i="7"/>
  <c r="AB15" i="3" s="1"/>
  <c r="AG15" i="3" s="1"/>
  <c r="T12" i="7"/>
  <c r="AB5" i="3" s="1"/>
  <c r="AG5" i="3" s="1"/>
  <c r="Z24" i="5"/>
  <c r="Z32" i="5"/>
  <c r="Z42" i="5"/>
  <c r="AR43" i="5"/>
  <c r="K45" i="3" s="1"/>
  <c r="Z45" i="5"/>
  <c r="F45" i="5"/>
  <c r="AF45" i="5" s="1"/>
  <c r="D48" i="3" s="1"/>
  <c r="X46" i="5"/>
  <c r="AH46" i="5" s="1"/>
  <c r="F46" i="3" s="1"/>
  <c r="AC47" i="5"/>
  <c r="J49" i="5"/>
  <c r="Z50" i="5"/>
  <c r="AR51" i="5"/>
  <c r="K50" i="3" s="1"/>
  <c r="G7" i="6"/>
  <c r="G8" i="6"/>
  <c r="R13" i="6"/>
  <c r="P11" i="3" s="1"/>
  <c r="R19" i="6"/>
  <c r="P14" i="3" s="1"/>
  <c r="AA31" i="6"/>
  <c r="K36" i="6"/>
  <c r="N39" i="3" s="1"/>
  <c r="AK39" i="6"/>
  <c r="U36" i="3" s="1"/>
  <c r="AA44" i="5"/>
  <c r="T47" i="5"/>
  <c r="AF47" i="5" s="1"/>
  <c r="D53" i="3" s="1"/>
  <c r="F48" i="5"/>
  <c r="AF48" i="5" s="1"/>
  <c r="D42" i="3" s="1"/>
  <c r="AA48" i="5"/>
  <c r="AB48" i="5"/>
  <c r="T51" i="5"/>
  <c r="AA52" i="5"/>
  <c r="AH53" i="5"/>
  <c r="F54" i="3" s="1"/>
  <c r="AL3" i="6"/>
  <c r="V15" i="3" s="1"/>
  <c r="AK4" i="6"/>
  <c r="U8" i="3" s="1"/>
  <c r="AB5" i="6"/>
  <c r="R4" i="3" s="1"/>
  <c r="AB6" i="6"/>
  <c r="R19" i="3" s="1"/>
  <c r="G20" i="6"/>
  <c r="AL28" i="6"/>
  <c r="V27" i="3" s="1"/>
  <c r="W27" i="3" s="1"/>
  <c r="AL39" i="6"/>
  <c r="V36" i="3" s="1"/>
  <c r="Q44" i="6"/>
  <c r="O41" i="3" s="1"/>
  <c r="AL11" i="6"/>
  <c r="V6" i="3" s="1"/>
  <c r="R17" i="6"/>
  <c r="P7" i="3" s="1"/>
  <c r="AK18" i="6"/>
  <c r="U13" i="3" s="1"/>
  <c r="AL30" i="6"/>
  <c r="V33" i="3" s="1"/>
  <c r="R31" i="6"/>
  <c r="P34" i="3" s="1"/>
  <c r="T40" i="5"/>
  <c r="J42" i="5"/>
  <c r="AH42" i="5" s="1"/>
  <c r="F52" i="3" s="1"/>
  <c r="Z43" i="5"/>
  <c r="X47" i="5"/>
  <c r="AH47" i="5" s="1"/>
  <c r="F53" i="3" s="1"/>
  <c r="AB47" i="5"/>
  <c r="AB51" i="5"/>
  <c r="AD51" i="5" s="1"/>
  <c r="X51" i="5"/>
  <c r="G5" i="6"/>
  <c r="G9" i="6"/>
  <c r="AK12" i="6"/>
  <c r="U5" i="3" s="1"/>
  <c r="K16" i="6"/>
  <c r="N17" i="3" s="1"/>
  <c r="AL17" i="6"/>
  <c r="V7" i="3" s="1"/>
  <c r="K24" i="6"/>
  <c r="N21" i="3" s="1"/>
  <c r="R34" i="6"/>
  <c r="P38" i="3" s="1"/>
  <c r="R39" i="6"/>
  <c r="P36" i="3" s="1"/>
  <c r="T44" i="7"/>
  <c r="AB41" i="3" s="1"/>
  <c r="AG41" i="3" s="1"/>
  <c r="G14" i="6"/>
  <c r="R21" i="6"/>
  <c r="P29" i="3" s="1"/>
  <c r="AK21" i="6"/>
  <c r="U29" i="3" s="1"/>
  <c r="G25" i="6"/>
  <c r="G30" i="6"/>
  <c r="AL38" i="6"/>
  <c r="V37" i="3" s="1"/>
  <c r="AK48" i="6"/>
  <c r="U42" i="3" s="1"/>
  <c r="AL50" i="6"/>
  <c r="V43" i="3" s="1"/>
  <c r="AA8" i="6"/>
  <c r="Q16" i="6"/>
  <c r="O17" i="3" s="1"/>
  <c r="AB16" i="6"/>
  <c r="R17" i="3" s="1"/>
  <c r="K18" i="6"/>
  <c r="AL18" i="6"/>
  <c r="V13" i="3" s="1"/>
  <c r="AB19" i="6"/>
  <c r="R14" i="3" s="1"/>
  <c r="AK20" i="6"/>
  <c r="U23" i="3" s="1"/>
  <c r="AB26" i="6"/>
  <c r="R26" i="3" s="1"/>
  <c r="AL34" i="6"/>
  <c r="V38" i="3" s="1"/>
  <c r="Q35" i="6"/>
  <c r="O40" i="3" s="1"/>
  <c r="R43" i="6"/>
  <c r="P45" i="3" s="1"/>
  <c r="AB13" i="6"/>
  <c r="AL15" i="6"/>
  <c r="V18" i="3" s="1"/>
  <c r="R22" i="6"/>
  <c r="P22" i="3" s="1"/>
  <c r="W22" i="3" s="1"/>
  <c r="AB24" i="6"/>
  <c r="R21" i="3" s="1"/>
  <c r="AK28" i="6"/>
  <c r="U27" i="3" s="1"/>
  <c r="R32" i="6"/>
  <c r="P31" i="3" s="1"/>
  <c r="W31" i="3" s="1"/>
  <c r="R40" i="6"/>
  <c r="P51" i="3" s="1"/>
  <c r="AL21" i="6"/>
  <c r="V29" i="3" s="1"/>
  <c r="AL23" i="6"/>
  <c r="V24" i="3" s="1"/>
  <c r="W24" i="3" s="1"/>
  <c r="AL25" i="6"/>
  <c r="V25" i="3" s="1"/>
  <c r="R36" i="6"/>
  <c r="P39" i="3" s="1"/>
  <c r="W39" i="3" s="1"/>
  <c r="AA10" i="6"/>
  <c r="AB10" i="6" s="1"/>
  <c r="AK10" i="6"/>
  <c r="U16" i="3" s="1"/>
  <c r="V23" i="6"/>
  <c r="Q24" i="3" s="1"/>
  <c r="O25" i="4" s="1"/>
  <c r="AB27" i="6"/>
  <c r="R28" i="3" s="1"/>
  <c r="AB29" i="6"/>
  <c r="R30" i="3" s="1"/>
  <c r="AB31" i="6"/>
  <c r="R34" i="3" s="1"/>
  <c r="G33" i="6"/>
  <c r="AL37" i="6"/>
  <c r="V35" i="3" s="1"/>
  <c r="AL43" i="6"/>
  <c r="V45" i="3" s="1"/>
  <c r="AL45" i="6"/>
  <c r="V48" i="3" s="1"/>
  <c r="W48" i="3" s="1"/>
  <c r="G46" i="6"/>
  <c r="AB47" i="6"/>
  <c r="R53" i="3" s="1"/>
  <c r="AK47" i="6"/>
  <c r="U53" i="3" s="1"/>
  <c r="AB50" i="6"/>
  <c r="R43" i="3" s="1"/>
  <c r="AK51" i="6"/>
  <c r="U50" i="3" s="1"/>
  <c r="N4" i="7"/>
  <c r="Z8" i="3" s="1"/>
  <c r="T6" i="7"/>
  <c r="AB19" i="3" s="1"/>
  <c r="AG19" i="3" s="1"/>
  <c r="R42" i="6"/>
  <c r="P52" i="3" s="1"/>
  <c r="AB42" i="6"/>
  <c r="AK49" i="6"/>
  <c r="U49" i="3" s="1"/>
  <c r="R53" i="6"/>
  <c r="P54" i="3" s="1"/>
  <c r="T8" i="7"/>
  <c r="AB9" i="3" s="1"/>
  <c r="AG9" i="3" s="1"/>
  <c r="T9" i="7"/>
  <c r="AB10" i="3" s="1"/>
  <c r="AG10" i="3" s="1"/>
  <c r="AG9" i="7"/>
  <c r="AF10" i="3" s="1"/>
  <c r="AG11" i="7"/>
  <c r="AF6" i="3" s="1"/>
  <c r="T15" i="7"/>
  <c r="AB18" i="3" s="1"/>
  <c r="AG18" i="3" s="1"/>
  <c r="AG15" i="7"/>
  <c r="AF18" i="3" s="1"/>
  <c r="T52" i="7"/>
  <c r="AB44" i="3" s="1"/>
  <c r="AG44" i="3" s="1"/>
  <c r="G41" i="6"/>
  <c r="AL46" i="6"/>
  <c r="V46" i="3" s="1"/>
  <c r="R49" i="6"/>
  <c r="P49" i="3" s="1"/>
  <c r="AG14" i="7"/>
  <c r="AF12" i="3" s="1"/>
  <c r="AG17" i="7"/>
  <c r="AF7" i="3" s="1"/>
  <c r="AG7" i="3" s="1"/>
  <c r="AG21" i="7"/>
  <c r="AF29" i="3" s="1"/>
  <c r="T48" i="7"/>
  <c r="AB42" i="3" s="1"/>
  <c r="AB43" i="6"/>
  <c r="R45" i="3" s="1"/>
  <c r="R47" i="6"/>
  <c r="P53" i="3" s="1"/>
  <c r="R50" i="6"/>
  <c r="P43" i="3" s="1"/>
  <c r="AL52" i="6"/>
  <c r="V44" i="3" s="1"/>
  <c r="W44" i="3" s="1"/>
  <c r="T5" i="7"/>
  <c r="AB4" i="3" s="1"/>
  <c r="AG5" i="7"/>
  <c r="AF4" i="3" s="1"/>
  <c r="AG7" i="7"/>
  <c r="AF20" i="3" s="1"/>
  <c r="T11" i="7"/>
  <c r="AB6" i="3" s="1"/>
  <c r="AA38" i="6"/>
  <c r="AB38" i="6" s="1"/>
  <c r="R37" i="3" s="1"/>
  <c r="AB44" i="6"/>
  <c r="R41" i="3" s="1"/>
  <c r="AK44" i="6"/>
  <c r="U41" i="3" s="1"/>
  <c r="G48" i="6"/>
  <c r="R51" i="6"/>
  <c r="P50" i="3" s="1"/>
  <c r="N12" i="7"/>
  <c r="Z5" i="3" s="1"/>
  <c r="T14" i="7"/>
  <c r="AB12" i="3" s="1"/>
  <c r="AG12" i="3" s="1"/>
  <c r="T21" i="7"/>
  <c r="AB29" i="3" s="1"/>
  <c r="AG19" i="7"/>
  <c r="AF14" i="3" s="1"/>
  <c r="T26" i="7"/>
  <c r="AB26" i="3" s="1"/>
  <c r="AG26" i="3" s="1"/>
  <c r="AG27" i="7"/>
  <c r="AF28" i="3" s="1"/>
  <c r="T37" i="7"/>
  <c r="AB35" i="3" s="1"/>
  <c r="T42" i="7"/>
  <c r="AB52" i="3" s="1"/>
  <c r="AG52" i="3" s="1"/>
  <c r="AG47" i="7"/>
  <c r="AF53" i="3" s="1"/>
  <c r="AG53" i="7"/>
  <c r="AF54" i="3" s="1"/>
  <c r="H16" i="7"/>
  <c r="Y17" i="3" s="1"/>
  <c r="H20" i="7"/>
  <c r="Y23" i="3" s="1"/>
  <c r="H21" i="7"/>
  <c r="Y29" i="3" s="1"/>
  <c r="T22" i="7"/>
  <c r="AB22" i="3" s="1"/>
  <c r="N32" i="7"/>
  <c r="Z31" i="3" s="1"/>
  <c r="H37" i="7"/>
  <c r="Y35" i="3" s="1"/>
  <c r="AG41" i="7"/>
  <c r="AF47" i="3" s="1"/>
  <c r="N44" i="7"/>
  <c r="Z41" i="3" s="1"/>
  <c r="T47" i="7"/>
  <c r="AB53" i="3" s="1"/>
  <c r="AG53" i="3" s="1"/>
  <c r="AF49" i="7"/>
  <c r="AE49" i="3" s="1"/>
  <c r="H53" i="7"/>
  <c r="Y54" i="3" s="1"/>
  <c r="AF17" i="7"/>
  <c r="AE7" i="3" s="1"/>
  <c r="T23" i="7"/>
  <c r="AB24" i="3" s="1"/>
  <c r="AB23" i="7"/>
  <c r="H24" i="7"/>
  <c r="Y21" i="3" s="1"/>
  <c r="H25" i="7"/>
  <c r="Y25" i="3" s="1"/>
  <c r="C23" i="4" s="1"/>
  <c r="AF29" i="7"/>
  <c r="AE30" i="3" s="1"/>
  <c r="AC15" i="4" s="1"/>
  <c r="N30" i="7"/>
  <c r="Z33" i="3" s="1"/>
  <c r="AF32" i="7"/>
  <c r="AE31" i="3" s="1"/>
  <c r="AB35" i="7"/>
  <c r="N38" i="7"/>
  <c r="Z37" i="3" s="1"/>
  <c r="N39" i="7"/>
  <c r="Z36" i="3" s="1"/>
  <c r="T41" i="7"/>
  <c r="AB47" i="3" s="1"/>
  <c r="S46" i="7"/>
  <c r="AA46" i="3" s="1"/>
  <c r="AG48" i="7"/>
  <c r="AF42" i="3" s="1"/>
  <c r="N28" i="7"/>
  <c r="Z27" i="3" s="1"/>
  <c r="AG28" i="7"/>
  <c r="AF27" i="3" s="1"/>
  <c r="N31" i="7"/>
  <c r="Z34" i="3" s="1"/>
  <c r="T35" i="7"/>
  <c r="AB40" i="3" s="1"/>
  <c r="AF37" i="7"/>
  <c r="AE35" i="3" s="1"/>
  <c r="H41" i="7"/>
  <c r="Y47" i="3" s="1"/>
  <c r="AG45" i="7"/>
  <c r="AF48" i="3" s="1"/>
  <c r="N48" i="7"/>
  <c r="Z42" i="3" s="1"/>
  <c r="T51" i="7"/>
  <c r="AB50" i="3" s="1"/>
  <c r="AB51" i="7"/>
  <c r="AG52" i="7"/>
  <c r="AF44" i="3" s="1"/>
  <c r="N20" i="7"/>
  <c r="Z23" i="3" s="1"/>
  <c r="AG20" i="7"/>
  <c r="AF23" i="3" s="1"/>
  <c r="T34" i="7"/>
  <c r="AB38" i="3" s="1"/>
  <c r="AG38" i="3" s="1"/>
  <c r="AG39" i="7"/>
  <c r="AF36" i="3" s="1"/>
  <c r="T45" i="7"/>
  <c r="AB48" i="3" s="1"/>
  <c r="AG48" i="3" s="1"/>
  <c r="T50" i="7"/>
  <c r="AB43" i="3" s="1"/>
  <c r="AG43" i="3" s="1"/>
  <c r="N52" i="7"/>
  <c r="Z44" i="3" s="1"/>
  <c r="N19" i="7"/>
  <c r="Z14" i="3" s="1"/>
  <c r="AF20" i="7"/>
  <c r="AE23" i="3" s="1"/>
  <c r="AF21" i="7"/>
  <c r="AE29" i="3" s="1"/>
  <c r="N24" i="7"/>
  <c r="Z21" i="3" s="1"/>
  <c r="AG24" i="7"/>
  <c r="AF21" i="3" s="1"/>
  <c r="N27" i="7"/>
  <c r="Z28" i="3" s="1"/>
  <c r="N36" i="7"/>
  <c r="Z39" i="3" s="1"/>
  <c r="T39" i="7"/>
  <c r="AB36" i="3" s="1"/>
  <c r="AF41" i="7"/>
  <c r="AE47" i="3" s="1"/>
  <c r="H45" i="7"/>
  <c r="Y48" i="3" s="1"/>
  <c r="AG49" i="7"/>
  <c r="AF49" i="3" s="1"/>
  <c r="T18" i="7"/>
  <c r="AB13" i="3" s="1"/>
  <c r="AG13" i="3" s="1"/>
  <c r="W22" i="7"/>
  <c r="AC22" i="3" s="1"/>
  <c r="AA25" i="4" s="1"/>
  <c r="T31" i="7"/>
  <c r="AB34" i="3" s="1"/>
  <c r="AB31" i="7"/>
  <c r="H32" i="7"/>
  <c r="Y31" i="3" s="1"/>
  <c r="H33" i="7"/>
  <c r="Y32" i="3" s="1"/>
  <c r="S38" i="7"/>
  <c r="AA37" i="3" s="1"/>
  <c r="R25" i="4" s="1"/>
  <c r="AG40" i="7"/>
  <c r="AF51" i="3" s="1"/>
  <c r="AG51" i="3" s="1"/>
  <c r="AB43" i="7"/>
  <c r="N46" i="7"/>
  <c r="Z46" i="3" s="1"/>
  <c r="N47" i="7"/>
  <c r="Z53" i="3" s="1"/>
  <c r="T49" i="7"/>
  <c r="AB49" i="3" s="1"/>
  <c r="H12" i="10"/>
  <c r="AK11" i="3" s="1"/>
  <c r="N23" i="7"/>
  <c r="Z24" i="3" s="1"/>
  <c r="T29" i="7"/>
  <c r="AB30" i="3" s="1"/>
  <c r="AG37" i="7"/>
  <c r="AF35" i="3" s="1"/>
  <c r="H4" i="10"/>
  <c r="AK4" i="3" s="1"/>
  <c r="H36" i="10"/>
  <c r="AK35" i="3" s="1"/>
  <c r="C2" i="10"/>
  <c r="BP29" i="13"/>
  <c r="BP34" i="13"/>
  <c r="H44" i="10"/>
  <c r="AK48" i="3" s="1"/>
  <c r="H52" i="10"/>
  <c r="AK54" i="3" s="1"/>
  <c r="BP5" i="13"/>
  <c r="BP10" i="13"/>
  <c r="BP21" i="13"/>
  <c r="BP26" i="13"/>
  <c r="H28" i="10"/>
  <c r="AK30" i="3" s="1"/>
  <c r="B19" i="10"/>
  <c r="C19" i="10" s="1"/>
  <c r="H19" i="10" s="1"/>
  <c r="AK23" i="3" s="1"/>
  <c r="BL19" i="16"/>
  <c r="B27" i="10"/>
  <c r="C27" i="10" s="1"/>
  <c r="H27" i="10" s="1"/>
  <c r="AK27" i="3" s="1"/>
  <c r="BL27" i="16"/>
  <c r="BL30" i="16"/>
  <c r="B30" i="10"/>
  <c r="C30" i="10" s="1"/>
  <c r="B35" i="10"/>
  <c r="C35" i="10" s="1"/>
  <c r="H35" i="10" s="1"/>
  <c r="AK39" i="3" s="1"/>
  <c r="BL35" i="16"/>
  <c r="BL38" i="16"/>
  <c r="B38" i="10"/>
  <c r="C38" i="10" s="1"/>
  <c r="B43" i="10"/>
  <c r="C43" i="10" s="1"/>
  <c r="H43" i="10" s="1"/>
  <c r="AK41" i="3" s="1"/>
  <c r="BL43" i="16"/>
  <c r="BL46" i="16"/>
  <c r="B46" i="10"/>
  <c r="C46" i="10" s="1"/>
  <c r="B51" i="10"/>
  <c r="C51" i="10" s="1"/>
  <c r="H51" i="10" s="1"/>
  <c r="AK44" i="3" s="1"/>
  <c r="BL51" i="16"/>
  <c r="BP25" i="13"/>
  <c r="BH3" i="15"/>
  <c r="BI3" i="15" s="1"/>
  <c r="BJ5" i="15"/>
  <c r="BK6" i="15"/>
  <c r="BH11" i="15"/>
  <c r="BI11" i="15" s="1"/>
  <c r="BJ13" i="15"/>
  <c r="BK14" i="15"/>
  <c r="BH19" i="15"/>
  <c r="BI19" i="15" s="1"/>
  <c r="BK22" i="15"/>
  <c r="BH27" i="15"/>
  <c r="BI27" i="15" s="1"/>
  <c r="BK30" i="15"/>
  <c r="BH35" i="15"/>
  <c r="BI35" i="15" s="1"/>
  <c r="BJ37" i="15"/>
  <c r="BK38" i="15"/>
  <c r="BH43" i="15"/>
  <c r="BI43" i="15" s="1"/>
  <c r="BJ45" i="15"/>
  <c r="BK46" i="15"/>
  <c r="BH51" i="15"/>
  <c r="BI51" i="15" s="1"/>
  <c r="BJ53" i="15"/>
  <c r="BJ4" i="15"/>
  <c r="BH10" i="15"/>
  <c r="BI10" i="15" s="1"/>
  <c r="BJ12" i="15"/>
  <c r="BH18" i="15"/>
  <c r="BI18" i="15" s="1"/>
  <c r="BJ20" i="15"/>
  <c r="BH26" i="15"/>
  <c r="BI26" i="15" s="1"/>
  <c r="BJ28" i="15"/>
  <c r="BH34" i="15"/>
  <c r="BI34" i="15" s="1"/>
  <c r="BJ36" i="15"/>
  <c r="BH42" i="15"/>
  <c r="BI42" i="15" s="1"/>
  <c r="BJ44" i="15"/>
  <c r="BH50" i="15"/>
  <c r="BI50" i="15" s="1"/>
  <c r="BK53" i="15"/>
  <c r="BH9" i="15"/>
  <c r="BI9" i="15" s="1"/>
  <c r="BH17" i="15"/>
  <c r="BI17" i="15" s="1"/>
  <c r="BK20" i="15"/>
  <c r="BH25" i="15"/>
  <c r="BI25" i="15" s="1"/>
  <c r="BK28" i="15"/>
  <c r="BH33" i="15"/>
  <c r="BI33" i="15" s="1"/>
  <c r="BJ35" i="15"/>
  <c r="BH41" i="15"/>
  <c r="BI41" i="15" s="1"/>
  <c r="BJ43" i="15"/>
  <c r="BH49" i="15"/>
  <c r="BI49" i="15" s="1"/>
  <c r="BJ51" i="15"/>
  <c r="BK52" i="15"/>
  <c r="BH8" i="15"/>
  <c r="BI8" i="15" s="1"/>
  <c r="BH16" i="15"/>
  <c r="BI16" i="15" s="1"/>
  <c r="BH24" i="15"/>
  <c r="BI24" i="15" s="1"/>
  <c r="BH32" i="15"/>
  <c r="BI32" i="15" s="1"/>
  <c r="BH40" i="15"/>
  <c r="BI40" i="15" s="1"/>
  <c r="BH48" i="15"/>
  <c r="BI48" i="15" s="1"/>
  <c r="BK51" i="15"/>
  <c r="BH7" i="15"/>
  <c r="BI7" i="15" s="1"/>
  <c r="AN20" i="3" s="1"/>
  <c r="BJ9" i="15"/>
  <c r="BH15" i="15"/>
  <c r="BI15" i="15" s="1"/>
  <c r="BJ17" i="15"/>
  <c r="BH23" i="15"/>
  <c r="BI23" i="15" s="1"/>
  <c r="BJ25" i="15"/>
  <c r="BH31" i="15"/>
  <c r="BI31" i="15" s="1"/>
  <c r="BJ33" i="15"/>
  <c r="BK34" i="15"/>
  <c r="BH39" i="15"/>
  <c r="BI39" i="15" s="1"/>
  <c r="BJ41" i="15"/>
  <c r="BK42" i="15"/>
  <c r="BH47" i="15"/>
  <c r="BI47" i="15" s="1"/>
  <c r="BJ49" i="15"/>
  <c r="BK50" i="15"/>
  <c r="BH6" i="15"/>
  <c r="BI6" i="15" s="1"/>
  <c r="BJ8" i="15"/>
  <c r="BK9" i="15"/>
  <c r="BH14" i="15"/>
  <c r="BI14" i="15" s="1"/>
  <c r="BJ16" i="15"/>
  <c r="BK17" i="15"/>
  <c r="BH22" i="15"/>
  <c r="BI22" i="15" s="1"/>
  <c r="BJ24" i="15"/>
  <c r="BK25" i="15"/>
  <c r="BH30" i="15"/>
  <c r="BI30" i="15" s="1"/>
  <c r="BJ32" i="15"/>
  <c r="BK33" i="15"/>
  <c r="BH38" i="15"/>
  <c r="BI38" i="15" s="1"/>
  <c r="BJ40" i="15"/>
  <c r="BK41" i="15"/>
  <c r="BH46" i="15"/>
  <c r="BI46" i="15" s="1"/>
  <c r="BJ48" i="15"/>
  <c r="BK49" i="15"/>
  <c r="BJ7" i="15"/>
  <c r="BK8" i="15"/>
  <c r="BJ15" i="15"/>
  <c r="BK16" i="15"/>
  <c r="BJ23" i="15"/>
  <c r="BK24" i="15"/>
  <c r="BJ31" i="15"/>
  <c r="BK32" i="15"/>
  <c r="BJ39" i="15"/>
  <c r="BK40" i="15"/>
  <c r="BJ47" i="15"/>
  <c r="BK48" i="15"/>
  <c r="R24" i="4" l="1"/>
  <c r="W18" i="3"/>
  <c r="M13" i="4"/>
  <c r="X13" i="4"/>
  <c r="W35" i="3"/>
  <c r="Y13" i="4"/>
  <c r="R10" i="6"/>
  <c r="P16" i="3" s="1"/>
  <c r="R29" i="6"/>
  <c r="P30" i="3" s="1"/>
  <c r="R35" i="6"/>
  <c r="P40" i="3" s="1"/>
  <c r="W40" i="3" s="1"/>
  <c r="M24" i="4"/>
  <c r="W37" i="3"/>
  <c r="R16" i="6"/>
  <c r="P17" i="3" s="1"/>
  <c r="M29" i="4"/>
  <c r="M25" i="4"/>
  <c r="AA13" i="4"/>
  <c r="D15" i="3"/>
  <c r="AK3" i="5"/>
  <c r="H15" i="3" s="1"/>
  <c r="F17" i="3"/>
  <c r="AK16" i="5"/>
  <c r="H17" i="3" s="1"/>
  <c r="L17" i="3" s="1"/>
  <c r="F10" i="3"/>
  <c r="AK9" i="5"/>
  <c r="H10" i="3" s="1"/>
  <c r="L10" i="3" s="1"/>
  <c r="D7" i="3"/>
  <c r="AK17" i="5"/>
  <c r="H7" i="3" s="1"/>
  <c r="F41" i="3"/>
  <c r="AK44" i="5"/>
  <c r="H41" i="3" s="1"/>
  <c r="L41" i="3" s="1"/>
  <c r="D25" i="3"/>
  <c r="AK25" i="5"/>
  <c r="H25" i="3" s="1"/>
  <c r="D9" i="3"/>
  <c r="AK8" i="5"/>
  <c r="H9" i="3" s="1"/>
  <c r="L9" i="3" s="1"/>
  <c r="D18" i="3"/>
  <c r="AK15" i="5"/>
  <c r="H18" i="3" s="1"/>
  <c r="L18" i="3" s="1"/>
  <c r="AH18" i="3" s="1"/>
  <c r="V19" i="4"/>
  <c r="S13" i="4"/>
  <c r="R8" i="6"/>
  <c r="P9" i="3" s="1"/>
  <c r="W9" i="3" s="1"/>
  <c r="M9" i="3"/>
  <c r="AR41" i="5"/>
  <c r="K47" i="3" s="1"/>
  <c r="J47" i="3"/>
  <c r="AR4" i="5"/>
  <c r="K8" i="3" s="1"/>
  <c r="J8" i="3"/>
  <c r="S19" i="4"/>
  <c r="W52" i="3"/>
  <c r="R5" i="6"/>
  <c r="P4" i="3" s="1"/>
  <c r="M4" i="3"/>
  <c r="D15" i="10"/>
  <c r="E15" i="10" s="1"/>
  <c r="H15" i="10" s="1"/>
  <c r="AK17" i="3" s="1"/>
  <c r="AN17" i="3"/>
  <c r="AG29" i="3"/>
  <c r="AL10" i="6"/>
  <c r="V16" i="3" s="1"/>
  <c r="W16" i="3" s="1"/>
  <c r="R16" i="3"/>
  <c r="AD48" i="5"/>
  <c r="T16" i="7"/>
  <c r="AB17" i="3" s="1"/>
  <c r="AG17" i="3" s="1"/>
  <c r="AK47" i="5"/>
  <c r="H53" i="3" s="1"/>
  <c r="L53" i="3" s="1"/>
  <c r="G53" i="3"/>
  <c r="L8" i="3"/>
  <c r="L26" i="3"/>
  <c r="AK33" i="5"/>
  <c r="H32" i="3" s="1"/>
  <c r="S27" i="4"/>
  <c r="S15" i="4"/>
  <c r="V15" i="4"/>
  <c r="W13" i="4"/>
  <c r="W22" i="4"/>
  <c r="AA23" i="4"/>
  <c r="O22" i="4"/>
  <c r="O13" i="4"/>
  <c r="G28" i="4"/>
  <c r="Z28" i="4"/>
  <c r="O17" i="4"/>
  <c r="M17" i="4"/>
  <c r="W29" i="4"/>
  <c r="R15" i="4"/>
  <c r="Y7" i="4"/>
  <c r="AC25" i="4"/>
  <c r="X27" i="4"/>
  <c r="AL47" i="6"/>
  <c r="V53" i="3" s="1"/>
  <c r="AK37" i="5"/>
  <c r="H35" i="3" s="1"/>
  <c r="L35" i="3" s="1"/>
  <c r="G35" i="3"/>
  <c r="D13" i="10"/>
  <c r="E13" i="10" s="1"/>
  <c r="H13" i="10" s="1"/>
  <c r="AK12" i="3" s="1"/>
  <c r="AN12" i="3"/>
  <c r="D14" i="10"/>
  <c r="E14" i="10" s="1"/>
  <c r="H14" i="10" s="1"/>
  <c r="AK18" i="3" s="1"/>
  <c r="AN18" i="3"/>
  <c r="F26" i="10"/>
  <c r="G26" i="10" s="1"/>
  <c r="AO28" i="3"/>
  <c r="W43" i="3"/>
  <c r="AL20" i="6"/>
  <c r="V23" i="3" s="1"/>
  <c r="W17" i="3"/>
  <c r="AR40" i="5"/>
  <c r="K51" i="3" s="1"/>
  <c r="J51" i="3"/>
  <c r="I9" i="4"/>
  <c r="Z9" i="4"/>
  <c r="I29" i="4"/>
  <c r="AK18" i="5"/>
  <c r="H13" i="3" s="1"/>
  <c r="L13" i="3" s="1"/>
  <c r="C27" i="4"/>
  <c r="AA27" i="4"/>
  <c r="D38" i="10"/>
  <c r="E38" i="10" s="1"/>
  <c r="AN36" i="3"/>
  <c r="D7" i="10"/>
  <c r="E7" i="10" s="1"/>
  <c r="AN9" i="3"/>
  <c r="F7" i="10"/>
  <c r="G7" i="10" s="1"/>
  <c r="AO9" i="3"/>
  <c r="B54" i="10"/>
  <c r="AG49" i="3"/>
  <c r="T24" i="7"/>
  <c r="AB21" i="3" s="1"/>
  <c r="AG21" i="3" s="1"/>
  <c r="W53" i="3"/>
  <c r="R44" i="6"/>
  <c r="P41" i="3" s="1"/>
  <c r="AL31" i="6"/>
  <c r="V34" i="3" s="1"/>
  <c r="AR25" i="5"/>
  <c r="K25" i="3" s="1"/>
  <c r="J25" i="3"/>
  <c r="G14" i="3"/>
  <c r="AK21" i="5"/>
  <c r="H29" i="3" s="1"/>
  <c r="L29" i="3" s="1"/>
  <c r="G29" i="3"/>
  <c r="AK35" i="5"/>
  <c r="H40" i="3" s="1"/>
  <c r="L40" i="3" s="1"/>
  <c r="L45" i="3"/>
  <c r="AK6" i="5"/>
  <c r="H19" i="3" s="1"/>
  <c r="G19" i="3"/>
  <c r="AK28" i="5"/>
  <c r="H27" i="3" s="1"/>
  <c r="L27" i="3" s="1"/>
  <c r="D27" i="3"/>
  <c r="AR3" i="5"/>
  <c r="K15" i="3" s="1"/>
  <c r="I15" i="3"/>
  <c r="G24" i="4" s="1"/>
  <c r="AR17" i="5"/>
  <c r="K7" i="3" s="1"/>
  <c r="J7" i="3"/>
  <c r="I8" i="4" s="1"/>
  <c r="AA24" i="4"/>
  <c r="O27" i="4"/>
  <c r="C19" i="4"/>
  <c r="R3" i="6"/>
  <c r="P15" i="3" s="1"/>
  <c r="W15" i="3" s="1"/>
  <c r="S29" i="4"/>
  <c r="G22" i="3"/>
  <c r="E16" i="4" s="1"/>
  <c r="AR6" i="5"/>
  <c r="K19" i="3" s="1"/>
  <c r="J19" i="3"/>
  <c r="O24" i="4"/>
  <c r="AA15" i="4"/>
  <c r="Q23" i="4"/>
  <c r="M28" i="4"/>
  <c r="S28" i="4"/>
  <c r="X17" i="4"/>
  <c r="C29" i="4"/>
  <c r="AC29" i="4"/>
  <c r="R29" i="4"/>
  <c r="S7" i="4"/>
  <c r="V7" i="4"/>
  <c r="V18" i="4"/>
  <c r="Y18" i="4"/>
  <c r="AG20" i="3"/>
  <c r="AG51" i="7"/>
  <c r="AF50" i="3" s="1"/>
  <c r="AD50" i="3"/>
  <c r="R14" i="6"/>
  <c r="P12" i="3" s="1"/>
  <c r="W12" i="3" s="1"/>
  <c r="M12" i="3"/>
  <c r="W28" i="3"/>
  <c r="AK42" i="5"/>
  <c r="H52" i="3" s="1"/>
  <c r="L52" i="3" s="1"/>
  <c r="G52" i="3"/>
  <c r="AK5" i="5"/>
  <c r="H4" i="3" s="1"/>
  <c r="G4" i="3"/>
  <c r="X19" i="4"/>
  <c r="X22" i="4"/>
  <c r="D45" i="10"/>
  <c r="E45" i="10" s="1"/>
  <c r="H45" i="10" s="1"/>
  <c r="AK46" i="3" s="1"/>
  <c r="AN46" i="3"/>
  <c r="D21" i="10"/>
  <c r="E21" i="10" s="1"/>
  <c r="H21" i="10" s="1"/>
  <c r="AK22" i="3" s="1"/>
  <c r="AN22" i="3"/>
  <c r="D39" i="10"/>
  <c r="E39" i="10" s="1"/>
  <c r="H39" i="10" s="1"/>
  <c r="AK51" i="3" s="1"/>
  <c r="AN51" i="3"/>
  <c r="G11" i="3"/>
  <c r="AR33" i="5"/>
  <c r="K32" i="3" s="1"/>
  <c r="J32" i="3"/>
  <c r="G19" i="4"/>
  <c r="AC24" i="4"/>
  <c r="M22" i="4"/>
  <c r="D32" i="10"/>
  <c r="E32" i="10" s="1"/>
  <c r="H32" i="10" s="1"/>
  <c r="AK32" i="3" s="1"/>
  <c r="AN32" i="3"/>
  <c r="F18" i="10"/>
  <c r="G18" i="10" s="1"/>
  <c r="AO14" i="3"/>
  <c r="B55" i="10"/>
  <c r="AG36" i="3"/>
  <c r="R25" i="6"/>
  <c r="P25" i="3" s="1"/>
  <c r="W25" i="3" s="1"/>
  <c r="M25" i="3"/>
  <c r="W14" i="3"/>
  <c r="AK32" i="5"/>
  <c r="H31" i="3" s="1"/>
  <c r="L31" i="3" s="1"/>
  <c r="G31" i="3"/>
  <c r="D41" i="10"/>
  <c r="E41" i="10" s="1"/>
  <c r="H41" i="10" s="1"/>
  <c r="AK52" i="3" s="1"/>
  <c r="AN52" i="3"/>
  <c r="D9" i="10"/>
  <c r="E9" i="10" s="1"/>
  <c r="H9" i="10" s="1"/>
  <c r="AK16" i="3" s="1"/>
  <c r="AN16" i="3"/>
  <c r="D10" i="10"/>
  <c r="E10" i="10" s="1"/>
  <c r="H10" i="10" s="1"/>
  <c r="AK6" i="3" s="1"/>
  <c r="AN6" i="3"/>
  <c r="AG30" i="3"/>
  <c r="AG35" i="7"/>
  <c r="AF40" i="3" s="1"/>
  <c r="AG40" i="3" s="1"/>
  <c r="AD40" i="3"/>
  <c r="AG35" i="3"/>
  <c r="D29" i="10"/>
  <c r="E29" i="10" s="1"/>
  <c r="H29" i="10" s="1"/>
  <c r="AK33" i="3" s="1"/>
  <c r="AN33" i="3"/>
  <c r="D24" i="10"/>
  <c r="E24" i="10" s="1"/>
  <c r="H24" i="10" s="1"/>
  <c r="AK25" i="3" s="1"/>
  <c r="AN25" i="3"/>
  <c r="D34" i="10"/>
  <c r="E34" i="10" s="1"/>
  <c r="H34" i="10" s="1"/>
  <c r="AK40" i="3" s="1"/>
  <c r="AN40" i="3"/>
  <c r="F2" i="10"/>
  <c r="AO15" i="3"/>
  <c r="AG31" i="7"/>
  <c r="AF34" i="3" s="1"/>
  <c r="AD34" i="3"/>
  <c r="T33" i="7"/>
  <c r="AB32" i="3" s="1"/>
  <c r="AG32" i="3" s="1"/>
  <c r="AG32" i="7"/>
  <c r="AF31" i="3" s="1"/>
  <c r="AG6" i="3"/>
  <c r="R41" i="6"/>
  <c r="P47" i="3" s="1"/>
  <c r="W47" i="3" s="1"/>
  <c r="M47" i="3"/>
  <c r="W54" i="3"/>
  <c r="R33" i="6"/>
  <c r="P32" i="3" s="1"/>
  <c r="W32" i="3" s="1"/>
  <c r="M32" i="3"/>
  <c r="AL40" i="6"/>
  <c r="V51" i="3" s="1"/>
  <c r="W51" i="3" s="1"/>
  <c r="AL29" i="6"/>
  <c r="V30" i="3" s="1"/>
  <c r="W30" i="3" s="1"/>
  <c r="W29" i="3"/>
  <c r="AD47" i="5"/>
  <c r="W7" i="3"/>
  <c r="AB16" i="4"/>
  <c r="P15" i="4"/>
  <c r="P18" i="4"/>
  <c r="Y16" i="4"/>
  <c r="AL12" i="6"/>
  <c r="V5" i="3" s="1"/>
  <c r="W5" i="3" s="1"/>
  <c r="AF22" i="5"/>
  <c r="D22" i="3" s="1"/>
  <c r="AL6" i="6"/>
  <c r="V19" i="3" s="1"/>
  <c r="M27" i="4"/>
  <c r="Y27" i="4"/>
  <c r="P3" i="4"/>
  <c r="Z24" i="4"/>
  <c r="W24" i="4"/>
  <c r="X15" i="4"/>
  <c r="G15" i="4"/>
  <c r="W12" i="4"/>
  <c r="X23" i="4"/>
  <c r="O23" i="4"/>
  <c r="AK10" i="5"/>
  <c r="H16" i="3" s="1"/>
  <c r="L16" i="3" s="1"/>
  <c r="S22" i="4"/>
  <c r="V22" i="4"/>
  <c r="Q13" i="4"/>
  <c r="AC17" i="4"/>
  <c r="AG22" i="7"/>
  <c r="AF22" i="3" s="1"/>
  <c r="AD23" i="4" s="1"/>
  <c r="G29" i="4"/>
  <c r="V3" i="4"/>
  <c r="AA3" i="4"/>
  <c r="W7" i="4"/>
  <c r="AA7" i="4"/>
  <c r="X18" i="4"/>
  <c r="Y19" i="4"/>
  <c r="Y15" i="4"/>
  <c r="S25" i="4"/>
  <c r="Y29" i="4"/>
  <c r="Q29" i="4"/>
  <c r="X7" i="4"/>
  <c r="G18" i="4"/>
  <c r="Y3" i="4"/>
  <c r="X25" i="4"/>
  <c r="D33" i="10"/>
  <c r="E33" i="10" s="1"/>
  <c r="H33" i="10" s="1"/>
  <c r="AK38" i="3" s="1"/>
  <c r="AN38" i="3"/>
  <c r="AG42" i="3"/>
  <c r="Q19" i="4"/>
  <c r="D30" i="10"/>
  <c r="E30" i="10" s="1"/>
  <c r="H30" i="10" s="1"/>
  <c r="AK34" i="3" s="1"/>
  <c r="AN34" i="3"/>
  <c r="D47" i="10"/>
  <c r="E47" i="10" s="1"/>
  <c r="H47" i="10" s="1"/>
  <c r="AK42" i="3" s="1"/>
  <c r="AN42" i="3"/>
  <c r="D48" i="10"/>
  <c r="E48" i="10" s="1"/>
  <c r="H48" i="10" s="1"/>
  <c r="AK49" i="3" s="1"/>
  <c r="AN49" i="3"/>
  <c r="D16" i="10"/>
  <c r="E16" i="10" s="1"/>
  <c r="H16" i="10" s="1"/>
  <c r="AK7" i="3" s="1"/>
  <c r="AN7" i="3"/>
  <c r="D50" i="10"/>
  <c r="E50" i="10" s="1"/>
  <c r="H50" i="10" s="1"/>
  <c r="AK50" i="3" s="1"/>
  <c r="AN50" i="3"/>
  <c r="D26" i="10"/>
  <c r="E26" i="10" s="1"/>
  <c r="AN28" i="3"/>
  <c r="D2" i="10"/>
  <c r="AN15" i="3"/>
  <c r="H38" i="10"/>
  <c r="AK36" i="3" s="1"/>
  <c r="AG43" i="7"/>
  <c r="AF45" i="3" s="1"/>
  <c r="AG45" i="3" s="1"/>
  <c r="AD45" i="3"/>
  <c r="T30" i="7"/>
  <c r="AB33" i="3" s="1"/>
  <c r="AG33" i="3" s="1"/>
  <c r="AG50" i="3"/>
  <c r="T25" i="7"/>
  <c r="AB25" i="3" s="1"/>
  <c r="AG25" i="3" s="1"/>
  <c r="AL49" i="6"/>
  <c r="V49" i="3" s="1"/>
  <c r="W49" i="3" s="1"/>
  <c r="AG29" i="7"/>
  <c r="AF30" i="3" s="1"/>
  <c r="AL42" i="6"/>
  <c r="V52" i="3" s="1"/>
  <c r="R52" i="3"/>
  <c r="R9" i="6"/>
  <c r="P10" i="3" s="1"/>
  <c r="W10" i="3" s="1"/>
  <c r="M10" i="3"/>
  <c r="K16" i="4" s="1"/>
  <c r="R7" i="6"/>
  <c r="P20" i="3" s="1"/>
  <c r="W20" i="3" s="1"/>
  <c r="M20" i="3"/>
  <c r="AL48" i="6"/>
  <c r="V42" i="3" s="1"/>
  <c r="AK53" i="5"/>
  <c r="H54" i="3" s="1"/>
  <c r="L54" i="3" s="1"/>
  <c r="D54" i="3"/>
  <c r="AL26" i="6"/>
  <c r="V26" i="3" s="1"/>
  <c r="W26" i="3" s="1"/>
  <c r="W21" i="3"/>
  <c r="AK14" i="5"/>
  <c r="H12" i="3" s="1"/>
  <c r="L12" i="3" s="1"/>
  <c r="AH12" i="3" s="1"/>
  <c r="D12" i="3"/>
  <c r="AF38" i="5"/>
  <c r="W6" i="3"/>
  <c r="AH6" i="3" s="1"/>
  <c r="AK52" i="5"/>
  <c r="H44" i="3" s="1"/>
  <c r="L44" i="3" s="1"/>
  <c r="AH44" i="3" s="1"/>
  <c r="D44" i="3"/>
  <c r="L47" i="3"/>
  <c r="AL27" i="6"/>
  <c r="V28" i="3" s="1"/>
  <c r="AR36" i="5"/>
  <c r="K39" i="3" s="1"/>
  <c r="AK36" i="5"/>
  <c r="H39" i="3" s="1"/>
  <c r="L39" i="3" s="1"/>
  <c r="AH39" i="3" s="1"/>
  <c r="AK40" i="5"/>
  <c r="H51" i="3" s="1"/>
  <c r="L51" i="3" s="1"/>
  <c r="AF12" i="5"/>
  <c r="S18" i="4"/>
  <c r="Q27" i="4"/>
  <c r="AA19" i="4"/>
  <c r="AH13" i="5"/>
  <c r="F11" i="3" s="1"/>
  <c r="S24" i="4"/>
  <c r="AK23" i="5"/>
  <c r="H24" i="3" s="1"/>
  <c r="L24" i="3" s="1"/>
  <c r="M23" i="4"/>
  <c r="M15" i="4"/>
  <c r="W15" i="4"/>
  <c r="R23" i="4"/>
  <c r="Y23" i="4"/>
  <c r="S12" i="4"/>
  <c r="V13" i="4"/>
  <c r="AA17" i="4"/>
  <c r="Q15" i="4"/>
  <c r="AC7" i="4"/>
  <c r="M7" i="4"/>
  <c r="O18" i="4"/>
  <c r="Y22" i="4"/>
  <c r="I25" i="4"/>
  <c r="V17" i="4"/>
  <c r="Y17" i="4"/>
  <c r="O29" i="4"/>
  <c r="X29" i="4"/>
  <c r="Q7" i="4"/>
  <c r="O7" i="4"/>
  <c r="T20" i="7"/>
  <c r="AB23" i="3" s="1"/>
  <c r="AG23" i="3" s="1"/>
  <c r="M18" i="4"/>
  <c r="W18" i="4"/>
  <c r="C25" i="4"/>
  <c r="Y24" i="4"/>
  <c r="G25" i="4"/>
  <c r="Q25" i="4"/>
  <c r="AG34" i="3"/>
  <c r="T27" i="7"/>
  <c r="AB28" i="3" s="1"/>
  <c r="AG28" i="3" s="1"/>
  <c r="G27" i="4"/>
  <c r="C24" i="4"/>
  <c r="D25" i="10"/>
  <c r="E25" i="10" s="1"/>
  <c r="H25" i="10" s="1"/>
  <c r="AK26" i="3" s="1"/>
  <c r="AN26" i="3"/>
  <c r="L26" i="4"/>
  <c r="AG4" i="3"/>
  <c r="R46" i="6"/>
  <c r="P46" i="3" s="1"/>
  <c r="W46" i="3" s="1"/>
  <c r="M46" i="3"/>
  <c r="AL13" i="6"/>
  <c r="V11" i="3" s="1"/>
  <c r="T28" i="4" s="1"/>
  <c r="R11" i="3"/>
  <c r="O16" i="4" s="1"/>
  <c r="W36" i="3"/>
  <c r="R6" i="6"/>
  <c r="P19" i="3" s="1"/>
  <c r="M19" i="3"/>
  <c r="G3" i="4"/>
  <c r="D31" i="10"/>
  <c r="E31" i="10" s="1"/>
  <c r="H31" i="10" s="1"/>
  <c r="AK31" i="3" s="1"/>
  <c r="AN31" i="3"/>
  <c r="AG47" i="3"/>
  <c r="T53" i="7"/>
  <c r="AB54" i="3" s="1"/>
  <c r="AG54" i="3" s="1"/>
  <c r="T19" i="7"/>
  <c r="AB14" i="3" s="1"/>
  <c r="AG14" i="3" s="1"/>
  <c r="T4" i="7"/>
  <c r="AB8" i="3" s="1"/>
  <c r="Z16" i="4" s="1"/>
  <c r="T28" i="7"/>
  <c r="AB27" i="3" s="1"/>
  <c r="AG27" i="3" s="1"/>
  <c r="W45" i="3"/>
  <c r="R30" i="6"/>
  <c r="P33" i="3" s="1"/>
  <c r="W33" i="3" s="1"/>
  <c r="M33" i="3"/>
  <c r="W38" i="3"/>
  <c r="AL4" i="6"/>
  <c r="V8" i="3" s="1"/>
  <c r="W8" i="3" s="1"/>
  <c r="AH34" i="5"/>
  <c r="F38" i="3" s="1"/>
  <c r="AK29" i="5"/>
  <c r="H30" i="3" s="1"/>
  <c r="L30" i="3" s="1"/>
  <c r="G30" i="3"/>
  <c r="AK45" i="5"/>
  <c r="H48" i="3" s="1"/>
  <c r="L48" i="3" s="1"/>
  <c r="AH48" i="3" s="1"/>
  <c r="G48" i="3"/>
  <c r="AK50" i="5"/>
  <c r="H43" i="3" s="1"/>
  <c r="L43" i="3" s="1"/>
  <c r="AH43" i="3" s="1"/>
  <c r="G43" i="3"/>
  <c r="AF34" i="5"/>
  <c r="AR9" i="5"/>
  <c r="K10" i="3" s="1"/>
  <c r="J10" i="3"/>
  <c r="AK46" i="5"/>
  <c r="H46" i="3" s="1"/>
  <c r="L46" i="3" s="1"/>
  <c r="AH19" i="5"/>
  <c r="F14" i="3" s="1"/>
  <c r="AK39" i="5"/>
  <c r="H36" i="3" s="1"/>
  <c r="L36" i="3" s="1"/>
  <c r="O19" i="4"/>
  <c r="O3" i="4"/>
  <c r="AC19" i="4"/>
  <c r="V24" i="4"/>
  <c r="X24" i="4"/>
  <c r="C13" i="4"/>
  <c r="C15" i="4"/>
  <c r="R22" i="4"/>
  <c r="R13" i="4"/>
  <c r="V28" i="4"/>
  <c r="Q24" i="4"/>
  <c r="S17" i="4"/>
  <c r="M3" i="4"/>
  <c r="V29" i="4"/>
  <c r="AA29" i="4"/>
  <c r="T32" i="7"/>
  <c r="AB31" i="3" s="1"/>
  <c r="G7" i="4"/>
  <c r="AC18" i="4"/>
  <c r="AC23" i="4"/>
  <c r="Z25" i="4"/>
  <c r="Y25" i="4"/>
  <c r="D5" i="10"/>
  <c r="E5" i="10" s="1"/>
  <c r="H5" i="10" s="1"/>
  <c r="AK19" i="3" s="1"/>
  <c r="D6" i="10"/>
  <c r="E6" i="10" s="1"/>
  <c r="H6" i="10" s="1"/>
  <c r="AK20" i="3" s="1"/>
  <c r="AN19" i="3"/>
  <c r="X3" i="4"/>
  <c r="D8" i="10"/>
  <c r="E8" i="10" s="1"/>
  <c r="H8" i="10" s="1"/>
  <c r="AK10" i="3" s="1"/>
  <c r="AN10" i="3"/>
  <c r="F22" i="10"/>
  <c r="G22" i="10" s="1"/>
  <c r="AO24" i="3"/>
  <c r="T46" i="7"/>
  <c r="AB46" i="3" s="1"/>
  <c r="AG46" i="3" s="1"/>
  <c r="R48" i="6"/>
  <c r="P42" i="3" s="1"/>
  <c r="W42" i="3" s="1"/>
  <c r="M42" i="3"/>
  <c r="L50" i="3"/>
  <c r="AF20" i="5"/>
  <c r="D46" i="10"/>
  <c r="E46" i="10" s="1"/>
  <c r="H46" i="10" s="1"/>
  <c r="AK53" i="3" s="1"/>
  <c r="AN53" i="3"/>
  <c r="D22" i="10"/>
  <c r="E22" i="10" s="1"/>
  <c r="H22" i="10" s="1"/>
  <c r="AK24" i="3" s="1"/>
  <c r="AN24" i="3"/>
  <c r="D40" i="10"/>
  <c r="E40" i="10" s="1"/>
  <c r="H40" i="10" s="1"/>
  <c r="AK47" i="3" s="1"/>
  <c r="AN47" i="3"/>
  <c r="D18" i="10"/>
  <c r="E18" i="10" s="1"/>
  <c r="H18" i="10" s="1"/>
  <c r="AK14" i="3" s="1"/>
  <c r="AN14" i="3"/>
  <c r="D37" i="10"/>
  <c r="E37" i="10" s="1"/>
  <c r="H37" i="10" s="1"/>
  <c r="AK37" i="3" s="1"/>
  <c r="AN37" i="3"/>
  <c r="D23" i="10"/>
  <c r="E23" i="10" s="1"/>
  <c r="AN21" i="3"/>
  <c r="D49" i="10"/>
  <c r="E49" i="10" s="1"/>
  <c r="H49" i="10" s="1"/>
  <c r="AK43" i="3" s="1"/>
  <c r="AN43" i="3"/>
  <c r="D17" i="10"/>
  <c r="E17" i="10" s="1"/>
  <c r="H17" i="10" s="1"/>
  <c r="AK13" i="3" s="1"/>
  <c r="AN13" i="3"/>
  <c r="D42" i="10"/>
  <c r="E42" i="10" s="1"/>
  <c r="H42" i="10" s="1"/>
  <c r="AK45" i="3" s="1"/>
  <c r="AN45" i="3"/>
  <c r="F23" i="10"/>
  <c r="G23" i="10" s="1"/>
  <c r="AO21" i="3"/>
  <c r="F31" i="10"/>
  <c r="G31" i="10" s="1"/>
  <c r="AO31" i="3"/>
  <c r="T38" i="7"/>
  <c r="AB37" i="3" s="1"/>
  <c r="AG37" i="3" s="1"/>
  <c r="AG23" i="7"/>
  <c r="AF24" i="3" s="1"/>
  <c r="AD25" i="4" s="1"/>
  <c r="AD24" i="3"/>
  <c r="W28" i="4" s="1"/>
  <c r="T36" i="7"/>
  <c r="AB39" i="3" s="1"/>
  <c r="AG39" i="3" s="1"/>
  <c r="AL44" i="6"/>
  <c r="V41" i="3" s="1"/>
  <c r="R18" i="6"/>
  <c r="P13" i="3" s="1"/>
  <c r="W13" i="3" s="1"/>
  <c r="N13" i="3"/>
  <c r="W34" i="3"/>
  <c r="R20" i="6"/>
  <c r="P23" i="3" s="1"/>
  <c r="W23" i="3" s="1"/>
  <c r="M23" i="3"/>
  <c r="AH49" i="5"/>
  <c r="AK48" i="5"/>
  <c r="H42" i="3" s="1"/>
  <c r="L42" i="3" s="1"/>
  <c r="G42" i="3"/>
  <c r="AF30" i="5"/>
  <c r="AK27" i="5"/>
  <c r="H28" i="3" s="1"/>
  <c r="L28" i="3" s="1"/>
  <c r="G28" i="3"/>
  <c r="E26" i="4" s="1"/>
  <c r="AH31" i="5"/>
  <c r="F34" i="3" s="1"/>
  <c r="AR26" i="5"/>
  <c r="K26" i="3" s="1"/>
  <c r="AD19" i="5"/>
  <c r="AD23" i="5"/>
  <c r="AC27" i="4"/>
  <c r="W27" i="4"/>
  <c r="R27" i="4"/>
  <c r="W19" i="4"/>
  <c r="R19" i="4"/>
  <c r="W3" i="4"/>
  <c r="AK24" i="5"/>
  <c r="H21" i="3" s="1"/>
  <c r="L21" i="3" s="1"/>
  <c r="AK7" i="5"/>
  <c r="H20" i="3" s="1"/>
  <c r="L20" i="3" s="1"/>
  <c r="M19" i="4"/>
  <c r="L24" i="4"/>
  <c r="AD24" i="4"/>
  <c r="S23" i="4"/>
  <c r="V23" i="4"/>
  <c r="S3" i="4"/>
  <c r="AC22" i="4"/>
  <c r="Z13" i="4"/>
  <c r="AC13" i="4"/>
  <c r="AB27" i="4"/>
  <c r="G17" i="4"/>
  <c r="AL51" i="6"/>
  <c r="V50" i="3" s="1"/>
  <c r="W50" i="3" s="1"/>
  <c r="R7" i="4"/>
  <c r="I18" i="4"/>
  <c r="W17" i="4"/>
  <c r="AH46" i="3" l="1"/>
  <c r="AH9" i="3"/>
  <c r="AH21" i="3"/>
  <c r="AH26" i="3"/>
  <c r="AH10" i="3"/>
  <c r="AI10" i="3" s="1"/>
  <c r="AH36" i="3"/>
  <c r="AI36" i="3" s="1"/>
  <c r="AH16" i="3"/>
  <c r="AI16" i="3" s="1"/>
  <c r="AH13" i="3"/>
  <c r="AI13" i="3" s="1"/>
  <c r="M20" i="4"/>
  <c r="S26" i="4"/>
  <c r="S20" i="4"/>
  <c r="I23" i="4"/>
  <c r="I24" i="4"/>
  <c r="T7" i="4"/>
  <c r="D33" i="3"/>
  <c r="AK30" i="5"/>
  <c r="H33" i="3" s="1"/>
  <c r="L33" i="3" s="1"/>
  <c r="AH33" i="3" s="1"/>
  <c r="L12" i="4"/>
  <c r="L17" i="4"/>
  <c r="X12" i="4"/>
  <c r="L25" i="4"/>
  <c r="V12" i="4"/>
  <c r="L28" i="4"/>
  <c r="L18" i="4"/>
  <c r="C12" i="4"/>
  <c r="L3" i="4"/>
  <c r="L13" i="4"/>
  <c r="AB12" i="4"/>
  <c r="Y12" i="4"/>
  <c r="M12" i="4"/>
  <c r="R12" i="4"/>
  <c r="L22" i="4"/>
  <c r="L27" i="4"/>
  <c r="O12" i="4"/>
  <c r="Q12" i="4"/>
  <c r="AA12" i="4"/>
  <c r="L15" i="4"/>
  <c r="AI46" i="3"/>
  <c r="H26" i="4"/>
  <c r="AB26" i="4"/>
  <c r="AD26" i="4"/>
  <c r="N20" i="4"/>
  <c r="T22" i="4"/>
  <c r="X20" i="4"/>
  <c r="AA20" i="4"/>
  <c r="T25" i="4"/>
  <c r="L29" i="4"/>
  <c r="AD19" i="4"/>
  <c r="AI12" i="3"/>
  <c r="O30" i="4"/>
  <c r="N30" i="4"/>
  <c r="Y30" i="4"/>
  <c r="AC30" i="4"/>
  <c r="P19" i="4"/>
  <c r="Q16" i="4"/>
  <c r="M16" i="4"/>
  <c r="P16" i="4"/>
  <c r="T3" i="4"/>
  <c r="W41" i="3"/>
  <c r="AH41" i="3" s="1"/>
  <c r="O9" i="4"/>
  <c r="S9" i="4"/>
  <c r="K9" i="4"/>
  <c r="V9" i="4"/>
  <c r="Y9" i="4"/>
  <c r="AH35" i="3"/>
  <c r="T17" i="4"/>
  <c r="P12" i="4"/>
  <c r="AD18" i="4"/>
  <c r="AH51" i="3"/>
  <c r="M30" i="4"/>
  <c r="AI9" i="3"/>
  <c r="AD8" i="4"/>
  <c r="AD15" i="4"/>
  <c r="Q9" i="4"/>
  <c r="Z22" i="4"/>
  <c r="AB7" i="4"/>
  <c r="AD17" i="4"/>
  <c r="P23" i="4"/>
  <c r="S8" i="4"/>
  <c r="AH30" i="3"/>
  <c r="AG8" i="3"/>
  <c r="V31" i="4" s="1"/>
  <c r="Z15" i="4"/>
  <c r="Z27" i="4"/>
  <c r="Z23" i="4"/>
  <c r="Q26" i="4"/>
  <c r="G26" i="4"/>
  <c r="AD20" i="4"/>
  <c r="E20" i="4"/>
  <c r="T29" i="4"/>
  <c r="Y26" i="4"/>
  <c r="AD29" i="4"/>
  <c r="R30" i="4"/>
  <c r="V30" i="4"/>
  <c r="AD30" i="4"/>
  <c r="C30" i="4"/>
  <c r="D55" i="10"/>
  <c r="E2" i="10"/>
  <c r="D54" i="10"/>
  <c r="I17" i="4"/>
  <c r="Z17" i="4"/>
  <c r="P27" i="4"/>
  <c r="P13" i="4"/>
  <c r="P22" i="4"/>
  <c r="X16" i="4"/>
  <c r="AK13" i="5"/>
  <c r="H11" i="3" s="1"/>
  <c r="L11" i="3" s="1"/>
  <c r="I7" i="4"/>
  <c r="I13" i="4"/>
  <c r="AB19" i="4"/>
  <c r="AH29" i="3"/>
  <c r="H7" i="10"/>
  <c r="AK9" i="3" s="1"/>
  <c r="I22" i="4"/>
  <c r="I15" i="4"/>
  <c r="AA9" i="4"/>
  <c r="AD9" i="4"/>
  <c r="P29" i="4"/>
  <c r="Z3" i="4"/>
  <c r="L25" i="3"/>
  <c r="AH25" i="3" s="1"/>
  <c r="X28" i="4"/>
  <c r="AB23" i="4"/>
  <c r="AK20" i="5"/>
  <c r="H23" i="3" s="1"/>
  <c r="L23" i="3" s="1"/>
  <c r="AH23" i="3" s="1"/>
  <c r="D23" i="3"/>
  <c r="K20" i="4"/>
  <c r="D37" i="3"/>
  <c r="AK38" i="5"/>
  <c r="H37" i="3" s="1"/>
  <c r="L37" i="3" s="1"/>
  <c r="AH37" i="3" s="1"/>
  <c r="I30" i="4"/>
  <c r="AH45" i="3"/>
  <c r="AI48" i="3"/>
  <c r="AI6" i="3"/>
  <c r="AC20" i="4"/>
  <c r="AD28" i="4"/>
  <c r="H16" i="4"/>
  <c r="L9" i="4"/>
  <c r="I3" i="4"/>
  <c r="AH20" i="3"/>
  <c r="AI21" i="3"/>
  <c r="AH42" i="3"/>
  <c r="Z7" i="4"/>
  <c r="P26" i="4"/>
  <c r="Z26" i="4"/>
  <c r="K26" i="4"/>
  <c r="O26" i="4"/>
  <c r="T9" i="4"/>
  <c r="I20" i="4"/>
  <c r="L20" i="4"/>
  <c r="AH47" i="3"/>
  <c r="AD3" i="4"/>
  <c r="G30" i="4"/>
  <c r="H30" i="4"/>
  <c r="K30" i="4"/>
  <c r="P25" i="4"/>
  <c r="AA28" i="4"/>
  <c r="C16" i="4"/>
  <c r="R16" i="4"/>
  <c r="AC16" i="4"/>
  <c r="AB5" i="4"/>
  <c r="T5" i="4"/>
  <c r="L5" i="4"/>
  <c r="Z5" i="4"/>
  <c r="R5" i="4"/>
  <c r="Y5" i="4"/>
  <c r="Q5" i="4"/>
  <c r="I5" i="4"/>
  <c r="X5" i="4"/>
  <c r="M5" i="4"/>
  <c r="V5" i="4"/>
  <c r="H5" i="4"/>
  <c r="G5" i="4"/>
  <c r="P5" i="4"/>
  <c r="AD5" i="4"/>
  <c r="E5" i="4"/>
  <c r="O5" i="4"/>
  <c r="N5" i="4"/>
  <c r="E3" i="4"/>
  <c r="C5" i="4"/>
  <c r="AA5" i="4"/>
  <c r="AC5" i="4"/>
  <c r="E17" i="4"/>
  <c r="W5" i="4"/>
  <c r="E23" i="4"/>
  <c r="E28" i="4"/>
  <c r="E12" i="4"/>
  <c r="E25" i="4"/>
  <c r="E7" i="4"/>
  <c r="E29" i="4"/>
  <c r="E13" i="4"/>
  <c r="E22" i="4"/>
  <c r="E8" i="4"/>
  <c r="E24" i="4"/>
  <c r="S5" i="4"/>
  <c r="E19" i="4"/>
  <c r="E15" i="4"/>
  <c r="E27" i="4"/>
  <c r="E18" i="4"/>
  <c r="G22" i="4"/>
  <c r="AB9" i="4"/>
  <c r="G9" i="4"/>
  <c r="E9" i="4"/>
  <c r="H9" i="4"/>
  <c r="T27" i="4"/>
  <c r="Z19" i="4"/>
  <c r="AG24" i="3"/>
  <c r="AH24" i="3" s="1"/>
  <c r="AI18" i="3"/>
  <c r="C28" i="4"/>
  <c r="AH17" i="3"/>
  <c r="AD12" i="4"/>
  <c r="AD14" i="4"/>
  <c r="V14" i="4"/>
  <c r="N14" i="4"/>
  <c r="AC14" i="4"/>
  <c r="M14" i="4"/>
  <c r="E14" i="4"/>
  <c r="N24" i="4"/>
  <c r="AA14" i="4"/>
  <c r="S14" i="4"/>
  <c r="K14" i="4"/>
  <c r="C14" i="4"/>
  <c r="Z14" i="4"/>
  <c r="R14" i="4"/>
  <c r="N26" i="4"/>
  <c r="P14" i="4"/>
  <c r="N12" i="4"/>
  <c r="O14" i="4"/>
  <c r="N13" i="4"/>
  <c r="AB14" i="4"/>
  <c r="L14" i="4"/>
  <c r="Y14" i="4"/>
  <c r="I14" i="4"/>
  <c r="X14" i="4"/>
  <c r="H14" i="4"/>
  <c r="W14" i="4"/>
  <c r="G14" i="4"/>
  <c r="N3" i="4"/>
  <c r="T14" i="4"/>
  <c r="N8" i="4"/>
  <c r="W4" i="3"/>
  <c r="Q14" i="4"/>
  <c r="N15" i="4"/>
  <c r="N23" i="4"/>
  <c r="N27" i="4"/>
  <c r="N17" i="4"/>
  <c r="N28" i="4"/>
  <c r="N25" i="4"/>
  <c r="N29" i="4"/>
  <c r="N19" i="4"/>
  <c r="N22" i="4"/>
  <c r="N18" i="4"/>
  <c r="N7" i="4"/>
  <c r="AH28" i="3"/>
  <c r="R20" i="4"/>
  <c r="AB30" i="4"/>
  <c r="AK22" i="5"/>
  <c r="H22" i="3" s="1"/>
  <c r="L22" i="3" s="1"/>
  <c r="N9" i="4"/>
  <c r="F49" i="3"/>
  <c r="D19" i="4" s="1"/>
  <c r="AK49" i="5"/>
  <c r="H49" i="3" s="1"/>
  <c r="L49" i="3" s="1"/>
  <c r="AH49" i="3" s="1"/>
  <c r="AB17" i="4"/>
  <c r="D38" i="3"/>
  <c r="AK34" i="5"/>
  <c r="H38" i="3" s="1"/>
  <c r="L38" i="3" s="1"/>
  <c r="AH38" i="3" s="1"/>
  <c r="W19" i="3"/>
  <c r="V26" i="4"/>
  <c r="I26" i="4"/>
  <c r="T26" i="4"/>
  <c r="W26" i="4"/>
  <c r="W20" i="4"/>
  <c r="O20" i="4"/>
  <c r="T18" i="4"/>
  <c r="Q20" i="4"/>
  <c r="T20" i="4"/>
  <c r="T15" i="4"/>
  <c r="T30" i="4"/>
  <c r="W30" i="4"/>
  <c r="P30" i="4"/>
  <c r="S30" i="4"/>
  <c r="H26" i="10"/>
  <c r="AK28" i="3" s="1"/>
  <c r="P28" i="4"/>
  <c r="AC12" i="4"/>
  <c r="L19" i="4"/>
  <c r="S16" i="4"/>
  <c r="AA16" i="4"/>
  <c r="G16" i="4"/>
  <c r="L4" i="3"/>
  <c r="AB25" i="4"/>
  <c r="G23" i="4"/>
  <c r="AB24" i="4"/>
  <c r="H19" i="4"/>
  <c r="AH27" i="3"/>
  <c r="AK19" i="5"/>
  <c r="H14" i="3" s="1"/>
  <c r="L14" i="3" s="1"/>
  <c r="AH14" i="3" s="1"/>
  <c r="I19" i="4"/>
  <c r="W9" i="4"/>
  <c r="M9" i="4"/>
  <c r="P9" i="4"/>
  <c r="P17" i="4"/>
  <c r="T12" i="4"/>
  <c r="L7" i="3"/>
  <c r="AH7" i="3" s="1"/>
  <c r="H20" i="4"/>
  <c r="L30" i="4"/>
  <c r="T13" i="4"/>
  <c r="T24" i="4"/>
  <c r="AD22" i="4"/>
  <c r="AH50" i="3"/>
  <c r="P20" i="4"/>
  <c r="AI39" i="3"/>
  <c r="Q30" i="4"/>
  <c r="AD7" i="4"/>
  <c r="AH40" i="3"/>
  <c r="C9" i="4"/>
  <c r="AI26" i="3"/>
  <c r="I12" i="4"/>
  <c r="H23" i="10"/>
  <c r="AK21" i="3" s="1"/>
  <c r="O28" i="4"/>
  <c r="G12" i="4"/>
  <c r="AG31" i="3"/>
  <c r="AH31" i="3" s="1"/>
  <c r="X8" i="4"/>
  <c r="I27" i="4"/>
  <c r="L31" i="4"/>
  <c r="I31" i="4"/>
  <c r="H31" i="4"/>
  <c r="AE18" i="4"/>
  <c r="AE17" i="4"/>
  <c r="R26" i="4"/>
  <c r="AC26" i="4"/>
  <c r="Z20" i="4"/>
  <c r="Y20" i="4"/>
  <c r="AB20" i="4"/>
  <c r="H29" i="4"/>
  <c r="L7" i="4"/>
  <c r="I28" i="4"/>
  <c r="AI44" i="3"/>
  <c r="AH54" i="3"/>
  <c r="AE30" i="4"/>
  <c r="X30" i="4"/>
  <c r="AA30" i="4"/>
  <c r="T8" i="4"/>
  <c r="T19" i="4"/>
  <c r="V16" i="4"/>
  <c r="N16" i="4"/>
  <c r="L16" i="4"/>
  <c r="F54" i="10"/>
  <c r="F55" i="10"/>
  <c r="G2" i="10"/>
  <c r="X9" i="4"/>
  <c r="Z12" i="4"/>
  <c r="L32" i="3"/>
  <c r="AH32" i="3" s="1"/>
  <c r="AH53" i="3"/>
  <c r="C7" i="4"/>
  <c r="L15" i="3"/>
  <c r="AH15" i="3" s="1"/>
  <c r="H17" i="4"/>
  <c r="AC8" i="4"/>
  <c r="C8" i="4"/>
  <c r="P8" i="4"/>
  <c r="H13" i="4"/>
  <c r="AA8" i="4"/>
  <c r="H28" i="4"/>
  <c r="H8" i="4"/>
  <c r="H24" i="4"/>
  <c r="V8" i="4"/>
  <c r="H12" i="4"/>
  <c r="H22" i="4"/>
  <c r="W8" i="4"/>
  <c r="H25" i="4"/>
  <c r="Y8" i="4"/>
  <c r="H18" i="4"/>
  <c r="H15" i="4"/>
  <c r="O8" i="4"/>
  <c r="L8" i="4"/>
  <c r="H3" i="4"/>
  <c r="H27" i="4"/>
  <c r="M8" i="4"/>
  <c r="AB8" i="4"/>
  <c r="H7" i="4"/>
  <c r="Q8" i="4"/>
  <c r="G8" i="4"/>
  <c r="R8" i="4"/>
  <c r="W11" i="3"/>
  <c r="T23" i="4"/>
  <c r="M26" i="4"/>
  <c r="AB22" i="4"/>
  <c r="AB28" i="4"/>
  <c r="Q28" i="4"/>
  <c r="R28" i="4"/>
  <c r="AB18" i="4"/>
  <c r="AB15" i="4"/>
  <c r="AB13" i="4"/>
  <c r="AB29" i="4"/>
  <c r="Y28" i="4"/>
  <c r="AD27" i="4"/>
  <c r="AI43" i="3"/>
  <c r="P24" i="4"/>
  <c r="X26" i="4"/>
  <c r="AA26" i="4"/>
  <c r="C26" i="4"/>
  <c r="AG22" i="3"/>
  <c r="G20" i="4"/>
  <c r="V20" i="4"/>
  <c r="C20" i="4"/>
  <c r="AC28" i="4"/>
  <c r="D5" i="3"/>
  <c r="AK12" i="5"/>
  <c r="H5" i="3" s="1"/>
  <c r="AD13" i="4"/>
  <c r="Z30" i="4"/>
  <c r="E30" i="4"/>
  <c r="Z29" i="4"/>
  <c r="AB3" i="4"/>
  <c r="L23" i="4"/>
  <c r="Z8" i="4"/>
  <c r="I16" i="4"/>
  <c r="AD16" i="4"/>
  <c r="T16" i="4"/>
  <c r="W16" i="4"/>
  <c r="AK31" i="5"/>
  <c r="H34" i="3" s="1"/>
  <c r="L34" i="3" s="1"/>
  <c r="AH34" i="3" s="1"/>
  <c r="AH52" i="3"/>
  <c r="H23" i="4"/>
  <c r="L19" i="3"/>
  <c r="R9" i="4"/>
  <c r="AC9" i="4"/>
  <c r="G13" i="4"/>
  <c r="AA11" i="4"/>
  <c r="S11" i="4"/>
  <c r="K11" i="4"/>
  <c r="C11" i="4"/>
  <c r="Z11" i="4"/>
  <c r="R11" i="4"/>
  <c r="X11" i="4"/>
  <c r="P11" i="4"/>
  <c r="H11" i="4"/>
  <c r="W11" i="4"/>
  <c r="O11" i="4"/>
  <c r="G11" i="4"/>
  <c r="AC11" i="4"/>
  <c r="M11" i="4"/>
  <c r="AB11" i="4"/>
  <c r="L11" i="4"/>
  <c r="K5" i="4"/>
  <c r="K13" i="4"/>
  <c r="Y11" i="4"/>
  <c r="I11" i="4"/>
  <c r="V11" i="4"/>
  <c r="K29" i="4"/>
  <c r="E11" i="4"/>
  <c r="K18" i="4"/>
  <c r="T11" i="4"/>
  <c r="K3" i="4"/>
  <c r="K24" i="4"/>
  <c r="K8" i="4"/>
  <c r="K27" i="4"/>
  <c r="AD11" i="4"/>
  <c r="N11" i="4"/>
  <c r="Q11" i="4"/>
  <c r="K15" i="4"/>
  <c r="K23" i="4"/>
  <c r="K25" i="4"/>
  <c r="K19" i="4"/>
  <c r="K22" i="4"/>
  <c r="K17" i="4"/>
  <c r="K7" i="4"/>
  <c r="K28" i="4"/>
  <c r="K12" i="4"/>
  <c r="P7" i="4"/>
  <c r="Z18" i="4"/>
  <c r="D12" i="4"/>
  <c r="F6" i="4" l="1"/>
  <c r="L6" i="4"/>
  <c r="E2" i="4"/>
  <c r="F22" i="4"/>
  <c r="F31" i="4"/>
  <c r="V6" i="4"/>
  <c r="B5" i="4"/>
  <c r="N2" i="4"/>
  <c r="Y6" i="4"/>
  <c r="AB6" i="4"/>
  <c r="F25" i="4"/>
  <c r="F8" i="4"/>
  <c r="B11" i="4"/>
  <c r="F3" i="4"/>
  <c r="C6" i="4"/>
  <c r="U6" i="4"/>
  <c r="F18" i="4"/>
  <c r="R6" i="4"/>
  <c r="AA6" i="4"/>
  <c r="U11" i="4"/>
  <c r="U14" i="4"/>
  <c r="U31" i="4"/>
  <c r="AI24" i="3"/>
  <c r="AI31" i="3"/>
  <c r="D18" i="4"/>
  <c r="M4" i="4"/>
  <c r="K2" i="4"/>
  <c r="AI34" i="3"/>
  <c r="AI53" i="3"/>
  <c r="AI54" i="3"/>
  <c r="AE2" i="4"/>
  <c r="P31" i="4"/>
  <c r="X31" i="4"/>
  <c r="T31" i="4"/>
  <c r="AI32" i="3"/>
  <c r="AE8" i="4"/>
  <c r="AE7" i="4"/>
  <c r="C31" i="4"/>
  <c r="K31" i="4"/>
  <c r="Y31" i="4"/>
  <c r="AB31" i="4"/>
  <c r="AI7" i="3"/>
  <c r="AI14" i="3"/>
  <c r="F28" i="4"/>
  <c r="F7" i="4"/>
  <c r="F19" i="4"/>
  <c r="O6" i="4"/>
  <c r="F26" i="4"/>
  <c r="M6" i="4"/>
  <c r="AE14" i="4"/>
  <c r="G4" i="4"/>
  <c r="H2" i="10"/>
  <c r="AK15" i="3" s="1"/>
  <c r="D17" i="4"/>
  <c r="AH8" i="3"/>
  <c r="R4" i="4"/>
  <c r="AE26" i="4"/>
  <c r="B31" i="4"/>
  <c r="S4" i="4"/>
  <c r="AI37" i="3"/>
  <c r="AA4" i="4"/>
  <c r="AE24" i="4"/>
  <c r="S31" i="4"/>
  <c r="AE29" i="4"/>
  <c r="M31" i="4"/>
  <c r="N31" i="4"/>
  <c r="P4" i="4"/>
  <c r="AI50" i="3"/>
  <c r="F27" i="4"/>
  <c r="AH4" i="3"/>
  <c r="X6" i="4"/>
  <c r="F11" i="4"/>
  <c r="Q6" i="4"/>
  <c r="Z6" i="4"/>
  <c r="AC6" i="4"/>
  <c r="AI38" i="3"/>
  <c r="AC21" i="4"/>
  <c r="U21" i="4"/>
  <c r="M21" i="4"/>
  <c r="E21" i="4"/>
  <c r="AB21" i="4"/>
  <c r="T21" i="4"/>
  <c r="L21" i="4"/>
  <c r="D21" i="4"/>
  <c r="Z21" i="4"/>
  <c r="R21" i="4"/>
  <c r="B21" i="4"/>
  <c r="Y21" i="4"/>
  <c r="Q21" i="4"/>
  <c r="I21" i="4"/>
  <c r="W21" i="4"/>
  <c r="G21" i="4"/>
  <c r="V21" i="4"/>
  <c r="F21" i="4"/>
  <c r="U29" i="4"/>
  <c r="U28" i="4"/>
  <c r="S21" i="4"/>
  <c r="C21" i="4"/>
  <c r="P21" i="4"/>
  <c r="U5" i="4"/>
  <c r="AE21" i="4"/>
  <c r="O21" i="4"/>
  <c r="U7" i="4"/>
  <c r="U2" i="4"/>
  <c r="AD21" i="4"/>
  <c r="N21" i="4"/>
  <c r="U12" i="4"/>
  <c r="K21" i="4"/>
  <c r="H21" i="4"/>
  <c r="U18" i="4"/>
  <c r="X21" i="4"/>
  <c r="U15" i="4"/>
  <c r="AA21" i="4"/>
  <c r="U25" i="4"/>
  <c r="U13" i="4"/>
  <c r="U22" i="4"/>
  <c r="U23" i="4"/>
  <c r="U8" i="4"/>
  <c r="U3" i="4"/>
  <c r="U24" i="4"/>
  <c r="U27" i="4"/>
  <c r="U17" i="4"/>
  <c r="U19" i="4"/>
  <c r="U9" i="4"/>
  <c r="U4" i="4"/>
  <c r="U26" i="4"/>
  <c r="U20" i="4"/>
  <c r="U16" i="4"/>
  <c r="U30" i="4"/>
  <c r="F14" i="4"/>
  <c r="D5" i="4"/>
  <c r="AI42" i="3"/>
  <c r="Y4" i="4"/>
  <c r="AI25" i="3"/>
  <c r="AI30" i="3"/>
  <c r="Q4" i="4"/>
  <c r="AI52" i="3"/>
  <c r="AE13" i="4"/>
  <c r="D20" i="4"/>
  <c r="D13" i="4"/>
  <c r="AE12" i="4"/>
  <c r="AC31" i="4"/>
  <c r="R31" i="4"/>
  <c r="N4" i="4"/>
  <c r="F2" i="4"/>
  <c r="F13" i="4"/>
  <c r="AE6" i="4"/>
  <c r="Z4" i="4"/>
  <c r="D7" i="4"/>
  <c r="AI29" i="3"/>
  <c r="AI51" i="3"/>
  <c r="AI35" i="3"/>
  <c r="AE15" i="4"/>
  <c r="AA31" i="4"/>
  <c r="AE4" i="4"/>
  <c r="AE16" i="4"/>
  <c r="D11" i="4"/>
  <c r="D8" i="4"/>
  <c r="L5" i="3"/>
  <c r="J10" i="4" s="1"/>
  <c r="F20" i="4"/>
  <c r="F4" i="4"/>
  <c r="F9" i="4"/>
  <c r="F30" i="4"/>
  <c r="X4" i="4"/>
  <c r="D23" i="4"/>
  <c r="AE27" i="4"/>
  <c r="E31" i="4"/>
  <c r="I6" i="4"/>
  <c r="D6" i="4"/>
  <c r="AE11" i="4"/>
  <c r="AH19" i="3"/>
  <c r="AB4" i="4"/>
  <c r="AE19" i="4"/>
  <c r="AE23" i="4"/>
  <c r="AE28" i="4"/>
  <c r="G31" i="4"/>
  <c r="O31" i="4"/>
  <c r="Z31" i="4"/>
  <c r="AD31" i="4"/>
  <c r="V4" i="4"/>
  <c r="AI40" i="3"/>
  <c r="F17" i="4"/>
  <c r="F16" i="4"/>
  <c r="F5" i="4"/>
  <c r="P6" i="4"/>
  <c r="G6" i="4"/>
  <c r="K6" i="4"/>
  <c r="D16" i="4"/>
  <c r="AI28" i="3"/>
  <c r="AD4" i="4"/>
  <c r="D15" i="4"/>
  <c r="D3" i="4"/>
  <c r="K4" i="4"/>
  <c r="AE9" i="4"/>
  <c r="AI41" i="3"/>
  <c r="AI27" i="3"/>
  <c r="AH22" i="3"/>
  <c r="AI47" i="3"/>
  <c r="AI20" i="3"/>
  <c r="C2" i="4"/>
  <c r="S2" i="4"/>
  <c r="O2" i="4"/>
  <c r="B29" i="4"/>
  <c r="B15" i="4"/>
  <c r="G2" i="4"/>
  <c r="L2" i="4"/>
  <c r="X2" i="4"/>
  <c r="B24" i="4"/>
  <c r="R2" i="4"/>
  <c r="Y2" i="4"/>
  <c r="V2" i="4"/>
  <c r="B13" i="4"/>
  <c r="B22" i="4"/>
  <c r="B25" i="4"/>
  <c r="B7" i="4"/>
  <c r="Q2" i="4"/>
  <c r="B18" i="4"/>
  <c r="AC2" i="4"/>
  <c r="B17" i="4"/>
  <c r="B23" i="4"/>
  <c r="M2" i="4"/>
  <c r="H2" i="4"/>
  <c r="B12" i="4"/>
  <c r="B8" i="4"/>
  <c r="B27" i="4"/>
  <c r="W2" i="4"/>
  <c r="B2" i="4"/>
  <c r="AB2" i="4"/>
  <c r="B28" i="4"/>
  <c r="AA2" i="4"/>
  <c r="B3" i="4"/>
  <c r="B9" i="4"/>
  <c r="I2" i="4"/>
  <c r="B4" i="4"/>
  <c r="D2" i="4"/>
  <c r="B19" i="4"/>
  <c r="T2" i="4"/>
  <c r="Z2" i="4"/>
  <c r="P2" i="4"/>
  <c r="B16" i="4"/>
  <c r="B26" i="4"/>
  <c r="B20" i="4"/>
  <c r="AD2" i="4"/>
  <c r="B30" i="4"/>
  <c r="L4" i="4"/>
  <c r="AI15" i="3"/>
  <c r="AE3" i="4"/>
  <c r="AE25" i="4"/>
  <c r="AE22" i="4"/>
  <c r="W31" i="4"/>
  <c r="AE31" i="4"/>
  <c r="D31" i="4"/>
  <c r="F15" i="4"/>
  <c r="H6" i="4"/>
  <c r="N6" i="4"/>
  <c r="AD6" i="4"/>
  <c r="T6" i="4"/>
  <c r="S6" i="4"/>
  <c r="AI49" i="3"/>
  <c r="B14" i="4"/>
  <c r="C4" i="4"/>
  <c r="D28" i="4"/>
  <c r="AI33" i="3"/>
  <c r="D30" i="4"/>
  <c r="D25" i="4"/>
  <c r="E4" i="4"/>
  <c r="D24" i="4"/>
  <c r="D4" i="4"/>
  <c r="D22" i="4"/>
  <c r="I4" i="4"/>
  <c r="D29" i="4"/>
  <c r="D26" i="4"/>
  <c r="D27" i="4"/>
  <c r="W4" i="4"/>
  <c r="AE20" i="4"/>
  <c r="AE5" i="4"/>
  <c r="Q31" i="4"/>
  <c r="F23" i="4"/>
  <c r="F29" i="4"/>
  <c r="W6" i="4"/>
  <c r="F12" i="4"/>
  <c r="F24" i="4"/>
  <c r="B6" i="4"/>
  <c r="E6" i="4"/>
  <c r="H4" i="4"/>
  <c r="AI17" i="3"/>
  <c r="J5" i="4"/>
  <c r="D9" i="4"/>
  <c r="AI45" i="3"/>
  <c r="AI23" i="3"/>
  <c r="AH11" i="3"/>
  <c r="AC4" i="4"/>
  <c r="O4" i="4"/>
  <c r="T4" i="4"/>
  <c r="D14" i="4"/>
  <c r="AC10" i="4" l="1"/>
  <c r="J12" i="4"/>
  <c r="I10" i="4"/>
  <c r="Q10" i="4"/>
  <c r="J18" i="4"/>
  <c r="J2" i="4"/>
  <c r="J16" i="4"/>
  <c r="D10" i="4"/>
  <c r="J4" i="4"/>
  <c r="X10" i="4"/>
  <c r="J22" i="4"/>
  <c r="F10" i="4"/>
  <c r="P10" i="4"/>
  <c r="N10" i="4"/>
  <c r="J30" i="4"/>
  <c r="J19" i="4"/>
  <c r="J23" i="4"/>
  <c r="T10" i="4"/>
  <c r="K10" i="4"/>
  <c r="V10" i="4"/>
  <c r="Y10" i="4"/>
  <c r="AI22" i="3"/>
  <c r="J26" i="4"/>
  <c r="J3" i="4"/>
  <c r="E10" i="4"/>
  <c r="AA10" i="4"/>
  <c r="AD10" i="4"/>
  <c r="B10" i="4"/>
  <c r="AI19" i="3"/>
  <c r="J9" i="4"/>
  <c r="J13" i="4"/>
  <c r="C10" i="4"/>
  <c r="U10" i="4"/>
  <c r="J8" i="4"/>
  <c r="G10" i="4"/>
  <c r="AH5" i="3"/>
  <c r="AJ54" i="3" s="1"/>
  <c r="J14" i="4"/>
  <c r="J11" i="4"/>
  <c r="J31" i="4"/>
  <c r="J29" i="4"/>
  <c r="J27" i="4"/>
  <c r="S10" i="4"/>
  <c r="J15" i="4"/>
  <c r="L10" i="4"/>
  <c r="O10" i="4"/>
  <c r="R10" i="4"/>
  <c r="J21" i="4"/>
  <c r="J25" i="4"/>
  <c r="J20" i="4"/>
  <c r="J28" i="4"/>
  <c r="J7" i="4"/>
  <c r="AB10" i="4"/>
  <c r="W10" i="4"/>
  <c r="Z10" i="4"/>
  <c r="AI11" i="3"/>
  <c r="J17" i="4"/>
  <c r="M10" i="4"/>
  <c r="AD32" i="4"/>
  <c r="S32" i="4"/>
  <c r="H32" i="4"/>
  <c r="W32" i="4"/>
  <c r="L32" i="4"/>
  <c r="AE32" i="4"/>
  <c r="AF26" i="4"/>
  <c r="AF5" i="4"/>
  <c r="AI4" i="3"/>
  <c r="AB32" i="4"/>
  <c r="AJ4" i="3"/>
  <c r="AF3" i="4"/>
  <c r="AF19" i="4"/>
  <c r="AF20" i="4"/>
  <c r="AF4" i="4"/>
  <c r="AJ36" i="3"/>
  <c r="AJ6" i="3"/>
  <c r="AJ46" i="3"/>
  <c r="AJ44" i="3"/>
  <c r="H10" i="4"/>
  <c r="J24" i="4"/>
  <c r="AE10" i="4"/>
  <c r="AI8" i="3"/>
  <c r="AJ8" i="3"/>
  <c r="J6" i="4"/>
  <c r="J32" i="4" l="1"/>
  <c r="AJ13" i="3"/>
  <c r="AJ10" i="3"/>
  <c r="K32" i="4"/>
  <c r="D32" i="4"/>
  <c r="AC32" i="4"/>
  <c r="AJ7" i="3"/>
  <c r="AF10" i="4"/>
  <c r="AJ19" i="3"/>
  <c r="AF16" i="4"/>
  <c r="AF29" i="4"/>
  <c r="AF13" i="4"/>
  <c r="AF18" i="4"/>
  <c r="AF32" i="4"/>
  <c r="M32" i="4"/>
  <c r="I32" i="4"/>
  <c r="AJ11" i="3"/>
  <c r="AJ31" i="3"/>
  <c r="E32" i="4"/>
  <c r="AJ16" i="3"/>
  <c r="AF30" i="4"/>
  <c r="AF14" i="4"/>
  <c r="AF9" i="4"/>
  <c r="O32" i="4"/>
  <c r="R32" i="4"/>
  <c r="AJ5" i="3"/>
  <c r="AI5" i="3"/>
  <c r="AJ42" i="3"/>
  <c r="AJ51" i="3"/>
  <c r="AJ40" i="3"/>
  <c r="AJ41" i="3"/>
  <c r="AJ20" i="3"/>
  <c r="AJ15" i="3"/>
  <c r="AJ17" i="3"/>
  <c r="AJ52" i="3"/>
  <c r="AJ28" i="3"/>
  <c r="AJ23" i="3"/>
  <c r="AJ50" i="3"/>
  <c r="AJ33" i="3"/>
  <c r="AJ25" i="3"/>
  <c r="AJ35" i="3"/>
  <c r="AJ27" i="3"/>
  <c r="AJ29" i="3"/>
  <c r="AF21" i="4"/>
  <c r="AJ38" i="3"/>
  <c r="AJ30" i="3"/>
  <c r="AJ47" i="3"/>
  <c r="AJ49" i="3"/>
  <c r="AJ45" i="3"/>
  <c r="AF2" i="4"/>
  <c r="AF7" i="4"/>
  <c r="AF15" i="4"/>
  <c r="Q32" i="4"/>
  <c r="F32" i="4"/>
  <c r="AA32" i="4"/>
  <c r="AJ53" i="3"/>
  <c r="AJ14" i="3"/>
  <c r="AJ12" i="3"/>
  <c r="AJ26" i="3"/>
  <c r="G32" i="4"/>
  <c r="X32" i="4"/>
  <c r="AJ48" i="3"/>
  <c r="AJ43" i="3"/>
  <c r="AJ18" i="3"/>
  <c r="AF25" i="4"/>
  <c r="AF8" i="4"/>
  <c r="AJ39" i="3"/>
  <c r="AJ9" i="3"/>
  <c r="AF31" i="4"/>
  <c r="AF17" i="4"/>
  <c r="AF23" i="4"/>
  <c r="AF22" i="4"/>
  <c r="U32" i="4"/>
  <c r="T32" i="4"/>
  <c r="P32" i="4"/>
  <c r="N32" i="4"/>
  <c r="AJ32" i="3"/>
  <c r="AJ22" i="3"/>
  <c r="AF12" i="4"/>
  <c r="AF24" i="4"/>
  <c r="AJ34" i="3"/>
  <c r="AF11" i="4"/>
  <c r="AJ21" i="3"/>
  <c r="AF6" i="4"/>
  <c r="AF27" i="4"/>
  <c r="AF28" i="4"/>
  <c r="B32" i="4"/>
  <c r="Y32" i="4"/>
  <c r="C32" i="4"/>
  <c r="Z32" i="4"/>
  <c r="V32" i="4"/>
  <c r="AJ37" i="3"/>
  <c r="AJ24" i="3"/>
</calcChain>
</file>

<file path=xl/sharedStrings.xml><?xml version="1.0" encoding="utf-8"?>
<sst xmlns="http://schemas.openxmlformats.org/spreadsheetml/2006/main" count="9803" uniqueCount="794">
  <si>
    <t>SUBNATIONAL INDEX FOR RISK MANAGEMENT (CENTRAL ASIA, 2022)</t>
  </si>
  <si>
    <t>(updated: 09 January 2023)</t>
  </si>
  <si>
    <t>(table of Contents)</t>
  </si>
  <si>
    <t>CONCEPT AND METHODOLOGY</t>
  </si>
  <si>
    <t>The INFORM initiative began in 2012 as a convergence of interests of UN agencies, donors, NGOs and research institutions to establish a common evidence-base for global humanitarian risk analysis. 
The subnational INFORM model for Caucasus and Central Asia was initiated by the Regional Inter-Agency Standing Committee (IASC) Task Force for Caucasus and Central Asia and developed by OCHA. The first INFORM risk index results were published in July 2017. Since 2021 the INFORM model is maintained by the Center on Emergency Situations and Disaster Risk Reductions (CESDRR) in collaboration with UNDRR Regional Office for Europe and Central Asia and with financial support from USAID BHA. The INFORM model is being used to support coordinated preparedness actions. Partners hope to use the model to improve cooperation between humanitarian and development actors in managing risk and building resilience across the region.
INFORM identifies areas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regional subnational INFORM model for Caucasus and Central Asia is developed at the first administrative level (corresponding to the provinces/oblasts/regions and few independent cities) of the eight countries in South Caucasus and Central Asia.
The INFORM index supports a proactive crisis management framework. It will be helpful for an objective allocation of resources for disaster risk reduction, management as well as for coordinated actions focused on anticipating, mitigating, and preparing for humanitarian emergencies.
The INFORM index supports a proactive crisis management framework. It will be helpful for an objective allocation of resources for disaster risk reduction, management as well as for coordinated actions focused on anticipating, mitigating, and preparing for humanitarian emergencies.</t>
  </si>
  <si>
    <t xml:space="preserve">Disclaimers
</t>
  </si>
  <si>
    <t>1) The depiction and use of geographic names and related data included in lists and tables on this spreadsheet are not warranted to be error free nor do they necessarily imply official endorsement or acceptance by the United Nations or CESDRR.
2) Some areas in the region could not be included in the subnational INFORM model because only partial data and/or incomplete data was available.
3) There were no accurate geographical boundaries available to visualize results of some areas on maps.</t>
  </si>
  <si>
    <t>Further information</t>
  </si>
  <si>
    <t>https://drmkc.jrc.ec.europa.eu/inform-index/INFORM-Subnational-Risk/Central-Asia-Caucasus</t>
  </si>
  <si>
    <t>Previous Releases</t>
  </si>
  <si>
    <t>Subnational INFORM RISK INDEX for Central Asia 2022</t>
  </si>
  <si>
    <t>Subnational INFORM RISK 2021</t>
  </si>
  <si>
    <r>
      <rPr>
        <i/>
        <sz val="10"/>
        <color rgb="FFFF0000"/>
        <rFont val="Arial"/>
      </rPr>
      <t xml:space="preserve">28/07/2021 v 3.5 </t>
    </r>
    <r>
      <rPr>
        <i/>
        <sz val="10"/>
        <color rgb="FF323232"/>
        <rFont val="Arial"/>
      </rPr>
      <t xml:space="preserve">- </t>
    </r>
    <r>
      <rPr>
        <b/>
        <i/>
        <sz val="10"/>
        <color rgb="FF323232"/>
        <rFont val="Arial"/>
      </rPr>
      <t xml:space="preserve">Updated indicators: </t>
    </r>
    <r>
      <rPr>
        <i/>
        <sz val="10"/>
        <color rgb="FF323232"/>
        <rFont val="Arial"/>
      </rPr>
      <t>Physical exposure to earthquake (absolute), Physical exposure to landslides, Physical exposure to flood, Agriculture drought probability, People affected by droughts, Conflict Barometer - Interstate conflicts (bilateral relationships), Conflict Barometer - Intrastate and substate conflicts, Ethnic Diversity,  GCRI Violent Internal Conflict probability, GCRI High Violent Internal Conflict probability, Human development index, Multidimensional Poverty Index, Gross Regional Product, Gross Domestic Product growth, Remittances, Gender Inequality Index (including Maternal mortality ratio, Adolescent birth rate, Female educational attainment, Male educational attainment, Female shares of governing seats, Male shares of governing seats, Female labour force participation rate, Male labour force participation rate that are used to calculate Gender Inequality Indes), Income Gini coefficient, Humanitarian Aid (FTS), Development Aid 2019 (ODA), Development Aid 2018(ODA), Net ODA received vs. provided (% of GNI),  Persons of Concern (including Refugees by country of asylum, Internally displaced persons (IDPs), Statelessness), Adult Incidence of HIV-AIDS, Incidence of Tuberculosis, Child Mortality, Children Under Weight, Population affected by natural disasters in the last 3 years, Food availability: Average dietary supply adequacy, Food utilization: Prevalence of undernourishment, Food access: Value of food imports over total merchanise exports, Government effectiveness, Red Cross/Crescent volunteers, CERF&amp;Flash Appeals, Emergencies requiring smaller scale international humanitarian assisstance, Internet users, Mobile cellular subscriptions, Health expenditure per capita, Road density.</t>
    </r>
    <r>
      <rPr>
        <b/>
        <i/>
        <sz val="10"/>
        <color rgb="FF323232"/>
        <rFont val="Arial"/>
      </rPr>
      <t xml:space="preserve">New component: </t>
    </r>
    <r>
      <rPr>
        <i/>
        <sz val="10"/>
        <color rgb="FF323232"/>
        <rFont val="Arial"/>
      </rPr>
      <t xml:space="preserve">DRR. </t>
    </r>
    <r>
      <rPr>
        <b/>
        <i/>
        <sz val="10"/>
        <color rgb="FF323232"/>
        <rFont val="Arial"/>
      </rPr>
      <t xml:space="preserve">New indicators: </t>
    </r>
    <r>
      <rPr>
        <i/>
        <sz val="10"/>
        <color rgb="FF323232"/>
        <rFont val="Arial"/>
      </rPr>
      <t>'Incidences of Covid-19 cases', 'Number of Covid-19 fatalities' under Vulnerability dimension, Vulnerable groups category, Health conditions component; New component: DRR is added to the Institutional category of the Lack of Coping Capacity dimension, containing following new indicators: 'Implementation score of national DRR inline with SFDRR (E1)', 'Implementation percentage of local DRR strategies (E2)',</t>
    </r>
    <r>
      <rPr>
        <b/>
        <i/>
        <sz val="10"/>
        <color rgb="FF323232"/>
        <rFont val="Arial"/>
      </rPr>
      <t xml:space="preserve"> </t>
    </r>
    <r>
      <rPr>
        <i/>
        <sz val="10"/>
        <color rgb="FF323232"/>
        <rFont val="Arial"/>
      </rPr>
      <t xml:space="preserve">'Awareness and availability score of early warning systems (EWS) (G1)', 'Percentage of population informed through EWS (G6)'; 'Covid-19 vaccination' indicator is added to Lack of Coping Capacity dimension, Infrastructure category, Access to healthcare category. </t>
    </r>
    <r>
      <rPr>
        <b/>
        <i/>
        <sz val="10"/>
        <color rgb="FF323232"/>
        <rFont val="Arial"/>
      </rPr>
      <t xml:space="preserve">Revised indicators: </t>
    </r>
    <r>
      <rPr>
        <i/>
        <sz val="10"/>
        <color rgb="FF323232"/>
        <rFont val="Arial"/>
      </rPr>
      <t xml:space="preserve">'Improved sanitation facilities' renamed to 'People using at least basic sanitation services', 'Improved water source' renamed to 'People using at least basic drinking water service'. </t>
    </r>
    <r>
      <rPr>
        <b/>
        <i/>
        <sz val="10"/>
        <color rgb="FF323232"/>
        <rFont val="Arial"/>
      </rPr>
      <t xml:space="preserve">Changed source: </t>
    </r>
    <r>
      <rPr>
        <i/>
        <sz val="10"/>
        <color rgb="FF323232"/>
        <rFont val="Arial"/>
      </rPr>
      <t xml:space="preserve">'Physical exposure to earthquake (absolute)' from GEM. </t>
    </r>
    <r>
      <rPr>
        <b/>
        <i/>
        <sz val="10"/>
        <color rgb="FF323232"/>
        <rFont val="Arial"/>
      </rPr>
      <t xml:space="preserve">Correct normalization: </t>
    </r>
    <r>
      <rPr>
        <i/>
        <sz val="10"/>
        <color rgb="FF323232"/>
        <rFont val="Arial"/>
      </rPr>
      <t xml:space="preserve">'Human Development Index', 'Multidimensional Poverty Index', 'Remittances', 'Gross Regional Product'. </t>
    </r>
    <r>
      <rPr>
        <b/>
        <i/>
        <sz val="10"/>
        <color rgb="FF323232"/>
        <rFont val="Arial"/>
      </rPr>
      <t>New administrative unit:</t>
    </r>
    <r>
      <rPr>
        <i/>
        <sz val="10"/>
        <color rgb="FF323232"/>
        <rFont val="Arial"/>
      </rPr>
      <t xml:space="preserve"> Shymkent (city) in Kazakhstan. </t>
    </r>
    <r>
      <rPr>
        <b/>
        <i/>
        <sz val="10"/>
        <color rgb="FF323232"/>
        <rFont val="Arial"/>
      </rPr>
      <t>Renamed administrative unit:</t>
    </r>
    <r>
      <rPr>
        <i/>
        <sz val="10"/>
        <color rgb="FF323232"/>
        <rFont val="Arial"/>
      </rPr>
      <t xml:space="preserve"> "Astana (city)" in Kazakhstan was renamed to "Nur-Sultan (city)".</t>
    </r>
  </si>
  <si>
    <t xml:space="preserve"> </t>
  </si>
  <si>
    <t>Subnational INFORM 2017</t>
  </si>
  <si>
    <t>v1.0 (10 April 2017). Subnational INFORM risk index - first results published.</t>
  </si>
  <si>
    <t>Table of Contents</t>
  </si>
  <si>
    <t>Sheets</t>
  </si>
  <si>
    <t>(home)</t>
  </si>
  <si>
    <t>Results table with the main dimensions</t>
  </si>
  <si>
    <t>INFORM CCA 2021 (a-z)</t>
  </si>
  <si>
    <t>Calculation table for the Hazard &amp; Exposure component</t>
  </si>
  <si>
    <t>Hazard &amp; Exposure</t>
  </si>
  <si>
    <t>Calculation table for the Vulnerability component</t>
  </si>
  <si>
    <t>Vulnerability</t>
  </si>
  <si>
    <t>Calculation table for the Lack of Coping Capacity component</t>
  </si>
  <si>
    <t>Lack of Coping Capacity</t>
  </si>
  <si>
    <t>Indicator Data</t>
  </si>
  <si>
    <t>Indicator Metadata</t>
  </si>
  <si>
    <t>Indicator Date</t>
  </si>
  <si>
    <t>Indicator Source</t>
  </si>
  <si>
    <t>Indicator Geographical level (national or sub-national)</t>
  </si>
  <si>
    <t>Indicator Geographical level</t>
  </si>
  <si>
    <t>Indicator Data imputation</t>
  </si>
  <si>
    <t>Calculation table for the INFORM CA Reliability Index</t>
  </si>
  <si>
    <t>INFORM Reliability Index</t>
  </si>
  <si>
    <t>COUNTRY</t>
  </si>
  <si>
    <t>FIRST ADMINISTRATIVE LEVEL</t>
  </si>
  <si>
    <t>ISO2+PCODE</t>
  </si>
  <si>
    <t>Earthquake</t>
  </si>
  <si>
    <t>Flood</t>
  </si>
  <si>
    <t>Landslide</t>
  </si>
  <si>
    <t>Drought</t>
  </si>
  <si>
    <t>Natural</t>
  </si>
  <si>
    <t>Projected conflict risk</t>
  </si>
  <si>
    <t>Current conflict</t>
  </si>
  <si>
    <t>Human</t>
  </si>
  <si>
    <t>HAZARD &amp; EXPOSURE</t>
  </si>
  <si>
    <t>Development &amp; Deprivation</t>
  </si>
  <si>
    <t>Inequality</t>
  </si>
  <si>
    <t>Aid Dependency</t>
  </si>
  <si>
    <t>Socio-Economic Vulnerability</t>
  </si>
  <si>
    <t>Uprooted people</t>
  </si>
  <si>
    <t>Health Conditions</t>
  </si>
  <si>
    <t>Children U5</t>
  </si>
  <si>
    <t>Recent Shocks</t>
  </si>
  <si>
    <t>Food Security</t>
  </si>
  <si>
    <t>Vulnerable Groups</t>
  </si>
  <si>
    <t>VULNERABILITY</t>
  </si>
  <si>
    <t>Governance</t>
  </si>
  <si>
    <t>Economy</t>
  </si>
  <si>
    <t>Humanitarian</t>
  </si>
  <si>
    <t>DRR</t>
  </si>
  <si>
    <t>Institutional</t>
  </si>
  <si>
    <t>Communication</t>
  </si>
  <si>
    <t>Physical infrastructure</t>
  </si>
  <si>
    <t>Access to health care</t>
  </si>
  <si>
    <t>Infrastructure</t>
  </si>
  <si>
    <t>LACK OF COPING CAPACITY</t>
  </si>
  <si>
    <t>INFORM RISK</t>
  </si>
  <si>
    <t>RISK CLASS</t>
  </si>
  <si>
    <t>Rank</t>
  </si>
  <si>
    <t>Reliability Index (*)</t>
  </si>
  <si>
    <t>Number of Missing Datasets</t>
  </si>
  <si>
    <t>% of Missing Datasets</t>
  </si>
  <si>
    <t>Recentness data (average years)</t>
  </si>
  <si>
    <t>Ratio of subnational vs national data</t>
  </si>
  <si>
    <t>(a-z)</t>
  </si>
  <si>
    <t>(0-10)</t>
  </si>
  <si>
    <t>(V.Low-V.High)</t>
  </si>
  <si>
    <t>(1-83)</t>
  </si>
  <si>
    <t>(0-54)</t>
  </si>
  <si>
    <t>(0-100%)</t>
  </si>
  <si>
    <t>(0-...)</t>
  </si>
  <si>
    <t>Kazakhstan</t>
  </si>
  <si>
    <t>Almaty</t>
  </si>
  <si>
    <t>KZ19</t>
  </si>
  <si>
    <t>Kyzylorda</t>
  </si>
  <si>
    <t>KZ43</t>
  </si>
  <si>
    <t>Kostanai</t>
  </si>
  <si>
    <t>KZ39</t>
  </si>
  <si>
    <t>Turkestan</t>
  </si>
  <si>
    <t>KZ51</t>
  </si>
  <si>
    <t>Aktobe</t>
  </si>
  <si>
    <t>KZ15</t>
  </si>
  <si>
    <t>Atyrau</t>
  </si>
  <si>
    <t>KZ23</t>
  </si>
  <si>
    <t>East Kazakhstan</t>
  </si>
  <si>
    <t>KZ63</t>
  </si>
  <si>
    <t>Mangistau</t>
  </si>
  <si>
    <t>KZ47</t>
  </si>
  <si>
    <t>North Kazakhstan</t>
  </si>
  <si>
    <t>KZ59</t>
  </si>
  <si>
    <t>West Kazakhstan</t>
  </si>
  <si>
    <t>KZ27</t>
  </si>
  <si>
    <t>Zhambyl</t>
  </si>
  <si>
    <t>KZ31</t>
  </si>
  <si>
    <t>Akmola</t>
  </si>
  <si>
    <t>KZ11</t>
  </si>
  <si>
    <t>Karaganda</t>
  </si>
  <si>
    <t>KZ35</t>
  </si>
  <si>
    <t>Shymkent (city)</t>
  </si>
  <si>
    <t>KZ79</t>
  </si>
  <si>
    <t>Pavlodar</t>
  </si>
  <si>
    <t>KZ55</t>
  </si>
  <si>
    <t>Almaty (city)</t>
  </si>
  <si>
    <t>KZ75</t>
  </si>
  <si>
    <t>Astana (city)</t>
  </si>
  <si>
    <t>KZ71</t>
  </si>
  <si>
    <t>Kyrgyzstan</t>
  </si>
  <si>
    <t>Jalal-Abad</t>
  </si>
  <si>
    <t>KG41703</t>
  </si>
  <si>
    <t>Chui</t>
  </si>
  <si>
    <t>KG41708</t>
  </si>
  <si>
    <t>Batken</t>
  </si>
  <si>
    <t>KG41705</t>
  </si>
  <si>
    <t>Issyk-Kul</t>
  </si>
  <si>
    <t>KG41702</t>
  </si>
  <si>
    <t>Naryn</t>
  </si>
  <si>
    <t>KG41704</t>
  </si>
  <si>
    <t>Osh</t>
  </si>
  <si>
    <t>KG41706</t>
  </si>
  <si>
    <t>Talas</t>
  </si>
  <si>
    <t>KG41707</t>
  </si>
  <si>
    <t>Osh (city)</t>
  </si>
  <si>
    <t>KG41721</t>
  </si>
  <si>
    <t>Bishkek (city)</t>
  </si>
  <si>
    <t>KG41711</t>
  </si>
  <si>
    <t>Tajikistan</t>
  </si>
  <si>
    <t>Districts of Republican Subordination</t>
  </si>
  <si>
    <t>TJ3509</t>
  </si>
  <si>
    <t>Khatlon</t>
  </si>
  <si>
    <t>TJ3507</t>
  </si>
  <si>
    <t>Sughd</t>
  </si>
  <si>
    <t>TJ3505</t>
  </si>
  <si>
    <t>Dushanbe (city)</t>
  </si>
  <si>
    <t>TJ3501</t>
  </si>
  <si>
    <t>Mountain Badakhshon Autonomous Region (GBAO)</t>
  </si>
  <si>
    <t>TJ3590</t>
  </si>
  <si>
    <t>Turkmenistan</t>
  </si>
  <si>
    <t>Daşoguz</t>
  </si>
  <si>
    <t>TMD</t>
  </si>
  <si>
    <t>Mary</t>
  </si>
  <si>
    <t>TMM</t>
  </si>
  <si>
    <t>Lebap</t>
  </si>
  <si>
    <t>TML</t>
  </si>
  <si>
    <t>Ahal</t>
  </si>
  <si>
    <t>TMA</t>
  </si>
  <si>
    <t>Balkan</t>
  </si>
  <si>
    <t>TMB</t>
  </si>
  <si>
    <t>Ashgabat (city)</t>
  </si>
  <si>
    <t>TMS</t>
  </si>
  <si>
    <t>Uzbekistan</t>
  </si>
  <si>
    <t>Kashkadarya</t>
  </si>
  <si>
    <t>UZ1710</t>
  </si>
  <si>
    <t>Republic of Karakalpakstan</t>
  </si>
  <si>
    <t>UZ1735</t>
  </si>
  <si>
    <t>Surkhandarya</t>
  </si>
  <si>
    <t>UZ1722</t>
  </si>
  <si>
    <t>Tashkent</t>
  </si>
  <si>
    <t>UZ1727</t>
  </si>
  <si>
    <t>Jizzakh</t>
  </si>
  <si>
    <t>UZ1708</t>
  </si>
  <si>
    <t>Namangan</t>
  </si>
  <si>
    <t>UZ1714</t>
  </si>
  <si>
    <t>Bukhara</t>
  </si>
  <si>
    <t>UZ1706</t>
  </si>
  <si>
    <t>Khorezm</t>
  </si>
  <si>
    <t>UZ1733</t>
  </si>
  <si>
    <t>Samarkand</t>
  </si>
  <si>
    <t>UZ1718</t>
  </si>
  <si>
    <t>Syrdarya</t>
  </si>
  <si>
    <t>UZ1724</t>
  </si>
  <si>
    <t>Andizhan</t>
  </si>
  <si>
    <t>UZ1703</t>
  </si>
  <si>
    <t>Fergana</t>
  </si>
  <si>
    <t>UZ1730</t>
  </si>
  <si>
    <t>Navoi</t>
  </si>
  <si>
    <t>UZ1712</t>
  </si>
  <si>
    <t>Tashkent (city)</t>
  </si>
  <si>
    <t>UZ1726</t>
  </si>
  <si>
    <t>(*) Reliability Index: 0 more reliable, 10 less reliable.</t>
  </si>
  <si>
    <t>STRONG</t>
  </si>
  <si>
    <t>Correlation above 0.7</t>
  </si>
  <si>
    <t>WEAK/NEG.</t>
  </si>
  <si>
    <t>Correlation bellow 0.3 or negative</t>
  </si>
  <si>
    <t>OK</t>
  </si>
  <si>
    <t>Correlation between 0.3-0.7</t>
  </si>
  <si>
    <t>Physical exposure to earthquake MMI V and higher (absolute)</t>
  </si>
  <si>
    <t>Physical exposure to earthquake MMI VIII and higher (absolute)</t>
  </si>
  <si>
    <t>Physical exposure to earthquake (absolute)</t>
  </si>
  <si>
    <t>Physical exposure to floods (absolute)</t>
  </si>
  <si>
    <t>Physical exposure to landslides of at least medium intensity (absolute)</t>
  </si>
  <si>
    <t>Physical exposure to landslides of at least high intensity (absolute)</t>
  </si>
  <si>
    <t>Physical exposure to landslides (absolute)</t>
  </si>
  <si>
    <t>People affected by droughts (absolute)</t>
  </si>
  <si>
    <t>Physical exposure to earthquake MMI V and higher (relative)</t>
  </si>
  <si>
    <t>Physical exposure to earthquake MMI VIII and higher (relative)</t>
  </si>
  <si>
    <t>Physical exposure to flood (relative)</t>
  </si>
  <si>
    <t>Physical exposure to landslides of at least medium intensity (relative)</t>
  </si>
  <si>
    <t>Physical exposure to landslides of at least high intensity (relative)</t>
  </si>
  <si>
    <t>People affected by droughts (relative)</t>
  </si>
  <si>
    <t>Physical exposure to earthquake MMI VIII (relative)</t>
  </si>
  <si>
    <t>Physical exposure to earthquake (relative)</t>
  </si>
  <si>
    <t>Physical exposure to landslides (relative)</t>
  </si>
  <si>
    <t>Physical exposure to earthquake MMI V and higher</t>
  </si>
  <si>
    <t>Physical exposure to earthquake MMI VIII and higher</t>
  </si>
  <si>
    <t>Physical exposure to landslides of at least medium intensity</t>
  </si>
  <si>
    <t>Physical exposure to landslides of at least high intensity</t>
  </si>
  <si>
    <t>Physical exposure to landslides</t>
  </si>
  <si>
    <t>People affected by droughts</t>
  </si>
  <si>
    <t xml:space="preserve">Physical exposure to earthquake </t>
  </si>
  <si>
    <t>Physical exposure to flood</t>
  </si>
  <si>
    <t>Agriculture Droughts probability</t>
  </si>
  <si>
    <t>Droughts probability and historical impact</t>
  </si>
  <si>
    <t>INFORM Natural Hazard</t>
  </si>
  <si>
    <t>GCRI Violent Internal Conflict probability</t>
  </si>
  <si>
    <t>GCRI Highly Violent Internal Conflict probability</t>
  </si>
  <si>
    <t>Conflict Barometer - Interstate conflicts (bilateral relationships)</t>
  </si>
  <si>
    <t>Conflict Barometer - Intrastate and substate conflicts</t>
  </si>
  <si>
    <t>INFORM Human Hazard</t>
  </si>
  <si>
    <t>MAX</t>
  </si>
  <si>
    <t>MIN</t>
  </si>
  <si>
    <t>Human Development Index</t>
  </si>
  <si>
    <t>Multidimensional Poverty Index</t>
  </si>
  <si>
    <t>Child Mortality</t>
  </si>
  <si>
    <t>Gender Inequality Index</t>
  </si>
  <si>
    <t>Gini Index</t>
  </si>
  <si>
    <t>Total public Aid (M US$)</t>
  </si>
  <si>
    <t>Public Aid per capita (US$)</t>
  </si>
  <si>
    <t>Net ODA received (% of GNI)</t>
  </si>
  <si>
    <t>Remittances received</t>
  </si>
  <si>
    <t>Aid Dependency Index</t>
  </si>
  <si>
    <t>INFORM Socio-Economic Vulnerability</t>
  </si>
  <si>
    <t>Population of concern (relative to total population)</t>
  </si>
  <si>
    <t>Population of concern</t>
  </si>
  <si>
    <t>Ethnic diversity</t>
  </si>
  <si>
    <t>Adult Incidence of HIV-AIDS</t>
  </si>
  <si>
    <t>Incidence of Tuberculosis</t>
  </si>
  <si>
    <t>Incidence of Covid-19 (relative to total population)</t>
  </si>
  <si>
    <t>Number of Covid-19 fatalities (relative to total population)</t>
  </si>
  <si>
    <t>Covid-19 (incidences&amp;casualties)</t>
  </si>
  <si>
    <t>Malnutrition in children under 5</t>
  </si>
  <si>
    <t>Children Under 5</t>
  </si>
  <si>
    <t>Natural Disasters % of total pop</t>
  </si>
  <si>
    <t>Food Availability Score</t>
  </si>
  <si>
    <t>Food Utilization Score</t>
  </si>
  <si>
    <t>Value of food imports over total merchandise exports</t>
  </si>
  <si>
    <t>Food Acces Score</t>
  </si>
  <si>
    <t>INFORM Vulnerable Groups</t>
  </si>
  <si>
    <t>Economic Freedom Index</t>
  </si>
  <si>
    <t>Gross Regional Product</t>
  </si>
  <si>
    <t>GDP Growth since Soviet Union Collapse</t>
  </si>
  <si>
    <t>Red Cross/Crescent volunteers (relative)</t>
  </si>
  <si>
    <t>Local disaster response capacity</t>
  </si>
  <si>
    <t>CERF/Flash appeals</t>
  </si>
  <si>
    <t>Smaller-scale international assistance</t>
  </si>
  <si>
    <t>Use of international humanitarian services</t>
  </si>
  <si>
    <t xml:space="preserve">Implementation score of national DRR in line with SFDRR </t>
  </si>
  <si>
    <t>Implementation of local DRR strategies</t>
  </si>
  <si>
    <t>Awareness and availability score of early warning systems (EWS)</t>
  </si>
  <si>
    <t>Percentage of population informed through EWS</t>
  </si>
  <si>
    <t>INFORM Institutional</t>
  </si>
  <si>
    <t>Internet users</t>
  </si>
  <si>
    <t>Mobile cellular subscriptions</t>
  </si>
  <si>
    <t>Road density</t>
  </si>
  <si>
    <t>Sanitation</t>
  </si>
  <si>
    <t>Drinking water</t>
  </si>
  <si>
    <t>Physical Connectivity</t>
  </si>
  <si>
    <t>per capita public and private expenditure on health care</t>
  </si>
  <si>
    <t>Maternal Mortality ratio</t>
  </si>
  <si>
    <t>Covid-19 vaccination</t>
  </si>
  <si>
    <t>Access to health care Index</t>
  </si>
  <si>
    <t>INFORM Infrastructure</t>
  </si>
  <si>
    <t>Agriculture drought probability</t>
  </si>
  <si>
    <t>GCRI High Violent Internal Conflict probability</t>
  </si>
  <si>
    <t>Human development index</t>
  </si>
  <si>
    <t>Maternal mortality ratio</t>
  </si>
  <si>
    <t>Adolescent birth rate</t>
  </si>
  <si>
    <t>Female educational attainment</t>
  </si>
  <si>
    <t>Male educational attainment</t>
  </si>
  <si>
    <t>Female shares of governing seats</t>
  </si>
  <si>
    <t>Male shares of governing seats</t>
  </si>
  <si>
    <t>Female labour force participation rate</t>
  </si>
  <si>
    <t>Male labour force participation rate</t>
  </si>
  <si>
    <t>Income Gini coefficient</t>
  </si>
  <si>
    <t>Humanitarian Aid (FTS)</t>
  </si>
  <si>
    <t>Development Aid (ODA)</t>
  </si>
  <si>
    <t>Net ODA received vs. provided (% of GNI)</t>
  </si>
  <si>
    <t>Refugees (relative to total population)</t>
  </si>
  <si>
    <t>Internally displaced persons (IDPs) (relative to total population)</t>
  </si>
  <si>
    <t>Statelessness (relative to total population)</t>
  </si>
  <si>
    <t>Children Under Weight</t>
  </si>
  <si>
    <t>Population affected by natural disasters in the last 3 years</t>
  </si>
  <si>
    <t>Average dietary supply adequacy</t>
  </si>
  <si>
    <t>Prevalence of undernourishment</t>
  </si>
  <si>
    <t>Covid-19 vaccination (relative to total population)</t>
  </si>
  <si>
    <t>Gross Regional Product (per capita)</t>
  </si>
  <si>
    <t>Gross Domestic Product growth since collapse of Soviet Union</t>
  </si>
  <si>
    <t>Red Cross/Crescent volunteers</t>
  </si>
  <si>
    <t>CERF and Flash appeals</t>
  </si>
  <si>
    <t>Emergencies requiring smaller-scale international humanitarian assistance</t>
  </si>
  <si>
    <t>Internet Users</t>
  </si>
  <si>
    <t>People using at least basic sanitation services (% of population)</t>
  </si>
  <si>
    <t>People using at least basic drinking water services (% of population)</t>
  </si>
  <si>
    <t>Road length</t>
  </si>
  <si>
    <t>Health expenditure per capita</t>
  </si>
  <si>
    <t>Land area</t>
  </si>
  <si>
    <t>Total Population (National Statistics Agency)</t>
  </si>
  <si>
    <t>Total Population (GHS-POP-R2020)</t>
  </si>
  <si>
    <t>Survey Year</t>
  </si>
  <si>
    <t>2018-20</t>
  </si>
  <si>
    <t>2010-20</t>
  </si>
  <si>
    <t>2015-20</t>
  </si>
  <si>
    <t>2001-2020</t>
  </si>
  <si>
    <t>2000-21</t>
  </si>
  <si>
    <t>2015-19</t>
  </si>
  <si>
    <t>2019-20</t>
  </si>
  <si>
    <t>2019-21</t>
  </si>
  <si>
    <t>2020-21</t>
  </si>
  <si>
    <t>2009-20</t>
  </si>
  <si>
    <t>2016-20</t>
  </si>
  <si>
    <t>2017-21</t>
  </si>
  <si>
    <t>2020-22</t>
  </si>
  <si>
    <t>1990-2019</t>
  </si>
  <si>
    <t>2007-2021</t>
  </si>
  <si>
    <t>2005-22</t>
  </si>
  <si>
    <t>Unit of Measurement</t>
  </si>
  <si>
    <t>number / year</t>
  </si>
  <si>
    <t>number</t>
  </si>
  <si>
    <t>%</t>
  </si>
  <si>
    <t>index</t>
  </si>
  <si>
    <t>% of GDP</t>
  </si>
  <si>
    <t>per 100,000 live births</t>
  </si>
  <si>
    <t>per 1,000 women ages 15-19</t>
  </si>
  <si>
    <t>Index</t>
  </si>
  <si>
    <t>USD</t>
  </si>
  <si>
    <t>current, USD million</t>
  </si>
  <si>
    <t>% of GNI</t>
  </si>
  <si>
    <t>per 100,000 people</t>
  </si>
  <si>
    <t>per 1,000 live births</t>
  </si>
  <si>
    <t>(current) USD</t>
  </si>
  <si>
    <t>per 100 people</t>
  </si>
  <si>
    <t>km</t>
  </si>
  <si>
    <t>current int USD PPP</t>
  </si>
  <si>
    <t>sq. km</t>
  </si>
  <si>
    <t>no data</t>
  </si>
  <si>
    <t>Andijan</t>
  </si>
  <si>
    <t>Dimension</t>
  </si>
  <si>
    <t>Category</t>
  </si>
  <si>
    <t>Component</t>
  </si>
  <si>
    <t>INFORM Id</t>
  </si>
  <si>
    <t>Indicator Name</t>
  </si>
  <si>
    <t>Indicator Long Name</t>
  </si>
  <si>
    <t>Description</t>
  </si>
  <si>
    <t>Relevance</t>
  </si>
  <si>
    <t>Global framework</t>
  </si>
  <si>
    <t>Validity / Limitation of indicator</t>
  </si>
  <si>
    <t>Subnational-level Data Provider</t>
  </si>
  <si>
    <t>National-level Data Provider</t>
  </si>
  <si>
    <t>URL</t>
  </si>
  <si>
    <t>Hazards &amp; Exposure</t>
  </si>
  <si>
    <t>HA.NAT.EQ.EXT-ABS</t>
  </si>
  <si>
    <t>Physical exposure to extensive earthquake (absolute)</t>
  </si>
  <si>
    <t>Physical exposure to earthquakes to Modified Mercalli Intensity MMI 5 and higher - average annual population exposed (inhabitants)</t>
  </si>
  <si>
    <t>The indicator is based on the estimated number of people exposed to earthquakes of Modified Mercalli Intensity MMI 5 and higher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</si>
  <si>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5 is considered as low intensity level.</t>
  </si>
  <si>
    <t xml:space="preserve">The indicator is dependent on quality of population estimates and the seismic hazard map. </t>
  </si>
  <si>
    <t>• Global Earthquake Model (earthquake hazard map)
• Joint Research Centre of the European Commission (poulation density)</t>
  </si>
  <si>
    <t>https://www.globalquakemodel.org/gem
https://ghsl.jrc.ec.europa.eu/download.php</t>
  </si>
  <si>
    <t>HA.NAT.EQ.EXT-REL</t>
  </si>
  <si>
    <t>Physical exposure to extensive earthquake (relative)</t>
  </si>
  <si>
    <t>Physical exposure to earthquakes to Modified Mercalli Intensity MMI 5 and higher - average annual population exposed (percentage of the total population)</t>
  </si>
  <si>
    <t>The indicator is based on the estimated number of people exposed to earthquakes of Modified Mercalli Intensity MMI 5 and higher per year. It results from the combination of the hazard zones and the total population living in the spatial unit. It thus indicates the percentage of expected average annual population potentially at risk.</t>
  </si>
  <si>
    <t>HA.NAT.EQ.INT-ABS</t>
  </si>
  <si>
    <t>Physical exposure to intensive earthquake (absolute)</t>
  </si>
  <si>
    <t>Physical exposure to earthquakes to Modified Mercalli Intensity MMI 8 and higher - average annual population exposed (inhabitants)</t>
  </si>
  <si>
    <t>The indicator is based on the estimated number of people exposed to earthquakes of Modified Mercalli Intensity MMI 8 and higher per year. It results from the combination of the hazard zones and the total population living in the spatial unit. It thus indicates the expected number of people exposed in the hazard zone in one year.</t>
  </si>
  <si>
    <t>Earthquake is one of the rapid on-set hazards considered in the natural hazard category. The MMI 8 is considered as high intensity level.</t>
  </si>
  <si>
    <t>• Global Earthquake Model (earthquake hazard map)
• Joint Research Centre (poulation density)</t>
  </si>
  <si>
    <t>HA.NAT.EQ.INT-REL</t>
  </si>
  <si>
    <t>Physical exposure to intensive earthquake (relative)</t>
  </si>
  <si>
    <t>Physical exposure to earthquakes to Modified Mercalli Intensity MMI 8 and higher - average annual population exposed (percentage of the total population)</t>
  </si>
  <si>
    <t>The indicator is based on the estimated number of people exposed to earthquakes of Modified Mercalli Intensity MMI 8 and higher per year. It results from the combination of the hazard zones and the total population living in the spatial unit. It thus indicates the percentage of expected average annual population potentially at risk.</t>
  </si>
  <si>
    <t>HA.NAT.LS.MED-ABS</t>
  </si>
  <si>
    <t>Physical exposure to landslides of at least medium intensity (absolute) - average annual population exposed (inhabitants)</t>
  </si>
  <si>
    <t>This indicator is based on the estimated number of people exposed to at least medium intensity landslide hazards. It results from the combination of the hazard zones and the total population living in the spatial unit. It thus indicates the expected number of people exposed in the hazard zone in one year.</t>
  </si>
  <si>
    <t>Landslide is one of the rapid on-set hazards considered in the natural hazard category, and can also be a secondary effect of an earthquake in the seismic-prone region.</t>
  </si>
  <si>
    <t>The indicator is dependent on quality of population estimates and the seismic hazard map. The source of the data noted that, because of the methods and resolution used (1 km), special care should be taken when using this dataset for application below the national level.</t>
  </si>
  <si>
    <t xml:space="preserve">• WHO (landslide hazard map)
• Joint Research Centre of the European Commission  (population density)
</t>
  </si>
  <si>
    <t>https://www.euro.who.int/
https://ghsl.jrc.ec.europa.eu/download.php</t>
  </si>
  <si>
    <t>HA.NAT.LS.MED-REL</t>
  </si>
  <si>
    <t>Physical exposure to landslides of at least medium intensity (relative) - average annual population exposed (percentage of the total population)</t>
  </si>
  <si>
    <t>This indicator is based on the estimated number of people exposed to at least medium intensity landslide hazards. It results from the combination of the hazard zones and the total population living in the spatial unit. It thus indicates the percentage of expected average annual population potentially at risk.</t>
  </si>
  <si>
    <t>HA.NAT.LS.HIG-ABS</t>
  </si>
  <si>
    <t>Physical exposure to landslides of at least high intensity (absolute) - average annual population exposed (inhabitants)</t>
  </si>
  <si>
    <t>This indicator is based on the estimated number of people exposed to at least high intensity landslide hazards. It results from the combination of the hazard zones and the total population living in the spatial unit. It thus indicates the expected number of people exposed in the hazard zone in one year.</t>
  </si>
  <si>
    <t>HA.NAT.LS.HIG-REL</t>
  </si>
  <si>
    <t>Physical exposure to landslides of at least high intensity (relative) - average annual population exposed (percentage of the total population)</t>
  </si>
  <si>
    <t>This indicator is based on the estimated number of people exposed to at least high intensity landslide hazards. It results from the combination of the hazard zones and the total population living in the spatial unit. It thus indicates the percentage of expected average annual population potentially at risk.</t>
  </si>
  <si>
    <t>HA.NAT.FL-ABS</t>
  </si>
  <si>
    <t>Physical exposure to flood (absolute)</t>
  </si>
  <si>
    <t>Physical exposure to flood - average annual population exposed (inhabitants)</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</si>
  <si>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</si>
  <si>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</si>
  <si>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</si>
  <si>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 xml:space="preserve">• UNISDR Global Risk Assessment 2015: GVM and IAVCEI, UNEP, CIMNE and associates and INGENIAR, FEWS NET and CIMA Foundation (flood hazard map)
• Joint Research Centre of the European Commission  (population density)
</t>
  </si>
  <si>
    <t>http://risk.preventionweb.net/capraviewer
https://ghsl.jrc.ec.europa.eu/download.php</t>
  </si>
  <si>
    <t>HA.NAT.FL-REL</t>
  </si>
  <si>
    <t>Physical exposure to flood - average annual population exposed (percentage of the total population)</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</si>
  <si>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</si>
  <si>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 xml:space="preserve">• UNISDR Global Risk Assessment 2015: GVM and IAVCEI, UNEP, CIMNE and associates and INGENIAR, FEWS NET and CIMA Foundation (flood hazard map)
• Joint Research Centre  (population density)
</t>
  </si>
  <si>
    <t>HA.NAT.DR.ASI</t>
  </si>
  <si>
    <t>Annual empirical probability to have more than 30% of agriculture area affected by drought</t>
  </si>
  <si>
    <t>The indicator is based on the FAO Agriculture Stress Index (ASI) that highlights anomalous vegetation growth and potential drought in arable land. It is defined as the annual probability to have more than 30% of agriculture area affected by drought, based on data for past 20 years. Thus data covers the period of 2001-2020.</t>
  </si>
  <si>
    <t>Drought is the only one slow on-set hazards considered in the natural hazard category.</t>
  </si>
  <si>
    <t>FAO</t>
  </si>
  <si>
    <t>http://www.fao.org/giews/earthobservation/</t>
  </si>
  <si>
    <t>HA.NAT.DR-ABS</t>
  </si>
  <si>
    <t>People affected by droughts 2000-2021 - average annual population affected (inhabitants)</t>
  </si>
  <si>
    <t>The indicator shows the average annual affected population by droughts per first administrative level since 2000.</t>
  </si>
  <si>
    <t>The indicator is based on the total number of people affected by droughts per year per first administrative area. It thus indicates how many people per year are at risk.</t>
  </si>
  <si>
    <t>EM-DAT, CRED / UCLouvain, Brussels, Belgium – www.emdat.be ( D. Guha-Sapir)</t>
  </si>
  <si>
    <t>https://public.emdat.be/</t>
  </si>
  <si>
    <t>HA.NAT.DR-REL</t>
  </si>
  <si>
    <t>People affected by droughts 2000-2015 - average annual population affected (percentage of the total population)</t>
  </si>
  <si>
    <t>The indicator shows the percentage of the average annual affected population by droughts per first administrative level since 2000.</t>
  </si>
  <si>
    <t>HA.HUM.CON.BR</t>
  </si>
  <si>
    <t>Conflict Barometer - Interstate Conflicts</t>
  </si>
  <si>
    <t>The HIIK's annual publication Conflict Barometer describes the recent trends in global conflict developments, escalations, de-escalations, and settlements. Their dadic data on interstate conflicts captures the points at issue in bilateral relationships and the conflict intensities.</t>
  </si>
  <si>
    <t>The Human Hazard component of InfoRM refers to risk of conflicts in the country.</t>
  </si>
  <si>
    <t>Heidelberg Institute</t>
  </si>
  <si>
    <t>https://hiik.de/daten-karten/datensaetze/</t>
  </si>
  <si>
    <t>HA.HUM.CON.SC</t>
  </si>
  <si>
    <t>Conflict Barometer - Subnational Conflicts</t>
  </si>
  <si>
    <t>The HIIK's annual publication Conflict Barometer describes the recent trends in global conflict developments, escalations, de-escalations, and settlements. The Conflict Barometer includes the violent and non-violent intensities of intrastate and substate conflicts.</t>
  </si>
  <si>
    <t>HA.HUM.GCRI-VC</t>
  </si>
  <si>
    <t>The Global Conflict Risk Index (GCRI) is an indicator that assess the states' risk for violent internal conflicts. INFORM Risk uses the GCRI assessment of the probability for violent conflict (VC) within the next 4 years, for both national power and subnational group of conflicts. The considered probabilities are the maximum of the national power and the subnational for HVC.</t>
  </si>
  <si>
    <t>Joint Research Centre of the European Commission</t>
  </si>
  <si>
    <t>http://conflictrisk.jrc.ec.europa.eu/</t>
  </si>
  <si>
    <t>HA.HUM.GCRI-HVC</t>
  </si>
  <si>
    <t>VU.SEV.PD.HDI</t>
  </si>
  <si>
    <t>The Human Development Index (HDI) measure development by combining indicators of life expectancy, educational attainment and income into a composite index.</t>
  </si>
  <si>
    <t>It is assumed that the more developed a area is the better its people will be able to respond to humanitarian needs using their own individual or regional/national resources.</t>
  </si>
  <si>
    <t>The HDI index estimations were calculated based on subnational human development index reporst produced by UNDP for each country.</t>
  </si>
  <si>
    <t>Global Data Lab (GLD)</t>
  </si>
  <si>
    <t>https://globaldatalab.org/shdi/table/shdi/</t>
  </si>
  <si>
    <t>VU.SEV.PD.MPI</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</si>
  <si>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</si>
  <si>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While the HDI measures the average achievement of a country/area in terms of development, the MPI, focuses on the section of the population below the threshold of the basic criteria for human development.</t>
  </si>
  <si>
    <t>Oxford Poverty &amp; Human Development Initiative (OPHI), Oxford Department of International Development, University of Oxford</t>
  </si>
  <si>
    <t>https://ophi.org.uk/</t>
  </si>
  <si>
    <t>VU.SEV.PD.CM</t>
  </si>
  <si>
    <t>Mortality rate, under-5 (per 1,000 live births)</t>
  </si>
  <si>
    <t>This indicator shows the probability of death between birth and the end of the fifth year per 1000 live births.</t>
  </si>
  <si>
    <t>The mortality of children under 5 shows general health condition of children.</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</si>
  <si>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</si>
  <si>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National Statistics Agencies</t>
  </si>
  <si>
    <t>VU.SEV.INQ.MMR</t>
  </si>
  <si>
    <t>Maternal mortality ratio (per 100,000 live births)</t>
  </si>
  <si>
    <t>Number of maternal deaths (the death of a woman while pregnant or within 42 days of termination of pregnancy, irrespective of the duration and site of the pregnancy, from any cause related to or aggravated by the pregnancy or its management but not from accidental or incidental causes) during a given time period per 100,000 live births during the same time period.</t>
  </si>
  <si>
    <t>The maternal mortality ratio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</si>
  <si>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</si>
  <si>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VU.SEV.INQ.ABR</t>
  </si>
  <si>
    <t>Adolescent birth rate (per 1,000 women ages 15-19)</t>
  </si>
  <si>
    <t>Number of births to women ages 15-19 per 1,000 women ages 15-19</t>
  </si>
  <si>
    <t>The adolescent birth rate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</si>
  <si>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VU.SEV.INQ.SE-F</t>
  </si>
  <si>
    <t>Adult females aged 25 years and older with at least secondary education per total adult females aged 25 years and older</t>
  </si>
  <si>
    <t>The female educational attainment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</si>
  <si>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VU.SEV.INQ.SE-M</t>
  </si>
  <si>
    <t>Adult males aged 25 years and older with at least secondary education  per total adult males aged 25 years and older</t>
  </si>
  <si>
    <t>The male educational attainment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</si>
  <si>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VU.SEV.INQ.PR-F</t>
  </si>
  <si>
    <t>Parliamentary representation: Female shares of governing seats</t>
  </si>
  <si>
    <t>Number of women in the provincial/city government per total number of people in the provincial/city government</t>
  </si>
  <si>
    <t>The female shares of governing seats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</si>
  <si>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VU.SEV.INQ.PR-M</t>
  </si>
  <si>
    <t>Parliamentary representation: Male shares of governing seats</t>
  </si>
  <si>
    <t>Number of men in the provincial/city government per total number of people in the provincial/city government</t>
  </si>
  <si>
    <t>The male shares of governing seats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</si>
  <si>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VU.SEV.INQ.LFPR-F</t>
  </si>
  <si>
    <t>Proportion of the female population ages 15 and older that is economically active: all women who supply labor for the production of goods and services during a specified period per total female population ages 15 and older.</t>
  </si>
  <si>
    <t>The female labour force participation rate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</si>
  <si>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VU.SEV.INQ.LFPR-M</t>
  </si>
  <si>
    <t>Proportion of the male population ages 15 and older that is economically active: all men who supply labor for the production of goods and services during a specified period per total male population ages 15 and older.</t>
  </si>
  <si>
    <t>The male labour force participation rate is one of the indicators that is used to calculate the Gender Inequality Index. The Inequality component introduces the dispersion of conditions within population presented in Development &amp; Deprivation component. 
Areas with unequal distribution of human development also experience high inequality between women and men, and countries with high gender inequality also experience unequal distribution of human development.</t>
  </si>
  <si>
    <t>VU.SEV.INQ.GINI</t>
  </si>
  <si>
    <t>Income Gini coefficient - Inequality in income or consumption</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</si>
  <si>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</si>
  <si>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country/region.</t>
  </si>
  <si>
    <t>• National Statistics Agencies
• World Bank</t>
  </si>
  <si>
    <t>https://data.worldbank.org/indicator/SI.POV.GINI</t>
  </si>
  <si>
    <t>Aid dependency</t>
  </si>
  <si>
    <t>VU.SEV.AD.AID-PC</t>
  </si>
  <si>
    <t>Public aid per capita</t>
  </si>
  <si>
    <t>Public Aid per capita (current USD)</t>
  </si>
  <si>
    <t>This indicator is calculated by adding the public development aid and the humanitarian aid.</t>
  </si>
  <si>
    <t>The Aid Dependency component points out the countries that lack sustainability in development growth due to economic instability and humanitarian crisis.</t>
  </si>
  <si>
    <t>• FTS (OCHA)
• OECD DAC</t>
  </si>
  <si>
    <t>https://fts.unocha.org/; https://stats.oecd.org/Index.aspx?DataSetCode=TABLE2A#</t>
  </si>
  <si>
    <t>VU.SEV.AD.ODA-GNI</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</si>
  <si>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</si>
  <si>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World Bank</t>
  </si>
  <si>
    <t>https://data.worldbank.org/indicator/DT.ODA.ODAT.GN.ZS</t>
  </si>
  <si>
    <t>VU.SEV.AD.REM</t>
  </si>
  <si>
    <t>Remittances received (% of GDP)</t>
  </si>
  <si>
    <t>Personal remittances, received (% of GDP)</t>
  </si>
  <si>
    <t>Personal remittances (total by administrative unit) comprise personal transfers and compensation of employees. Personal transfers consist of all current transfers in cash or in kind made or received by resident households to or from nonresident households. Personal transfers thus include all current transfers between resident and nonresident individuals. Compensation of employees refers to the income of border, seasonal, and other short-term workers who are employed in an economy where they are not resident and of residents employed by nonresident entities.</t>
  </si>
  <si>
    <t>Many economies in the Caucasus and Central Asia are highly reliant on remittances from labor migrants.</t>
  </si>
  <si>
    <t>SDG Target 17.3: Mobilize additional financial resources for developing countries from multiple sources
Indicator 17.3.2: Volume of remittances (in United States dollars) as a proportion of total GDP</t>
  </si>
  <si>
    <t>As the majority of labor migrants in the region (except migrants from Georgia) go to Russia to work, data from the Central Bank of Russian Federation was used. For Georgia, data was used from the National Statistics Agency.</t>
  </si>
  <si>
    <t>• Central Bank of Russian Federation (remittances)
• World Bank (GDP)</t>
  </si>
  <si>
    <t>https://www.cbr.ru/eng/
https://data.worldbank.org/indicator/NY.GDP.MKTP.CD</t>
  </si>
  <si>
    <t>VU.VG.UP.REF-TOT</t>
  </si>
  <si>
    <t>Refugees by country of asylum</t>
  </si>
  <si>
    <t>“Persons of concern” includes refugees, asylum-seekers, returnees, stateless persons and groups of internally displaced persons (IDPs).</t>
  </si>
  <si>
    <t xml:space="preserve">Refugees, internally displaced persons (IDPs), returnees, and stateless people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</si>
  <si>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</si>
  <si>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UNHCR</t>
  </si>
  <si>
    <t>https://www.unhcr.org/refugee-statistics/
http://data2.unhcr.org/en/situations</t>
  </si>
  <si>
    <t>VU.VG.UP.IDP-TOT</t>
  </si>
  <si>
    <t>Internally displaced persons (IDPs)</t>
  </si>
  <si>
    <t>VU.VG.UP.STA-TOT</t>
  </si>
  <si>
    <t>Stateless people</t>
  </si>
  <si>
    <t>VU.VG.UP.ETH</t>
  </si>
  <si>
    <t>Ethnic diversity identifies all politically relevant ethnic groups and their access to state power. It includes data on the degree to which their representatives held executive-level state power - from total control of the government to overt political discrimination - and their degree of regionally autonomy.</t>
  </si>
  <si>
    <t>Communities may be more vulnerable in case of disasters when they are discriminated against. Also, the more autonomous and self-excluded an ethnic minority is within a country, the more vulnerable it may be in case of disasters.</t>
  </si>
  <si>
    <t>ETH Zürich</t>
  </si>
  <si>
    <t>https://icr.ethz.ch/data/epr/#core</t>
  </si>
  <si>
    <t>Health conditions</t>
  </si>
  <si>
    <t>VU.VGR.OG.HE.HIV</t>
  </si>
  <si>
    <t>Adult incidence of HIV-AIDS</t>
  </si>
  <si>
    <t>Estimated HIV incidence among adults aged 15-49 years (%)</t>
  </si>
  <si>
    <t>The total new registered cases of HIV infection of adults aged 15-49 years, whether or not they have developed symptoms of AIDS, expressed as per cent of total population in that age group.</t>
  </si>
  <si>
    <t>HIV-AIDS is considered as one of the three pandemics of low- and middle- income countries.</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</si>
  <si>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</si>
  <si>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National Statistics Agencies mostly had incidence data rather than prevalence.</t>
  </si>
  <si>
    <t>VU.VGR.OG.HE.TBC</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</si>
  <si>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</si>
  <si>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</si>
  <si>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Tuberculosis is considered as one of the three pandemics of low- and middle- income countries.</t>
  </si>
  <si>
    <t xml:space="preserve">SDG Target 3.3: By 2030, end the epidemics of AIDS, tuberculosis, malaria and neglected tropical diseases and combat hepatitis, water-borne diseases and other communicable diseases
Indicator 3.3.2: Tuberculosis incidence per 100,000 population
</t>
  </si>
  <si>
    <t>VU.VGR.OG.HE.CAS-COV</t>
  </si>
  <si>
    <t>Incidence of COVID-19 (relative to total population)</t>
  </si>
  <si>
    <t>Cumulative number of confirmed COVID-19 cases per year presented as % of total population</t>
  </si>
  <si>
    <t xml:space="preserve">Cumulative number of COVID-19 confirmed cases per year in relation to the total population of the same year. </t>
  </si>
  <si>
    <t>COVID-19 imposes a great threat to the health system and health of population and consequetly to the vulnerability of the population as while the health workers are dealing with COVID-19 patients capacieties to deal with other pations are limited.</t>
  </si>
  <si>
    <t>Goverments report on confirmed cases of COVID-19 though national labaratories. The numbers should vary as not of COVID-19 cases are reported.</t>
  </si>
  <si>
    <t>Ministry of Health</t>
  </si>
  <si>
    <t>VU.VGR.OG.HE.DEA-COV</t>
  </si>
  <si>
    <t>Number of COVID-19 fatalities (relative to total population)</t>
  </si>
  <si>
    <t>Cumulative number of COVID-19 related fatalities per year presented as % of total population</t>
  </si>
  <si>
    <t xml:space="preserve">Cumulative number of confirmed deaths from COVID-19 complications  per year in relation to the total population of the same year. </t>
  </si>
  <si>
    <t>COVID-19 related fatalities represent fatalities that could have been avoided, as healthy patients do not suffer from multiple complications due to COVID-19 infections. So the indicator represents the deaths that could have been avoided if the overall health of the population is at high level.</t>
  </si>
  <si>
    <t>Goverments report on fatalities from confirmed cases of COVID-19 though national labaratories. The numbers should vary as not of COVID-19 fatalities are reported.</t>
  </si>
  <si>
    <t>VU.VGR.OG.U5.UW</t>
  </si>
  <si>
    <t>Percentage of underweight (weight-for-age less than -2 standard deviations of the WHO Child Growth Standards median) among children aged 0-5 years.</t>
  </si>
  <si>
    <t>This indicator shows the ratio between weight and age of children under five.</t>
  </si>
  <si>
    <t>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</si>
  <si>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</si>
  <si>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 National Statistics Agencies</t>
  </si>
  <si>
    <t>Recent shocks</t>
  </si>
  <si>
    <t>VU.VGR.OG.NATDIS-REL</t>
  </si>
  <si>
    <t>Percentage of population affected by natural disasters in the last 3 years</t>
  </si>
  <si>
    <t>To account for increased vulnerability during the recovery period after a disaster, people affected by recent shocks in the past 3 years are considered.</t>
  </si>
  <si>
    <t>The population affected by recent natural disasters are considered more vulnerable than the rest of the population.
The indicator identify the areas that are recovering from humanitarian crisis situation.</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</si>
  <si>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</si>
  <si>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</si>
  <si>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EM-DAT: The Emergency Events Database - Université catholique de Louvain (UCL) - CRED, D. Guha-Sapir - www.emdat.be, Brussels, Belgium.</t>
  </si>
  <si>
    <t>Food security</t>
  </si>
  <si>
    <t>VU.VGR.OG.FS.MA.ADSA</t>
  </si>
  <si>
    <t>Food availability: Average dietary supply adequacy</t>
  </si>
  <si>
    <t>Average dietary energy supply as a percentage of the average dietary energy requirement.</t>
  </si>
  <si>
    <t>The Food Availability component concerns the actual quality and type of food supplied to provide the nutritional balance necessary for healthy and active life. It captures trends in chronic hunger.</t>
  </si>
  <si>
    <t>Analysed together with the prevalence of undernourishment, it allows discerning whether undernourishment is mainly due to insufficiency of the food supply or to particularly bad distribution.</t>
  </si>
  <si>
    <t>https://www.fao.org/faostat/en/#home</t>
  </si>
  <si>
    <t>VU.VGR.OG.FS.MA.PU</t>
  </si>
  <si>
    <t>Food utilization: Prevalence of undernourishment (% of population)</t>
  </si>
  <si>
    <t>The Prevalence of Undernourishment expresses the probability that a randomly selected individual from the population consumes an amount of calories that is insufficient to cover her/his energy requirement for an active and healthy life.</t>
  </si>
  <si>
    <t>The Food Utilization component concerns the actual quality and type of food supplied to provide the nutritional balance necessary for healthy and active life. It captures trends in chronic hunger.</t>
  </si>
  <si>
    <t xml:space="preserve">SDG Target 2.1: By 2030, end hunger and ensure access by all people, in particular the poor and people in vulnerable situations, including infants, to safe, nutritious and sufficient food all year round
Indicator 2.1.1: Prevalence of undernourishment </t>
  </si>
  <si>
    <t>VU.VGR.OG.FS.ST.FI</t>
  </si>
  <si>
    <t>Value of food imports</t>
  </si>
  <si>
    <t>Food stability: Value of food imports over total merchandise exports</t>
  </si>
  <si>
    <t>This indicator captures the food stability and measures the value of food (excl. fish) imports over a country's total merchandise exports.</t>
  </si>
  <si>
    <t>This indicator provides a measure of vulnerability and captures the adequacy of foreign exchange reserves to pay for food imports, which has implications for national food security depending on production and trade patterns.</t>
  </si>
  <si>
    <t>Capacity</t>
  </si>
  <si>
    <t>CC.INS.GOV.EFI</t>
  </si>
  <si>
    <t xml:space="preserve">The Economic Freedom Index is measures positive relationship between economic freedom and a variety of positivel socal and economic goals. It is beased in 12 quantitative and qualitative factors grouped into four broad categories of economic freedom: rule of law (includes property rights, government integrity, judicial effectiveness), government size (government spendings, tax burden, fiscal health), regulatory efficiency (business freedom, labor and monetary freedom), open markets (trade, labor and monetary freedom). </t>
  </si>
  <si>
    <t>The indicator shows the country's political and ecomonic developments based on 12 factors and provides comprehensive analysis of fundamentals of economic growth and building resilience of society.</t>
  </si>
  <si>
    <t>The Heritage Foundation</t>
  </si>
  <si>
    <t>https://www.heritage.org/index/</t>
  </si>
  <si>
    <t>CC.INS.ECO.GRP</t>
  </si>
  <si>
    <t>Gross regional product</t>
  </si>
  <si>
    <t>Gross regional product (per capita)</t>
  </si>
  <si>
    <t>Gross regional product (GRP) is defined as the market value of all final goods and services produced within a region in a given period of time. GRP is conceptually equivalent to gross domestic product (GDP); the latter measures newly created value through production by resident production units (or residents in short) in the domestic economy, while for the former measures newly created value through production by regional residents in the regional economy, be it a state, province or a district.</t>
  </si>
  <si>
    <t>GRP is a measure of the economic vitality of the administrative area.</t>
  </si>
  <si>
    <t>World Bank (GDP per capita (current US$))</t>
  </si>
  <si>
    <t>https://data.worldbank.org/indicator/NY.GDP.PCAP.CD</t>
  </si>
  <si>
    <t>CC.INS.ECO.GDP-GR</t>
  </si>
  <si>
    <t>GDP growth</t>
  </si>
  <si>
    <t>This indicator looks at how much economic progression the countries in Central Asia have made since the collapse of the Soviet Union.</t>
  </si>
  <si>
    <t>In the time of the Soviet Union, countries in the region made similar economic progress. Since the collapse of the Soviet Union, countries have been developing at different speeds and success rates.</t>
  </si>
  <si>
    <t>https://data.worldbank.org/indicator/NY.GDP.PCAP.PP.KD</t>
  </si>
  <si>
    <t>CC.INS.HUM.RCV</t>
  </si>
  <si>
    <t>The number of volunteers of the National Red Cross/Crescent Society by administrative area.</t>
  </si>
  <si>
    <t>The National Red Cross/Crescent Societies are usually the first ones to respond to disasters locally.</t>
  </si>
  <si>
    <t>National Red Cross/Crescent Societies</t>
  </si>
  <si>
    <t>CC.INS.HUM.APP</t>
  </si>
  <si>
    <t>The number of CERF and Flash appeals that have been issued since 2007.</t>
  </si>
  <si>
    <t>CERF and Flash appeals are issued in medium-large scale disasters if the Government needs support from the international humanitarian community to respond to the disaster</t>
  </si>
  <si>
    <t>OCHA</t>
  </si>
  <si>
    <t>http://www.unocha.org/cerf/
https://fts.unocha.org/</t>
  </si>
  <si>
    <t>CC.INS.HUM.SSA</t>
  </si>
  <si>
    <t>Smaller-scale international humanitarian assistance</t>
  </si>
  <si>
    <t>The number of emergencies since 2007 in which there was need for a type of multi-sector/cluster emergency response operation (e.g, coordinated needs assessment) with involvement of the international humanitarian community.</t>
  </si>
  <si>
    <t>Countries in the region vary in their use of international humanitarian services.</t>
  </si>
  <si>
    <t>CC.INS.DRR.NAT-STR</t>
  </si>
  <si>
    <t>National average score for the adoption and implemention of national disaster risk reduction strategies in line with the Sendai Framework for Disaster Risk Reduction 2015-2030</t>
  </si>
  <si>
    <t>The indicator aims to capture how consistent national  DRR strategies are with the SFDRR, and to contribute to policy improvement.</t>
  </si>
  <si>
    <t>Sendai Framework Monitor Target E-1 aims to quantify the quality of public policy, i.e. DRR strategies, that would quantify improvement of the policy over time. National DRR strategies serve a normative function, providing, inter alia, guiding principles and an overarching framework for disaster risk reduction.</t>
  </si>
  <si>
    <t>Sendai Framework Monitor Target E1 Substantially increase the number of countries with national  disaster risk reduction strategies by 2020, correlated with the SDG Indicator: 1.5.3 Number of countries that adopt and implement national disaster risk reduction strategies in line with the Sendai Framework for Disaster Risk Reduction 2015-2030, and SDG Indicator: 1.5.4 Proportion of local governments that adopt and implement local disaster risk reduction strategies in line with national disaster risk reduction strategies.</t>
  </si>
  <si>
    <t>Achieving the goal and outcome of the SFDRR means Member States preventing the creation of new risks, reducing existing risks, and strengthening economic, social, health and environmental resilience. The two indicators E-1 and E-2 should be aggregated with the arithmetic average.</t>
  </si>
  <si>
    <t>National Emergency Management Agency</t>
  </si>
  <si>
    <t>https://sendaimonitor.undrr.org/</t>
  </si>
  <si>
    <t>CC.INS.DRR.LOC-STR</t>
  </si>
  <si>
    <t>Percentage of local governments that have adopted and implemented local disaster risk reduction strategies in line with national strategies</t>
  </si>
  <si>
    <t>The indicator aims to capture how consistent local DRR strategies are with the SFDRR, and to contribute to policy improvement.</t>
  </si>
  <si>
    <t>Sendai Framework Monitor Target E-2 aims to quantify the quality of public policy, i.e. DRR strategies, that would quantify improvement of the policy over time. Local strategies, aligned with the national strategy, are generally more specific, reflecting local contexts and hazard profiles, and tend to focus on planning and implementation with clear roles and tasks assigned at local level.</t>
  </si>
  <si>
    <t>Sendai Framework Monitor Target E2 Substantially increase the number of countries with local disaster risk reduction strategies by 2020, correlated with the SDG Indicator: 1.5.3 Number of countries that adopt and implement national disaster risk reduction strategies in line with the Sendai Framework for Disaster Risk Reduction 2015-2030, and SDG Indicator: 1.5.4 Proportion of local governments that adopt and implement local disaster risk reduction strategies in line with national disaster risk reduction strategies.</t>
  </si>
  <si>
    <t>CC.INS.DRR.AWE-EWS</t>
  </si>
  <si>
    <t>National score (in percent) of early warning systems (EWS) availablity and informantion dissemination to the population</t>
  </si>
  <si>
    <t xml:space="preserve">This Indicator (Global target G-1) is a compound indicator for mullti-hazard early warning systems (MHEWS), calculated as an index using the arithmetic average of the scores of the four indicators G-2 to G-5. Indicators G-2 to G-5 each correspond to one of the key elements: disaster risk knowledge based on the systematic collection of data and disaster risk assessments (G-5); detection, monitoring, analysis and forecasting of the hazards and possible consequences (G-2); dissemination and communication, by an official source, of authoritative, timely, accurate and actionable warnings and associated information on likelihood and impact (G-3); preparedness at all levels to respond to the warnings received (G-4). </t>
  </si>
  <si>
    <t>Sendai Framework Monitor Target G-1 is a compound indicator, which is computed based on subindicators G-2 to G-5 (G-2 Number of countries that have multi-hazard monitoring and
forecasting systems; G-3 Number of people per 100 000 that are covered by early warning information through local governments or through national dissemination mechanisms; G-4 Percentage of local governments having a plan to act on early warnings;  G-5 Number of countries that have accessible, understandable, usable and relevant disaster risk information and assessment available to the people at the national and local levels) of the four interrelated key elements of effective functioning multi-hazard early warning systems (MHEWSs).</t>
  </si>
  <si>
    <t xml:space="preserve">Sendai Framework Monitor Target G:  Substantially increase the availability of and access to multi-hazard
early warning systems and disaster risk information and assessments to the
people by 2030. Target G-1 is a compound indicator, which is computed based on the sub-indicators G-2
through G-5 of the four interrelated key elements for effective functioning MHEWS (Indicatiors G-2 to G-5).
</t>
  </si>
  <si>
    <t xml:space="preserve">The hazards considered for target G cover a larger spectrum than the ones included in the INFORM GRI and subnational INFORM RI for C&amp;CA ‘Natural Hazard’ category (flood, earthquake, landslide, tsunami, tropical cyclone, epidemic and drought) and (flood, earthquakes, landslide and drought), respectively. Therefore, countries may have installed EWS for hazards not considered in the INFORM GRI and subnational INFORM RI models. Nonetheless, if the country has managed to develop and implement EWSs for some hazards, this would be a good indication in any case for the rest of the hazards. For the time being countries report at national level only. </t>
  </si>
  <si>
    <t>CC.INS.DRR.INF-EWS</t>
  </si>
  <si>
    <t>Percentage of population exposed to or at risk from disasters protected through pre-emptive evacuation following early warning</t>
  </si>
  <si>
    <t>Share of population informed though EWS via media, EWS installed in the country etc. Countries are encouraged to report on the number of evacuated people. The G-6 Indicator should be calculated for each disaster event.</t>
  </si>
  <si>
    <t>This output indicator G6 quantifies the impact and effectiveness of early warning information.</t>
  </si>
  <si>
    <t>Sendai Framework Monitor Sub-indicator G-6 Percentage of population exposed to or at risk from disasters protected
through pre-emptive evacuation following early warning.</t>
  </si>
  <si>
    <t>CC.INF.COM.NETUS</t>
  </si>
  <si>
    <t>Internet Users (per 100 people)</t>
  </si>
  <si>
    <t>Internet users are people with access to the worldwide network.</t>
  </si>
  <si>
    <t>The communication component aims to measure the efficiency of dissemination of early warnings through a communication network as well as coordination of preparedness and emergency activities. It is dependent on the dispersion of the communication infrastructure.</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</si>
  <si>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</si>
  <si>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CC.INF.COM.CEL</t>
  </si>
  <si>
    <t>Mobile celluar subscriptions</t>
  </si>
  <si>
    <t>Mobile celluar subscriptions (per 100 people)</t>
  </si>
  <si>
    <t>Mobile cellular telephone subscriptions are subscriptions to a public mobile telephone service using cellular technology, which provide access to the public switched telephone network. Post-paid and prepaid subscriptions are included.</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</si>
  <si>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</si>
  <si>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http://data.worldbank.org/indicator/IT.CEL.SETS.P2</t>
  </si>
  <si>
    <t>Physical Infrastructure</t>
  </si>
  <si>
    <t>CC.INF.PHY.STA</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</si>
  <si>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</si>
  <si>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</si>
  <si>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</si>
  <si>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WHO/UNICEF Joint Monitoring Programme (JMP) for Water Supply and Sanitation</t>
  </si>
  <si>
    <t>https://washdata.org</t>
  </si>
  <si>
    <t>CC.INF.PHY.H2O</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</si>
  <si>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</si>
  <si>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</si>
  <si>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SDG Target 6.1: By 2030, achieve universal and equitable access to safe and affordable drinking water for all
Indicator 6.1.1: Proportion of population using safely managed drinking water services</t>
  </si>
  <si>
    <t>CC.INF.PHY.ROD</t>
  </si>
  <si>
    <t>Road density (km of road per 100 sq. km of land area)</t>
  </si>
  <si>
    <t>Road density is the ratio of the length of the region's total road network to the region's land area. The road network includes all roads that connect settlements to each other: motorways, trunks, primary, secondary, tertiary and unclassified roads (based on the definition from http://wiki.openstreetmap.org/wiki/Key:highway)</t>
  </si>
  <si>
    <t>The physical infrastructure component tries to assess the accessibility as well as the redundancy of the systems which are two crucial characteristics in a crisis situation.</t>
  </si>
  <si>
    <t>OpenStreetMap (OSM)</t>
  </si>
  <si>
    <t>https://www.openstreetmap.org</t>
  </si>
  <si>
    <t>CC.INF.AHC.HEALTH_EXP</t>
  </si>
  <si>
    <t>Current health expenditure per capita, PPP (current international $)</t>
  </si>
  <si>
    <t>Per capita current expenditure on health (THE) expressed in Purchasing Power Parities (PPP) international dollar.</t>
  </si>
  <si>
    <t>WHO Global Health Observatory Data Repository</t>
  </si>
  <si>
    <t>http://apps.who.int/nha/database</t>
  </si>
  <si>
    <t>CC.INF.AHC.VAC-COV</t>
  </si>
  <si>
    <t xml:space="preserve">Covid-19 vaccination </t>
  </si>
  <si>
    <t>Cumulative number of vaccine doses administered</t>
  </si>
  <si>
    <t>Number of vaccine doses administered per a year relative to the total population of the same year.</t>
  </si>
  <si>
    <t>The share of vaccinated population increases the capacity of the health system, as vaccinated population do not present a burden to the health system, as vaccines provide longer protection from COVID-19 infection, or development of milder case of the disease.</t>
  </si>
  <si>
    <t>Governments use several types of vaccines and vaccination pace/rate, doses varies between the countries.</t>
  </si>
  <si>
    <t>Common</t>
  </si>
  <si>
    <t>POP_DEN</t>
  </si>
  <si>
    <t>GHSL Population Grid</t>
  </si>
  <si>
    <t>Global Human Settlement Layer Population Grid</t>
  </si>
  <si>
    <t>European Commission, Joint Research Centre (JRC)</t>
  </si>
  <si>
    <t>https://data.jrc.ec.europa.eu/dataset/0c6b9751-a71f-4062-830b-43c9f432370f</t>
  </si>
  <si>
    <t>POP</t>
  </si>
  <si>
    <t>Total population</t>
  </si>
  <si>
    <t>Total population (both sexes combined)</t>
  </si>
  <si>
    <t>GADM
National Emergency Management Agency</t>
  </si>
  <si>
    <t>https://gadm.org/</t>
  </si>
  <si>
    <t>Number of Missing Indicators</t>
  </si>
  <si>
    <t>Reliability index</t>
  </si>
  <si>
    <t>Reference Year</t>
  </si>
  <si>
    <t>2001-20</t>
  </si>
  <si>
    <t>2005-20</t>
  </si>
  <si>
    <t>Total Population (GHS-POP-R2019)</t>
  </si>
  <si>
    <t>Unit of Measurament</t>
  </si>
  <si>
    <t>Number / Year</t>
  </si>
  <si>
    <t>Number</t>
  </si>
  <si>
    <t>USD Million</t>
  </si>
  <si>
    <t>(Constant) USD</t>
  </si>
  <si>
    <t>PPP int. USD</t>
  </si>
  <si>
    <t>GEM,JRC</t>
  </si>
  <si>
    <t>WHO,JRC</t>
  </si>
  <si>
    <t>UNDRR,JRC</t>
  </si>
  <si>
    <t>CRED</t>
  </si>
  <si>
    <t>HIIK</t>
  </si>
  <si>
    <t>ETHZ</t>
  </si>
  <si>
    <t>JRC,EC</t>
  </si>
  <si>
    <t>GDL</t>
  </si>
  <si>
    <t>OPHI</t>
  </si>
  <si>
    <t>Central Bank of Russian Federation, WB</t>
  </si>
  <si>
    <t>National Statistics Agency</t>
  </si>
  <si>
    <t>OECD</t>
  </si>
  <si>
    <t>Kazakhstan Red Crescent Society</t>
  </si>
  <si>
    <t>UNICEF,WHO</t>
  </si>
  <si>
    <t>OSM</t>
  </si>
  <si>
    <t>WHO</t>
  </si>
  <si>
    <t>GADM</t>
  </si>
  <si>
    <t>JRC</t>
  </si>
  <si>
    <t>Kyrgyzstan Red Crescent Society</t>
  </si>
  <si>
    <t>DHS</t>
  </si>
  <si>
    <t>Red Crescent Society of Tajikistan</t>
  </si>
  <si>
    <t>WB</t>
  </si>
  <si>
    <t>MICS</t>
  </si>
  <si>
    <t>Turkmenistan Red Crescent Society</t>
  </si>
  <si>
    <t>Uzbekistan Red Crescent Society</t>
  </si>
  <si>
    <t># subnational indicators</t>
  </si>
  <si>
    <t>% subnational indicators</t>
  </si>
  <si>
    <t># national-level indicators</t>
  </si>
  <si>
    <t>% national-level indicators</t>
  </si>
  <si>
    <t>Subnational vs National indicators</t>
  </si>
  <si>
    <t># indicators without data</t>
  </si>
  <si>
    <t>% indicators without data</t>
  </si>
  <si>
    <t>subnational</t>
  </si>
  <si>
    <t>national</t>
  </si>
  <si>
    <t>Total Poulation (GHS-POP)</t>
  </si>
  <si>
    <t>the same value as Almaty</t>
  </si>
  <si>
    <t>the same value as Akmola</t>
  </si>
  <si>
    <t>the same value as Aktobe</t>
  </si>
  <si>
    <t>Nur-Sultan (city)</t>
  </si>
  <si>
    <t>the same value as Turkestan</t>
  </si>
  <si>
    <t>the same value as Osh</t>
  </si>
  <si>
    <t>the same value as DRS</t>
  </si>
  <si>
    <t>the same value as Ahal</t>
  </si>
  <si>
    <t>the same value as Andijan</t>
  </si>
  <si>
    <t>the same value as Karakalpakstan</t>
  </si>
  <si>
    <t>the same value as Bukhara</t>
  </si>
  <si>
    <t>the same value as Kashkadarya</t>
  </si>
  <si>
    <t>the same value as Jizzakh</t>
  </si>
  <si>
    <t>ISO2</t>
  </si>
  <si>
    <t>SUM YEAR</t>
  </si>
  <si>
    <t>AVG YEAR</t>
  </si>
  <si>
    <t>NUMBER OF</t>
  </si>
  <si>
    <t>STDEV</t>
  </si>
  <si>
    <t>MEDIAN</t>
  </si>
  <si>
    <t>Government effectiveness</t>
  </si>
  <si>
    <t>SUM MISSING</t>
  </si>
  <si>
    <t>% MISSING</t>
  </si>
  <si>
    <r>
      <rPr>
        <i/>
        <sz val="10"/>
        <color rgb="FFFF0000"/>
        <rFont val="Arial"/>
      </rPr>
      <t>09/01/2023 v 3.6</t>
    </r>
    <r>
      <rPr>
        <b/>
        <i/>
        <sz val="10"/>
        <color rgb="FF323232"/>
        <rFont val="Arial"/>
      </rPr>
      <t xml:space="preserve"> Updated indicators: </t>
    </r>
    <r>
      <rPr>
        <i/>
        <sz val="10"/>
        <color rgb="FF323232"/>
        <rFont val="Arial"/>
      </rPr>
      <t xml:space="preserve">Physical exposure to earthquake (absolute), Physical exposure to landslides, Physical exposure to flood, Agriculture drought probability, People affected by droughts, Conflict Barometer - Interstate conflicts (bilateral relationships), Conflict Barometer - Intrastate and substate conflicts, GCRI Violent Internal Conflict probability, GCRI High Violent Internal Conflict probability, Human development index, Multidimensional Poverty Index, Gross Regional Product, Gross Domestic Product growth, Remittances, Gender Inequality Index (including Maternal mortality ratio, Adolescent birth rate, Female educational attainment, Male educational attainment, Female shares of governing seats, Male shares of governing seats, Female labour force participation rate, Male labour force participation rate that are used to calculate Gender Inequality Indes), Income Gini coefficient, Humanitarian Aid (FTS), Development Aid (ODA), Net ODA received vs. provided (% of GNI),  Persons of Concern (including Refugees by country of asylum, Internally displaced persons (IDPs), Statelessness), Adult Incidence of HIV-AIDS, Incidence of Tuberculosis, Child Mortality, Children Under Weight, Population affected by natural disasters in the last 3 years, Ethnic diversity, Food availability: Average dietary supply adequacy, Food utilization: Prevalence of undernourishment, Food access: Value of food imports over total merchanise exports, Red Cross/Crescent volunteers, CERF&amp;Flash Appeals, Emergencies requiring smaller scale international humanitarian assisstance, Implementation score of national DRR inline with SFDRR (E1), Implementation percentage of local DRR strategies (E2), Awareness and availability score of early warning systems (EWS) (G1), Percentage of population informed through EWS (G6), Internet users, People using at least basic drinking water services (% of population), People using at least basic sanitation services (% of population), Mobile cellular subscriptions, Health expenditure per capita, Road density, Incidences of Covid-19 cases, Number of Covid-19 fatalities, Vulnerable groups category, Health conditions component;  'Percentage of population informed through EWS (G6), Covid-19 vaccination. </t>
    </r>
    <r>
      <rPr>
        <b/>
        <i/>
        <sz val="10"/>
        <color rgb="FF323232"/>
        <rFont val="Arial"/>
      </rPr>
      <t xml:space="preserve">Revised indicators: </t>
    </r>
    <r>
      <rPr>
        <i/>
        <sz val="10"/>
        <color rgb="FF323232"/>
        <rFont val="Arial"/>
      </rPr>
      <t xml:space="preserve">'Government effectiveness' changed to 'Economic Freedom Index' from the Heritage foundation. </t>
    </r>
    <r>
      <rPr>
        <b/>
        <i/>
        <sz val="10"/>
        <color rgb="FF323232"/>
        <rFont val="Arial"/>
      </rPr>
      <t xml:space="preserve">Correct normalization: </t>
    </r>
    <r>
      <rPr>
        <i/>
        <sz val="10"/>
        <color rgb="FF323232"/>
        <rFont val="Arial"/>
      </rPr>
      <t xml:space="preserve">All indicators were normalized to build this new model </t>
    </r>
    <r>
      <rPr>
        <b/>
        <i/>
        <sz val="10"/>
        <color rgb="FF323232"/>
        <rFont val="Arial"/>
      </rPr>
      <t xml:space="preserve"> Renamed administrative unit: </t>
    </r>
    <r>
      <rPr>
        <i/>
        <sz val="10"/>
        <color rgb="FF323232"/>
        <rFont val="Arial"/>
      </rPr>
      <t xml:space="preserve">"Nur-Sultan (city)" in Kazakhstan was renamed to "Astana (city)" </t>
    </r>
  </si>
  <si>
    <t>Socio-Economic</t>
  </si>
  <si>
    <t>Earthquake
(30%)</t>
  </si>
  <si>
    <t>Landslide
(10%)</t>
  </si>
  <si>
    <t>Flood
(30%)</t>
  </si>
  <si>
    <t>Drought
(30%)</t>
  </si>
  <si>
    <t>Development &amp; Deprivation (50%)</t>
  </si>
  <si>
    <t>Inequality
(25%)</t>
  </si>
  <si>
    <t>Aid Dependency
(25%)</t>
  </si>
  <si>
    <t>People affected by droughts (absolute) (25%)</t>
  </si>
  <si>
    <t>People affected by droughts (relative) (25%)</t>
  </si>
  <si>
    <t>Agriculture Droughts probability (50%)</t>
  </si>
  <si>
    <t>Population of concern (refugees, IDPs, stateless)</t>
  </si>
  <si>
    <t>Population affected by natural disasters (in the last 3 years)</t>
  </si>
  <si>
    <t>Food Availability (average dietary supply adequacy)</t>
  </si>
  <si>
    <t>Food Utilization (prevalence of undernourishment)</t>
  </si>
  <si>
    <t>Food Acces (value of food imports over total merchandise exports)</t>
  </si>
  <si>
    <t>Government Effectiveness</t>
  </si>
  <si>
    <t>Local disaster response capacity (Red Cross/Crescent volunteers)</t>
  </si>
  <si>
    <t>Improved Sanitation Facilities</t>
  </si>
  <si>
    <t>Improved Water Source</t>
  </si>
  <si>
    <t>Health care expenditure (public and private, per capita)</t>
  </si>
  <si>
    <t>INFORM CENTRAL ASIA: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</si>
</sst>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_(* #,##0.00_);_(* \(#,##0.00\);_(* &quot;-&quot;??_);_(@_)"/>
    <numFmt numFmtId="166" formatCode="_-* #,##0.0_-;\-* #,##0.0_-;_-* &quot;-&quot;??_-;_-@"/>
    <numFmt numFmtId="167" formatCode="0.000"/>
    <numFmt numFmtId="168" formatCode="0.0%"/>
    <numFmt numFmtId="169" formatCode="0.000%"/>
    <numFmt numFmtId="170" formatCode="0.0000"/>
    <numFmt numFmtId="171" formatCode="#,##0.0"/>
    <numFmt numFmtId="172" formatCode="0.000000000000000%"/>
  </numFmts>
  <fonts count="63">
    <font>
      <sz val="11"/>
      <color theme="1"/>
      <name val="Calibri"/>
      <scheme val="minor"/>
    </font>
    <font>
      <b/>
      <sz val="16"/>
      <color rgb="FF323232"/>
      <name val="Arial"/>
    </font>
    <font>
      <sz val="11"/>
      <name val="Calibri"/>
    </font>
    <font>
      <sz val="11"/>
      <color theme="1"/>
      <name val="Calibri"/>
    </font>
    <font>
      <sz val="11"/>
      <color rgb="FFFF0000"/>
      <name val="Arial"/>
    </font>
    <font>
      <sz val="11"/>
      <color theme="0"/>
      <name val="Calibri"/>
    </font>
    <font>
      <u/>
      <sz val="10"/>
      <color theme="10"/>
      <name val="Calibri"/>
    </font>
    <font>
      <b/>
      <sz val="11"/>
      <color rgb="FF323232"/>
      <name val="Arial"/>
    </font>
    <font>
      <sz val="10"/>
      <color rgb="FF323232"/>
      <name val="Arial"/>
    </font>
    <font>
      <b/>
      <sz val="10"/>
      <color rgb="FF323232"/>
      <name val="Arial"/>
    </font>
    <font>
      <i/>
      <sz val="10"/>
      <color rgb="FF323232"/>
      <name val="Arial"/>
    </font>
    <font>
      <sz val="10"/>
      <color theme="1"/>
      <name val="Arial"/>
    </font>
    <font>
      <u/>
      <sz val="10"/>
      <color theme="10"/>
      <name val="Calibri"/>
    </font>
    <font>
      <sz val="11"/>
      <color theme="1"/>
      <name val="Arial"/>
    </font>
    <font>
      <u/>
      <sz val="10"/>
      <color theme="10"/>
      <name val="Arial"/>
    </font>
    <font>
      <b/>
      <i/>
      <sz val="10"/>
      <color rgb="FF323232"/>
      <name val="Arial"/>
    </font>
    <font>
      <b/>
      <sz val="18"/>
      <color rgb="FF323232"/>
      <name val="Arial"/>
    </font>
    <font>
      <b/>
      <sz val="18"/>
      <color theme="0"/>
      <name val="Arial"/>
    </font>
    <font>
      <b/>
      <sz val="10"/>
      <color theme="1"/>
      <name val="Arial"/>
    </font>
    <font>
      <u/>
      <sz val="10"/>
      <color theme="10"/>
      <name val="Arial"/>
    </font>
    <font>
      <u/>
      <sz val="11"/>
      <color theme="10"/>
      <name val="Arial"/>
    </font>
    <font>
      <b/>
      <sz val="18"/>
      <color rgb="FF003366"/>
      <name val="Cambria"/>
    </font>
    <font>
      <sz val="10"/>
      <color rgb="FFD6724E"/>
      <name val="Arial"/>
    </font>
    <font>
      <b/>
      <sz val="10"/>
      <color rgb="FF9B5747"/>
      <name val="Arial"/>
    </font>
    <font>
      <b/>
      <sz val="10"/>
      <color rgb="FFA04121"/>
      <name val="Arial"/>
    </font>
    <font>
      <sz val="10"/>
      <color rgb="FF18657D"/>
      <name val="Arial"/>
    </font>
    <font>
      <b/>
      <sz val="10"/>
      <color rgb="FF3A5E92"/>
      <name val="Arial"/>
    </font>
    <font>
      <b/>
      <sz val="10"/>
      <color rgb="FF133D73"/>
      <name val="Arial"/>
    </font>
    <font>
      <sz val="10"/>
      <color rgb="FF89963D"/>
      <name val="Arial"/>
    </font>
    <font>
      <b/>
      <sz val="10"/>
      <color rgb="FF89963D"/>
      <name val="Arial"/>
    </font>
    <font>
      <b/>
      <sz val="10"/>
      <color rgb="FF506236"/>
      <name val="Arial"/>
    </font>
    <font>
      <b/>
      <sz val="10"/>
      <color rgb="FF691C32"/>
      <name val="Arial"/>
    </font>
    <font>
      <b/>
      <sz val="13"/>
      <color rgb="FF3F3F3F"/>
      <name val="Calibri"/>
    </font>
    <font>
      <b/>
      <sz val="13"/>
      <color rgb="FF90A1AE"/>
      <name val="Calibri"/>
    </font>
    <font>
      <b/>
      <sz val="10"/>
      <color theme="1"/>
      <name val="Calibri"/>
    </font>
    <font>
      <b/>
      <sz val="9"/>
      <color rgb="FF323232"/>
      <name val="Arial"/>
    </font>
    <font>
      <b/>
      <sz val="8"/>
      <color rgb="FF323232"/>
      <name val="Arial"/>
    </font>
    <font>
      <sz val="10"/>
      <color rgb="FF000000"/>
      <name val="Arial"/>
    </font>
    <font>
      <i/>
      <sz val="10"/>
      <color theme="1"/>
      <name val="Arial"/>
    </font>
    <font>
      <sz val="8"/>
      <color theme="1"/>
      <name val="Arial"/>
    </font>
    <font>
      <sz val="10"/>
      <color rgb="FFC21A01"/>
      <name val="Arial"/>
    </font>
    <font>
      <sz val="10"/>
      <color rgb="FFA15C00"/>
      <name val="Arial"/>
    </font>
    <font>
      <sz val="10"/>
      <color rgb="FF354124"/>
      <name val="Arial"/>
    </font>
    <font>
      <b/>
      <sz val="12"/>
      <color theme="1"/>
      <name val="Arial"/>
    </font>
    <font>
      <sz val="9"/>
      <color theme="1"/>
      <name val="Arial"/>
    </font>
    <font>
      <b/>
      <sz val="10"/>
      <color theme="0"/>
      <name val="Arial"/>
    </font>
    <font>
      <sz val="10"/>
      <color theme="0"/>
      <name val="Arial"/>
    </font>
    <font>
      <sz val="10"/>
      <color rgb="FF7F7F7F"/>
      <name val="Arial"/>
    </font>
    <font>
      <b/>
      <sz val="11"/>
      <color theme="0"/>
      <name val="Calibri"/>
    </font>
    <font>
      <sz val="11"/>
      <color rgb="FF7F7F7F"/>
      <name val="Calibri"/>
    </font>
    <font>
      <b/>
      <sz val="11"/>
      <color theme="1"/>
      <name val="Calibri"/>
    </font>
    <font>
      <b/>
      <sz val="10"/>
      <color rgb="FF7F7F7F"/>
      <name val="Arial"/>
    </font>
    <font>
      <i/>
      <sz val="10"/>
      <color rgb="FF7F7F7F"/>
      <name val="Arial"/>
    </font>
    <font>
      <u/>
      <sz val="10"/>
      <color rgb="FF323232"/>
      <name val="Arial"/>
    </font>
    <font>
      <i/>
      <sz val="11"/>
      <color rgb="FF7F7F7F"/>
      <name val="Calibri"/>
    </font>
    <font>
      <b/>
      <sz val="13"/>
      <color theme="1"/>
      <name val="Calibri"/>
    </font>
    <font>
      <sz val="11"/>
      <color theme="1"/>
      <name val="Calibri"/>
      <scheme val="minor"/>
    </font>
    <font>
      <i/>
      <sz val="10"/>
      <color rgb="FFFF0000"/>
      <name val="Arial"/>
    </font>
    <font>
      <b/>
      <sz val="10"/>
      <color rgb="FFFFFFFF"/>
      <name val="Avenir"/>
    </font>
    <font>
      <sz val="10"/>
      <color theme="1"/>
      <name val="Avenir"/>
    </font>
    <font>
      <b/>
      <sz val="10"/>
      <color theme="0"/>
      <name val="Arial"/>
      <family val="2"/>
    </font>
    <font>
      <sz val="10"/>
      <color theme="1"/>
      <name val="Avenir LT Std 35 Light"/>
      <family val="2"/>
    </font>
    <font>
      <sz val="10"/>
      <color theme="1"/>
      <name val="Arial"/>
      <family val="2"/>
    </font>
  </fonts>
  <fills count="31">
    <fill>
      <patternFill patternType="none"/>
    </fill>
    <fill>
      <patternFill patternType="gray125"/>
    </fill>
    <fill>
      <patternFill patternType="solid">
        <fgColor rgb="FFF2F2F2"/>
        <bgColor rgb="FFF2F2F2"/>
      </patternFill>
    </fill>
    <fill>
      <patternFill patternType="solid">
        <fgColor theme="0"/>
        <bgColor theme="0"/>
      </patternFill>
    </fill>
    <fill>
      <patternFill patternType="solid">
        <fgColor rgb="FFEA0029"/>
        <bgColor rgb="FFEA0029"/>
      </patternFill>
    </fill>
    <fill>
      <patternFill patternType="solid">
        <fgColor rgb="FFFBBF9A"/>
        <bgColor rgb="FFFBBF9A"/>
      </patternFill>
    </fill>
    <fill>
      <patternFill patternType="solid">
        <fgColor rgb="FFBFBFBF"/>
        <bgColor rgb="FFBFBFBF"/>
      </patternFill>
    </fill>
    <fill>
      <patternFill patternType="solid">
        <fgColor rgb="FFB8CED8"/>
        <bgColor rgb="FFB8CED8"/>
      </patternFill>
    </fill>
    <fill>
      <patternFill patternType="solid">
        <fgColor rgb="FFC7CFBA"/>
        <bgColor rgb="FFC7CFBA"/>
      </patternFill>
    </fill>
    <fill>
      <patternFill patternType="solid">
        <fgColor rgb="FFFEC8C0"/>
        <bgColor rgb="FFFEC8C0"/>
      </patternFill>
    </fill>
    <fill>
      <patternFill patternType="solid">
        <fgColor rgb="FFFFCE8E"/>
        <bgColor rgb="FFFFCE8E"/>
      </patternFill>
    </fill>
    <fill>
      <patternFill patternType="solid">
        <fgColor rgb="FF70C396"/>
        <bgColor rgb="FF70C396"/>
      </patternFill>
    </fill>
    <fill>
      <patternFill patternType="solid">
        <fgColor rgb="FFFF7900"/>
        <bgColor rgb="FFFF7900"/>
      </patternFill>
    </fill>
    <fill>
      <patternFill patternType="solid">
        <fgColor rgb="FFFADCCD"/>
        <bgColor rgb="FFFADCCD"/>
      </patternFill>
    </fill>
    <fill>
      <patternFill patternType="solid">
        <fgColor rgb="FFF7946D"/>
        <bgColor rgb="FFF7946D"/>
      </patternFill>
    </fill>
    <fill>
      <patternFill patternType="solid">
        <fgColor rgb="FFD6724E"/>
        <bgColor rgb="FFD6724E"/>
      </patternFill>
    </fill>
    <fill>
      <patternFill patternType="solid">
        <fgColor rgb="FF9B5747"/>
        <bgColor rgb="FF9B5747"/>
      </patternFill>
    </fill>
    <fill>
      <patternFill patternType="solid">
        <fgColor rgb="FF4AC0DF"/>
        <bgColor rgb="FF4AC0DF"/>
      </patternFill>
    </fill>
    <fill>
      <patternFill patternType="solid">
        <fgColor rgb="FF8FB6C0"/>
        <bgColor rgb="FF8FB6C0"/>
      </patternFill>
    </fill>
    <fill>
      <patternFill patternType="solid">
        <fgColor rgb="FF18657D"/>
        <bgColor rgb="FF18657D"/>
      </patternFill>
    </fill>
    <fill>
      <patternFill patternType="solid">
        <fgColor rgb="FF0E5163"/>
        <bgColor rgb="FF0E5163"/>
      </patternFill>
    </fill>
    <fill>
      <patternFill patternType="solid">
        <fgColor rgb="FFFFFF00"/>
        <bgColor rgb="FFFFFF00"/>
      </patternFill>
    </fill>
    <fill>
      <patternFill patternType="solid">
        <fgColor rgb="FFACBDA7"/>
        <bgColor rgb="FFACBDA7"/>
      </patternFill>
    </fill>
    <fill>
      <patternFill patternType="solid">
        <fgColor rgb="FF397553"/>
        <bgColor rgb="FF397553"/>
      </patternFill>
    </fill>
    <fill>
      <patternFill patternType="solid">
        <fgColor rgb="FFE1E9D7"/>
        <bgColor rgb="FFE1E9D7"/>
      </patternFill>
    </fill>
    <fill>
      <patternFill patternType="solid">
        <fgColor rgb="FF35574A"/>
        <bgColor rgb="FF35574A"/>
      </patternFill>
    </fill>
    <fill>
      <patternFill patternType="solid">
        <fgColor theme="0"/>
        <bgColor indexed="64"/>
      </patternFill>
    </fill>
    <fill>
      <patternFill patternType="solid">
        <fgColor rgb="FFCE3327"/>
        <bgColor indexed="64"/>
      </patternFill>
    </fill>
    <fill>
      <patternFill patternType="solid">
        <fgColor rgb="FFEDF1E7"/>
        <bgColor indexed="64"/>
      </patternFill>
    </fill>
    <fill>
      <patternFill patternType="solid">
        <fgColor theme="5" tint="0.79998168889431442"/>
        <bgColor rgb="FFBFBFBF"/>
      </patternFill>
    </fill>
    <fill>
      <patternFill patternType="solid">
        <fgColor theme="9" tint="0.59999389629810485"/>
        <bgColor indexed="64"/>
      </patternFill>
    </fill>
  </fills>
  <borders count="100">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ck">
        <color theme="0"/>
      </bottom>
      <diagonal/>
    </border>
    <border>
      <left style="thick">
        <color theme="0"/>
      </left>
      <right style="thick">
        <color theme="0"/>
      </right>
      <top/>
      <bottom style="thick">
        <color theme="0"/>
      </bottom>
      <diagonal/>
    </border>
    <border>
      <left style="thick">
        <color theme="0"/>
      </left>
      <right/>
      <top/>
      <bottom style="thick">
        <color theme="0"/>
      </bottom>
      <diagonal/>
    </border>
    <border>
      <left style="thin">
        <color theme="0"/>
      </left>
      <right style="thin">
        <color theme="0"/>
      </right>
      <top/>
      <bottom style="thin">
        <color theme="0"/>
      </bottom>
      <diagonal/>
    </border>
    <border>
      <left style="thick">
        <color theme="0"/>
      </left>
      <right style="thin">
        <color rgb="FFFFFFFF"/>
      </right>
      <top/>
      <bottom style="thin">
        <color theme="0"/>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ck">
        <color rgb="FFFFFFFF"/>
      </left>
      <right style="thin">
        <color rgb="FFFFFFFF"/>
      </right>
      <top/>
      <bottom style="thin">
        <color rgb="FFFFFFFF"/>
      </bottom>
      <diagonal/>
    </border>
    <border>
      <left style="thick">
        <color theme="0"/>
      </left>
      <right style="thin">
        <color rgb="FFFFFFFF"/>
      </right>
      <top style="thin">
        <color theme="0"/>
      </top>
      <bottom style="thin">
        <color theme="0"/>
      </bottom>
      <diagonal/>
    </border>
    <border>
      <left style="thick">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theme="0"/>
      </left>
      <right style="thin">
        <color theme="0"/>
      </right>
      <top/>
      <bottom style="thin">
        <color rgb="FFA5A5A5"/>
      </bottom>
      <diagonal/>
    </border>
    <border>
      <left/>
      <right/>
      <top/>
      <bottom style="thin">
        <color rgb="FFA5A5A5"/>
      </bottom>
      <diagonal/>
    </border>
    <border>
      <left/>
      <right style="thick">
        <color theme="0"/>
      </right>
      <top/>
      <bottom style="thin">
        <color rgb="FFA5A5A5"/>
      </bottom>
      <diagonal/>
    </border>
    <border>
      <left style="thick">
        <color theme="0"/>
      </left>
      <right style="thin">
        <color rgb="FFFFFFFF"/>
      </right>
      <top style="thin">
        <color theme="0"/>
      </top>
      <bottom style="thin">
        <color rgb="FFA5A5A5"/>
      </bottom>
      <diagonal/>
    </border>
    <border>
      <left/>
      <right style="thin">
        <color rgb="FFFFFFFF"/>
      </right>
      <top/>
      <bottom style="thin">
        <color rgb="FFA5A5A5"/>
      </bottom>
      <diagonal/>
    </border>
    <border>
      <left style="thin">
        <color rgb="FFFFFFFF"/>
      </left>
      <right style="thin">
        <color rgb="FFFFFFFF"/>
      </right>
      <top/>
      <bottom style="thin">
        <color rgb="FFA5A5A5"/>
      </bottom>
      <diagonal/>
    </border>
    <border>
      <left/>
      <right/>
      <top/>
      <bottom style="thin">
        <color rgb="FFA5A5A5"/>
      </bottom>
      <diagonal/>
    </border>
    <border>
      <left style="thin">
        <color theme="0"/>
      </left>
      <right style="thin">
        <color theme="0"/>
      </right>
      <top/>
      <bottom/>
      <diagonal/>
    </border>
    <border>
      <left style="thin">
        <color theme="0"/>
      </left>
      <right style="thin">
        <color theme="0"/>
      </right>
      <top style="thin">
        <color rgb="FFA5A5A5"/>
      </top>
      <bottom style="thin">
        <color theme="0"/>
      </bottom>
      <diagonal/>
    </border>
    <border>
      <left/>
      <right/>
      <top style="thin">
        <color rgb="FFA5A5A5"/>
      </top>
      <bottom/>
      <diagonal/>
    </border>
    <border>
      <left style="thick">
        <color theme="0"/>
      </left>
      <right style="thin">
        <color rgb="FFFFFFFF"/>
      </right>
      <top style="thin">
        <color rgb="FFA5A5A5"/>
      </top>
      <bottom style="thin">
        <color theme="0"/>
      </bottom>
      <diagonal/>
    </border>
    <border>
      <left/>
      <right style="thin">
        <color rgb="FFFFFFFF"/>
      </right>
      <top style="thin">
        <color rgb="FFA5A5A5"/>
      </top>
      <bottom style="thin">
        <color rgb="FFFFFFFF"/>
      </bottom>
      <diagonal/>
    </border>
    <border>
      <left style="thin">
        <color rgb="FFFFFFFF"/>
      </left>
      <right style="thin">
        <color rgb="FFFFFFFF"/>
      </right>
      <top style="thin">
        <color rgb="FFA5A5A5"/>
      </top>
      <bottom style="thin">
        <color rgb="FFFFFFFF"/>
      </bottom>
      <diagonal/>
    </border>
    <border>
      <left style="thin">
        <color rgb="FFFFFFFF"/>
      </left>
      <right/>
      <top/>
      <bottom style="thin">
        <color rgb="FFA5A5A5"/>
      </bottom>
      <diagonal/>
    </border>
    <border>
      <left style="thick">
        <color theme="0"/>
      </left>
      <right style="thin">
        <color rgb="FFFFFFFF"/>
      </right>
      <top style="thin">
        <color theme="0"/>
      </top>
      <bottom/>
      <diagonal/>
    </border>
    <border>
      <left/>
      <right style="thin">
        <color rgb="FFFFFFFF"/>
      </right>
      <top/>
      <bottom/>
      <diagonal/>
    </border>
    <border>
      <left style="thin">
        <color rgb="FFFFFFFF"/>
      </left>
      <right style="thin">
        <color rgb="FFFFFFFF"/>
      </right>
      <top/>
      <bottom/>
      <diagonal/>
    </border>
    <border>
      <left style="thin">
        <color rgb="FFFFFFFF"/>
      </left>
      <right/>
      <top/>
      <bottom/>
      <diagonal/>
    </border>
    <border>
      <left/>
      <right/>
      <top style="thin">
        <color rgb="FFA5A5A5"/>
      </top>
      <bottom/>
      <diagonal/>
    </border>
    <border>
      <left style="thin">
        <color rgb="FFFFFFFF"/>
      </left>
      <right/>
      <top style="thin">
        <color rgb="FFA5A5A5"/>
      </top>
      <bottom style="thin">
        <color rgb="FFFFFFFF"/>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A5A5A5"/>
      </top>
      <bottom/>
      <diagonal/>
    </border>
    <border>
      <left/>
      <right style="medium">
        <color rgb="FF000000"/>
      </right>
      <top style="thin">
        <color rgb="FFA5A5A5"/>
      </top>
      <bottom/>
      <diagonal/>
    </border>
    <border>
      <left style="medium">
        <color rgb="FF000000"/>
      </left>
      <right style="medium">
        <color rgb="FF000000"/>
      </right>
      <top/>
      <bottom/>
      <diagonal/>
    </border>
    <border>
      <left/>
      <right style="medium">
        <color rgb="FF000000"/>
      </right>
      <top/>
      <bottom/>
      <diagonal/>
    </border>
    <border>
      <left/>
      <right style="medium">
        <color rgb="FF000000"/>
      </right>
      <top/>
      <bottom style="thin">
        <color rgb="FFA5A5A5"/>
      </bottom>
      <diagonal/>
    </border>
    <border>
      <left style="medium">
        <color rgb="FF000000"/>
      </left>
      <right style="medium">
        <color rgb="FF000000"/>
      </right>
      <top/>
      <bottom style="thin">
        <color rgb="FFA5A5A5"/>
      </bottom>
      <diagonal/>
    </border>
    <border>
      <left/>
      <right/>
      <top style="thin">
        <color rgb="FF000000"/>
      </top>
      <bottom style="medium">
        <color rgb="FF000000"/>
      </bottom>
      <diagonal/>
    </border>
    <border>
      <left/>
      <right style="medium">
        <color rgb="FF000000"/>
      </right>
      <top/>
      <bottom/>
      <diagonal/>
    </border>
    <border>
      <left/>
      <right style="medium">
        <color rgb="FF000000"/>
      </right>
      <top style="thin">
        <color rgb="FFA5A5A5"/>
      </top>
      <bottom/>
      <diagonal/>
    </border>
    <border>
      <left/>
      <right style="medium">
        <color rgb="FF000000"/>
      </right>
      <top/>
      <bottom style="thin">
        <color rgb="FFA5A5A5"/>
      </bottom>
      <diagonal/>
    </border>
    <border>
      <left style="medium">
        <color rgb="FF000000"/>
      </left>
      <right/>
      <top style="thin">
        <color rgb="FF000000"/>
      </top>
      <bottom style="medium">
        <color rgb="FF000000"/>
      </bottom>
      <diagonal/>
    </border>
    <border>
      <left style="medium">
        <color rgb="FF000000"/>
      </left>
      <right/>
      <top style="thin">
        <color rgb="FFA5A5A5"/>
      </top>
      <bottom/>
      <diagonal/>
    </border>
    <border>
      <left style="medium">
        <color rgb="FF000000"/>
      </left>
      <right/>
      <top/>
      <bottom/>
      <diagonal/>
    </border>
    <border>
      <left style="medium">
        <color rgb="FF000000"/>
      </left>
      <right/>
      <top/>
      <bottom style="thin">
        <color rgb="FFA5A5A5"/>
      </bottom>
      <diagonal/>
    </border>
    <border>
      <left style="thin">
        <color rgb="FF000000"/>
      </left>
      <right style="thin">
        <color rgb="FF000000"/>
      </right>
      <top style="thin">
        <color rgb="FF000000"/>
      </top>
      <bottom/>
      <diagonal/>
    </border>
    <border>
      <left style="thin">
        <color theme="0"/>
      </left>
      <right style="thin">
        <color theme="0"/>
      </right>
      <top style="thin">
        <color theme="0"/>
      </top>
      <bottom style="thin">
        <color rgb="FFA5A5A5"/>
      </bottom>
      <diagonal/>
    </border>
    <border>
      <left style="thin">
        <color theme="0"/>
      </left>
      <right/>
      <top/>
      <bottom style="thin">
        <color rgb="FFA5A5A5"/>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style="thin">
        <color rgb="FF000000"/>
      </left>
      <right/>
      <top style="thin">
        <color rgb="FFCCCCCC"/>
      </top>
      <bottom/>
      <diagonal/>
    </border>
    <border>
      <left/>
      <right/>
      <top style="thin">
        <color rgb="FFCCCCCC"/>
      </top>
      <bottom/>
      <diagonal/>
    </border>
    <border>
      <left style="thin">
        <color rgb="FF000000"/>
      </left>
      <right/>
      <top/>
      <bottom style="thin">
        <color indexed="64"/>
      </bottom>
      <diagonal/>
    </border>
    <border>
      <left/>
      <right/>
      <top/>
      <bottom style="thin">
        <color indexed="64"/>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s>
  <cellStyleXfs count="1">
    <xf numFmtId="0" fontId="0" fillId="0" borderId="0"/>
  </cellStyleXfs>
  <cellXfs count="434">
    <xf numFmtId="0" fontId="0" fillId="0" borderId="0" xfId="0"/>
    <xf numFmtId="0" fontId="3" fillId="3" borderId="4" xfId="0" applyFont="1" applyFill="1" applyBorder="1"/>
    <xf numFmtId="0" fontId="7" fillId="3" borderId="4" xfId="0" applyFont="1" applyFill="1" applyBorder="1" applyAlignment="1">
      <alignment horizontal="left" vertical="center"/>
    </xf>
    <xf numFmtId="0" fontId="3" fillId="3" borderId="4" xfId="0" applyFont="1" applyFill="1" applyBorder="1" applyAlignment="1">
      <alignment wrapText="1"/>
    </xf>
    <xf numFmtId="0" fontId="11" fillId="0" borderId="0" xfId="0" applyFont="1" applyAlignment="1">
      <alignment horizontal="center" textRotation="90" wrapText="1"/>
    </xf>
    <xf numFmtId="0" fontId="3" fillId="0" borderId="0" xfId="0" applyFont="1" applyAlignment="1">
      <alignment horizontal="center" textRotation="90" wrapText="1"/>
    </xf>
    <xf numFmtId="0" fontId="11" fillId="3" borderId="4" xfId="0" applyFont="1" applyFill="1" applyBorder="1" applyAlignment="1">
      <alignment horizontal="left"/>
    </xf>
    <xf numFmtId="0" fontId="16" fillId="2" borderId="4" xfId="0" applyFont="1" applyFill="1" applyBorder="1" applyAlignment="1">
      <alignment horizontal="center" wrapText="1"/>
    </xf>
    <xf numFmtId="0" fontId="16" fillId="2" borderId="7" xfId="0" applyFont="1" applyFill="1" applyBorder="1" applyAlignment="1">
      <alignment vertical="center" wrapText="1"/>
    </xf>
    <xf numFmtId="0" fontId="17" fillId="3" borderId="4" xfId="0" applyFont="1" applyFill="1" applyBorder="1" applyAlignment="1">
      <alignment vertical="center" wrapText="1"/>
    </xf>
    <xf numFmtId="0" fontId="18" fillId="3" borderId="4" xfId="0" applyFont="1" applyFill="1" applyBorder="1" applyAlignment="1">
      <alignment horizontal="center" vertical="center" wrapText="1"/>
    </xf>
    <xf numFmtId="0" fontId="19" fillId="0" borderId="0" xfId="0" applyFont="1" applyAlignment="1">
      <alignment horizontal="left"/>
    </xf>
    <xf numFmtId="0" fontId="13" fillId="0" borderId="0" xfId="0" applyFont="1"/>
    <xf numFmtId="0" fontId="13" fillId="0" borderId="0" xfId="0" applyFont="1" applyAlignment="1">
      <alignment horizontal="left"/>
    </xf>
    <xf numFmtId="0" fontId="20" fillId="0" borderId="0" xfId="0" applyFont="1"/>
    <xf numFmtId="0" fontId="21" fillId="4" borderId="4" xfId="0" applyFont="1" applyFill="1" applyBorder="1"/>
    <xf numFmtId="0" fontId="9" fillId="3" borderId="9" xfId="0" applyFont="1" applyFill="1" applyBorder="1" applyAlignment="1">
      <alignment horizontal="left"/>
    </xf>
    <xf numFmtId="0" fontId="9" fillId="3" borderId="9" xfId="0" applyFont="1" applyFill="1" applyBorder="1"/>
    <xf numFmtId="0" fontId="22" fillId="3" borderId="10" xfId="0" applyFont="1" applyFill="1" applyBorder="1" applyAlignment="1">
      <alignment horizontal="center" textRotation="90" wrapText="1"/>
    </xf>
    <xf numFmtId="0" fontId="23" fillId="3" borderId="10" xfId="0" applyFont="1" applyFill="1" applyBorder="1" applyAlignment="1">
      <alignment horizontal="center" textRotation="90" wrapText="1"/>
    </xf>
    <xf numFmtId="0" fontId="24" fillId="0" borderId="11" xfId="0" applyFont="1" applyBorder="1" applyAlignment="1">
      <alignment horizontal="center" textRotation="90" wrapText="1"/>
    </xf>
    <xf numFmtId="0" fontId="25" fillId="3" borderId="10" xfId="0" applyFont="1" applyFill="1" applyBorder="1" applyAlignment="1">
      <alignment horizontal="center" textRotation="90" wrapText="1"/>
    </xf>
    <xf numFmtId="0" fontId="26" fillId="3" borderId="10" xfId="0" applyFont="1" applyFill="1" applyBorder="1" applyAlignment="1">
      <alignment horizontal="center" textRotation="90" wrapText="1"/>
    </xf>
    <xf numFmtId="0" fontId="27" fillId="3" borderId="10" xfId="0" applyFont="1" applyFill="1" applyBorder="1" applyAlignment="1">
      <alignment horizontal="center" textRotation="90" wrapText="1"/>
    </xf>
    <xf numFmtId="0" fontId="28" fillId="3" borderId="10" xfId="0" applyFont="1" applyFill="1" applyBorder="1" applyAlignment="1">
      <alignment horizontal="center" textRotation="90" wrapText="1"/>
    </xf>
    <xf numFmtId="0" fontId="29" fillId="3" borderId="10" xfId="0" applyFont="1" applyFill="1" applyBorder="1" applyAlignment="1">
      <alignment horizontal="center" textRotation="90" wrapText="1"/>
    </xf>
    <xf numFmtId="0" fontId="30" fillId="3" borderId="10" xfId="0" applyFont="1" applyFill="1" applyBorder="1" applyAlignment="1">
      <alignment horizontal="center" textRotation="90" wrapText="1"/>
    </xf>
    <xf numFmtId="0" fontId="31" fillId="3" borderId="10" xfId="0" applyFont="1" applyFill="1" applyBorder="1" applyAlignment="1">
      <alignment horizontal="center" textRotation="90" wrapText="1"/>
    </xf>
    <xf numFmtId="0" fontId="31" fillId="3" borderId="4" xfId="0" applyFont="1" applyFill="1" applyBorder="1" applyAlignment="1">
      <alignment horizontal="center" textRotation="90" wrapText="1"/>
    </xf>
    <xf numFmtId="0" fontId="32" fillId="3" borderId="4" xfId="0" applyFont="1" applyFill="1" applyBorder="1" applyAlignment="1">
      <alignment horizontal="center" textRotation="90"/>
    </xf>
    <xf numFmtId="0" fontId="33" fillId="3" borderId="4" xfId="0" applyFont="1" applyFill="1" applyBorder="1" applyAlignment="1">
      <alignment horizontal="center" textRotation="90" wrapText="1"/>
    </xf>
    <xf numFmtId="0" fontId="34" fillId="3" borderId="4" xfId="0" applyFont="1" applyFill="1" applyBorder="1" applyAlignment="1">
      <alignment horizontal="center" textRotation="90" wrapText="1"/>
    </xf>
    <xf numFmtId="0" fontId="35" fillId="3" borderId="4" xfId="0" applyFont="1" applyFill="1" applyBorder="1" applyAlignment="1">
      <alignment horizontal="left"/>
    </xf>
    <xf numFmtId="0" fontId="35" fillId="3" borderId="4" xfId="0" applyFont="1" applyFill="1" applyBorder="1"/>
    <xf numFmtId="0" fontId="35" fillId="3" borderId="4" xfId="0" applyFont="1" applyFill="1" applyBorder="1" applyAlignment="1">
      <alignment horizontal="center"/>
    </xf>
    <xf numFmtId="0" fontId="36" fillId="3" borderId="4" xfId="0" applyFont="1" applyFill="1" applyBorder="1" applyAlignment="1">
      <alignment horizontal="center"/>
    </xf>
    <xf numFmtId="0" fontId="9" fillId="3" borderId="12" xfId="0" applyFont="1" applyFill="1" applyBorder="1" applyAlignment="1">
      <alignment horizontal="left"/>
    </xf>
    <xf numFmtId="0" fontId="18" fillId="3" borderId="4" xfId="0" applyFont="1" applyFill="1" applyBorder="1" applyAlignment="1">
      <alignment horizontal="left"/>
    </xf>
    <xf numFmtId="0" fontId="18" fillId="3" borderId="4" xfId="0" applyFont="1" applyFill="1" applyBorder="1"/>
    <xf numFmtId="164" fontId="37" fillId="5" borderId="13" xfId="0" applyNumberFormat="1" applyFont="1" applyFill="1" applyBorder="1" applyAlignment="1">
      <alignment horizontal="center" vertical="center"/>
    </xf>
    <xf numFmtId="164" fontId="37" fillId="5" borderId="14" xfId="0" applyNumberFormat="1" applyFont="1" applyFill="1" applyBorder="1" applyAlignment="1">
      <alignment horizontal="center" vertical="center"/>
    </xf>
    <xf numFmtId="164" fontId="37" fillId="6" borderId="15" xfId="0" applyNumberFormat="1" applyFont="1" applyFill="1" applyBorder="1" applyAlignment="1">
      <alignment horizontal="center" vertical="center"/>
    </xf>
    <xf numFmtId="164" fontId="37" fillId="6" borderId="16" xfId="0" applyNumberFormat="1" applyFont="1" applyFill="1" applyBorder="1" applyAlignment="1">
      <alignment horizontal="center" vertical="center"/>
    </xf>
    <xf numFmtId="164" fontId="37" fillId="7" borderId="15" xfId="0" applyNumberFormat="1" applyFont="1" applyFill="1" applyBorder="1" applyAlignment="1">
      <alignment horizontal="center" vertical="center"/>
    </xf>
    <xf numFmtId="164" fontId="37" fillId="8" borderId="15" xfId="0" applyNumberFormat="1" applyFont="1" applyFill="1" applyBorder="1" applyAlignment="1">
      <alignment horizontal="center" vertical="center"/>
    </xf>
    <xf numFmtId="164" fontId="37" fillId="6" borderId="17" xfId="0" applyNumberFormat="1" applyFont="1" applyFill="1" applyBorder="1" applyAlignment="1">
      <alignment horizontal="center" vertical="center"/>
    </xf>
    <xf numFmtId="0" fontId="38" fillId="3" borderId="4" xfId="0" applyFont="1" applyFill="1" applyBorder="1" applyAlignment="1">
      <alignment horizontal="center"/>
    </xf>
    <xf numFmtId="164" fontId="18" fillId="3" borderId="4" xfId="0" applyNumberFormat="1" applyFont="1" applyFill="1" applyBorder="1" applyAlignment="1">
      <alignment horizontal="center"/>
    </xf>
    <xf numFmtId="0" fontId="11" fillId="3" borderId="4" xfId="0" applyFont="1" applyFill="1" applyBorder="1" applyAlignment="1">
      <alignment horizontal="center"/>
    </xf>
    <xf numFmtId="9" fontId="11" fillId="3" borderId="4" xfId="0" applyNumberFormat="1" applyFont="1" applyFill="1" applyBorder="1"/>
    <xf numFmtId="2" fontId="11" fillId="3" borderId="4" xfId="0" applyNumberFormat="1" applyFont="1" applyFill="1" applyBorder="1"/>
    <xf numFmtId="0" fontId="18" fillId="0" borderId="0" xfId="0" applyFont="1" applyAlignment="1">
      <alignment horizontal="left"/>
    </xf>
    <xf numFmtId="0" fontId="18" fillId="0" borderId="0" xfId="0" applyFont="1"/>
    <xf numFmtId="164" fontId="37" fillId="5" borderId="18" xfId="0" applyNumberFormat="1" applyFont="1" applyFill="1" applyBorder="1" applyAlignment="1">
      <alignment horizontal="center" vertical="center"/>
    </xf>
    <xf numFmtId="164" fontId="37" fillId="6" borderId="19" xfId="0" applyNumberFormat="1" applyFont="1" applyFill="1" applyBorder="1" applyAlignment="1">
      <alignment horizontal="center" vertical="center"/>
    </xf>
    <xf numFmtId="164" fontId="37" fillId="6" borderId="20" xfId="0" applyNumberFormat="1" applyFont="1" applyFill="1" applyBorder="1" applyAlignment="1">
      <alignment horizontal="center" vertical="center"/>
    </xf>
    <xf numFmtId="0" fontId="9" fillId="3" borderId="21" xfId="0" applyFont="1" applyFill="1" applyBorder="1" applyAlignment="1">
      <alignment horizontal="left"/>
    </xf>
    <xf numFmtId="0" fontId="18" fillId="0" borderId="22" xfId="0" applyFont="1" applyBorder="1" applyAlignment="1">
      <alignment horizontal="left"/>
    </xf>
    <xf numFmtId="0" fontId="18" fillId="0" borderId="23" xfId="0" applyFont="1" applyBorder="1"/>
    <xf numFmtId="164" fontId="37" fillId="5" borderId="24" xfId="0" applyNumberFormat="1" applyFont="1" applyFill="1" applyBorder="1" applyAlignment="1">
      <alignment horizontal="center" vertical="center"/>
    </xf>
    <xf numFmtId="164" fontId="37" fillId="5" borderId="25" xfId="0" applyNumberFormat="1" applyFont="1" applyFill="1" applyBorder="1" applyAlignment="1">
      <alignment horizontal="center" vertical="center"/>
    </xf>
    <xf numFmtId="164" fontId="37" fillId="7" borderId="26" xfId="0" applyNumberFormat="1" applyFont="1" applyFill="1" applyBorder="1" applyAlignment="1">
      <alignment horizontal="center" vertical="center"/>
    </xf>
    <xf numFmtId="164" fontId="37" fillId="6" borderId="26" xfId="0" applyNumberFormat="1" applyFont="1" applyFill="1" applyBorder="1" applyAlignment="1">
      <alignment horizontal="center" vertical="center"/>
    </xf>
    <xf numFmtId="164" fontId="37" fillId="8" borderId="26" xfId="0" applyNumberFormat="1" applyFont="1" applyFill="1" applyBorder="1" applyAlignment="1">
      <alignment horizontal="center" vertical="center"/>
    </xf>
    <xf numFmtId="0" fontId="38" fillId="3" borderId="27" xfId="0" applyFont="1" applyFill="1" applyBorder="1" applyAlignment="1">
      <alignment horizontal="center"/>
    </xf>
    <xf numFmtId="0" fontId="11" fillId="3" borderId="27" xfId="0" applyFont="1" applyFill="1" applyBorder="1" applyAlignment="1">
      <alignment horizontal="center"/>
    </xf>
    <xf numFmtId="9" fontId="11" fillId="3" borderId="27" xfId="0" applyNumberFormat="1" applyFont="1" applyFill="1" applyBorder="1"/>
    <xf numFmtId="2" fontId="11" fillId="3" borderId="27" xfId="0" applyNumberFormat="1" applyFont="1" applyFill="1" applyBorder="1"/>
    <xf numFmtId="0" fontId="9" fillId="3" borderId="28" xfId="0" applyFont="1" applyFill="1" applyBorder="1" applyAlignment="1">
      <alignment horizontal="left"/>
    </xf>
    <xf numFmtId="0" fontId="9" fillId="3" borderId="29" xfId="0" applyFont="1" applyFill="1" applyBorder="1" applyAlignment="1">
      <alignment horizontal="left"/>
    </xf>
    <xf numFmtId="0" fontId="18" fillId="3" borderId="30" xfId="0" applyFont="1" applyFill="1" applyBorder="1" applyAlignment="1">
      <alignment horizontal="left"/>
    </xf>
    <xf numFmtId="0" fontId="18" fillId="3" borderId="30" xfId="0" applyFont="1" applyFill="1" applyBorder="1"/>
    <xf numFmtId="164" fontId="37" fillId="5" borderId="31" xfId="0" applyNumberFormat="1" applyFont="1" applyFill="1" applyBorder="1" applyAlignment="1">
      <alignment horizontal="center" vertical="center"/>
    </xf>
    <xf numFmtId="164" fontId="37" fillId="5" borderId="32" xfId="0" applyNumberFormat="1" applyFont="1" applyFill="1" applyBorder="1" applyAlignment="1">
      <alignment horizontal="center" vertical="center"/>
    </xf>
    <xf numFmtId="164" fontId="37" fillId="7" borderId="33" xfId="0" applyNumberFormat="1" applyFont="1" applyFill="1" applyBorder="1" applyAlignment="1">
      <alignment horizontal="center" vertical="center"/>
    </xf>
    <xf numFmtId="164" fontId="37" fillId="8" borderId="33" xfId="0" applyNumberFormat="1" applyFont="1" applyFill="1" applyBorder="1" applyAlignment="1">
      <alignment horizontal="center" vertical="center"/>
    </xf>
    <xf numFmtId="0" fontId="38" fillId="3" borderId="30" xfId="0" applyFont="1" applyFill="1" applyBorder="1" applyAlignment="1">
      <alignment horizontal="center"/>
    </xf>
    <xf numFmtId="0" fontId="11" fillId="3" borderId="30" xfId="0" applyFont="1" applyFill="1" applyBorder="1" applyAlignment="1">
      <alignment horizontal="center"/>
    </xf>
    <xf numFmtId="9" fontId="11" fillId="3" borderId="30" xfId="0" applyNumberFormat="1" applyFont="1" applyFill="1" applyBorder="1"/>
    <xf numFmtId="2" fontId="11" fillId="3" borderId="30" xfId="0" applyNumberFormat="1" applyFont="1" applyFill="1" applyBorder="1"/>
    <xf numFmtId="165" fontId="37" fillId="8" borderId="15" xfId="0" applyNumberFormat="1" applyFont="1" applyFill="1" applyBorder="1" applyAlignment="1">
      <alignment horizontal="center" vertical="center"/>
    </xf>
    <xf numFmtId="0" fontId="18" fillId="3" borderId="27" xfId="0" applyFont="1" applyFill="1" applyBorder="1" applyAlignment="1">
      <alignment horizontal="left"/>
    </xf>
    <xf numFmtId="0" fontId="18" fillId="3" borderId="27" xfId="0" applyFont="1" applyFill="1" applyBorder="1"/>
    <xf numFmtId="164" fontId="37" fillId="6" borderId="34" xfId="0" applyNumberFormat="1" applyFont="1" applyFill="1" applyBorder="1" applyAlignment="1">
      <alignment horizontal="center" vertical="center"/>
    </xf>
    <xf numFmtId="164" fontId="18" fillId="3" borderId="27" xfId="0" applyNumberFormat="1" applyFont="1" applyFill="1" applyBorder="1" applyAlignment="1">
      <alignment horizontal="center"/>
    </xf>
    <xf numFmtId="164" fontId="37" fillId="5" borderId="35" xfId="0" applyNumberFormat="1" applyFont="1" applyFill="1" applyBorder="1" applyAlignment="1">
      <alignment horizontal="center" vertical="center"/>
    </xf>
    <xf numFmtId="164" fontId="37" fillId="5" borderId="36" xfId="0" applyNumberFormat="1" applyFont="1" applyFill="1" applyBorder="1" applyAlignment="1">
      <alignment horizontal="center" vertical="center"/>
    </xf>
    <xf numFmtId="164" fontId="37" fillId="7" borderId="37" xfId="0" applyNumberFormat="1" applyFont="1" applyFill="1" applyBorder="1" applyAlignment="1">
      <alignment horizontal="center" vertical="center"/>
    </xf>
    <xf numFmtId="164" fontId="37" fillId="8" borderId="37" xfId="0" applyNumberFormat="1" applyFont="1" applyFill="1" applyBorder="1" applyAlignment="1">
      <alignment horizontal="center" vertical="center"/>
    </xf>
    <xf numFmtId="164" fontId="37" fillId="6" borderId="38" xfId="0" applyNumberFormat="1" applyFont="1" applyFill="1" applyBorder="1" applyAlignment="1">
      <alignment horizontal="center" vertical="center"/>
    </xf>
    <xf numFmtId="0" fontId="18" fillId="0" borderId="39" xfId="0" applyFont="1" applyBorder="1" applyAlignment="1">
      <alignment horizontal="left"/>
    </xf>
    <xf numFmtId="164" fontId="37" fillId="6" borderId="33" xfId="0" applyNumberFormat="1" applyFont="1" applyFill="1" applyBorder="1" applyAlignment="1">
      <alignment horizontal="center" vertical="center"/>
    </xf>
    <xf numFmtId="164" fontId="37" fillId="6" borderId="40" xfId="0" applyNumberFormat="1" applyFont="1" applyFill="1" applyBorder="1" applyAlignment="1">
      <alignment horizontal="center" vertical="center"/>
    </xf>
    <xf numFmtId="164" fontId="18" fillId="3" borderId="30" xfId="0" applyNumberFormat="1" applyFont="1" applyFill="1" applyBorder="1" applyAlignment="1">
      <alignment horizontal="center"/>
    </xf>
    <xf numFmtId="0" fontId="38" fillId="3" borderId="4" xfId="0" applyFont="1" applyFill="1" applyBorder="1" applyAlignment="1">
      <alignment textRotation="90"/>
    </xf>
    <xf numFmtId="0" fontId="38" fillId="3" borderId="4" xfId="0" applyFont="1" applyFill="1" applyBorder="1" applyAlignment="1">
      <alignment horizontal="center" textRotation="90"/>
    </xf>
    <xf numFmtId="0" fontId="18" fillId="3" borderId="4" xfId="0" applyFont="1" applyFill="1" applyBorder="1" applyAlignment="1">
      <alignment horizontal="center" textRotation="90"/>
    </xf>
    <xf numFmtId="0" fontId="38" fillId="3" borderId="4" xfId="0" applyFont="1" applyFill="1" applyBorder="1" applyAlignment="1">
      <alignment horizontal="right" vertical="top"/>
    </xf>
    <xf numFmtId="164" fontId="39" fillId="0" borderId="45" xfId="0" applyNumberFormat="1" applyFont="1" applyBorder="1" applyAlignment="1">
      <alignment horizontal="center" vertical="center"/>
    </xf>
    <xf numFmtId="164" fontId="39" fillId="0" borderId="46" xfId="0" applyNumberFormat="1" applyFont="1" applyBorder="1" applyAlignment="1">
      <alignment horizontal="center" vertical="center"/>
    </xf>
    <xf numFmtId="164" fontId="39" fillId="0" borderId="47" xfId="0" applyNumberFormat="1" applyFont="1" applyBorder="1" applyAlignment="1">
      <alignment horizontal="center" vertical="center"/>
    </xf>
    <xf numFmtId="164" fontId="39" fillId="0" borderId="48" xfId="0" applyNumberFormat="1" applyFont="1" applyBorder="1" applyAlignment="1">
      <alignment horizontal="center" vertical="center"/>
    </xf>
    <xf numFmtId="164" fontId="39" fillId="0" borderId="49" xfId="0" applyNumberFormat="1" applyFont="1" applyBorder="1" applyAlignment="1">
      <alignment horizontal="center" vertical="center"/>
    </xf>
    <xf numFmtId="164" fontId="39" fillId="0" borderId="50" xfId="0" applyNumberFormat="1" applyFont="1" applyBorder="1" applyAlignment="1">
      <alignment horizontal="center" vertical="center"/>
    </xf>
    <xf numFmtId="164" fontId="39" fillId="0" borderId="51" xfId="0" applyNumberFormat="1" applyFont="1" applyBorder="1" applyAlignment="1">
      <alignment horizontal="center" vertical="center"/>
    </xf>
    <xf numFmtId="0" fontId="40" fillId="9" borderId="4" xfId="0" applyFont="1" applyFill="1" applyBorder="1"/>
    <xf numFmtId="0" fontId="11" fillId="0" borderId="0" xfId="0" applyFont="1"/>
    <xf numFmtId="164" fontId="39" fillId="0" borderId="52" xfId="0" applyNumberFormat="1" applyFont="1" applyBorder="1" applyAlignment="1">
      <alignment horizontal="center" vertical="center"/>
    </xf>
    <xf numFmtId="164" fontId="39" fillId="0" borderId="53" xfId="0" applyNumberFormat="1" applyFont="1" applyBorder="1" applyAlignment="1">
      <alignment horizontal="center" vertical="center"/>
    </xf>
    <xf numFmtId="164" fontId="39" fillId="0" borderId="54" xfId="0" applyNumberFormat="1" applyFont="1" applyBorder="1" applyAlignment="1">
      <alignment horizontal="center" vertical="center"/>
    </xf>
    <xf numFmtId="0" fontId="41" fillId="10" borderId="4" xfId="0" applyFont="1" applyFill="1" applyBorder="1"/>
    <xf numFmtId="0" fontId="42" fillId="11" borderId="4" xfId="0" applyFont="1" applyFill="1" applyBorder="1"/>
    <xf numFmtId="0" fontId="18" fillId="3" borderId="4" xfId="0" applyFont="1" applyFill="1" applyBorder="1" applyAlignment="1">
      <alignment horizontal="right" vertical="top"/>
    </xf>
    <xf numFmtId="164" fontId="39" fillId="0" borderId="55" xfId="0" applyNumberFormat="1" applyFont="1" applyBorder="1" applyAlignment="1">
      <alignment horizontal="center" vertical="center"/>
    </xf>
    <xf numFmtId="164" fontId="39" fillId="0" borderId="56" xfId="0" applyNumberFormat="1" applyFont="1" applyBorder="1" applyAlignment="1">
      <alignment horizontal="center" vertical="center"/>
    </xf>
    <xf numFmtId="164" fontId="39" fillId="0" borderId="57" xfId="0" applyNumberFormat="1" applyFont="1" applyBorder="1" applyAlignment="1">
      <alignment horizontal="center" vertical="center"/>
    </xf>
    <xf numFmtId="164" fontId="39" fillId="0" borderId="58" xfId="0" applyNumberFormat="1" applyFont="1" applyBorder="1" applyAlignment="1">
      <alignment horizontal="center" vertical="center"/>
    </xf>
    <xf numFmtId="164" fontId="39" fillId="0" borderId="59" xfId="0" applyNumberFormat="1" applyFont="1" applyBorder="1" applyAlignment="1">
      <alignment horizontal="center" vertical="center"/>
    </xf>
    <xf numFmtId="164" fontId="39" fillId="0" borderId="60" xfId="0" applyNumberFormat="1" applyFont="1" applyBorder="1" applyAlignment="1">
      <alignment horizontal="center"/>
    </xf>
    <xf numFmtId="164" fontId="39" fillId="0" borderId="61" xfId="0" applyNumberFormat="1" applyFont="1" applyBorder="1" applyAlignment="1">
      <alignment horizontal="center"/>
    </xf>
    <xf numFmtId="164" fontId="39" fillId="0" borderId="45" xfId="0" applyNumberFormat="1" applyFont="1" applyBorder="1" applyAlignment="1">
      <alignment horizontal="center"/>
    </xf>
    <xf numFmtId="164" fontId="39" fillId="0" borderId="46" xfId="0" applyNumberFormat="1" applyFont="1" applyBorder="1" applyAlignment="1">
      <alignment horizontal="center"/>
    </xf>
    <xf numFmtId="164" fontId="39" fillId="0" borderId="47" xfId="0" applyNumberFormat="1" applyFont="1" applyBorder="1" applyAlignment="1">
      <alignment horizontal="center"/>
    </xf>
    <xf numFmtId="164" fontId="39" fillId="0" borderId="62" xfId="0" applyNumberFormat="1" applyFont="1" applyBorder="1" applyAlignment="1">
      <alignment horizontal="center"/>
    </xf>
    <xf numFmtId="164" fontId="39" fillId="0" borderId="63" xfId="0" applyNumberFormat="1" applyFont="1" applyBorder="1" applyAlignment="1">
      <alignment horizontal="center"/>
    </xf>
    <xf numFmtId="164" fontId="39" fillId="0" borderId="49" xfId="0" applyNumberFormat="1" applyFont="1" applyBorder="1" applyAlignment="1">
      <alignment horizontal="center"/>
    </xf>
    <xf numFmtId="164" fontId="39" fillId="0" borderId="50" xfId="0" applyNumberFormat="1" applyFont="1" applyBorder="1" applyAlignment="1">
      <alignment horizontal="center"/>
    </xf>
    <xf numFmtId="164" fontId="39" fillId="0" borderId="52" xfId="0" applyNumberFormat="1" applyFont="1" applyBorder="1" applyAlignment="1">
      <alignment horizontal="center"/>
    </xf>
    <xf numFmtId="164" fontId="39" fillId="0" borderId="53" xfId="0" applyNumberFormat="1" applyFont="1" applyBorder="1" applyAlignment="1">
      <alignment horizontal="center"/>
    </xf>
    <xf numFmtId="164" fontId="39" fillId="0" borderId="48" xfId="0" applyNumberFormat="1" applyFont="1" applyBorder="1" applyAlignment="1">
      <alignment horizontal="center"/>
    </xf>
    <xf numFmtId="164" fontId="39" fillId="0" borderId="54" xfId="0" applyNumberFormat="1" applyFont="1" applyBorder="1" applyAlignment="1">
      <alignment horizontal="center"/>
    </xf>
    <xf numFmtId="164" fontId="39" fillId="0" borderId="55" xfId="0" applyNumberFormat="1" applyFont="1" applyBorder="1" applyAlignment="1">
      <alignment horizontal="center"/>
    </xf>
    <xf numFmtId="164" fontId="39" fillId="0" borderId="56" xfId="0" applyNumberFormat="1" applyFont="1" applyBorder="1" applyAlignment="1">
      <alignment horizontal="center"/>
    </xf>
    <xf numFmtId="164" fontId="39" fillId="0" borderId="57" xfId="0" applyNumberFormat="1" applyFont="1" applyBorder="1" applyAlignment="1">
      <alignment horizontal="center"/>
    </xf>
    <xf numFmtId="164" fontId="39" fillId="0" borderId="58" xfId="0" applyNumberFormat="1" applyFont="1" applyBorder="1" applyAlignment="1">
      <alignment horizontal="center"/>
    </xf>
    <xf numFmtId="164" fontId="39" fillId="0" borderId="59" xfId="0" applyNumberFormat="1" applyFont="1" applyBorder="1" applyAlignment="1">
      <alignment horizontal="center"/>
    </xf>
    <xf numFmtId="164" fontId="39" fillId="0" borderId="64" xfId="0" applyNumberFormat="1" applyFont="1" applyBorder="1" applyAlignment="1">
      <alignment horizontal="center"/>
    </xf>
    <xf numFmtId="164" fontId="39" fillId="0" borderId="65" xfId="0" applyNumberFormat="1" applyFont="1" applyBorder="1" applyAlignment="1">
      <alignment horizontal="center"/>
    </xf>
    <xf numFmtId="164" fontId="39" fillId="0" borderId="66" xfId="0" applyNumberFormat="1" applyFont="1" applyBorder="1" applyAlignment="1">
      <alignment horizontal="center"/>
    </xf>
    <xf numFmtId="164" fontId="39" fillId="0" borderId="67" xfId="0" applyNumberFormat="1" applyFont="1" applyBorder="1" applyAlignment="1">
      <alignment horizontal="center"/>
    </xf>
    <xf numFmtId="164" fontId="39" fillId="0" borderId="68" xfId="0" applyNumberFormat="1" applyFont="1" applyBorder="1" applyAlignment="1">
      <alignment horizontal="center"/>
    </xf>
    <xf numFmtId="164" fontId="39" fillId="0" borderId="69" xfId="0" applyNumberFormat="1" applyFont="1" applyBorder="1" applyAlignment="1">
      <alignment horizontal="center"/>
    </xf>
    <xf numFmtId="164" fontId="43" fillId="0" borderId="69" xfId="0" applyNumberFormat="1" applyFont="1" applyBorder="1" applyAlignment="1">
      <alignment horizontal="center"/>
    </xf>
    <xf numFmtId="164" fontId="43" fillId="0" borderId="70" xfId="0" applyNumberFormat="1" applyFont="1" applyBorder="1" applyAlignment="1">
      <alignment horizontal="center"/>
    </xf>
    <xf numFmtId="164" fontId="39" fillId="0" borderId="71" xfId="0" applyNumberFormat="1" applyFont="1" applyBorder="1" applyAlignment="1">
      <alignment horizontal="center"/>
    </xf>
    <xf numFmtId="0" fontId="44" fillId="12" borderId="4" xfId="0" applyFont="1" applyFill="1" applyBorder="1" applyAlignment="1">
      <alignment horizontal="center"/>
    </xf>
    <xf numFmtId="0" fontId="11" fillId="13" borderId="72" xfId="0" applyFont="1" applyFill="1" applyBorder="1" applyAlignment="1">
      <alignment horizontal="center" textRotation="90" wrapText="1"/>
    </xf>
    <xf numFmtId="0" fontId="11" fillId="13" borderId="67" xfId="0" applyFont="1" applyFill="1" applyBorder="1" applyAlignment="1">
      <alignment horizontal="center" textRotation="90" wrapText="1"/>
    </xf>
    <xf numFmtId="0" fontId="11" fillId="0" borderId="73" xfId="0" applyFont="1" applyBorder="1" applyAlignment="1">
      <alignment horizontal="center" textRotation="90" wrapText="1"/>
    </xf>
    <xf numFmtId="0" fontId="11" fillId="0" borderId="67" xfId="0" applyFont="1" applyBorder="1" applyAlignment="1">
      <alignment horizontal="center" textRotation="90" wrapText="1"/>
    </xf>
    <xf numFmtId="0" fontId="11" fillId="14" borderId="67" xfId="0" applyFont="1" applyFill="1" applyBorder="1" applyAlignment="1">
      <alignment horizontal="center" textRotation="90" wrapText="1"/>
    </xf>
    <xf numFmtId="0" fontId="11" fillId="5" borderId="67" xfId="0" applyFont="1" applyFill="1" applyBorder="1" applyAlignment="1">
      <alignment horizontal="center" textRotation="90" wrapText="1"/>
    </xf>
    <xf numFmtId="0" fontId="45" fillId="15" borderId="67" xfId="0" applyFont="1" applyFill="1" applyBorder="1" applyAlignment="1">
      <alignment horizontal="center" textRotation="90" wrapText="1"/>
    </xf>
    <xf numFmtId="0" fontId="45" fillId="16" borderId="67" xfId="0" applyFont="1" applyFill="1" applyBorder="1" applyAlignment="1">
      <alignment horizontal="center" textRotation="90" wrapText="1"/>
    </xf>
    <xf numFmtId="0" fontId="8" fillId="3" borderId="12" xfId="0" applyFont="1" applyFill="1" applyBorder="1" applyAlignment="1">
      <alignment horizontal="left"/>
    </xf>
    <xf numFmtId="0" fontId="11" fillId="3" borderId="4" xfId="0" applyFont="1" applyFill="1" applyBorder="1"/>
    <xf numFmtId="164" fontId="11" fillId="13" borderId="74" xfId="0" applyNumberFormat="1" applyFont="1" applyFill="1" applyBorder="1" applyAlignment="1">
      <alignment horizontal="center" vertical="center"/>
    </xf>
    <xf numFmtId="10" fontId="11" fillId="0" borderId="75" xfId="0" applyNumberFormat="1" applyFont="1" applyBorder="1" applyAlignment="1">
      <alignment horizontal="center" vertical="center"/>
    </xf>
    <xf numFmtId="164" fontId="11" fillId="14" borderId="74" xfId="0" applyNumberFormat="1" applyFont="1" applyFill="1" applyBorder="1" applyAlignment="1">
      <alignment horizontal="center" vertical="center"/>
    </xf>
    <xf numFmtId="164" fontId="11" fillId="5" borderId="74" xfId="0" applyNumberFormat="1" applyFont="1" applyFill="1" applyBorder="1" applyAlignment="1">
      <alignment horizontal="center" vertical="center"/>
    </xf>
    <xf numFmtId="164" fontId="46" fillId="15" borderId="30" xfId="0" applyNumberFormat="1" applyFont="1" applyFill="1" applyBorder="1" applyAlignment="1">
      <alignment horizontal="center" vertical="center"/>
    </xf>
    <xf numFmtId="164" fontId="45" fillId="16" borderId="74" xfId="0" applyNumberFormat="1" applyFont="1" applyFill="1" applyBorder="1" applyAlignment="1">
      <alignment horizontal="center"/>
    </xf>
    <xf numFmtId="164" fontId="11" fillId="13" borderId="76" xfId="0" applyNumberFormat="1" applyFont="1" applyFill="1" applyBorder="1" applyAlignment="1">
      <alignment horizontal="center" vertical="center"/>
    </xf>
    <xf numFmtId="10" fontId="11" fillId="0" borderId="77" xfId="0" applyNumberFormat="1" applyFont="1" applyBorder="1" applyAlignment="1">
      <alignment horizontal="center" vertical="center"/>
    </xf>
    <xf numFmtId="164" fontId="11" fillId="14" borderId="76" xfId="0" applyNumberFormat="1" applyFont="1" applyFill="1" applyBorder="1" applyAlignment="1">
      <alignment horizontal="center" vertical="center"/>
    </xf>
    <xf numFmtId="164" fontId="11" fillId="5" borderId="76" xfId="0" applyNumberFormat="1" applyFont="1" applyFill="1" applyBorder="1" applyAlignment="1">
      <alignment horizontal="center" vertical="center"/>
    </xf>
    <xf numFmtId="164" fontId="46" fillId="15" borderId="4" xfId="0" applyNumberFormat="1" applyFont="1" applyFill="1" applyBorder="1" applyAlignment="1">
      <alignment horizontal="center" vertical="center"/>
    </xf>
    <xf numFmtId="164" fontId="45" fillId="16" borderId="76" xfId="0" applyNumberFormat="1" applyFont="1" applyFill="1" applyBorder="1" applyAlignment="1">
      <alignment horizontal="center"/>
    </xf>
    <xf numFmtId="0" fontId="11" fillId="0" borderId="0" xfId="0" applyFont="1" applyAlignment="1">
      <alignment horizontal="left"/>
    </xf>
    <xf numFmtId="0" fontId="8" fillId="3" borderId="21" xfId="0" applyFont="1" applyFill="1" applyBorder="1" applyAlignment="1">
      <alignment horizontal="left"/>
    </xf>
    <xf numFmtId="0" fontId="11" fillId="0" borderId="22" xfId="0" applyFont="1" applyBorder="1" applyAlignment="1">
      <alignment horizontal="left"/>
    </xf>
    <xf numFmtId="0" fontId="11" fillId="0" borderId="78" xfId="0" applyFont="1" applyBorder="1"/>
    <xf numFmtId="164" fontId="11" fillId="13" borderId="79" xfId="0" applyNumberFormat="1" applyFont="1" applyFill="1" applyBorder="1" applyAlignment="1">
      <alignment horizontal="center" vertical="center"/>
    </xf>
    <xf numFmtId="10" fontId="11" fillId="0" borderId="78" xfId="0" applyNumberFormat="1" applyFont="1" applyBorder="1" applyAlignment="1">
      <alignment horizontal="center" vertical="center"/>
    </xf>
    <xf numFmtId="164" fontId="11" fillId="14" borderId="79" xfId="0" applyNumberFormat="1" applyFont="1" applyFill="1" applyBorder="1" applyAlignment="1">
      <alignment horizontal="center" vertical="center"/>
    </xf>
    <xf numFmtId="164" fontId="11" fillId="5" borderId="79" xfId="0" applyNumberFormat="1" applyFont="1" applyFill="1" applyBorder="1" applyAlignment="1">
      <alignment horizontal="center" vertical="center"/>
    </xf>
    <xf numFmtId="164" fontId="46" fillId="15" borderId="27" xfId="0" applyNumberFormat="1" applyFont="1" applyFill="1" applyBorder="1" applyAlignment="1">
      <alignment horizontal="center" vertical="center"/>
    </xf>
    <xf numFmtId="164" fontId="45" fillId="16" borderId="79" xfId="0" applyNumberFormat="1" applyFont="1" applyFill="1" applyBorder="1" applyAlignment="1">
      <alignment horizontal="center"/>
    </xf>
    <xf numFmtId="0" fontId="8" fillId="3" borderId="28" xfId="0" applyFont="1" applyFill="1" applyBorder="1" applyAlignment="1">
      <alignment horizontal="left"/>
    </xf>
    <xf numFmtId="0" fontId="8" fillId="3" borderId="29" xfId="0" applyFont="1" applyFill="1" applyBorder="1" applyAlignment="1">
      <alignment horizontal="left"/>
    </xf>
    <xf numFmtId="0" fontId="11" fillId="3" borderId="30" xfId="0" applyFont="1" applyFill="1" applyBorder="1" applyAlignment="1">
      <alignment horizontal="left"/>
    </xf>
    <xf numFmtId="0" fontId="11" fillId="3" borderId="30" xfId="0" applyFont="1" applyFill="1" applyBorder="1"/>
    <xf numFmtId="0" fontId="11" fillId="3" borderId="27" xfId="0" applyFont="1" applyFill="1" applyBorder="1" applyAlignment="1">
      <alignment horizontal="left"/>
    </xf>
    <xf numFmtId="0" fontId="11" fillId="3" borderId="27" xfId="0" applyFont="1" applyFill="1" applyBorder="1"/>
    <xf numFmtId="0" fontId="47" fillId="2" borderId="4" xfId="0" applyFont="1" applyFill="1" applyBorder="1"/>
    <xf numFmtId="0" fontId="47" fillId="2" borderId="4" xfId="0" applyFont="1" applyFill="1" applyBorder="1" applyAlignment="1">
      <alignment horizontal="center" vertical="center"/>
    </xf>
    <xf numFmtId="0" fontId="47" fillId="2" borderId="4" xfId="0" applyFont="1" applyFill="1" applyBorder="1" applyAlignment="1">
      <alignment horizontal="left" vertical="center" wrapText="1"/>
    </xf>
    <xf numFmtId="166" fontId="47" fillId="2" borderId="4" xfId="0" applyNumberFormat="1" applyFont="1" applyFill="1" applyBorder="1" applyAlignment="1">
      <alignment horizontal="center" vertical="center" wrapText="1"/>
    </xf>
    <xf numFmtId="0" fontId="47" fillId="2" borderId="4" xfId="0" applyFont="1" applyFill="1" applyBorder="1" applyAlignment="1">
      <alignment horizontal="center" vertical="center" textRotation="90" wrapText="1"/>
    </xf>
    <xf numFmtId="0" fontId="47" fillId="2" borderId="4" xfId="0" applyFont="1" applyFill="1" applyBorder="1" applyAlignment="1">
      <alignment horizontal="center" vertical="center" wrapText="1"/>
    </xf>
    <xf numFmtId="10" fontId="47" fillId="2" borderId="4" xfId="0" applyNumberFormat="1" applyFont="1" applyFill="1" applyBorder="1" applyAlignment="1">
      <alignment horizontal="center" vertical="center" wrapText="1"/>
    </xf>
    <xf numFmtId="9" fontId="47" fillId="2" borderId="4" xfId="0" applyNumberFormat="1" applyFont="1" applyFill="1" applyBorder="1" applyAlignment="1">
      <alignment horizontal="center" vertical="center" wrapText="1"/>
    </xf>
    <xf numFmtId="2" fontId="47" fillId="2" borderId="4" xfId="0" applyNumberFormat="1" applyFont="1" applyFill="1" applyBorder="1" applyAlignment="1">
      <alignment horizontal="center" vertical="center" wrapText="1"/>
    </xf>
    <xf numFmtId="0" fontId="3" fillId="3" borderId="4" xfId="0" applyFont="1" applyFill="1" applyBorder="1" applyAlignment="1">
      <alignment horizontal="left"/>
    </xf>
    <xf numFmtId="0" fontId="48" fillId="3" borderId="4" xfId="0" applyFont="1" applyFill="1" applyBorder="1"/>
    <xf numFmtId="0" fontId="49" fillId="3" borderId="4" xfId="0" applyFont="1" applyFill="1" applyBorder="1"/>
    <xf numFmtId="10" fontId="50" fillId="3" borderId="4" xfId="0" applyNumberFormat="1" applyFont="1" applyFill="1" applyBorder="1"/>
    <xf numFmtId="0" fontId="50" fillId="3" borderId="4" xfId="0" applyFont="1" applyFill="1" applyBorder="1"/>
    <xf numFmtId="0" fontId="3" fillId="17" borderId="4" xfId="0" applyFont="1" applyFill="1" applyBorder="1" applyAlignment="1">
      <alignment horizontal="center"/>
    </xf>
    <xf numFmtId="0" fontId="11" fillId="18" borderId="67" xfId="0" applyFont="1" applyFill="1" applyBorder="1" applyAlignment="1">
      <alignment horizontal="center" textRotation="90" wrapText="1"/>
    </xf>
    <xf numFmtId="0" fontId="11" fillId="18" borderId="72" xfId="0" applyFont="1" applyFill="1" applyBorder="1" applyAlignment="1">
      <alignment horizontal="center" textRotation="90" wrapText="1"/>
    </xf>
    <xf numFmtId="0" fontId="46" fillId="19" borderId="72" xfId="0" applyFont="1" applyFill="1" applyBorder="1" applyAlignment="1">
      <alignment horizontal="center" textRotation="90" wrapText="1"/>
    </xf>
    <xf numFmtId="0" fontId="11" fillId="7" borderId="67" xfId="0" applyFont="1" applyFill="1" applyBorder="1" applyAlignment="1">
      <alignment horizontal="center" textRotation="90" wrapText="1"/>
    </xf>
    <xf numFmtId="0" fontId="45" fillId="20" borderId="72" xfId="0" applyFont="1" applyFill="1" applyBorder="1" applyAlignment="1">
      <alignment horizontal="center" textRotation="90" wrapText="1"/>
    </xf>
    <xf numFmtId="0" fontId="45" fillId="20" borderId="80" xfId="0" applyFont="1" applyFill="1" applyBorder="1" applyAlignment="1">
      <alignment horizontal="center" textRotation="90" wrapText="1"/>
    </xf>
    <xf numFmtId="164" fontId="11" fillId="18" borderId="76" xfId="0" applyNumberFormat="1" applyFont="1" applyFill="1" applyBorder="1" applyAlignment="1">
      <alignment horizontal="center" vertical="center"/>
    </xf>
    <xf numFmtId="164" fontId="11" fillId="18" borderId="81" xfId="0" applyNumberFormat="1" applyFont="1" applyFill="1" applyBorder="1" applyAlignment="1">
      <alignment horizontal="center" vertical="center"/>
    </xf>
    <xf numFmtId="164" fontId="46" fillId="19" borderId="81" xfId="0" applyNumberFormat="1" applyFont="1" applyFill="1" applyBorder="1" applyAlignment="1">
      <alignment horizontal="center" vertical="center"/>
    </xf>
    <xf numFmtId="167" fontId="11" fillId="18" borderId="76" xfId="0" applyNumberFormat="1" applyFont="1" applyFill="1" applyBorder="1" applyAlignment="1">
      <alignment horizontal="center" vertical="center"/>
    </xf>
    <xf numFmtId="1" fontId="11" fillId="7" borderId="76" xfId="0" applyNumberFormat="1" applyFont="1" applyFill="1" applyBorder="1" applyAlignment="1">
      <alignment horizontal="center" vertical="center"/>
    </xf>
    <xf numFmtId="1" fontId="11" fillId="7" borderId="74" xfId="0" applyNumberFormat="1" applyFont="1" applyFill="1" applyBorder="1" applyAlignment="1">
      <alignment horizontal="center" vertical="center"/>
    </xf>
    <xf numFmtId="164" fontId="11" fillId="18" borderId="74" xfId="0" applyNumberFormat="1" applyFont="1" applyFill="1" applyBorder="1" applyAlignment="1">
      <alignment horizontal="center" vertical="center"/>
    </xf>
    <xf numFmtId="164" fontId="11" fillId="18" borderId="82" xfId="0" applyNumberFormat="1" applyFont="1" applyFill="1" applyBorder="1" applyAlignment="1">
      <alignment horizontal="center" vertical="center"/>
    </xf>
    <xf numFmtId="164" fontId="46" fillId="19" borderId="82" xfId="0" applyNumberFormat="1" applyFont="1" applyFill="1" applyBorder="1" applyAlignment="1">
      <alignment horizontal="center" vertical="center"/>
    </xf>
    <xf numFmtId="164" fontId="45" fillId="20" borderId="30" xfId="0" applyNumberFormat="1" applyFont="1" applyFill="1" applyBorder="1" applyAlignment="1">
      <alignment horizontal="center" vertical="center"/>
    </xf>
    <xf numFmtId="167" fontId="11" fillId="18" borderId="74" xfId="0" applyNumberFormat="1" applyFont="1" applyFill="1" applyBorder="1" applyAlignment="1">
      <alignment horizontal="center" vertical="center"/>
    </xf>
    <xf numFmtId="164" fontId="11" fillId="7" borderId="74" xfId="0" applyNumberFormat="1" applyFont="1" applyFill="1" applyBorder="1" applyAlignment="1">
      <alignment horizontal="center" vertical="center"/>
    </xf>
    <xf numFmtId="168" fontId="11" fillId="7" borderId="74" xfId="0" applyNumberFormat="1" applyFont="1" applyFill="1" applyBorder="1" applyAlignment="1">
      <alignment horizontal="right" vertical="center"/>
    </xf>
    <xf numFmtId="164" fontId="45" fillId="20" borderId="4" xfId="0" applyNumberFormat="1" applyFont="1" applyFill="1" applyBorder="1" applyAlignment="1">
      <alignment horizontal="center" vertical="center"/>
    </xf>
    <xf numFmtId="164" fontId="11" fillId="7" borderId="76" xfId="0" applyNumberFormat="1" applyFont="1" applyFill="1" applyBorder="1" applyAlignment="1">
      <alignment horizontal="center" vertical="center"/>
    </xf>
    <xf numFmtId="168" fontId="11" fillId="7" borderId="76" xfId="0" applyNumberFormat="1" applyFont="1" applyFill="1" applyBorder="1" applyAlignment="1">
      <alignment horizontal="right" vertical="center"/>
    </xf>
    <xf numFmtId="164" fontId="11" fillId="18" borderId="79" xfId="0" applyNumberFormat="1" applyFont="1" applyFill="1" applyBorder="1" applyAlignment="1">
      <alignment horizontal="center" vertical="center"/>
    </xf>
    <xf numFmtId="164" fontId="11" fillId="18" borderId="83" xfId="0" applyNumberFormat="1" applyFont="1" applyFill="1" applyBorder="1" applyAlignment="1">
      <alignment horizontal="center" vertical="center"/>
    </xf>
    <xf numFmtId="164" fontId="46" fillId="19" borderId="83" xfId="0" applyNumberFormat="1" applyFont="1" applyFill="1" applyBorder="1" applyAlignment="1">
      <alignment horizontal="center" vertical="center"/>
    </xf>
    <xf numFmtId="167" fontId="11" fillId="18" borderId="79" xfId="0" applyNumberFormat="1" applyFont="1" applyFill="1" applyBorder="1" applyAlignment="1">
      <alignment horizontal="center" vertical="center"/>
    </xf>
    <xf numFmtId="1" fontId="11" fillId="7" borderId="79" xfId="0" applyNumberFormat="1" applyFont="1" applyFill="1" applyBorder="1" applyAlignment="1">
      <alignment horizontal="center" vertical="center"/>
    </xf>
    <xf numFmtId="164" fontId="45" fillId="20" borderId="27" xfId="0" applyNumberFormat="1" applyFont="1" applyFill="1" applyBorder="1" applyAlignment="1">
      <alignment horizontal="center" vertical="center"/>
    </xf>
    <xf numFmtId="164" fontId="11" fillId="7" borderId="79" xfId="0" applyNumberFormat="1" applyFont="1" applyFill="1" applyBorder="1" applyAlignment="1">
      <alignment horizontal="center" vertical="center"/>
    </xf>
    <xf numFmtId="168" fontId="11" fillId="7" borderId="79" xfId="0" applyNumberFormat="1" applyFont="1" applyFill="1" applyBorder="1" applyAlignment="1">
      <alignment horizontal="right" vertical="center"/>
    </xf>
    <xf numFmtId="0" fontId="47" fillId="2" borderId="4" xfId="0" applyFont="1" applyFill="1" applyBorder="1" applyAlignment="1">
      <alignment vertical="center"/>
    </xf>
    <xf numFmtId="9" fontId="47" fillId="2" borderId="4" xfId="0" applyNumberFormat="1" applyFont="1" applyFill="1" applyBorder="1" applyAlignment="1">
      <alignment horizontal="center" vertical="center"/>
    </xf>
    <xf numFmtId="0" fontId="47" fillId="21" borderId="4" xfId="0" applyFont="1" applyFill="1" applyBorder="1" applyAlignment="1">
      <alignment horizontal="center" vertical="center"/>
    </xf>
    <xf numFmtId="0" fontId="48" fillId="3" borderId="4" xfId="0" applyFont="1" applyFill="1" applyBorder="1" applyAlignment="1">
      <alignment horizontal="center"/>
    </xf>
    <xf numFmtId="0" fontId="11" fillId="11" borderId="4" xfId="0" applyFont="1" applyFill="1" applyBorder="1"/>
    <xf numFmtId="0" fontId="11" fillId="22" borderId="67" xfId="0" applyFont="1" applyFill="1" applyBorder="1" applyAlignment="1">
      <alignment horizontal="center" textRotation="90" wrapText="1"/>
    </xf>
    <xf numFmtId="0" fontId="45" fillId="23" borderId="67" xfId="0" applyFont="1" applyFill="1" applyBorder="1" applyAlignment="1">
      <alignment horizontal="center" textRotation="90" wrapText="1"/>
    </xf>
    <xf numFmtId="0" fontId="11" fillId="24" borderId="67" xfId="0" applyFont="1" applyFill="1" applyBorder="1" applyAlignment="1">
      <alignment horizontal="center" textRotation="90" wrapText="1"/>
    </xf>
    <xf numFmtId="0" fontId="45" fillId="23" borderId="84" xfId="0" applyFont="1" applyFill="1" applyBorder="1" applyAlignment="1">
      <alignment horizontal="center" textRotation="90" wrapText="1"/>
    </xf>
    <xf numFmtId="0" fontId="45" fillId="25" borderId="80" xfId="0" applyFont="1" applyFill="1" applyBorder="1" applyAlignment="1">
      <alignment horizontal="center" textRotation="90" wrapText="1"/>
    </xf>
    <xf numFmtId="0" fontId="3" fillId="24" borderId="67" xfId="0" applyFont="1" applyFill="1" applyBorder="1" applyAlignment="1">
      <alignment horizontal="center" textRotation="90" wrapText="1"/>
    </xf>
    <xf numFmtId="164" fontId="11" fillId="22" borderId="74" xfId="0" applyNumberFormat="1" applyFont="1" applyFill="1" applyBorder="1" applyAlignment="1">
      <alignment horizontal="center" vertical="center"/>
    </xf>
    <xf numFmtId="164" fontId="45" fillId="23" borderId="74" xfId="0" applyNumberFormat="1" applyFont="1" applyFill="1" applyBorder="1" applyAlignment="1">
      <alignment horizontal="center" vertical="center"/>
    </xf>
    <xf numFmtId="169" fontId="11" fillId="24" borderId="74" xfId="0" applyNumberFormat="1" applyFont="1" applyFill="1" applyBorder="1" applyAlignment="1">
      <alignment horizontal="center" vertical="center"/>
    </xf>
    <xf numFmtId="164" fontId="45" fillId="23" borderId="85" xfId="0" applyNumberFormat="1" applyFont="1" applyFill="1" applyBorder="1" applyAlignment="1">
      <alignment horizontal="center" vertical="center"/>
    </xf>
    <xf numFmtId="164" fontId="45" fillId="25" borderId="30" xfId="0" applyNumberFormat="1" applyFont="1" applyFill="1" applyBorder="1" applyAlignment="1">
      <alignment horizontal="center" vertical="center"/>
    </xf>
    <xf numFmtId="164" fontId="3" fillId="24" borderId="74" xfId="0" applyNumberFormat="1" applyFont="1" applyFill="1" applyBorder="1" applyAlignment="1">
      <alignment horizontal="center" vertical="center"/>
    </xf>
    <xf numFmtId="164" fontId="11" fillId="22" borderId="76" xfId="0" applyNumberFormat="1" applyFont="1" applyFill="1" applyBorder="1" applyAlignment="1">
      <alignment horizontal="center" vertical="center"/>
    </xf>
    <xf numFmtId="164" fontId="45" fillId="23" borderId="76" xfId="0" applyNumberFormat="1" applyFont="1" applyFill="1" applyBorder="1" applyAlignment="1">
      <alignment horizontal="center" vertical="center"/>
    </xf>
    <xf numFmtId="169" fontId="11" fillId="24" borderId="76" xfId="0" applyNumberFormat="1" applyFont="1" applyFill="1" applyBorder="1" applyAlignment="1">
      <alignment horizontal="center" vertical="center"/>
    </xf>
    <xf numFmtId="164" fontId="45" fillId="23" borderId="86" xfId="0" applyNumberFormat="1" applyFont="1" applyFill="1" applyBorder="1" applyAlignment="1">
      <alignment horizontal="center" vertical="center"/>
    </xf>
    <xf numFmtId="164" fontId="45" fillId="25" borderId="4" xfId="0" applyNumberFormat="1" applyFont="1" applyFill="1" applyBorder="1" applyAlignment="1">
      <alignment horizontal="center" vertical="center"/>
    </xf>
    <xf numFmtId="164" fontId="3" fillId="24" borderId="76" xfId="0" applyNumberFormat="1" applyFont="1" applyFill="1" applyBorder="1" applyAlignment="1">
      <alignment horizontal="center" vertical="center"/>
    </xf>
    <xf numFmtId="164" fontId="11" fillId="22" borderId="79" xfId="0" applyNumberFormat="1" applyFont="1" applyFill="1" applyBorder="1" applyAlignment="1">
      <alignment horizontal="center" vertical="center"/>
    </xf>
    <xf numFmtId="164" fontId="45" fillId="23" borderId="79" xfId="0" applyNumberFormat="1" applyFont="1" applyFill="1" applyBorder="1" applyAlignment="1">
      <alignment horizontal="center" vertical="center"/>
    </xf>
    <xf numFmtId="169" fontId="11" fillId="24" borderId="79" xfId="0" applyNumberFormat="1" applyFont="1" applyFill="1" applyBorder="1" applyAlignment="1">
      <alignment horizontal="center" vertical="center"/>
    </xf>
    <xf numFmtId="164" fontId="45" fillId="23" borderId="87" xfId="0" applyNumberFormat="1" applyFont="1" applyFill="1" applyBorder="1" applyAlignment="1">
      <alignment horizontal="center" vertical="center"/>
    </xf>
    <xf numFmtId="164" fontId="45" fillId="25" borderId="27" xfId="0" applyNumberFormat="1" applyFont="1" applyFill="1" applyBorder="1" applyAlignment="1">
      <alignment horizontal="center" vertical="center"/>
    </xf>
    <xf numFmtId="164" fontId="3" fillId="24" borderId="79" xfId="0" applyNumberFormat="1" applyFont="1" applyFill="1" applyBorder="1" applyAlignment="1">
      <alignment horizontal="center" vertical="center"/>
    </xf>
    <xf numFmtId="0" fontId="47" fillId="2" borderId="4" xfId="0" applyFont="1" applyFill="1" applyBorder="1" applyAlignment="1">
      <alignment wrapText="1"/>
    </xf>
    <xf numFmtId="164" fontId="47" fillId="2" borderId="4" xfId="0" applyNumberFormat="1" applyFont="1" applyFill="1" applyBorder="1" applyAlignment="1">
      <alignment horizontal="center" vertical="center" wrapText="1"/>
    </xf>
    <xf numFmtId="0" fontId="51" fillId="2" borderId="4" xfId="0" applyFont="1" applyFill="1" applyBorder="1" applyAlignment="1">
      <alignment horizontal="center" vertical="center" wrapText="1"/>
    </xf>
    <xf numFmtId="1" fontId="47" fillId="2" borderId="4" xfId="0" applyNumberFormat="1" applyFont="1" applyFill="1" applyBorder="1" applyAlignment="1">
      <alignment horizontal="center" vertical="center" wrapText="1"/>
    </xf>
    <xf numFmtId="167" fontId="47" fillId="2" borderId="4" xfId="0" applyNumberFormat="1" applyFont="1" applyFill="1" applyBorder="1" applyAlignment="1">
      <alignment horizontal="center" vertical="center" wrapText="1"/>
    </xf>
    <xf numFmtId="164" fontId="52" fillId="2" borderId="4" xfId="0" applyNumberFormat="1" applyFont="1" applyFill="1" applyBorder="1" applyAlignment="1">
      <alignment horizontal="center" vertical="center" wrapText="1"/>
    </xf>
    <xf numFmtId="0" fontId="47" fillId="21" borderId="4" xfId="0" applyFont="1" applyFill="1" applyBorder="1" applyAlignment="1">
      <alignment horizontal="center" vertical="center" wrapText="1"/>
    </xf>
    <xf numFmtId="0" fontId="11" fillId="4" borderId="4" xfId="0" applyFont="1" applyFill="1" applyBorder="1" applyAlignment="1">
      <alignment horizontal="center"/>
    </xf>
    <xf numFmtId="0" fontId="11" fillId="12" borderId="49" xfId="0" applyFont="1" applyFill="1" applyBorder="1" applyAlignment="1">
      <alignment horizontal="center" vertical="top" wrapText="1"/>
    </xf>
    <xf numFmtId="0" fontId="11" fillId="17" borderId="49" xfId="0" applyFont="1" applyFill="1" applyBorder="1" applyAlignment="1">
      <alignment horizontal="center" vertical="top" wrapText="1"/>
    </xf>
    <xf numFmtId="0" fontId="11" fillId="11" borderId="49" xfId="0" applyFont="1" applyFill="1" applyBorder="1" applyAlignment="1">
      <alignment horizontal="center" vertical="top" wrapText="1"/>
    </xf>
    <xf numFmtId="0" fontId="11" fillId="2" borderId="49" xfId="0" applyFont="1" applyFill="1" applyBorder="1" applyAlignment="1">
      <alignment horizontal="center" vertical="top" wrapText="1"/>
    </xf>
    <xf numFmtId="0" fontId="38" fillId="0" borderId="0" xfId="0" applyFont="1" applyAlignment="1">
      <alignment horizontal="left"/>
    </xf>
    <xf numFmtId="0" fontId="38" fillId="0" borderId="0" xfId="0" applyFont="1" applyAlignment="1">
      <alignment horizontal="center" vertical="center" wrapText="1"/>
    </xf>
    <xf numFmtId="0" fontId="38" fillId="0" borderId="0" xfId="0" applyFont="1" applyAlignment="1">
      <alignment horizontal="left" vertical="center"/>
    </xf>
    <xf numFmtId="0" fontId="11" fillId="12" borderId="88" xfId="0" applyFont="1" applyFill="1" applyBorder="1" applyAlignment="1">
      <alignment horizontal="center" vertical="center" wrapText="1"/>
    </xf>
    <xf numFmtId="0" fontId="11" fillId="17" borderId="88" xfId="0" applyFont="1" applyFill="1" applyBorder="1" applyAlignment="1">
      <alignment vertical="center" wrapText="1"/>
    </xf>
    <xf numFmtId="0" fontId="11" fillId="11" borderId="88" xfId="0" applyFont="1" applyFill="1" applyBorder="1" applyAlignment="1">
      <alignment horizontal="center" vertical="center" wrapText="1"/>
    </xf>
    <xf numFmtId="0" fontId="38" fillId="2" borderId="88" xfId="0" applyFont="1" applyFill="1" applyBorder="1" applyAlignment="1">
      <alignment horizontal="center" vertical="center" wrapText="1"/>
    </xf>
    <xf numFmtId="3" fontId="47" fillId="0" borderId="0" xfId="0" applyNumberFormat="1" applyFont="1" applyAlignment="1">
      <alignment horizontal="right"/>
    </xf>
    <xf numFmtId="1" fontId="47" fillId="0" borderId="0" xfId="0" applyNumberFormat="1" applyFont="1" applyAlignment="1">
      <alignment horizontal="right"/>
    </xf>
    <xf numFmtId="2" fontId="47" fillId="0" borderId="0" xfId="0" applyNumberFormat="1" applyFont="1" applyAlignment="1">
      <alignment horizontal="right"/>
    </xf>
    <xf numFmtId="167" fontId="47" fillId="0" borderId="0" xfId="0" applyNumberFormat="1" applyFont="1" applyAlignment="1">
      <alignment horizontal="right"/>
    </xf>
    <xf numFmtId="1" fontId="47" fillId="0" borderId="0" xfId="0" applyNumberFormat="1" applyFont="1"/>
    <xf numFmtId="2" fontId="47" fillId="0" borderId="0" xfId="0" applyNumberFormat="1" applyFont="1"/>
    <xf numFmtId="170" fontId="47" fillId="0" borderId="0" xfId="0" applyNumberFormat="1" applyFont="1"/>
    <xf numFmtId="0" fontId="47" fillId="0" borderId="0" xfId="0" applyFont="1"/>
    <xf numFmtId="164" fontId="47" fillId="0" borderId="0" xfId="0" applyNumberFormat="1" applyFont="1"/>
    <xf numFmtId="3" fontId="47" fillId="0" borderId="0" xfId="0" applyNumberFormat="1" applyFont="1"/>
    <xf numFmtId="167" fontId="47" fillId="0" borderId="0" xfId="0" applyNumberFormat="1" applyFont="1"/>
    <xf numFmtId="4" fontId="47" fillId="0" borderId="0" xfId="0" applyNumberFormat="1" applyFont="1"/>
    <xf numFmtId="171" fontId="47" fillId="0" borderId="0" xfId="0" applyNumberFormat="1" applyFont="1"/>
    <xf numFmtId="0" fontId="8" fillId="3" borderId="89" xfId="0" applyFont="1" applyFill="1" applyBorder="1" applyAlignment="1">
      <alignment horizontal="left"/>
    </xf>
    <xf numFmtId="0" fontId="11" fillId="0" borderId="90" xfId="0" applyFont="1" applyBorder="1" applyAlignment="1">
      <alignment horizontal="left"/>
    </xf>
    <xf numFmtId="0" fontId="11" fillId="0" borderId="22" xfId="0" applyFont="1" applyBorder="1"/>
    <xf numFmtId="3" fontId="47" fillId="0" borderId="39" xfId="0" applyNumberFormat="1" applyFont="1" applyBorder="1" applyAlignment="1">
      <alignment horizontal="right"/>
    </xf>
    <xf numFmtId="1" fontId="47" fillId="0" borderId="39" xfId="0" applyNumberFormat="1" applyFont="1" applyBorder="1" applyAlignment="1">
      <alignment horizontal="right"/>
    </xf>
    <xf numFmtId="2" fontId="47" fillId="0" borderId="39" xfId="0" applyNumberFormat="1" applyFont="1" applyBorder="1" applyAlignment="1">
      <alignment horizontal="right"/>
    </xf>
    <xf numFmtId="167" fontId="47" fillId="0" borderId="39" xfId="0" applyNumberFormat="1" applyFont="1" applyBorder="1" applyAlignment="1">
      <alignment horizontal="right"/>
    </xf>
    <xf numFmtId="1" fontId="47" fillId="0" borderId="39" xfId="0" applyNumberFormat="1" applyFont="1" applyBorder="1"/>
    <xf numFmtId="2" fontId="47" fillId="0" borderId="39" xfId="0" applyNumberFormat="1" applyFont="1" applyBorder="1"/>
    <xf numFmtId="170" fontId="47" fillId="0" borderId="39" xfId="0" applyNumberFormat="1" applyFont="1" applyBorder="1"/>
    <xf numFmtId="0" fontId="47" fillId="0" borderId="39" xfId="0" applyFont="1" applyBorder="1"/>
    <xf numFmtId="164" fontId="47" fillId="0" borderId="39" xfId="0" applyNumberFormat="1" applyFont="1" applyBorder="1"/>
    <xf numFmtId="3" fontId="47" fillId="0" borderId="39" xfId="0" applyNumberFormat="1" applyFont="1" applyBorder="1"/>
    <xf numFmtId="167" fontId="47" fillId="0" borderId="39" xfId="0" applyNumberFormat="1" applyFont="1" applyBorder="1"/>
    <xf numFmtId="4" fontId="47" fillId="0" borderId="39" xfId="0" applyNumberFormat="1" applyFont="1" applyBorder="1"/>
    <xf numFmtId="171" fontId="47" fillId="0" borderId="39" xfId="0" applyNumberFormat="1" applyFont="1" applyBorder="1"/>
    <xf numFmtId="3" fontId="47" fillId="0" borderId="22" xfId="0" applyNumberFormat="1" applyFont="1" applyBorder="1" applyAlignment="1">
      <alignment horizontal="right"/>
    </xf>
    <xf numFmtId="1" fontId="47" fillId="0" borderId="22" xfId="0" applyNumberFormat="1" applyFont="1" applyBorder="1" applyAlignment="1">
      <alignment horizontal="right"/>
    </xf>
    <xf numFmtId="2" fontId="47" fillId="0" borderId="22" xfId="0" applyNumberFormat="1" applyFont="1" applyBorder="1" applyAlignment="1">
      <alignment horizontal="right"/>
    </xf>
    <xf numFmtId="167" fontId="47" fillId="0" borderId="22" xfId="0" applyNumberFormat="1" applyFont="1" applyBorder="1" applyAlignment="1">
      <alignment horizontal="right"/>
    </xf>
    <xf numFmtId="1" fontId="47" fillId="0" borderId="22" xfId="0" applyNumberFormat="1" applyFont="1" applyBorder="1"/>
    <xf numFmtId="2" fontId="47" fillId="0" borderId="22" xfId="0" applyNumberFormat="1" applyFont="1" applyBorder="1"/>
    <xf numFmtId="170" fontId="47" fillId="0" borderId="22" xfId="0" applyNumberFormat="1" applyFont="1" applyBorder="1"/>
    <xf numFmtId="0" fontId="47" fillId="0" borderId="22" xfId="0" applyFont="1" applyBorder="1"/>
    <xf numFmtId="164" fontId="47" fillId="0" borderId="22" xfId="0" applyNumberFormat="1" applyFont="1" applyBorder="1"/>
    <xf numFmtId="3" fontId="47" fillId="0" borderId="22" xfId="0" applyNumberFormat="1" applyFont="1" applyBorder="1"/>
    <xf numFmtId="167" fontId="47" fillId="0" borderId="22" xfId="0" applyNumberFormat="1" applyFont="1" applyBorder="1"/>
    <xf numFmtId="4" fontId="47" fillId="0" borderId="22" xfId="0" applyNumberFormat="1" applyFont="1" applyBorder="1"/>
    <xf numFmtId="171" fontId="47" fillId="0" borderId="22" xfId="0" applyNumberFormat="1" applyFont="1" applyBorder="1"/>
    <xf numFmtId="0" fontId="11" fillId="0" borderId="39" xfId="0" applyFont="1" applyBorder="1" applyAlignment="1">
      <alignment horizontal="left"/>
    </xf>
    <xf numFmtId="0" fontId="11" fillId="0" borderId="39" xfId="0" applyFont="1" applyBorder="1"/>
    <xf numFmtId="0" fontId="11" fillId="4" borderId="7" xfId="0" applyFont="1" applyFill="1" applyBorder="1"/>
    <xf numFmtId="0" fontId="9" fillId="0" borderId="56" xfId="0" applyFont="1" applyBorder="1" applyAlignment="1">
      <alignment horizontal="center"/>
    </xf>
    <xf numFmtId="0" fontId="8" fillId="12" borderId="91" xfId="0" applyFont="1" applyFill="1" applyBorder="1" applyAlignment="1">
      <alignment horizontal="left" vertical="top" wrapText="1"/>
    </xf>
    <xf numFmtId="0" fontId="8" fillId="0" borderId="60" xfId="0" applyFont="1" applyBorder="1" applyAlignment="1">
      <alignment horizontal="left" vertical="top" wrapText="1"/>
    </xf>
    <xf numFmtId="0" fontId="8" fillId="0" borderId="49" xfId="0" applyFont="1" applyBorder="1" applyAlignment="1">
      <alignment horizontal="left" vertical="top" wrapText="1"/>
    </xf>
    <xf numFmtId="0" fontId="8" fillId="12" borderId="49" xfId="0" applyFont="1" applyFill="1" applyBorder="1" applyAlignment="1">
      <alignment horizontal="left" vertical="top" wrapText="1"/>
    </xf>
    <xf numFmtId="0" fontId="53" fillId="0" borderId="49" xfId="0" applyFont="1" applyBorder="1" applyAlignment="1">
      <alignment horizontal="left" vertical="top" wrapText="1"/>
    </xf>
    <xf numFmtId="0" fontId="8" fillId="17" borderId="49" xfId="0" applyFont="1" applyFill="1" applyBorder="1" applyAlignment="1">
      <alignment horizontal="left" vertical="top" wrapText="1"/>
    </xf>
    <xf numFmtId="0" fontId="8" fillId="11" borderId="49" xfId="0" applyFont="1" applyFill="1" applyBorder="1" applyAlignment="1">
      <alignment horizontal="left" vertical="top" wrapText="1"/>
    </xf>
    <xf numFmtId="0" fontId="54" fillId="3" borderId="4" xfId="0" applyFont="1" applyFill="1" applyBorder="1"/>
    <xf numFmtId="0" fontId="11" fillId="2" borderId="49" xfId="0" applyFont="1" applyFill="1" applyBorder="1"/>
    <xf numFmtId="0" fontId="3" fillId="3" borderId="49" xfId="0" applyFont="1" applyFill="1" applyBorder="1"/>
    <xf numFmtId="0" fontId="55" fillId="3" borderId="4" xfId="0" applyFont="1" applyFill="1" applyBorder="1" applyAlignment="1">
      <alignment horizontal="center" textRotation="90" wrapText="1"/>
    </xf>
    <xf numFmtId="0" fontId="56" fillId="0" borderId="0" xfId="0" applyFont="1"/>
    <xf numFmtId="164" fontId="3" fillId="0" borderId="0" xfId="0" applyNumberFormat="1" applyFont="1"/>
    <xf numFmtId="2" fontId="3" fillId="0" borderId="0" xfId="0" applyNumberFormat="1" applyFont="1"/>
    <xf numFmtId="0" fontId="3" fillId="21" borderId="4" xfId="0" applyFont="1" applyFill="1" applyBorder="1"/>
    <xf numFmtId="0" fontId="11" fillId="4" borderId="4" xfId="0" applyFont="1" applyFill="1" applyBorder="1"/>
    <xf numFmtId="0" fontId="38" fillId="3" borderId="4" xfId="0" applyFont="1" applyFill="1" applyBorder="1" applyAlignment="1">
      <alignment horizontal="center" vertical="center" wrapText="1"/>
    </xf>
    <xf numFmtId="0" fontId="47" fillId="3" borderId="4" xfId="0" applyFont="1" applyFill="1" applyBorder="1" applyAlignment="1">
      <alignment horizontal="center" vertical="center"/>
    </xf>
    <xf numFmtId="0" fontId="47" fillId="3" borderId="4" xfId="0" applyFont="1" applyFill="1" applyBorder="1" applyAlignment="1">
      <alignment horizontal="center"/>
    </xf>
    <xf numFmtId="0" fontId="47" fillId="3" borderId="4" xfId="0" applyFont="1" applyFill="1" applyBorder="1"/>
    <xf numFmtId="0" fontId="47" fillId="0" borderId="0" xfId="0" applyFont="1" applyAlignment="1">
      <alignment horizontal="center"/>
    </xf>
    <xf numFmtId="0" fontId="47" fillId="3" borderId="27" xfId="0" applyFont="1" applyFill="1" applyBorder="1" applyAlignment="1">
      <alignment horizontal="center" vertical="center"/>
    </xf>
    <xf numFmtId="0" fontId="47" fillId="3" borderId="27" xfId="0" applyFont="1" applyFill="1" applyBorder="1" applyAlignment="1">
      <alignment horizontal="center"/>
    </xf>
    <xf numFmtId="0" fontId="47" fillId="3" borderId="30" xfId="0" applyFont="1" applyFill="1" applyBorder="1" applyAlignment="1">
      <alignment horizontal="center" vertical="center"/>
    </xf>
    <xf numFmtId="0" fontId="47" fillId="3" borderId="30" xfId="0" applyFont="1" applyFill="1" applyBorder="1" applyAlignment="1">
      <alignment horizontal="center"/>
    </xf>
    <xf numFmtId="0" fontId="47" fillId="3" borderId="30" xfId="0" applyFont="1" applyFill="1" applyBorder="1"/>
    <xf numFmtId="0" fontId="47" fillId="0" borderId="39" xfId="0" applyFont="1" applyBorder="1" applyAlignment="1">
      <alignment horizontal="center"/>
    </xf>
    <xf numFmtId="0" fontId="47" fillId="3" borderId="27" xfId="0" applyFont="1" applyFill="1" applyBorder="1"/>
    <xf numFmtId="0" fontId="47" fillId="0" borderId="22" xfId="0" applyFont="1" applyBorder="1" applyAlignment="1">
      <alignment horizontal="center"/>
    </xf>
    <xf numFmtId="0" fontId="3" fillId="3" borderId="4" xfId="0" applyFont="1" applyFill="1" applyBorder="1" applyAlignment="1">
      <alignment horizontal="center"/>
    </xf>
    <xf numFmtId="0" fontId="47" fillId="0" borderId="39" xfId="0" applyFont="1" applyBorder="1" applyAlignment="1">
      <alignment horizontal="right"/>
    </xf>
    <xf numFmtId="0" fontId="47" fillId="0" borderId="0" xfId="0" applyFont="1" applyAlignment="1">
      <alignment horizontal="right"/>
    </xf>
    <xf numFmtId="0" fontId="47" fillId="0" borderId="22" xfId="0" applyFont="1" applyBorder="1" applyAlignment="1">
      <alignment horizontal="right"/>
    </xf>
    <xf numFmtId="0" fontId="3" fillId="0" borderId="0" xfId="0" applyFont="1" applyAlignment="1">
      <alignment horizontal="center"/>
    </xf>
    <xf numFmtId="0" fontId="50" fillId="0" borderId="0" xfId="0" applyFont="1" applyAlignment="1">
      <alignment horizontal="center" wrapText="1"/>
    </xf>
    <xf numFmtId="9" fontId="3" fillId="3" borderId="4" xfId="0" applyNumberFormat="1" applyFont="1" applyFill="1" applyBorder="1" applyAlignment="1">
      <alignment horizontal="center"/>
    </xf>
    <xf numFmtId="164" fontId="3" fillId="3" borderId="4" xfId="0" applyNumberFormat="1" applyFont="1" applyFill="1" applyBorder="1" applyAlignment="1">
      <alignment horizontal="center"/>
    </xf>
    <xf numFmtId="0" fontId="3" fillId="3" borderId="27" xfId="0" applyFont="1" applyFill="1" applyBorder="1" applyAlignment="1">
      <alignment horizontal="center"/>
    </xf>
    <xf numFmtId="9" fontId="3" fillId="3" borderId="27" xfId="0" applyNumberFormat="1" applyFont="1" applyFill="1" applyBorder="1" applyAlignment="1">
      <alignment horizontal="center"/>
    </xf>
    <xf numFmtId="164" fontId="3" fillId="3" borderId="27" xfId="0" applyNumberFormat="1" applyFont="1" applyFill="1" applyBorder="1" applyAlignment="1">
      <alignment horizontal="center"/>
    </xf>
    <xf numFmtId="0" fontId="3" fillId="3" borderId="30" xfId="0" applyFont="1" applyFill="1" applyBorder="1" applyAlignment="1">
      <alignment horizontal="center"/>
    </xf>
    <xf numFmtId="9" fontId="3" fillId="3" borderId="30" xfId="0" applyNumberFormat="1" applyFont="1" applyFill="1" applyBorder="1" applyAlignment="1">
      <alignment horizontal="center"/>
    </xf>
    <xf numFmtId="164" fontId="3" fillId="3" borderId="30" xfId="0" applyNumberFormat="1" applyFont="1" applyFill="1" applyBorder="1" applyAlignment="1">
      <alignment horizontal="center"/>
    </xf>
    <xf numFmtId="172" fontId="3" fillId="3" borderId="4" xfId="0" applyNumberFormat="1" applyFont="1" applyFill="1" applyBorder="1"/>
    <xf numFmtId="49" fontId="47" fillId="0" borderId="0" xfId="0" applyNumberFormat="1" applyFont="1" applyAlignment="1">
      <alignment horizontal="center"/>
    </xf>
    <xf numFmtId="0" fontId="3" fillId="0" borderId="0" xfId="0" applyFont="1" applyAlignment="1">
      <alignment textRotation="90"/>
    </xf>
    <xf numFmtId="1" fontId="3" fillId="0" borderId="0" xfId="0" applyNumberFormat="1" applyFont="1" applyAlignment="1">
      <alignment horizontal="center"/>
    </xf>
    <xf numFmtId="0" fontId="3" fillId="0" borderId="22" xfId="0" applyFont="1" applyBorder="1"/>
    <xf numFmtId="9" fontId="3" fillId="0" borderId="0" xfId="0" applyNumberFormat="1" applyFont="1"/>
    <xf numFmtId="0" fontId="0" fillId="0" borderId="0" xfId="0" applyAlignment="1">
      <alignment textRotation="90"/>
    </xf>
    <xf numFmtId="0" fontId="0" fillId="0" borderId="0" xfId="0" applyAlignment="1">
      <alignment textRotation="90" wrapText="1"/>
    </xf>
    <xf numFmtId="164" fontId="37" fillId="29" borderId="92" xfId="0" applyNumberFormat="1" applyFont="1" applyFill="1" applyBorder="1" applyAlignment="1">
      <alignment horizontal="right" vertical="top" textRotation="90"/>
    </xf>
    <xf numFmtId="0" fontId="59" fillId="30" borderId="92" xfId="0" applyFont="1" applyFill="1" applyBorder="1" applyAlignment="1">
      <alignment horizontal="center" vertical="top" textRotation="90" wrapText="1"/>
    </xf>
    <xf numFmtId="0" fontId="11" fillId="18" borderId="92" xfId="0" applyFont="1" applyFill="1" applyBorder="1" applyAlignment="1">
      <alignment textRotation="90" wrapText="1"/>
    </xf>
    <xf numFmtId="0" fontId="11" fillId="22" borderId="92" xfId="0" applyFont="1" applyFill="1" applyBorder="1" applyAlignment="1">
      <alignment horizontal="center" textRotation="90" wrapText="1"/>
    </xf>
    <xf numFmtId="0" fontId="61" fillId="28" borderId="92" xfId="0" applyFont="1" applyFill="1" applyBorder="1" applyAlignment="1">
      <alignment horizontal="left" vertical="top" textRotation="90" wrapText="1"/>
    </xf>
    <xf numFmtId="0" fontId="0" fillId="26" borderId="0" xfId="0" applyFill="1"/>
    <xf numFmtId="0" fontId="3" fillId="3" borderId="44" xfId="0" applyFont="1" applyFill="1" applyBorder="1"/>
    <xf numFmtId="0" fontId="58" fillId="27" borderId="92" xfId="0" applyFont="1" applyFill="1" applyBorder="1" applyAlignment="1">
      <alignment horizontal="center" vertical="center" wrapText="1"/>
    </xf>
    <xf numFmtId="0" fontId="45" fillId="16" borderId="92" xfId="0" applyFont="1" applyFill="1" applyBorder="1" applyAlignment="1">
      <alignment horizontal="center" wrapText="1"/>
    </xf>
    <xf numFmtId="0" fontId="60" fillId="20" borderId="92" xfId="0" applyFont="1" applyFill="1" applyBorder="1" applyAlignment="1">
      <alignment horizontal="center" vertical="center" wrapText="1"/>
    </xf>
    <xf numFmtId="0" fontId="62" fillId="22" borderId="97" xfId="0" applyFont="1" applyFill="1" applyBorder="1" applyAlignment="1">
      <alignment horizontal="center" textRotation="90" wrapText="1"/>
    </xf>
    <xf numFmtId="0" fontId="62" fillId="22" borderId="98" xfId="0" applyFont="1" applyFill="1" applyBorder="1" applyAlignment="1">
      <alignment horizontal="center" textRotation="90" wrapText="1"/>
    </xf>
    <xf numFmtId="0" fontId="62" fillId="22" borderId="99" xfId="0" applyFont="1" applyFill="1" applyBorder="1" applyAlignment="1">
      <alignment horizontal="center" textRotation="90" wrapText="1"/>
    </xf>
    <xf numFmtId="0" fontId="45" fillId="23" borderId="97" xfId="0" applyFont="1" applyFill="1" applyBorder="1" applyAlignment="1">
      <alignment horizontal="center" wrapText="1"/>
    </xf>
    <xf numFmtId="0" fontId="45" fillId="23" borderId="98" xfId="0" applyFont="1" applyFill="1" applyBorder="1" applyAlignment="1">
      <alignment horizontal="center" wrapText="1"/>
    </xf>
    <xf numFmtId="0" fontId="45" fillId="23" borderId="99" xfId="0" applyFont="1" applyFill="1" applyBorder="1" applyAlignment="1">
      <alignment horizontal="center" wrapText="1"/>
    </xf>
    <xf numFmtId="0" fontId="45" fillId="25" borderId="92" xfId="0" applyFont="1" applyFill="1" applyBorder="1" applyAlignment="1">
      <alignment horizontal="center" wrapText="1"/>
    </xf>
    <xf numFmtId="0" fontId="45" fillId="15" borderId="92" xfId="0" applyFont="1" applyFill="1" applyBorder="1" applyAlignment="1">
      <alignment horizontal="center" wrapText="1"/>
    </xf>
    <xf numFmtId="0" fontId="46" fillId="19" borderId="92" xfId="0" applyFont="1" applyFill="1" applyBorder="1" applyAlignment="1">
      <alignment horizontal="center" wrapText="1"/>
    </xf>
    <xf numFmtId="0" fontId="45" fillId="23" borderId="92" xfId="0" applyFont="1" applyFill="1" applyBorder="1" applyAlignment="1">
      <alignment horizontal="center" wrapText="1"/>
    </xf>
    <xf numFmtId="0" fontId="11" fillId="18" borderId="92" xfId="0" applyFont="1" applyFill="1" applyBorder="1" applyAlignment="1">
      <alignment horizontal="center" textRotation="90" wrapText="1"/>
    </xf>
    <xf numFmtId="0" fontId="11" fillId="5" borderId="92" xfId="0" applyFont="1" applyFill="1" applyBorder="1" applyAlignment="1">
      <alignment horizontal="center" textRotation="90"/>
    </xf>
    <xf numFmtId="0" fontId="6" fillId="0" borderId="0" xfId="0" applyFont="1" applyAlignment="1">
      <alignment horizontal="left" vertical="center" wrapText="1"/>
    </xf>
    <xf numFmtId="0" fontId="1" fillId="2" borderId="1" xfId="0" applyFont="1" applyFill="1" applyBorder="1" applyAlignment="1">
      <alignment horizontal="center" vertical="center" wrapText="1"/>
    </xf>
    <xf numFmtId="0" fontId="1" fillId="2" borderId="44" xfId="0" applyFont="1" applyFill="1" applyBorder="1" applyAlignment="1">
      <alignment horizontal="center" vertical="center" wrapText="1"/>
    </xf>
    <xf numFmtId="0" fontId="4" fillId="2" borderId="1" xfId="0" applyFont="1" applyFill="1" applyBorder="1" applyAlignment="1">
      <alignment horizontal="left" wrapText="1"/>
    </xf>
    <xf numFmtId="0" fontId="4" fillId="2" borderId="44" xfId="0" applyFont="1" applyFill="1" applyBorder="1" applyAlignment="1">
      <alignment horizontal="left" wrapText="1"/>
    </xf>
    <xf numFmtId="0" fontId="5" fillId="3" borderId="4" xfId="0" applyFont="1" applyFill="1" applyBorder="1" applyAlignment="1">
      <alignment horizontal="center" wrapText="1"/>
    </xf>
    <xf numFmtId="0" fontId="5" fillId="3" borderId="44" xfId="0" applyFont="1" applyFill="1" applyBorder="1" applyAlignment="1">
      <alignment horizontal="center" wrapText="1"/>
    </xf>
    <xf numFmtId="0" fontId="11" fillId="22" borderId="92" xfId="0" applyFont="1" applyFill="1" applyBorder="1" applyAlignment="1">
      <alignment horizontal="center" textRotation="90" wrapText="1"/>
    </xf>
    <xf numFmtId="0" fontId="8" fillId="3" borderId="44" xfId="0" applyFont="1" applyFill="1" applyBorder="1" applyAlignment="1">
      <alignment horizontal="left" vertical="top" wrapText="1"/>
    </xf>
    <xf numFmtId="0" fontId="11" fillId="3" borderId="1" xfId="0" applyFont="1" applyFill="1" applyBorder="1" applyAlignment="1">
      <alignment horizontal="left" vertical="top" wrapText="1"/>
    </xf>
    <xf numFmtId="0" fontId="11" fillId="3" borderId="44" xfId="0" applyFont="1" applyFill="1" applyBorder="1" applyAlignment="1">
      <alignment horizontal="left" vertical="top" wrapText="1"/>
    </xf>
    <xf numFmtId="0" fontId="9" fillId="3" borderId="93" xfId="0" applyFont="1" applyFill="1" applyBorder="1" applyAlignment="1">
      <alignment horizontal="left" vertical="top" wrapText="1"/>
    </xf>
    <xf numFmtId="0" fontId="9" fillId="3" borderId="94" xfId="0" applyFont="1" applyFill="1" applyBorder="1" applyAlignment="1">
      <alignment horizontal="left" vertical="top" wrapText="1"/>
    </xf>
    <xf numFmtId="0" fontId="9" fillId="3" borderId="5" xfId="0" applyFont="1" applyFill="1" applyBorder="1" applyAlignment="1">
      <alignment horizontal="left" wrapText="1"/>
    </xf>
    <xf numFmtId="0" fontId="9" fillId="3" borderId="44" xfId="0" applyFont="1" applyFill="1" applyBorder="1" applyAlignment="1">
      <alignment horizontal="left" wrapText="1"/>
    </xf>
    <xf numFmtId="0" fontId="12" fillId="3" borderId="4" xfId="0" applyFont="1" applyFill="1" applyBorder="1" applyAlignment="1">
      <alignment horizontal="left"/>
    </xf>
    <xf numFmtId="0" fontId="12" fillId="3" borderId="44" xfId="0" applyFont="1" applyFill="1" applyBorder="1" applyAlignment="1">
      <alignment horizontal="left"/>
    </xf>
    <xf numFmtId="0" fontId="14" fillId="3" borderId="4" xfId="0" applyFont="1" applyFill="1" applyBorder="1" applyAlignment="1">
      <alignment horizontal="left"/>
    </xf>
    <xf numFmtId="0" fontId="14" fillId="3" borderId="44" xfId="0" applyFont="1" applyFill="1" applyBorder="1" applyAlignment="1">
      <alignment horizontal="left"/>
    </xf>
    <xf numFmtId="0" fontId="10" fillId="0" borderId="0" xfId="0" applyFont="1" applyAlignment="1">
      <alignment horizontal="left" wrapText="1"/>
    </xf>
    <xf numFmtId="0" fontId="15" fillId="3" borderId="44" xfId="0" applyFont="1" applyFill="1" applyBorder="1" applyAlignment="1">
      <alignment horizontal="left" wrapText="1"/>
    </xf>
    <xf numFmtId="0" fontId="9" fillId="3" borderId="1" xfId="0" applyFont="1" applyFill="1" applyBorder="1" applyAlignment="1">
      <alignment horizontal="left" wrapText="1"/>
    </xf>
    <xf numFmtId="0" fontId="11" fillId="3" borderId="4" xfId="0" applyFont="1" applyFill="1" applyBorder="1" applyAlignment="1">
      <alignment horizontal="left"/>
    </xf>
    <xf numFmtId="0" fontId="11" fillId="3" borderId="44" xfId="0" applyFont="1" applyFill="1" applyBorder="1" applyAlignment="1">
      <alignment horizontal="left"/>
    </xf>
    <xf numFmtId="0" fontId="9" fillId="3" borderId="95" xfId="0" applyFont="1" applyFill="1" applyBorder="1" applyAlignment="1">
      <alignment horizontal="left" wrapText="1"/>
    </xf>
    <xf numFmtId="0" fontId="9" fillId="3" borderId="96" xfId="0" applyFont="1" applyFill="1" applyBorder="1" applyAlignment="1">
      <alignment horizontal="left" wrapText="1"/>
    </xf>
    <xf numFmtId="0" fontId="9" fillId="2" borderId="6" xfId="0" applyFont="1" applyFill="1" applyBorder="1" applyAlignment="1">
      <alignment horizontal="left" wrapText="1"/>
    </xf>
    <xf numFmtId="0" fontId="2" fillId="0" borderId="8" xfId="0" applyFont="1" applyBorder="1"/>
    <xf numFmtId="0" fontId="3" fillId="3" borderId="41" xfId="0" applyFont="1" applyFill="1" applyBorder="1" applyAlignment="1">
      <alignment horizontal="left" wrapText="1"/>
    </xf>
    <xf numFmtId="0" fontId="2" fillId="0" borderId="42" xfId="0" applyFont="1" applyBorder="1"/>
    <xf numFmtId="0" fontId="2" fillId="0" borderId="43" xfId="0" applyFont="1" applyBorder="1"/>
    <xf numFmtId="0" fontId="2" fillId="0" borderId="44" xfId="0" applyFont="1" applyBorder="1"/>
    <xf numFmtId="0" fontId="11" fillId="11" borderId="1" xfId="0" applyFont="1" applyFill="1" applyBorder="1" applyAlignment="1">
      <alignment horizontal="center"/>
    </xf>
    <xf numFmtId="0" fontId="2" fillId="0" borderId="2" xfId="0" applyFont="1" applyBorder="1"/>
    <xf numFmtId="0" fontId="2" fillId="0" borderId="3" xfId="0" applyFont="1" applyBorder="1"/>
    <xf numFmtId="0" fontId="11" fillId="18" borderId="97" xfId="0" applyFont="1" applyFill="1" applyBorder="1" applyAlignment="1">
      <alignment horizontal="center" textRotation="90" wrapText="1"/>
    </xf>
    <xf numFmtId="0" fontId="11" fillId="18" borderId="98" xfId="0" applyFont="1" applyFill="1" applyBorder="1" applyAlignment="1">
      <alignment horizontal="center" textRotation="90" wrapText="1"/>
    </xf>
    <xf numFmtId="0" fontId="11" fillId="18" borderId="99" xfId="0" applyFont="1" applyFill="1" applyBorder="1" applyAlignment="1">
      <alignment horizontal="center" textRotation="90" wrapText="1"/>
    </xf>
  </cellXfs>
  <cellStyles count="1">
    <cellStyle name="Normal" xfId="0" builtinId="0"/>
  </cellStyles>
  <dxfs count="63">
    <dxf>
      <font>
        <color rgb="FFC21A01"/>
      </font>
      <fill>
        <patternFill patternType="solid">
          <fgColor rgb="FFFFC7CE"/>
          <bgColor rgb="FFFFC7CE"/>
        </patternFill>
      </fill>
    </dxf>
    <dxf>
      <font>
        <color rgb="FFA15C00"/>
      </font>
      <fill>
        <patternFill patternType="solid">
          <fgColor rgb="FFFFEB9C"/>
          <bgColor rgb="FFFFEB9C"/>
        </patternFill>
      </fill>
    </dxf>
    <dxf>
      <font>
        <color rgb="FF506236"/>
      </font>
      <fill>
        <patternFill patternType="solid">
          <fgColor rgb="FFC6EFCE"/>
          <bgColor rgb="FFC6EFCE"/>
        </patternFill>
      </fill>
    </dxf>
    <dxf>
      <font>
        <b/>
      </font>
      <fill>
        <patternFill patternType="solid">
          <fgColor rgb="FFC7CFBA"/>
          <bgColor rgb="FFC7CFBA"/>
        </patternFill>
      </fill>
    </dxf>
    <dxf>
      <font>
        <b/>
      </font>
      <fill>
        <patternFill patternType="solid">
          <fgColor rgb="FFACBDA7"/>
          <bgColor rgb="FFACBDA7"/>
        </patternFill>
      </fill>
    </dxf>
    <dxf>
      <font>
        <b/>
      </font>
      <fill>
        <patternFill patternType="solid">
          <fgColor rgb="FF61917D"/>
          <bgColor rgb="FF61917D"/>
        </patternFill>
      </fill>
    </dxf>
    <dxf>
      <font>
        <b/>
        <color theme="0"/>
      </font>
      <fill>
        <patternFill patternType="solid">
          <fgColor rgb="FF397553"/>
          <bgColor rgb="FF397553"/>
        </patternFill>
      </fill>
    </dxf>
    <dxf>
      <font>
        <b/>
        <color theme="0"/>
      </font>
      <fill>
        <patternFill patternType="solid">
          <fgColor rgb="FF35574A"/>
          <bgColor rgb="FF35574A"/>
        </patternFill>
      </fill>
    </dxf>
    <dxf>
      <font>
        <b/>
      </font>
      <fill>
        <patternFill patternType="solid">
          <fgColor rgb="FFFADCCD"/>
          <bgColor rgb="FFFADCCD"/>
        </patternFill>
      </fill>
    </dxf>
    <dxf>
      <font>
        <b/>
      </font>
      <fill>
        <patternFill patternType="solid">
          <fgColor rgb="FFFBBF9A"/>
          <bgColor rgb="FFFBBF9A"/>
        </patternFill>
      </fill>
    </dxf>
    <dxf>
      <font>
        <b/>
      </font>
      <fill>
        <patternFill patternType="solid">
          <fgColor rgb="FFF7946D"/>
          <bgColor rgb="FFF7946D"/>
        </patternFill>
      </fill>
    </dxf>
    <dxf>
      <font>
        <b/>
        <color theme="0"/>
      </font>
      <fill>
        <patternFill patternType="solid">
          <fgColor rgb="FFD6724E"/>
          <bgColor rgb="FFD6724E"/>
        </patternFill>
      </fill>
    </dxf>
    <dxf>
      <font>
        <b/>
        <color theme="0"/>
      </font>
      <fill>
        <patternFill patternType="solid">
          <fgColor rgb="FF9B5747"/>
          <bgColor rgb="FF9B5747"/>
        </patternFill>
      </fill>
    </dxf>
    <dxf>
      <font>
        <b/>
      </font>
      <fill>
        <patternFill patternType="solid">
          <fgColor rgb="FFF8AFB0"/>
          <bgColor rgb="FFF8AFB0"/>
        </patternFill>
      </fill>
    </dxf>
    <dxf>
      <font>
        <b/>
      </font>
      <fill>
        <patternFill patternType="solid">
          <fgColor rgb="FFFF796C"/>
          <bgColor rgb="FFFF796C"/>
        </patternFill>
      </fill>
    </dxf>
    <dxf>
      <font>
        <b/>
      </font>
      <fill>
        <patternFill patternType="solid">
          <fgColor rgb="FFEA0029"/>
          <bgColor rgb="FFEA0029"/>
        </patternFill>
      </fill>
    </dxf>
    <dxf>
      <font>
        <b/>
        <color theme="0"/>
      </font>
      <fill>
        <patternFill patternType="solid">
          <fgColor rgb="FFA32035"/>
          <bgColor rgb="FFA32035"/>
        </patternFill>
      </fill>
    </dxf>
    <dxf>
      <font>
        <b/>
        <color theme="0"/>
      </font>
      <fill>
        <patternFill patternType="solid">
          <fgColor rgb="FF691C32"/>
          <bgColor rgb="FF691C32"/>
        </patternFill>
      </fill>
    </dxf>
    <dxf>
      <font>
        <b/>
      </font>
      <fill>
        <patternFill patternType="solid">
          <fgColor rgb="FFF8AFB0"/>
          <bgColor rgb="FFF8AFB0"/>
        </patternFill>
      </fill>
    </dxf>
    <dxf>
      <font>
        <b/>
      </font>
      <fill>
        <patternFill patternType="solid">
          <fgColor rgb="FFFF796C"/>
          <bgColor rgb="FFFF796C"/>
        </patternFill>
      </fill>
    </dxf>
    <dxf>
      <font>
        <b/>
      </font>
      <fill>
        <patternFill patternType="solid">
          <fgColor rgb="FFEA0029"/>
          <bgColor rgb="FFEA0029"/>
        </patternFill>
      </fill>
    </dxf>
    <dxf>
      <font>
        <b/>
        <color theme="0"/>
      </font>
      <fill>
        <patternFill patternType="solid">
          <fgColor rgb="FFA32035"/>
          <bgColor rgb="FFA32035"/>
        </patternFill>
      </fill>
    </dxf>
    <dxf>
      <font>
        <b/>
        <color theme="0"/>
      </font>
      <fill>
        <patternFill patternType="solid">
          <fgColor rgb="FF691C32"/>
          <bgColor rgb="FF691C32"/>
        </patternFill>
      </fill>
    </dxf>
    <dxf>
      <font>
        <b/>
      </font>
      <fill>
        <patternFill patternType="solid">
          <fgColor rgb="FFB8CED8"/>
          <bgColor rgb="FFB8CED8"/>
        </patternFill>
      </fill>
    </dxf>
    <dxf>
      <font>
        <b/>
      </font>
      <fill>
        <patternFill patternType="solid">
          <fgColor rgb="FF8FB6C0"/>
          <bgColor rgb="FF8FB6C0"/>
        </patternFill>
      </fill>
    </dxf>
    <dxf>
      <font>
        <b/>
      </font>
      <fill>
        <patternFill patternType="solid">
          <fgColor rgb="FF388297"/>
          <bgColor rgb="FF388297"/>
        </patternFill>
      </fill>
    </dxf>
    <dxf>
      <font>
        <b/>
        <color theme="0"/>
      </font>
      <fill>
        <patternFill patternType="solid">
          <fgColor rgb="FF18657D"/>
          <bgColor rgb="FF18657D"/>
        </patternFill>
      </fill>
    </dxf>
    <dxf>
      <font>
        <b/>
        <color theme="0"/>
      </font>
      <fill>
        <patternFill patternType="solid">
          <fgColor rgb="FF0E5163"/>
          <bgColor rgb="FF0E5163"/>
        </patternFill>
      </fill>
    </dxf>
    <dxf>
      <font>
        <b/>
      </font>
      <fill>
        <patternFill patternType="solid">
          <fgColor rgb="FFFADCCD"/>
          <bgColor rgb="FFFADCCD"/>
        </patternFill>
      </fill>
    </dxf>
    <dxf>
      <font>
        <b/>
      </font>
      <fill>
        <patternFill patternType="solid">
          <fgColor rgb="FFFBBF9A"/>
          <bgColor rgb="FFFBBF9A"/>
        </patternFill>
      </fill>
    </dxf>
    <dxf>
      <font>
        <b/>
      </font>
      <fill>
        <patternFill patternType="solid">
          <fgColor rgb="FFF7946D"/>
          <bgColor rgb="FFF7946D"/>
        </patternFill>
      </fill>
    </dxf>
    <dxf>
      <font>
        <b/>
        <color theme="0"/>
      </font>
      <fill>
        <patternFill patternType="solid">
          <fgColor rgb="FFD6724E"/>
          <bgColor rgb="FFD6724E"/>
        </patternFill>
      </fill>
    </dxf>
    <dxf>
      <font>
        <b/>
        <color theme="0"/>
      </font>
      <fill>
        <patternFill patternType="solid">
          <fgColor rgb="FF9B5747"/>
          <bgColor rgb="FF9B5747"/>
        </patternFill>
      </fill>
    </dxf>
    <dxf>
      <font>
        <b/>
      </font>
      <fill>
        <patternFill patternType="solid">
          <fgColor rgb="FFC7CFBA"/>
          <bgColor rgb="FFC7CFBA"/>
        </patternFill>
      </fill>
    </dxf>
    <dxf>
      <font>
        <b/>
      </font>
      <fill>
        <patternFill patternType="solid">
          <fgColor rgb="FFACBDA7"/>
          <bgColor rgb="FFACBDA7"/>
        </patternFill>
      </fill>
    </dxf>
    <dxf>
      <font>
        <b/>
      </font>
      <fill>
        <patternFill patternType="solid">
          <fgColor rgb="FF61917D"/>
          <bgColor rgb="FF61917D"/>
        </patternFill>
      </fill>
    </dxf>
    <dxf>
      <font>
        <b/>
        <color theme="0"/>
      </font>
      <fill>
        <patternFill patternType="solid">
          <fgColor rgb="FF397553"/>
          <bgColor rgb="FF397553"/>
        </patternFill>
      </fill>
    </dxf>
    <dxf>
      <font>
        <b/>
        <color theme="0"/>
      </font>
      <fill>
        <patternFill patternType="solid">
          <fgColor rgb="FF35574A"/>
          <bgColor rgb="FF35574A"/>
        </patternFill>
      </fill>
    </dxf>
    <dxf>
      <font>
        <b/>
      </font>
      <fill>
        <patternFill patternType="solid">
          <fgColor rgb="FFB8CED8"/>
          <bgColor rgb="FFB8CED8"/>
        </patternFill>
      </fill>
    </dxf>
    <dxf>
      <font>
        <b/>
      </font>
      <fill>
        <patternFill patternType="solid">
          <fgColor rgb="FF8FB6C0"/>
          <bgColor rgb="FF8FB6C0"/>
        </patternFill>
      </fill>
    </dxf>
    <dxf>
      <font>
        <b/>
      </font>
      <fill>
        <patternFill patternType="solid">
          <fgColor rgb="FF388297"/>
          <bgColor rgb="FF388297"/>
        </patternFill>
      </fill>
    </dxf>
    <dxf>
      <font>
        <b/>
        <color theme="0"/>
      </font>
      <fill>
        <patternFill patternType="solid">
          <fgColor rgb="FF18657D"/>
          <bgColor rgb="FF18657D"/>
        </patternFill>
      </fill>
    </dxf>
    <dxf>
      <font>
        <b/>
        <color theme="0"/>
      </font>
      <fill>
        <patternFill patternType="solid">
          <fgColor rgb="FF0E5163"/>
          <bgColor rgb="FF0E5163"/>
        </patternFill>
      </fill>
    </dxf>
    <dxf>
      <font>
        <b/>
      </font>
      <fill>
        <patternFill patternType="solid">
          <fgColor rgb="FFDFEDE0"/>
          <bgColor rgb="FFDFEDE0"/>
        </patternFill>
      </fill>
    </dxf>
    <dxf>
      <font>
        <b/>
      </font>
      <fill>
        <patternFill patternType="solid">
          <fgColor rgb="FFBFE1C5"/>
          <bgColor rgb="FFBFE1C5"/>
        </patternFill>
      </fill>
    </dxf>
    <dxf>
      <font>
        <b/>
      </font>
      <fill>
        <patternFill patternType="solid">
          <fgColor rgb="FF70C396"/>
          <bgColor rgb="FF70C396"/>
        </patternFill>
      </fill>
    </dxf>
    <dxf>
      <font>
        <b/>
        <color theme="0"/>
      </font>
      <fill>
        <patternFill patternType="solid">
          <fgColor rgb="FF00AB69"/>
          <bgColor rgb="FF00AB69"/>
        </patternFill>
      </fill>
    </dxf>
    <dxf>
      <font>
        <b/>
        <color theme="0"/>
      </font>
      <fill>
        <patternFill patternType="solid">
          <fgColor rgb="FF006853"/>
          <bgColor rgb="FF006853"/>
        </patternFill>
      </fill>
    </dxf>
    <dxf>
      <font>
        <b/>
      </font>
      <fill>
        <patternFill patternType="solid">
          <fgColor rgb="FFCFECF5"/>
          <bgColor rgb="FFCFECF5"/>
        </patternFill>
      </fill>
    </dxf>
    <dxf>
      <font>
        <b/>
      </font>
      <fill>
        <patternFill patternType="solid">
          <fgColor rgb="FFA2D8E6"/>
          <bgColor rgb="FFA2D8E6"/>
        </patternFill>
      </fill>
    </dxf>
    <dxf>
      <font>
        <b/>
      </font>
      <fill>
        <patternFill patternType="solid">
          <fgColor rgb="FF4AC0DF"/>
          <bgColor rgb="FF4AC0DF"/>
        </patternFill>
      </fill>
    </dxf>
    <dxf>
      <font>
        <b/>
        <color theme="0"/>
      </font>
      <fill>
        <patternFill patternType="solid">
          <fgColor rgb="FF0092C8"/>
          <bgColor rgb="FF0092C8"/>
        </patternFill>
      </fill>
    </dxf>
    <dxf>
      <font>
        <b/>
        <color theme="0"/>
      </font>
      <fill>
        <patternFill patternType="solid">
          <fgColor rgb="FF133D73"/>
          <bgColor rgb="FF133D73"/>
        </patternFill>
      </fill>
    </dxf>
    <dxf>
      <font>
        <b/>
      </font>
      <fill>
        <patternFill patternType="solid">
          <fgColor rgb="FFF9FFC9"/>
          <bgColor rgb="FFF9FFC9"/>
        </patternFill>
      </fill>
    </dxf>
    <dxf>
      <font>
        <b/>
      </font>
      <fill>
        <patternFill patternType="solid">
          <fgColor rgb="FFFFAF79"/>
          <bgColor rgb="FFFFAF79"/>
        </patternFill>
      </fill>
    </dxf>
    <dxf>
      <font>
        <b/>
      </font>
      <fill>
        <patternFill patternType="solid">
          <fgColor rgb="FFFF7900"/>
          <bgColor rgb="FFFF7900"/>
        </patternFill>
      </fill>
    </dxf>
    <dxf>
      <font>
        <b/>
        <color theme="0"/>
      </font>
      <fill>
        <patternFill patternType="solid">
          <fgColor rgb="FFD44E27"/>
          <bgColor rgb="FFD44E27"/>
        </patternFill>
      </fill>
    </dxf>
    <dxf>
      <font>
        <b/>
        <color theme="0"/>
      </font>
      <fill>
        <patternFill patternType="solid">
          <fgColor rgb="FFA04121"/>
          <bgColor rgb="FFA04121"/>
        </patternFill>
      </fill>
    </dxf>
    <dxf>
      <font>
        <b/>
      </font>
      <fill>
        <patternFill patternType="solid">
          <fgColor rgb="FFFADCCD"/>
          <bgColor rgb="FFFADCCD"/>
        </patternFill>
      </fill>
    </dxf>
    <dxf>
      <font>
        <b/>
      </font>
      <fill>
        <patternFill patternType="solid">
          <fgColor rgb="FFFBBF9A"/>
          <bgColor rgb="FFFBBF9A"/>
        </patternFill>
      </fill>
    </dxf>
    <dxf>
      <font>
        <b/>
      </font>
      <fill>
        <patternFill patternType="solid">
          <fgColor rgb="FFF7946D"/>
          <bgColor rgb="FFF7946D"/>
        </patternFill>
      </fill>
    </dxf>
    <dxf>
      <font>
        <b/>
        <color theme="0"/>
      </font>
      <fill>
        <patternFill patternType="solid">
          <fgColor rgb="FFD6724E"/>
          <bgColor rgb="FFD6724E"/>
        </patternFill>
      </fill>
    </dxf>
    <dxf>
      <font>
        <b/>
        <color theme="0"/>
      </font>
      <fill>
        <patternFill patternType="solid">
          <fgColor rgb="FF9B5747"/>
          <bgColor rgb="FF9B57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33</xdr:col>
      <xdr:colOff>152400</xdr:colOff>
      <xdr:row>2</xdr:row>
      <xdr:rowOff>85725</xdr:rowOff>
    </xdr:from>
    <xdr:ext cx="1314450" cy="53340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638800" y="809625"/>
          <a:ext cx="1314450" cy="5334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66675</xdr:colOff>
      <xdr:row>1</xdr:row>
      <xdr:rowOff>342900</xdr:rowOff>
    </xdr:from>
    <xdr:ext cx="1790700" cy="695325"/>
    <xdr:pic>
      <xdr:nvPicPr>
        <xdr:cNvPr id="2" name="image9.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66675</xdr:colOff>
      <xdr:row>1</xdr:row>
      <xdr:rowOff>342900</xdr:rowOff>
    </xdr:from>
    <xdr:ext cx="1790700" cy="695325"/>
    <xdr:pic>
      <xdr:nvPicPr>
        <xdr:cNvPr id="2" name="image9.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xdr:colOff>
      <xdr:row>0</xdr:row>
      <xdr:rowOff>104775</xdr:rowOff>
    </xdr:from>
    <xdr:ext cx="1314450" cy="533400"/>
    <xdr:pic>
      <xdr:nvPicPr>
        <xdr:cNvPr id="2" name="image4.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819150</xdr:colOff>
      <xdr:row>1</xdr:row>
      <xdr:rowOff>47625</xdr:rowOff>
    </xdr:from>
    <xdr:ext cx="2495550" cy="1028700"/>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695325</xdr:colOff>
      <xdr:row>1</xdr:row>
      <xdr:rowOff>28575</xdr:rowOff>
    </xdr:from>
    <xdr:ext cx="2428875" cy="1009650"/>
    <xdr:pic>
      <xdr:nvPicPr>
        <xdr:cNvPr id="2" name="image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619125</xdr:colOff>
      <xdr:row>1</xdr:row>
      <xdr:rowOff>57150</xdr:rowOff>
    </xdr:from>
    <xdr:ext cx="2419350" cy="1019175"/>
    <xdr:pic>
      <xdr:nvPicPr>
        <xdr:cNvPr id="2" name="image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638175</xdr:colOff>
      <xdr:row>0</xdr:row>
      <xdr:rowOff>171450</xdr:rowOff>
    </xdr:from>
    <xdr:ext cx="2438400" cy="1028700"/>
    <xdr:pic>
      <xdr:nvPicPr>
        <xdr:cNvPr id="2" name="image7.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285750</xdr:colOff>
      <xdr:row>1</xdr:row>
      <xdr:rowOff>85725</xdr:rowOff>
    </xdr:from>
    <xdr:ext cx="2495550" cy="1028700"/>
    <xdr:pic>
      <xdr:nvPicPr>
        <xdr:cNvPr id="2" name="image8.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66675</xdr:colOff>
      <xdr:row>1</xdr:row>
      <xdr:rowOff>342900</xdr:rowOff>
    </xdr:from>
    <xdr:ext cx="1790700" cy="695325"/>
    <xdr:pic>
      <xdr:nvPicPr>
        <xdr:cNvPr id="2" name="image9.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66675</xdr:colOff>
      <xdr:row>1</xdr:row>
      <xdr:rowOff>342900</xdr:rowOff>
    </xdr:from>
    <xdr:ext cx="1790700" cy="704850"/>
    <xdr:pic>
      <xdr:nvPicPr>
        <xdr:cNvPr id="2" name="image9.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D83E2C"/>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drmkc.jrc.ec.europa.eu/inform-index/INFORM-Subnational-Risk/Central-Asia-Caucasu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hyperlink" Target="http://www.cbr.ru/eng/statistics/default.aspx?Prtid=svs&amp;ch=ITM_43505" TargetMode="External"/><Relationship Id="rId13" Type="http://schemas.openxmlformats.org/officeDocument/2006/relationships/hyperlink" Target="https://washdata.org/" TargetMode="External"/><Relationship Id="rId3" Type="http://schemas.openxmlformats.org/officeDocument/2006/relationships/hyperlink" Target="https://www.emdat.be/" TargetMode="External"/><Relationship Id="rId7" Type="http://schemas.openxmlformats.org/officeDocument/2006/relationships/hyperlink" Target="https://data.worldbank.org/indicator/DT.ODA.ODAT.GN.ZS" TargetMode="External"/><Relationship Id="rId12" Type="http://schemas.openxmlformats.org/officeDocument/2006/relationships/hyperlink" Target="http://data.worldbank.org/indicator/IT.CEL.SETS.P2" TargetMode="External"/><Relationship Id="rId2" Type="http://schemas.openxmlformats.org/officeDocument/2006/relationships/hyperlink" Target="https://www.emdat.be/" TargetMode="External"/><Relationship Id="rId16" Type="http://schemas.openxmlformats.org/officeDocument/2006/relationships/hyperlink" Target="https://data.jrc.ec.europa.eu/dataset/0c6b9751-a71f-4062-830b-43c9f432370f" TargetMode="External"/><Relationship Id="rId1" Type="http://schemas.openxmlformats.org/officeDocument/2006/relationships/hyperlink" Target="http://data.euro.who.int/e-atlas/europe/data.html" TargetMode="External"/><Relationship Id="rId6" Type="http://schemas.openxmlformats.org/officeDocument/2006/relationships/hyperlink" Target="http://fts.unocha.org/pageloader.aspx;" TargetMode="External"/><Relationship Id="rId11" Type="http://schemas.openxmlformats.org/officeDocument/2006/relationships/hyperlink" Target="http://www.unocha.org/cerf/" TargetMode="External"/><Relationship Id="rId5" Type="http://schemas.openxmlformats.org/officeDocument/2006/relationships/hyperlink" Target="http://conflictrisk.jrc.ec.europa.eu/" TargetMode="External"/><Relationship Id="rId15" Type="http://schemas.openxmlformats.org/officeDocument/2006/relationships/hyperlink" Target="https://www.openstreetmap.org/" TargetMode="External"/><Relationship Id="rId10" Type="http://schemas.openxmlformats.org/officeDocument/2006/relationships/hyperlink" Target="https://www.emdat.be/" TargetMode="External"/><Relationship Id="rId4" Type="http://schemas.openxmlformats.org/officeDocument/2006/relationships/hyperlink" Target="http://conflictrisk.jrc.ec.europa.eu/" TargetMode="External"/><Relationship Id="rId9" Type="http://schemas.openxmlformats.org/officeDocument/2006/relationships/hyperlink" Target="https://icr.ethz.ch/data/epr/" TargetMode="External"/><Relationship Id="rId14" Type="http://schemas.openxmlformats.org/officeDocument/2006/relationships/hyperlink" Target="https://washdata.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V996"/>
  <sheetViews>
    <sheetView tabSelected="1" topLeftCell="A11" workbookViewId="0">
      <selection activeCell="AT11" sqref="AT11:AV11"/>
    </sheetView>
  </sheetViews>
  <sheetFormatPr defaultColWidth="14.42578125" defaultRowHeight="15" customHeight="1"/>
  <cols>
    <col min="1" max="39" width="2.5703125" customWidth="1"/>
    <col min="40" max="40" width="2.85546875" style="379" customWidth="1"/>
    <col min="41" max="48" width="2.5703125" customWidth="1"/>
  </cols>
  <sheetData>
    <row r="1" spans="1:48" ht="42" customHeight="1">
      <c r="A1" s="397" t="s">
        <v>0</v>
      </c>
      <c r="B1" s="397"/>
      <c r="C1" s="397"/>
      <c r="D1" s="397"/>
      <c r="E1" s="397"/>
      <c r="F1" s="397"/>
      <c r="G1" s="397"/>
      <c r="H1" s="397"/>
      <c r="I1" s="397"/>
      <c r="J1" s="397"/>
      <c r="K1" s="397"/>
      <c r="L1" s="397"/>
      <c r="M1" s="397"/>
      <c r="N1" s="397"/>
      <c r="O1" s="397"/>
      <c r="P1" s="397"/>
      <c r="Q1" s="397"/>
      <c r="R1" s="397"/>
      <c r="S1" s="397"/>
      <c r="T1" s="397"/>
      <c r="U1" s="397"/>
      <c r="V1" s="397"/>
      <c r="W1" s="397"/>
      <c r="X1" s="397"/>
      <c r="Y1" s="397"/>
      <c r="Z1" s="398"/>
      <c r="AA1" s="397"/>
      <c r="AB1" s="397"/>
      <c r="AC1" s="397"/>
      <c r="AD1" s="397"/>
      <c r="AE1" s="397"/>
      <c r="AF1" s="397"/>
      <c r="AG1" s="397"/>
      <c r="AH1" s="397"/>
      <c r="AI1" s="397"/>
      <c r="AJ1" s="397"/>
      <c r="AK1" s="398"/>
      <c r="AL1" s="398"/>
      <c r="AM1" s="398"/>
      <c r="AN1" s="398"/>
      <c r="AO1" s="397"/>
      <c r="AP1" s="397"/>
      <c r="AQ1" s="397"/>
      <c r="AR1" s="397"/>
      <c r="AS1" s="397"/>
      <c r="AT1" s="397"/>
      <c r="AU1" s="398"/>
      <c r="AV1" s="397"/>
    </row>
    <row r="2" spans="1:48" ht="15" customHeight="1">
      <c r="A2" s="399" t="s">
        <v>1</v>
      </c>
      <c r="B2" s="399"/>
      <c r="C2" s="399"/>
      <c r="D2" s="399"/>
      <c r="E2" s="399"/>
      <c r="F2" s="399"/>
      <c r="G2" s="399"/>
      <c r="H2" s="399"/>
      <c r="I2" s="399"/>
      <c r="J2" s="399"/>
      <c r="K2" s="399"/>
      <c r="L2" s="399"/>
      <c r="M2" s="399"/>
      <c r="N2" s="399"/>
      <c r="O2" s="399"/>
      <c r="P2" s="399"/>
      <c r="Q2" s="399"/>
      <c r="R2" s="399"/>
      <c r="S2" s="399"/>
      <c r="T2" s="399"/>
      <c r="U2" s="399"/>
      <c r="V2" s="399"/>
      <c r="W2" s="399"/>
      <c r="X2" s="399"/>
      <c r="Y2" s="399"/>
      <c r="Z2" s="400"/>
      <c r="AA2" s="399"/>
      <c r="AB2" s="399"/>
      <c r="AC2" s="399"/>
      <c r="AD2" s="399"/>
      <c r="AE2" s="399"/>
      <c r="AF2" s="399"/>
      <c r="AG2" s="399"/>
      <c r="AH2" s="399"/>
      <c r="AI2" s="399"/>
      <c r="AJ2" s="399"/>
      <c r="AK2" s="400"/>
      <c r="AL2" s="400"/>
      <c r="AM2" s="400"/>
      <c r="AN2" s="400"/>
      <c r="AO2" s="399"/>
      <c r="AP2" s="399"/>
      <c r="AQ2" s="399"/>
      <c r="AR2" s="399"/>
      <c r="AS2" s="399"/>
      <c r="AT2" s="399"/>
      <c r="AU2" s="400"/>
      <c r="AV2" s="399"/>
    </row>
    <row r="3" spans="1:48" ht="7.5" customHeight="1">
      <c r="A3" s="401"/>
      <c r="B3" s="401"/>
      <c r="C3" s="401"/>
      <c r="D3" s="401"/>
      <c r="E3" s="401"/>
      <c r="F3" s="401"/>
      <c r="G3" s="401"/>
      <c r="H3" s="401"/>
      <c r="I3" s="401"/>
      <c r="J3" s="401"/>
      <c r="K3" s="401"/>
      <c r="L3" s="401"/>
      <c r="M3" s="401"/>
      <c r="N3" s="401"/>
      <c r="O3" s="401"/>
      <c r="P3" s="401"/>
      <c r="Q3" s="401"/>
      <c r="R3" s="401"/>
      <c r="S3" s="401"/>
      <c r="T3" s="401"/>
      <c r="U3" s="401"/>
      <c r="V3" s="401"/>
      <c r="W3" s="401"/>
      <c r="X3" s="401"/>
      <c r="Y3" s="401"/>
      <c r="Z3" s="402"/>
      <c r="AA3" s="401"/>
      <c r="AB3" s="401"/>
      <c r="AC3" s="401"/>
      <c r="AD3" s="401"/>
      <c r="AE3" s="401"/>
      <c r="AF3" s="401"/>
      <c r="AG3" s="401"/>
      <c r="AH3" s="401"/>
      <c r="AI3" s="401"/>
      <c r="AJ3" s="401"/>
      <c r="AK3" s="402"/>
      <c r="AL3" s="402"/>
      <c r="AM3" s="402"/>
      <c r="AN3" s="402"/>
      <c r="AO3" s="401"/>
      <c r="AP3" s="401"/>
      <c r="AQ3" s="401"/>
      <c r="AR3" s="401"/>
      <c r="AS3" s="401"/>
      <c r="AT3" s="401"/>
      <c r="AU3" s="402"/>
      <c r="AV3" s="401"/>
    </row>
    <row r="4" spans="1:48" ht="6.75" customHeight="1">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2"/>
      <c r="AA4" s="401"/>
      <c r="AB4" s="401"/>
      <c r="AC4" s="401"/>
      <c r="AD4" s="401"/>
      <c r="AE4" s="401"/>
      <c r="AF4" s="401"/>
      <c r="AG4" s="401"/>
      <c r="AH4" s="401"/>
      <c r="AI4" s="401"/>
      <c r="AJ4" s="401"/>
      <c r="AK4" s="402"/>
      <c r="AL4" s="402"/>
      <c r="AM4" s="402"/>
      <c r="AN4" s="402"/>
      <c r="AO4" s="401"/>
      <c r="AP4" s="401"/>
      <c r="AQ4" s="401"/>
      <c r="AR4" s="401"/>
      <c r="AS4" s="401"/>
      <c r="AT4" s="401"/>
      <c r="AU4" s="402"/>
      <c r="AV4" s="401"/>
    </row>
    <row r="5" spans="1:48" ht="18.75" customHeight="1">
      <c r="A5" s="396" t="s">
        <v>2</v>
      </c>
      <c r="B5" s="396"/>
      <c r="C5" s="396"/>
      <c r="D5" s="396"/>
      <c r="E5" s="396"/>
      <c r="F5" s="396"/>
      <c r="G5" s="396"/>
      <c r="H5" s="396"/>
      <c r="I5" s="396"/>
      <c r="J5" s="396"/>
      <c r="K5" s="396"/>
      <c r="L5" s="396"/>
      <c r="M5" s="396"/>
      <c r="N5" s="396"/>
      <c r="O5" s="396"/>
      <c r="P5" s="396"/>
      <c r="Q5" s="396"/>
      <c r="R5" s="396"/>
      <c r="S5" s="396"/>
      <c r="T5" s="396"/>
      <c r="U5" s="396"/>
      <c r="V5" s="396"/>
      <c r="W5" s="396"/>
      <c r="X5" s="396"/>
      <c r="Y5" s="396"/>
      <c r="Z5" s="396"/>
      <c r="AA5" s="396"/>
      <c r="AB5" s="396"/>
      <c r="AC5" s="396"/>
      <c r="AD5" s="396"/>
      <c r="AE5" s="396"/>
      <c r="AF5" s="396"/>
      <c r="AG5" s="396"/>
      <c r="AH5" s="396"/>
      <c r="AI5" s="396"/>
      <c r="AJ5" s="396"/>
      <c r="AK5" s="396"/>
      <c r="AL5" s="396"/>
      <c r="AM5" s="396"/>
      <c r="AN5" s="396"/>
      <c r="AO5" s="396"/>
      <c r="AP5" s="396"/>
      <c r="AQ5" s="396"/>
      <c r="AR5" s="396"/>
      <c r="AS5" s="396"/>
      <c r="AT5" s="396"/>
      <c r="AU5" s="396"/>
      <c r="AV5" s="396"/>
    </row>
    <row r="6" spans="1:48" ht="26.25" customHeight="1">
      <c r="A6" s="2" t="s">
        <v>3</v>
      </c>
      <c r="B6" s="1"/>
      <c r="C6" s="1"/>
      <c r="D6" s="1"/>
      <c r="E6" s="1"/>
      <c r="F6" s="1"/>
      <c r="G6" s="1"/>
      <c r="H6" s="1"/>
      <c r="I6" s="1"/>
      <c r="J6" s="1"/>
      <c r="K6" s="1"/>
      <c r="L6" s="1"/>
      <c r="M6" s="1"/>
      <c r="N6" s="1"/>
      <c r="O6" s="1"/>
      <c r="P6" s="1"/>
      <c r="Q6" s="1"/>
      <c r="R6" s="1"/>
      <c r="S6" s="1"/>
      <c r="T6" s="1"/>
      <c r="U6" s="1"/>
      <c r="V6" s="1"/>
      <c r="W6" s="1"/>
      <c r="X6" s="1"/>
      <c r="Y6" s="1"/>
      <c r="Z6" s="380"/>
      <c r="AA6" s="1"/>
      <c r="AB6" s="1"/>
      <c r="AC6" s="1"/>
      <c r="AD6" s="1"/>
      <c r="AE6" s="1"/>
      <c r="AF6" s="1"/>
      <c r="AG6" s="1"/>
      <c r="AH6" s="1"/>
      <c r="AI6" s="1"/>
      <c r="AJ6" s="1"/>
      <c r="AK6" s="380"/>
      <c r="AL6" s="380"/>
      <c r="AM6" s="380"/>
      <c r="AN6" s="380"/>
      <c r="AO6" s="1"/>
      <c r="AP6" s="1"/>
      <c r="AQ6" s="1"/>
      <c r="AR6" s="1"/>
      <c r="AS6" s="1"/>
      <c r="AT6" s="1"/>
      <c r="AU6" s="380"/>
      <c r="AV6" s="1"/>
    </row>
    <row r="7" spans="1:48" ht="330.75" customHeight="1">
      <c r="A7" s="404" t="s">
        <v>4</v>
      </c>
      <c r="B7" s="404"/>
      <c r="C7" s="404"/>
      <c r="D7" s="404"/>
      <c r="E7" s="404"/>
      <c r="F7" s="404"/>
      <c r="G7" s="404"/>
      <c r="H7" s="404"/>
      <c r="I7" s="404"/>
      <c r="J7" s="404"/>
      <c r="K7" s="404"/>
      <c r="L7" s="404"/>
      <c r="M7" s="404"/>
      <c r="N7" s="404"/>
      <c r="O7" s="404"/>
      <c r="P7" s="404"/>
      <c r="Q7" s="404"/>
      <c r="R7" s="404"/>
      <c r="S7" s="404"/>
      <c r="T7" s="404"/>
      <c r="U7" s="404"/>
      <c r="V7" s="404"/>
      <c r="W7" s="404"/>
      <c r="X7" s="404"/>
      <c r="Y7" s="404"/>
      <c r="Z7" s="404"/>
      <c r="AA7" s="404"/>
      <c r="AB7" s="404"/>
      <c r="AC7" s="404"/>
      <c r="AD7" s="404"/>
      <c r="AE7" s="404"/>
      <c r="AF7" s="404"/>
      <c r="AG7" s="404"/>
      <c r="AH7" s="404"/>
      <c r="AI7" s="404"/>
      <c r="AJ7" s="404"/>
      <c r="AK7" s="404"/>
      <c r="AL7" s="404"/>
      <c r="AM7" s="404"/>
      <c r="AN7" s="404"/>
      <c r="AO7" s="404"/>
      <c r="AP7" s="404"/>
      <c r="AQ7" s="404"/>
      <c r="AR7" s="404"/>
      <c r="AS7" s="404"/>
      <c r="AT7" s="404"/>
      <c r="AU7" s="404"/>
      <c r="AV7" s="404"/>
    </row>
    <row r="8" spans="1:48" ht="18.75" customHeight="1">
      <c r="A8" s="381" t="s">
        <v>793</v>
      </c>
      <c r="B8" s="381"/>
      <c r="C8" s="381"/>
      <c r="D8" s="381"/>
      <c r="E8" s="381"/>
      <c r="F8" s="381"/>
      <c r="G8" s="381"/>
      <c r="H8" s="381"/>
      <c r="I8" s="381"/>
      <c r="J8" s="381"/>
      <c r="K8" s="381"/>
      <c r="L8" s="381"/>
      <c r="M8" s="381"/>
      <c r="N8" s="381"/>
      <c r="O8" s="381"/>
      <c r="P8" s="381"/>
      <c r="Q8" s="381"/>
      <c r="R8" s="381"/>
      <c r="S8" s="381"/>
      <c r="T8" s="381"/>
      <c r="U8" s="381"/>
      <c r="V8" s="381"/>
      <c r="W8" s="381"/>
      <c r="X8" s="381"/>
      <c r="Y8" s="381"/>
      <c r="Z8" s="381"/>
      <c r="AA8" s="381"/>
      <c r="AB8" s="381"/>
      <c r="AC8" s="381"/>
      <c r="AD8" s="381"/>
      <c r="AE8" s="381"/>
      <c r="AF8" s="381"/>
      <c r="AG8" s="381"/>
      <c r="AH8" s="381"/>
      <c r="AI8" s="381"/>
      <c r="AJ8" s="381"/>
      <c r="AK8" s="381"/>
      <c r="AL8" s="381"/>
      <c r="AM8" s="381"/>
      <c r="AN8" s="381"/>
      <c r="AO8" s="381"/>
      <c r="AP8" s="381"/>
      <c r="AQ8" s="381"/>
      <c r="AR8" s="381"/>
      <c r="AS8" s="381"/>
      <c r="AT8" s="381"/>
      <c r="AU8" s="381"/>
      <c r="AV8" s="381"/>
    </row>
    <row r="9" spans="1:48" ht="14.25" customHeight="1">
      <c r="A9" s="382" t="s">
        <v>47</v>
      </c>
      <c r="B9" s="382"/>
      <c r="C9" s="382"/>
      <c r="D9" s="382"/>
      <c r="E9" s="382"/>
      <c r="F9" s="382"/>
      <c r="G9" s="382"/>
      <c r="H9" s="382"/>
      <c r="I9" s="382"/>
      <c r="J9" s="382"/>
      <c r="K9" s="382"/>
      <c r="L9" s="382"/>
      <c r="M9" s="382"/>
      <c r="N9" s="383" t="s">
        <v>58</v>
      </c>
      <c r="O9" s="383"/>
      <c r="P9" s="383"/>
      <c r="Q9" s="383"/>
      <c r="R9" s="383"/>
      <c r="S9" s="383"/>
      <c r="T9" s="383"/>
      <c r="U9" s="383"/>
      <c r="V9" s="383"/>
      <c r="W9" s="383"/>
      <c r="X9" s="383"/>
      <c r="Y9" s="383"/>
      <c r="Z9" s="383"/>
      <c r="AA9" s="383"/>
      <c r="AB9" s="383"/>
      <c r="AC9" s="383"/>
      <c r="AD9" s="383"/>
      <c r="AE9" s="383"/>
      <c r="AF9" s="390" t="s">
        <v>68</v>
      </c>
      <c r="AG9" s="390"/>
      <c r="AH9" s="390"/>
      <c r="AI9" s="390"/>
      <c r="AJ9" s="390"/>
      <c r="AK9" s="390"/>
      <c r="AL9" s="390"/>
      <c r="AM9" s="390"/>
      <c r="AN9" s="390"/>
      <c r="AO9" s="390"/>
      <c r="AP9" s="390"/>
      <c r="AQ9" s="390"/>
      <c r="AR9" s="390"/>
      <c r="AS9" s="390"/>
      <c r="AT9" s="390"/>
      <c r="AU9" s="390"/>
      <c r="AV9" s="390"/>
    </row>
    <row r="10" spans="1:48" ht="14.25" customHeight="1">
      <c r="A10" s="391" t="s">
        <v>43</v>
      </c>
      <c r="B10" s="391"/>
      <c r="C10" s="391"/>
      <c r="D10" s="391"/>
      <c r="E10" s="391"/>
      <c r="F10" s="391"/>
      <c r="G10" s="391"/>
      <c r="H10" s="391"/>
      <c r="I10" s="391"/>
      <c r="J10" s="391" t="s">
        <v>46</v>
      </c>
      <c r="K10" s="391"/>
      <c r="L10" s="391"/>
      <c r="M10" s="391"/>
      <c r="N10" s="392" t="s">
        <v>772</v>
      </c>
      <c r="O10" s="392"/>
      <c r="P10" s="392"/>
      <c r="Q10" s="392"/>
      <c r="R10" s="392"/>
      <c r="S10" s="392"/>
      <c r="T10" s="392"/>
      <c r="U10" s="392"/>
      <c r="V10" s="392" t="s">
        <v>57</v>
      </c>
      <c r="W10" s="392"/>
      <c r="X10" s="392"/>
      <c r="Y10" s="392"/>
      <c r="Z10" s="392"/>
      <c r="AA10" s="392"/>
      <c r="AB10" s="392"/>
      <c r="AC10" s="392"/>
      <c r="AD10" s="392"/>
      <c r="AE10" s="392"/>
      <c r="AF10" s="387" t="s">
        <v>63</v>
      </c>
      <c r="AG10" s="388"/>
      <c r="AH10" s="388"/>
      <c r="AI10" s="388"/>
      <c r="AJ10" s="388"/>
      <c r="AK10" s="388"/>
      <c r="AL10" s="388"/>
      <c r="AM10" s="388"/>
      <c r="AN10" s="389"/>
      <c r="AO10" s="393" t="s">
        <v>67</v>
      </c>
      <c r="AP10" s="393"/>
      <c r="AQ10" s="393"/>
      <c r="AR10" s="393"/>
      <c r="AS10" s="393"/>
      <c r="AT10" s="393"/>
      <c r="AU10" s="393"/>
      <c r="AV10" s="393"/>
    </row>
    <row r="11" spans="1:48" s="372" customFormat="1" ht="158.25" customHeight="1">
      <c r="A11" s="395" t="s">
        <v>773</v>
      </c>
      <c r="B11" s="395"/>
      <c r="C11" s="395" t="s">
        <v>774</v>
      </c>
      <c r="D11" s="395"/>
      <c r="E11" s="395" t="s">
        <v>775</v>
      </c>
      <c r="F11" s="395"/>
      <c r="G11" s="395" t="s">
        <v>776</v>
      </c>
      <c r="H11" s="395"/>
      <c r="I11" s="395"/>
      <c r="J11" s="395" t="s">
        <v>45</v>
      </c>
      <c r="K11" s="395"/>
      <c r="L11" s="395" t="s">
        <v>44</v>
      </c>
      <c r="M11" s="395"/>
      <c r="N11" s="394" t="s">
        <v>777</v>
      </c>
      <c r="O11" s="394"/>
      <c r="P11" s="394"/>
      <c r="Q11" s="394" t="s">
        <v>778</v>
      </c>
      <c r="R11" s="394"/>
      <c r="S11" s="394" t="s">
        <v>779</v>
      </c>
      <c r="T11" s="394"/>
      <c r="U11" s="394"/>
      <c r="V11" s="394" t="s">
        <v>52</v>
      </c>
      <c r="W11" s="394"/>
      <c r="X11" s="431" t="s">
        <v>53</v>
      </c>
      <c r="Y11" s="432"/>
      <c r="Z11" s="433"/>
      <c r="AA11" s="376" t="s">
        <v>54</v>
      </c>
      <c r="AB11" s="376" t="s">
        <v>55</v>
      </c>
      <c r="AC11" s="394" t="s">
        <v>56</v>
      </c>
      <c r="AD11" s="394"/>
      <c r="AE11" s="394"/>
      <c r="AF11" s="377" t="s">
        <v>59</v>
      </c>
      <c r="AG11" s="403" t="s">
        <v>60</v>
      </c>
      <c r="AH11" s="403"/>
      <c r="AI11" s="403" t="s">
        <v>61</v>
      </c>
      <c r="AJ11" s="403"/>
      <c r="AK11" s="384" t="s">
        <v>62</v>
      </c>
      <c r="AL11" s="385"/>
      <c r="AM11" s="385"/>
      <c r="AN11" s="386"/>
      <c r="AO11" s="403" t="s">
        <v>64</v>
      </c>
      <c r="AP11" s="403"/>
      <c r="AQ11" s="403" t="s">
        <v>65</v>
      </c>
      <c r="AR11" s="403"/>
      <c r="AS11" s="403"/>
      <c r="AT11" s="403" t="s">
        <v>66</v>
      </c>
      <c r="AU11" s="403"/>
      <c r="AV11" s="403"/>
    </row>
    <row r="12" spans="1:48" s="373" customFormat="1" ht="303" customHeight="1">
      <c r="A12" s="374" t="s">
        <v>200</v>
      </c>
      <c r="B12" s="374" t="s">
        <v>213</v>
      </c>
      <c r="C12" s="374" t="s">
        <v>204</v>
      </c>
      <c r="D12" s="374" t="s">
        <v>214</v>
      </c>
      <c r="E12" s="374" t="s">
        <v>201</v>
      </c>
      <c r="F12" s="374" t="s">
        <v>208</v>
      </c>
      <c r="G12" s="374" t="s">
        <v>780</v>
      </c>
      <c r="H12" s="374" t="s">
        <v>781</v>
      </c>
      <c r="I12" s="374" t="s">
        <v>782</v>
      </c>
      <c r="J12" s="374" t="s">
        <v>228</v>
      </c>
      <c r="K12" s="374" t="s">
        <v>229</v>
      </c>
      <c r="L12" s="374" t="s">
        <v>226</v>
      </c>
      <c r="M12" s="374" t="s">
        <v>227</v>
      </c>
      <c r="N12" s="375" t="s">
        <v>233</v>
      </c>
      <c r="O12" s="375" t="s">
        <v>234</v>
      </c>
      <c r="P12" s="375" t="s">
        <v>235</v>
      </c>
      <c r="Q12" s="375" t="s">
        <v>236</v>
      </c>
      <c r="R12" s="375" t="s">
        <v>237</v>
      </c>
      <c r="S12" s="375" t="s">
        <v>239</v>
      </c>
      <c r="T12" s="375" t="s">
        <v>240</v>
      </c>
      <c r="U12" s="375" t="s">
        <v>241</v>
      </c>
      <c r="V12" s="375" t="s">
        <v>783</v>
      </c>
      <c r="W12" s="375" t="s">
        <v>246</v>
      </c>
      <c r="X12" s="375" t="s">
        <v>247</v>
      </c>
      <c r="Y12" s="375" t="s">
        <v>248</v>
      </c>
      <c r="Z12" s="375" t="s">
        <v>251</v>
      </c>
      <c r="AA12" s="375" t="s">
        <v>252</v>
      </c>
      <c r="AB12" s="375" t="s">
        <v>784</v>
      </c>
      <c r="AC12" s="375" t="s">
        <v>785</v>
      </c>
      <c r="AD12" s="375" t="s">
        <v>786</v>
      </c>
      <c r="AE12" s="375" t="s">
        <v>787</v>
      </c>
      <c r="AF12" s="378" t="s">
        <v>788</v>
      </c>
      <c r="AG12" s="378" t="s">
        <v>261</v>
      </c>
      <c r="AH12" s="378" t="s">
        <v>262</v>
      </c>
      <c r="AI12" s="378" t="s">
        <v>789</v>
      </c>
      <c r="AJ12" s="378" t="s">
        <v>267</v>
      </c>
      <c r="AK12" s="378" t="s">
        <v>268</v>
      </c>
      <c r="AL12" s="378" t="s">
        <v>269</v>
      </c>
      <c r="AM12" s="378" t="s">
        <v>270</v>
      </c>
      <c r="AN12" s="378" t="s">
        <v>271</v>
      </c>
      <c r="AO12" s="378" t="s">
        <v>273</v>
      </c>
      <c r="AP12" s="378" t="s">
        <v>274</v>
      </c>
      <c r="AQ12" s="378" t="s">
        <v>790</v>
      </c>
      <c r="AR12" s="378" t="s">
        <v>791</v>
      </c>
      <c r="AS12" s="378" t="s">
        <v>275</v>
      </c>
      <c r="AT12" s="378" t="s">
        <v>792</v>
      </c>
      <c r="AU12" s="378" t="s">
        <v>280</v>
      </c>
      <c r="AV12" s="378" t="s">
        <v>281</v>
      </c>
    </row>
    <row r="13" spans="1:48" ht="15" customHeight="1">
      <c r="A13" s="407" t="s">
        <v>5</v>
      </c>
      <c r="B13" s="408"/>
      <c r="C13" s="408"/>
      <c r="D13" s="408"/>
      <c r="E13" s="408"/>
      <c r="F13" s="408"/>
      <c r="G13" s="408"/>
      <c r="H13" s="408"/>
      <c r="I13" s="408"/>
      <c r="J13" s="408"/>
      <c r="K13" s="408"/>
      <c r="L13" s="408"/>
      <c r="M13" s="408"/>
      <c r="N13" s="408"/>
      <c r="O13" s="408"/>
      <c r="P13" s="408"/>
      <c r="Q13" s="408"/>
      <c r="R13" s="408"/>
      <c r="S13" s="408"/>
      <c r="T13" s="408"/>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c r="AT13" s="408"/>
      <c r="AU13" s="408"/>
      <c r="AV13" s="408"/>
    </row>
    <row r="14" spans="1:48" ht="68.25" customHeight="1">
      <c r="A14" s="405" t="s">
        <v>6</v>
      </c>
      <c r="B14" s="405"/>
      <c r="C14" s="405"/>
      <c r="D14" s="405"/>
      <c r="E14" s="405"/>
      <c r="F14" s="405"/>
      <c r="G14" s="405"/>
      <c r="H14" s="405"/>
      <c r="I14" s="405"/>
      <c r="J14" s="405"/>
      <c r="K14" s="405"/>
      <c r="L14" s="405"/>
      <c r="M14" s="405"/>
      <c r="N14" s="405"/>
      <c r="O14" s="405"/>
      <c r="P14" s="405"/>
      <c r="Q14" s="405"/>
      <c r="R14" s="405"/>
      <c r="S14" s="405"/>
      <c r="T14" s="405"/>
      <c r="U14" s="405"/>
      <c r="V14" s="405"/>
      <c r="W14" s="405"/>
      <c r="X14" s="405"/>
      <c r="Y14" s="405"/>
      <c r="Z14" s="406"/>
      <c r="AA14" s="405"/>
      <c r="AB14" s="405"/>
      <c r="AC14" s="405"/>
      <c r="AD14" s="405"/>
      <c r="AE14" s="405"/>
      <c r="AF14" s="405"/>
      <c r="AG14" s="405"/>
      <c r="AH14" s="405"/>
      <c r="AI14" s="405"/>
      <c r="AJ14" s="405"/>
      <c r="AK14" s="406"/>
      <c r="AL14" s="406"/>
      <c r="AM14" s="406"/>
      <c r="AN14" s="406"/>
      <c r="AO14" s="405"/>
      <c r="AP14" s="405"/>
      <c r="AQ14" s="405"/>
      <c r="AR14" s="405"/>
      <c r="AS14" s="405"/>
      <c r="AT14" s="405"/>
      <c r="AU14" s="406"/>
      <c r="AV14" s="405"/>
    </row>
    <row r="15" spans="1:48" ht="24" customHeight="1">
      <c r="A15" s="409" t="s">
        <v>7</v>
      </c>
      <c r="B15" s="410"/>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row>
    <row r="16" spans="1:48" ht="15.75" customHeight="1">
      <c r="A16" s="411" t="s">
        <v>8</v>
      </c>
      <c r="B16" s="411"/>
      <c r="C16" s="411"/>
      <c r="D16" s="411"/>
      <c r="E16" s="411"/>
      <c r="F16" s="411"/>
      <c r="G16" s="411"/>
      <c r="H16" s="411"/>
      <c r="I16" s="411"/>
      <c r="J16" s="411"/>
      <c r="K16" s="411"/>
      <c r="L16" s="411"/>
      <c r="M16" s="411"/>
      <c r="N16" s="411"/>
      <c r="O16" s="411"/>
      <c r="P16" s="411"/>
      <c r="Q16" s="411"/>
      <c r="R16" s="411"/>
      <c r="S16" s="411"/>
      <c r="T16" s="411"/>
      <c r="U16" s="411"/>
      <c r="V16" s="411"/>
      <c r="W16" s="411"/>
      <c r="X16" s="411"/>
      <c r="Y16" s="411"/>
      <c r="Z16" s="412"/>
      <c r="AA16" s="411"/>
      <c r="AB16" s="411"/>
      <c r="AC16" s="411"/>
      <c r="AD16" s="411"/>
      <c r="AE16" s="411"/>
      <c r="AF16" s="411"/>
      <c r="AG16" s="411"/>
      <c r="AH16" s="411"/>
      <c r="AI16" s="411"/>
      <c r="AJ16" s="411"/>
      <c r="AK16" s="412"/>
      <c r="AL16" s="412"/>
      <c r="AM16" s="412"/>
      <c r="AN16" s="412"/>
      <c r="AO16" s="411"/>
      <c r="AP16" s="411"/>
      <c r="AQ16" s="411"/>
      <c r="AR16" s="411"/>
      <c r="AS16" s="411"/>
      <c r="AT16" s="411"/>
      <c r="AU16" s="412"/>
      <c r="AV16" s="411"/>
    </row>
    <row r="17" spans="1:48" ht="9" customHeight="1">
      <c r="A17" s="413"/>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4"/>
      <c r="AA17" s="413"/>
      <c r="AB17" s="413"/>
      <c r="AC17" s="413"/>
      <c r="AD17" s="413"/>
      <c r="AE17" s="413"/>
      <c r="AF17" s="413"/>
      <c r="AG17" s="413"/>
      <c r="AH17" s="413"/>
      <c r="AI17" s="413"/>
      <c r="AJ17" s="413"/>
      <c r="AK17" s="414"/>
      <c r="AL17" s="414"/>
      <c r="AM17" s="414"/>
      <c r="AN17" s="414"/>
      <c r="AO17" s="413"/>
      <c r="AP17" s="413"/>
      <c r="AQ17" s="413"/>
      <c r="AR17" s="413"/>
      <c r="AS17" s="413"/>
      <c r="AT17" s="413"/>
      <c r="AU17" s="414"/>
      <c r="AV17" s="413"/>
    </row>
    <row r="18" spans="1:48" ht="15.75" customHeight="1">
      <c r="A18" s="420" t="s">
        <v>9</v>
      </c>
      <c r="B18" s="421"/>
      <c r="C18" s="421"/>
      <c r="D18" s="421"/>
      <c r="E18" s="421"/>
      <c r="F18" s="421"/>
      <c r="G18" s="421"/>
      <c r="H18" s="421"/>
      <c r="I18" s="421"/>
      <c r="J18" s="421"/>
      <c r="K18" s="421"/>
      <c r="L18" s="421"/>
      <c r="M18" s="421"/>
      <c r="N18" s="421"/>
      <c r="O18" s="421"/>
      <c r="P18" s="421"/>
      <c r="Q18" s="421"/>
      <c r="R18" s="421"/>
      <c r="S18" s="421"/>
      <c r="T18" s="421"/>
      <c r="U18" s="421"/>
      <c r="V18" s="421"/>
      <c r="W18" s="421"/>
      <c r="X18" s="421"/>
      <c r="Y18" s="421"/>
      <c r="Z18" s="421"/>
      <c r="AA18" s="421"/>
      <c r="AB18" s="421"/>
      <c r="AC18" s="421"/>
      <c r="AD18" s="421"/>
      <c r="AE18" s="421"/>
      <c r="AF18" s="421"/>
      <c r="AG18" s="421"/>
      <c r="AH18" s="421"/>
      <c r="AI18" s="421"/>
      <c r="AJ18" s="421"/>
      <c r="AK18" s="421"/>
      <c r="AL18" s="421"/>
      <c r="AM18" s="421"/>
      <c r="AN18" s="421"/>
      <c r="AO18" s="421"/>
      <c r="AP18" s="421"/>
      <c r="AQ18" s="421"/>
      <c r="AR18" s="421"/>
      <c r="AS18" s="421"/>
      <c r="AT18" s="421"/>
      <c r="AU18" s="421"/>
      <c r="AV18" s="421"/>
    </row>
    <row r="19" spans="1:48" ht="24" customHeight="1">
      <c r="A19" s="416" t="s">
        <v>10</v>
      </c>
      <c r="B19" s="416"/>
      <c r="C19" s="416"/>
      <c r="D19" s="416"/>
      <c r="E19" s="416"/>
      <c r="F19" s="416"/>
      <c r="G19" s="416"/>
      <c r="H19" s="416"/>
      <c r="I19" s="416"/>
      <c r="J19" s="416"/>
      <c r="K19" s="416"/>
      <c r="L19" s="416"/>
      <c r="M19" s="416"/>
      <c r="N19" s="416"/>
      <c r="O19" s="416"/>
      <c r="P19" s="416"/>
      <c r="Q19" s="416"/>
      <c r="R19" s="416"/>
      <c r="S19" s="416"/>
      <c r="T19" s="416"/>
      <c r="U19" s="416"/>
      <c r="V19" s="416"/>
      <c r="W19" s="416"/>
      <c r="X19" s="416"/>
      <c r="Y19" s="416"/>
      <c r="Z19" s="416"/>
      <c r="AA19" s="416"/>
      <c r="AB19" s="416"/>
      <c r="AC19" s="416"/>
      <c r="AD19" s="416"/>
      <c r="AE19" s="416"/>
      <c r="AF19" s="416"/>
      <c r="AG19" s="416"/>
      <c r="AH19" s="416"/>
      <c r="AI19" s="416"/>
      <c r="AJ19" s="416"/>
      <c r="AK19" s="416"/>
      <c r="AL19" s="416"/>
      <c r="AM19" s="416"/>
      <c r="AN19" s="416"/>
      <c r="AO19" s="416"/>
      <c r="AP19" s="416"/>
      <c r="AQ19" s="416"/>
      <c r="AR19" s="416"/>
      <c r="AS19" s="416"/>
      <c r="AT19" s="416"/>
      <c r="AU19" s="416"/>
      <c r="AV19" s="416"/>
    </row>
    <row r="20" spans="1:48" ht="278.25" customHeight="1">
      <c r="A20" s="415" t="s">
        <v>771</v>
      </c>
      <c r="B20" s="415"/>
      <c r="C20" s="415"/>
      <c r="D20" s="415"/>
      <c r="E20" s="415"/>
      <c r="F20" s="415"/>
      <c r="G20" s="415"/>
      <c r="H20" s="415"/>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c r="AJ20" s="415"/>
      <c r="AK20" s="415"/>
      <c r="AL20" s="415"/>
      <c r="AM20" s="415"/>
      <c r="AN20" s="415"/>
      <c r="AO20" s="415"/>
      <c r="AP20" s="415"/>
      <c r="AQ20" s="415"/>
      <c r="AR20" s="415"/>
      <c r="AS20" s="415"/>
      <c r="AT20" s="415"/>
      <c r="AU20" s="415"/>
      <c r="AV20" s="415"/>
    </row>
    <row r="21" spans="1:48" ht="17.25" customHeight="1">
      <c r="A21" s="415"/>
      <c r="B21" s="415"/>
      <c r="C21" s="415"/>
      <c r="D21" s="415"/>
      <c r="E21" s="415"/>
      <c r="F21" s="415"/>
      <c r="G21" s="415"/>
      <c r="H21" s="415"/>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c r="AJ21" s="415"/>
      <c r="AK21" s="415"/>
      <c r="AL21" s="415"/>
      <c r="AM21" s="415"/>
      <c r="AN21" s="415"/>
      <c r="AO21" s="415"/>
      <c r="AP21" s="415"/>
      <c r="AQ21" s="415"/>
      <c r="AR21" s="415"/>
      <c r="AS21" s="415"/>
      <c r="AT21" s="415"/>
      <c r="AU21" s="415"/>
      <c r="AV21" s="415"/>
    </row>
    <row r="22" spans="1:48" ht="15.75" customHeight="1">
      <c r="A22" s="420" t="s">
        <v>9</v>
      </c>
      <c r="B22" s="421"/>
      <c r="C22" s="421"/>
      <c r="D22" s="421"/>
      <c r="E22" s="421"/>
      <c r="F22" s="421"/>
      <c r="G22" s="421"/>
      <c r="H22" s="421"/>
      <c r="I22" s="421"/>
      <c r="J22" s="421"/>
      <c r="K22" s="421"/>
      <c r="L22" s="421"/>
      <c r="M22" s="421"/>
      <c r="N22" s="421"/>
      <c r="O22" s="421"/>
      <c r="P22" s="421"/>
      <c r="Q22" s="421"/>
      <c r="R22" s="421"/>
      <c r="S22" s="421"/>
      <c r="T22" s="421"/>
      <c r="U22" s="421"/>
      <c r="V22" s="421"/>
      <c r="W22" s="421"/>
      <c r="X22" s="421"/>
      <c r="Y22" s="421"/>
      <c r="Z22" s="421"/>
      <c r="AA22" s="421"/>
      <c r="AB22" s="421"/>
      <c r="AC22" s="421"/>
      <c r="AD22" s="421"/>
      <c r="AE22" s="421"/>
      <c r="AF22" s="421"/>
      <c r="AG22" s="421"/>
      <c r="AH22" s="421"/>
      <c r="AI22" s="421"/>
      <c r="AJ22" s="421"/>
      <c r="AK22" s="421"/>
      <c r="AL22" s="421"/>
      <c r="AM22" s="421"/>
      <c r="AN22" s="421"/>
      <c r="AO22" s="421"/>
      <c r="AP22" s="421"/>
      <c r="AQ22" s="421"/>
      <c r="AR22" s="421"/>
      <c r="AS22" s="421"/>
      <c r="AT22" s="421"/>
      <c r="AU22" s="421"/>
      <c r="AV22" s="421"/>
    </row>
    <row r="23" spans="1:48" ht="24" customHeight="1">
      <c r="A23" s="416" t="s">
        <v>11</v>
      </c>
      <c r="B23" s="416"/>
      <c r="C23" s="416"/>
      <c r="D23" s="416"/>
      <c r="E23" s="416"/>
      <c r="F23" s="416"/>
      <c r="G23" s="416"/>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6"/>
      <c r="AJ23" s="416"/>
      <c r="AK23" s="416"/>
      <c r="AL23" s="416"/>
      <c r="AM23" s="416"/>
      <c r="AN23" s="416"/>
      <c r="AO23" s="416"/>
      <c r="AP23" s="416"/>
      <c r="AQ23" s="416"/>
      <c r="AR23" s="416"/>
      <c r="AS23" s="416"/>
      <c r="AT23" s="416"/>
      <c r="AU23" s="416"/>
      <c r="AV23" s="416"/>
    </row>
    <row r="24" spans="1:48" ht="324.75" customHeight="1">
      <c r="A24" s="415" t="s">
        <v>12</v>
      </c>
      <c r="B24" s="415"/>
      <c r="C24" s="415"/>
      <c r="D24" s="415"/>
      <c r="E24" s="415"/>
      <c r="F24" s="415"/>
      <c r="G24" s="415"/>
      <c r="H24" s="415"/>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c r="AJ24" s="415"/>
      <c r="AK24" s="415"/>
      <c r="AL24" s="415"/>
      <c r="AM24" s="415"/>
      <c r="AN24" s="415"/>
      <c r="AO24" s="415"/>
      <c r="AP24" s="415"/>
      <c r="AQ24" s="415"/>
      <c r="AR24" s="415"/>
      <c r="AS24" s="415"/>
      <c r="AT24" s="415"/>
      <c r="AU24" s="415"/>
      <c r="AV24" s="415"/>
    </row>
    <row r="25" spans="1:48" ht="15.75" customHeight="1">
      <c r="A25" s="417" t="s">
        <v>13</v>
      </c>
      <c r="B25" s="417"/>
      <c r="C25" s="417"/>
      <c r="D25" s="417"/>
      <c r="E25" s="417"/>
      <c r="F25" s="417"/>
      <c r="G25" s="417"/>
      <c r="H25" s="417"/>
      <c r="I25" s="417"/>
      <c r="J25" s="417"/>
      <c r="K25" s="417"/>
      <c r="L25" s="417"/>
      <c r="M25" s="417"/>
      <c r="N25" s="417"/>
      <c r="O25" s="417"/>
      <c r="P25" s="417"/>
      <c r="Q25" s="417"/>
      <c r="R25" s="417"/>
      <c r="S25" s="417"/>
      <c r="T25" s="417"/>
      <c r="U25" s="417"/>
      <c r="V25" s="417"/>
      <c r="W25" s="417"/>
      <c r="X25" s="417"/>
      <c r="Y25" s="417"/>
      <c r="Z25" s="410"/>
      <c r="AA25" s="417"/>
      <c r="AB25" s="417"/>
      <c r="AC25" s="417"/>
      <c r="AD25" s="417"/>
      <c r="AE25" s="417"/>
      <c r="AF25" s="417"/>
      <c r="AG25" s="417"/>
      <c r="AH25" s="417"/>
      <c r="AI25" s="417"/>
      <c r="AJ25" s="417"/>
      <c r="AK25" s="410"/>
      <c r="AL25" s="410"/>
      <c r="AM25" s="410"/>
      <c r="AN25" s="410"/>
      <c r="AO25" s="417"/>
      <c r="AP25" s="417"/>
      <c r="AQ25" s="417"/>
      <c r="AR25" s="417"/>
      <c r="AS25" s="417"/>
      <c r="AT25" s="417"/>
      <c r="AU25" s="410"/>
      <c r="AV25" s="417"/>
    </row>
    <row r="26" spans="1:48" ht="15.75" customHeight="1">
      <c r="A26" s="416" t="s">
        <v>14</v>
      </c>
      <c r="B26" s="416"/>
      <c r="C26" s="416"/>
      <c r="D26" s="416"/>
      <c r="E26" s="416"/>
      <c r="F26" s="416"/>
      <c r="G26" s="416"/>
      <c r="H26" s="416"/>
      <c r="I26" s="416"/>
      <c r="J26" s="416"/>
      <c r="K26" s="416"/>
      <c r="L26" s="416"/>
      <c r="M26" s="416"/>
      <c r="N26" s="416"/>
      <c r="O26" s="416"/>
      <c r="P26" s="416"/>
      <c r="Q26" s="416"/>
      <c r="R26" s="416"/>
      <c r="S26" s="416"/>
      <c r="T26" s="416"/>
      <c r="U26" s="416"/>
      <c r="V26" s="416"/>
      <c r="W26" s="416"/>
      <c r="X26" s="416"/>
      <c r="Y26" s="416"/>
      <c r="Z26" s="416"/>
      <c r="AA26" s="416"/>
      <c r="AB26" s="416"/>
      <c r="AC26" s="416"/>
      <c r="AD26" s="416"/>
      <c r="AE26" s="416"/>
      <c r="AF26" s="416"/>
      <c r="AG26" s="416"/>
      <c r="AH26" s="416"/>
      <c r="AI26" s="416"/>
      <c r="AJ26" s="416"/>
      <c r="AK26" s="416"/>
      <c r="AL26" s="416"/>
      <c r="AM26" s="416"/>
      <c r="AN26" s="416"/>
      <c r="AO26" s="416"/>
      <c r="AP26" s="416"/>
      <c r="AQ26" s="416"/>
      <c r="AR26" s="416"/>
      <c r="AS26" s="416"/>
      <c r="AT26" s="416"/>
      <c r="AU26" s="416"/>
      <c r="AV26" s="416"/>
    </row>
    <row r="27" spans="1:48" ht="15.75" customHeight="1">
      <c r="A27" s="418" t="s">
        <v>15</v>
      </c>
      <c r="B27" s="418"/>
      <c r="C27" s="418"/>
      <c r="D27" s="418"/>
      <c r="E27" s="418"/>
      <c r="F27" s="418"/>
      <c r="G27" s="418"/>
      <c r="H27" s="418"/>
      <c r="I27" s="418"/>
      <c r="J27" s="418"/>
      <c r="K27" s="418"/>
      <c r="L27" s="418"/>
      <c r="M27" s="418"/>
      <c r="N27" s="418"/>
      <c r="O27" s="418"/>
      <c r="P27" s="418"/>
      <c r="Q27" s="418"/>
      <c r="R27" s="418"/>
      <c r="S27" s="418"/>
      <c r="T27" s="418"/>
      <c r="U27" s="418"/>
      <c r="V27" s="418"/>
      <c r="W27" s="418"/>
      <c r="X27" s="418"/>
      <c r="Y27" s="418"/>
      <c r="Z27" s="419"/>
      <c r="AA27" s="418"/>
      <c r="AB27" s="418"/>
      <c r="AC27" s="418"/>
      <c r="AD27" s="418"/>
      <c r="AE27" s="418"/>
      <c r="AF27" s="418"/>
      <c r="AG27" s="418"/>
      <c r="AH27" s="418"/>
      <c r="AI27" s="418"/>
      <c r="AJ27" s="418"/>
      <c r="AK27" s="419"/>
      <c r="AL27" s="419"/>
      <c r="AM27" s="419"/>
      <c r="AN27" s="419"/>
      <c r="AO27" s="418"/>
      <c r="AP27" s="418"/>
      <c r="AQ27" s="418"/>
      <c r="AR27" s="418"/>
      <c r="AS27" s="418"/>
      <c r="AT27" s="418"/>
      <c r="AU27" s="419"/>
      <c r="AV27" s="418"/>
    </row>
    <row r="28" spans="1:48" ht="15.75" customHeight="1">
      <c r="A28" s="1"/>
      <c r="B28" s="1"/>
      <c r="C28" s="1"/>
      <c r="D28" s="1"/>
      <c r="E28" s="1"/>
      <c r="F28" s="1"/>
      <c r="G28" s="1"/>
      <c r="H28" s="1"/>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79"/>
      <c r="AO28" s="379"/>
      <c r="AP28" s="379"/>
      <c r="AQ28" s="379"/>
      <c r="AR28" s="379"/>
      <c r="AS28" s="379"/>
      <c r="AT28" s="379"/>
      <c r="AU28" s="379"/>
      <c r="AV28" s="379"/>
    </row>
    <row r="29" spans="1:48" ht="15.75" customHeight="1">
      <c r="A29" s="1"/>
      <c r="B29" s="1"/>
      <c r="C29" s="1"/>
      <c r="D29" s="1"/>
      <c r="E29" s="1"/>
      <c r="F29" s="1"/>
      <c r="G29" s="1"/>
      <c r="H29" s="1"/>
      <c r="I29" s="379"/>
      <c r="J29" s="379"/>
      <c r="K29" s="379"/>
      <c r="L29" s="379"/>
      <c r="M29" s="379"/>
      <c r="N29" s="379"/>
      <c r="O29" s="379"/>
      <c r="P29" s="379"/>
      <c r="Q29" s="379"/>
      <c r="R29" s="379"/>
      <c r="S29" s="379"/>
      <c r="T29" s="379"/>
      <c r="U29" s="379"/>
      <c r="V29" s="379"/>
      <c r="W29" s="379"/>
      <c r="X29" s="379"/>
      <c r="Y29" s="379"/>
      <c r="Z29" s="379"/>
      <c r="AA29" s="379"/>
      <c r="AB29" s="379"/>
      <c r="AC29" s="379"/>
      <c r="AD29" s="379"/>
      <c r="AE29" s="379"/>
      <c r="AF29" s="379"/>
      <c r="AG29" s="379"/>
      <c r="AH29" s="379"/>
      <c r="AI29" s="379"/>
      <c r="AJ29" s="379"/>
      <c r="AK29" s="379"/>
      <c r="AL29" s="379"/>
      <c r="AM29" s="379"/>
      <c r="AO29" s="379"/>
      <c r="AP29" s="379"/>
      <c r="AQ29" s="379"/>
      <c r="AR29" s="379"/>
      <c r="AS29" s="379"/>
      <c r="AT29" s="379"/>
      <c r="AU29" s="379"/>
      <c r="AV29" s="379"/>
    </row>
    <row r="30" spans="1:48" ht="15.75" customHeight="1">
      <c r="A30" s="1"/>
      <c r="B30" s="1"/>
      <c r="C30" s="1"/>
      <c r="D30" s="1"/>
      <c r="E30" s="1"/>
      <c r="F30" s="1"/>
      <c r="G30" s="1"/>
      <c r="H30" s="1"/>
      <c r="I30" s="379"/>
      <c r="J30" s="379"/>
      <c r="K30" s="379"/>
      <c r="L30" s="379"/>
      <c r="M30" s="379"/>
      <c r="N30" s="379"/>
      <c r="O30" s="379"/>
      <c r="P30" s="379"/>
      <c r="Q30" s="379"/>
      <c r="R30" s="379"/>
      <c r="S30" s="379"/>
      <c r="T30" s="379"/>
      <c r="U30" s="379"/>
      <c r="V30" s="379"/>
      <c r="W30" s="379"/>
      <c r="X30" s="379"/>
      <c r="Y30" s="379"/>
      <c r="Z30" s="379"/>
      <c r="AA30" s="379"/>
      <c r="AB30" s="379"/>
      <c r="AC30" s="379"/>
      <c r="AD30" s="379"/>
      <c r="AE30" s="379"/>
      <c r="AF30" s="379"/>
      <c r="AG30" s="379"/>
      <c r="AH30" s="379"/>
      <c r="AI30" s="379"/>
      <c r="AJ30" s="379"/>
      <c r="AK30" s="379"/>
      <c r="AL30" s="379"/>
      <c r="AM30" s="379"/>
      <c r="AO30" s="379"/>
      <c r="AP30" s="379"/>
      <c r="AQ30" s="379"/>
      <c r="AR30" s="379"/>
      <c r="AS30" s="379"/>
      <c r="AT30" s="379"/>
      <c r="AU30" s="379"/>
      <c r="AV30" s="379"/>
    </row>
    <row r="31" spans="1:48" ht="15.75" customHeight="1">
      <c r="A31" s="1"/>
      <c r="B31" s="1"/>
      <c r="C31" s="1"/>
      <c r="D31" s="1"/>
      <c r="E31" s="1"/>
      <c r="F31" s="1"/>
      <c r="G31" s="1"/>
      <c r="H31" s="1"/>
      <c r="I31" s="379"/>
      <c r="J31" s="379"/>
      <c r="K31" s="379"/>
      <c r="L31" s="379"/>
      <c r="M31" s="379"/>
      <c r="N31" s="379"/>
      <c r="O31" s="379"/>
      <c r="P31" s="379"/>
      <c r="Q31" s="379"/>
      <c r="R31" s="379"/>
      <c r="S31" s="379"/>
      <c r="T31" s="379"/>
      <c r="U31" s="379"/>
      <c r="V31" s="379"/>
      <c r="W31" s="379"/>
      <c r="X31" s="379"/>
      <c r="Y31" s="379"/>
      <c r="Z31" s="379"/>
      <c r="AA31" s="379"/>
      <c r="AB31" s="379"/>
      <c r="AC31" s="379"/>
      <c r="AD31" s="379"/>
      <c r="AE31" s="379"/>
      <c r="AF31" s="379"/>
      <c r="AG31" s="379"/>
      <c r="AH31" s="379"/>
      <c r="AI31" s="379"/>
      <c r="AJ31" s="379"/>
      <c r="AK31" s="379"/>
      <c r="AL31" s="379"/>
      <c r="AM31" s="379"/>
      <c r="AO31" s="379"/>
      <c r="AP31" s="379"/>
      <c r="AQ31" s="379"/>
      <c r="AR31" s="379"/>
      <c r="AS31" s="379"/>
      <c r="AT31" s="379"/>
      <c r="AU31" s="379"/>
      <c r="AV31" s="379"/>
    </row>
    <row r="32" spans="1:48" ht="15.75" customHeight="1">
      <c r="A32" s="1"/>
      <c r="B32" s="1"/>
      <c r="C32" s="1"/>
      <c r="D32" s="1"/>
      <c r="E32" s="1"/>
      <c r="F32" s="1"/>
      <c r="G32" s="1"/>
      <c r="H32" s="1"/>
      <c r="I32" s="379"/>
      <c r="J32" s="379"/>
      <c r="K32" s="379"/>
      <c r="L32" s="379"/>
      <c r="M32" s="379"/>
      <c r="N32" s="379"/>
      <c r="O32" s="379"/>
      <c r="P32" s="379"/>
      <c r="Q32" s="379"/>
      <c r="R32" s="379"/>
      <c r="S32" s="379"/>
      <c r="T32" s="379"/>
      <c r="U32" s="379"/>
      <c r="V32" s="379"/>
      <c r="W32" s="379"/>
      <c r="X32" s="379"/>
      <c r="Y32" s="379"/>
      <c r="Z32" s="379"/>
      <c r="AA32" s="379"/>
      <c r="AB32" s="379"/>
      <c r="AC32" s="379"/>
      <c r="AD32" s="379"/>
      <c r="AE32" s="379"/>
      <c r="AF32" s="379"/>
      <c r="AG32" s="379"/>
      <c r="AH32" s="379"/>
      <c r="AI32" s="379"/>
      <c r="AJ32" s="379"/>
      <c r="AK32" s="379"/>
      <c r="AL32" s="379"/>
      <c r="AM32" s="379"/>
      <c r="AO32" s="379"/>
      <c r="AP32" s="379"/>
      <c r="AQ32" s="379"/>
      <c r="AR32" s="379"/>
      <c r="AS32" s="379"/>
      <c r="AT32" s="379"/>
      <c r="AU32" s="379"/>
      <c r="AV32" s="379"/>
    </row>
    <row r="33" spans="1:48" ht="15.75" customHeight="1">
      <c r="A33" s="1"/>
      <c r="B33" s="1"/>
      <c r="C33" s="1"/>
      <c r="D33" s="1"/>
      <c r="E33" s="1"/>
      <c r="F33" s="1"/>
      <c r="G33" s="1"/>
      <c r="H33" s="1"/>
      <c r="I33" s="379"/>
      <c r="J33" s="379"/>
      <c r="K33" s="379"/>
      <c r="L33" s="379"/>
      <c r="M33" s="379"/>
      <c r="N33" s="379"/>
      <c r="O33" s="379"/>
      <c r="P33" s="379"/>
      <c r="Q33" s="379"/>
      <c r="R33" s="379"/>
      <c r="S33" s="379"/>
      <c r="T33" s="379"/>
      <c r="U33" s="379"/>
      <c r="V33" s="379"/>
      <c r="W33" s="379"/>
      <c r="X33" s="379"/>
      <c r="Y33" s="379"/>
      <c r="Z33" s="379"/>
      <c r="AA33" s="379"/>
      <c r="AB33" s="379"/>
      <c r="AC33" s="379"/>
      <c r="AD33" s="379"/>
      <c r="AE33" s="379"/>
      <c r="AF33" s="379"/>
      <c r="AG33" s="379"/>
      <c r="AH33" s="379"/>
      <c r="AI33" s="379"/>
      <c r="AJ33" s="379"/>
      <c r="AK33" s="379"/>
      <c r="AL33" s="379"/>
      <c r="AM33" s="379"/>
      <c r="AO33" s="379"/>
      <c r="AP33" s="379"/>
      <c r="AQ33" s="379"/>
      <c r="AR33" s="379"/>
      <c r="AS33" s="379"/>
      <c r="AT33" s="379"/>
      <c r="AU33" s="379"/>
      <c r="AV33" s="379"/>
    </row>
    <row r="34" spans="1:48" ht="15.75" customHeight="1">
      <c r="A34" s="1"/>
      <c r="B34" s="1"/>
      <c r="C34" s="1"/>
      <c r="D34" s="1"/>
      <c r="E34" s="1"/>
      <c r="F34" s="1"/>
      <c r="G34" s="1"/>
      <c r="H34" s="1"/>
      <c r="I34" s="379"/>
      <c r="J34" s="379"/>
      <c r="K34" s="379"/>
      <c r="L34" s="379"/>
      <c r="M34" s="379"/>
      <c r="N34" s="379"/>
      <c r="O34" s="379"/>
      <c r="P34" s="379"/>
      <c r="Q34" s="379"/>
      <c r="R34" s="379"/>
      <c r="S34" s="379"/>
      <c r="T34" s="379"/>
      <c r="U34" s="379"/>
      <c r="V34" s="379"/>
      <c r="W34" s="379"/>
      <c r="X34" s="379"/>
      <c r="Y34" s="379"/>
      <c r="Z34" s="379"/>
      <c r="AA34" s="379"/>
      <c r="AB34" s="379"/>
      <c r="AC34" s="379"/>
      <c r="AD34" s="379"/>
      <c r="AE34" s="379"/>
      <c r="AF34" s="379"/>
      <c r="AG34" s="379"/>
      <c r="AH34" s="379"/>
      <c r="AI34" s="379"/>
      <c r="AJ34" s="379"/>
      <c r="AK34" s="379"/>
      <c r="AL34" s="379"/>
      <c r="AM34" s="379"/>
      <c r="AO34" s="379"/>
      <c r="AP34" s="379"/>
      <c r="AQ34" s="379"/>
      <c r="AR34" s="379"/>
      <c r="AS34" s="379"/>
      <c r="AT34" s="379"/>
      <c r="AU34" s="379"/>
      <c r="AV34" s="379"/>
    </row>
    <row r="35" spans="1:48" ht="15.75" customHeight="1">
      <c r="A35" s="1"/>
      <c r="B35" s="1"/>
      <c r="C35" s="1"/>
      <c r="D35" s="1"/>
      <c r="E35" s="1"/>
      <c r="F35" s="1"/>
      <c r="G35" s="1"/>
      <c r="H35" s="1"/>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79"/>
      <c r="AM35" s="379"/>
      <c r="AO35" s="379"/>
      <c r="AP35" s="379"/>
      <c r="AQ35" s="379"/>
      <c r="AR35" s="379"/>
      <c r="AS35" s="379"/>
      <c r="AT35" s="379"/>
      <c r="AU35" s="379"/>
      <c r="AV35" s="379"/>
    </row>
    <row r="36" spans="1:48" ht="15.75" customHeight="1">
      <c r="A36" s="1"/>
      <c r="B36" s="1"/>
      <c r="C36" s="1"/>
      <c r="D36" s="1"/>
      <c r="E36" s="1"/>
      <c r="F36" s="1"/>
      <c r="G36" s="1"/>
      <c r="H36" s="1"/>
      <c r="I36" s="379"/>
      <c r="J36" s="379"/>
      <c r="K36" s="379"/>
      <c r="L36" s="379"/>
      <c r="M36" s="379"/>
      <c r="N36" s="379"/>
      <c r="O36" s="379"/>
      <c r="P36" s="379"/>
      <c r="Q36" s="379"/>
      <c r="R36" s="379"/>
      <c r="S36" s="379"/>
      <c r="T36" s="379"/>
      <c r="U36" s="379"/>
      <c r="V36" s="379"/>
      <c r="W36" s="379"/>
      <c r="X36" s="379"/>
      <c r="Y36" s="379"/>
      <c r="Z36" s="379"/>
      <c r="AA36" s="379"/>
      <c r="AB36" s="379"/>
      <c r="AC36" s="379"/>
      <c r="AD36" s="379"/>
      <c r="AE36" s="379"/>
      <c r="AF36" s="379"/>
      <c r="AG36" s="379"/>
      <c r="AH36" s="379"/>
      <c r="AI36" s="379"/>
      <c r="AJ36" s="379"/>
      <c r="AK36" s="379"/>
      <c r="AL36" s="379"/>
      <c r="AM36" s="379"/>
      <c r="AO36" s="379"/>
      <c r="AP36" s="379"/>
      <c r="AQ36" s="379"/>
      <c r="AR36" s="379"/>
      <c r="AS36" s="379"/>
      <c r="AT36" s="379"/>
      <c r="AU36" s="379"/>
      <c r="AV36" s="379"/>
    </row>
    <row r="37" spans="1:48" ht="15.75" customHeight="1">
      <c r="A37" s="1"/>
      <c r="B37" s="1"/>
      <c r="C37" s="1"/>
      <c r="D37" s="1"/>
      <c r="E37" s="1"/>
      <c r="F37" s="1"/>
      <c r="G37" s="1"/>
      <c r="H37" s="1"/>
      <c r="I37" s="379"/>
      <c r="J37" s="379"/>
      <c r="K37" s="379"/>
      <c r="L37" s="379"/>
      <c r="M37" s="379"/>
      <c r="N37" s="379"/>
      <c r="O37" s="379"/>
      <c r="P37" s="379"/>
      <c r="Q37" s="379"/>
      <c r="R37" s="379"/>
      <c r="S37" s="379"/>
      <c r="T37" s="379"/>
      <c r="U37" s="379"/>
      <c r="V37" s="379"/>
      <c r="W37" s="379"/>
      <c r="X37" s="379"/>
      <c r="Y37" s="379"/>
      <c r="Z37" s="379"/>
      <c r="AA37" s="379"/>
      <c r="AB37" s="379"/>
      <c r="AC37" s="379"/>
      <c r="AD37" s="379"/>
      <c r="AE37" s="379"/>
      <c r="AF37" s="379"/>
      <c r="AG37" s="379"/>
      <c r="AH37" s="379"/>
      <c r="AI37" s="379"/>
      <c r="AJ37" s="379"/>
      <c r="AK37" s="379"/>
      <c r="AL37" s="379"/>
      <c r="AM37" s="379"/>
      <c r="AO37" s="379"/>
      <c r="AP37" s="379"/>
      <c r="AQ37" s="379"/>
      <c r="AR37" s="379"/>
      <c r="AS37" s="379"/>
      <c r="AT37" s="379"/>
      <c r="AU37" s="379"/>
      <c r="AV37" s="379"/>
    </row>
    <row r="38" spans="1:48" ht="15.75" customHeight="1">
      <c r="A38" s="1"/>
      <c r="B38" s="1"/>
      <c r="C38" s="1"/>
      <c r="D38" s="1"/>
      <c r="E38" s="1"/>
      <c r="F38" s="1"/>
      <c r="G38" s="1"/>
      <c r="H38" s="1"/>
      <c r="I38" s="379"/>
      <c r="J38" s="379"/>
      <c r="K38" s="379"/>
      <c r="L38" s="379"/>
      <c r="M38" s="379"/>
      <c r="N38" s="379"/>
      <c r="O38" s="379"/>
      <c r="P38" s="379"/>
      <c r="Q38" s="379"/>
      <c r="R38" s="379"/>
      <c r="S38" s="379"/>
      <c r="T38" s="379"/>
      <c r="U38" s="379"/>
      <c r="V38" s="379"/>
      <c r="W38" s="379"/>
      <c r="X38" s="379"/>
      <c r="Y38" s="379"/>
      <c r="Z38" s="379"/>
      <c r="AA38" s="379"/>
      <c r="AB38" s="379"/>
      <c r="AC38" s="379"/>
      <c r="AD38" s="379"/>
      <c r="AE38" s="379"/>
      <c r="AF38" s="379"/>
      <c r="AG38" s="379"/>
      <c r="AH38" s="379"/>
      <c r="AI38" s="379"/>
      <c r="AJ38" s="379"/>
      <c r="AK38" s="379"/>
      <c r="AL38" s="379"/>
      <c r="AM38" s="379"/>
      <c r="AO38" s="379"/>
      <c r="AP38" s="379"/>
      <c r="AQ38" s="379"/>
      <c r="AR38" s="379"/>
      <c r="AS38" s="379"/>
      <c r="AT38" s="379"/>
      <c r="AU38" s="379"/>
      <c r="AV38" s="379"/>
    </row>
    <row r="39" spans="1:48" ht="15.75" customHeight="1">
      <c r="A39" s="1"/>
      <c r="B39" s="1"/>
      <c r="C39" s="1"/>
      <c r="D39" s="1"/>
      <c r="E39" s="1"/>
      <c r="F39" s="1"/>
      <c r="G39" s="1"/>
      <c r="H39" s="1"/>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79"/>
      <c r="AO39" s="379"/>
      <c r="AP39" s="379"/>
      <c r="AQ39" s="379"/>
      <c r="AR39" s="379"/>
      <c r="AS39" s="379"/>
      <c r="AT39" s="379"/>
      <c r="AU39" s="379"/>
      <c r="AV39" s="379"/>
    </row>
    <row r="40" spans="1:48" ht="15.75" customHeight="1">
      <c r="A40" s="1"/>
      <c r="B40" s="1"/>
      <c r="C40" s="1"/>
      <c r="D40" s="1"/>
      <c r="E40" s="1"/>
      <c r="F40" s="1"/>
      <c r="G40" s="1"/>
      <c r="H40" s="1"/>
      <c r="I40" s="379"/>
      <c r="J40" s="379"/>
      <c r="K40" s="379"/>
      <c r="L40" s="379"/>
      <c r="M40" s="379"/>
      <c r="N40" s="379"/>
      <c r="O40" s="379"/>
      <c r="P40" s="379"/>
      <c r="Q40" s="379"/>
      <c r="R40" s="379"/>
      <c r="S40" s="379"/>
      <c r="T40" s="379"/>
      <c r="U40" s="379"/>
      <c r="V40" s="379"/>
      <c r="W40" s="379"/>
      <c r="X40" s="379"/>
      <c r="Y40" s="379"/>
      <c r="Z40" s="379"/>
      <c r="AA40" s="379"/>
      <c r="AB40" s="379"/>
      <c r="AC40" s="379"/>
      <c r="AD40" s="379"/>
      <c r="AE40" s="379"/>
      <c r="AF40" s="379"/>
      <c r="AG40" s="379"/>
      <c r="AH40" s="379"/>
      <c r="AI40" s="379"/>
      <c r="AJ40" s="379"/>
      <c r="AK40" s="379"/>
      <c r="AL40" s="379"/>
      <c r="AM40" s="379"/>
      <c r="AO40" s="379"/>
      <c r="AP40" s="379"/>
      <c r="AQ40" s="379"/>
      <c r="AR40" s="379"/>
      <c r="AS40" s="379"/>
      <c r="AT40" s="379"/>
      <c r="AU40" s="379"/>
      <c r="AV40" s="379"/>
    </row>
    <row r="41" spans="1:48" ht="15.75" customHeight="1">
      <c r="A41" s="1"/>
      <c r="B41" s="1"/>
      <c r="C41" s="1"/>
      <c r="D41" s="1"/>
      <c r="E41" s="1"/>
      <c r="F41" s="1"/>
      <c r="G41" s="1"/>
      <c r="H41" s="1"/>
      <c r="I41" s="379"/>
      <c r="J41" s="379"/>
      <c r="K41" s="379"/>
      <c r="L41" s="379"/>
      <c r="M41" s="379"/>
      <c r="N41" s="379"/>
      <c r="O41" s="379"/>
      <c r="P41" s="379"/>
      <c r="Q41" s="379"/>
      <c r="R41" s="379"/>
      <c r="S41" s="379"/>
      <c r="T41" s="379"/>
      <c r="U41" s="379"/>
      <c r="V41" s="379"/>
      <c r="W41" s="379"/>
      <c r="X41" s="379"/>
      <c r="Y41" s="379"/>
      <c r="Z41" s="379"/>
      <c r="AA41" s="379"/>
      <c r="AB41" s="379"/>
      <c r="AC41" s="379"/>
      <c r="AD41" s="379"/>
      <c r="AE41" s="379"/>
      <c r="AF41" s="379"/>
      <c r="AG41" s="379"/>
      <c r="AH41" s="379"/>
      <c r="AI41" s="379"/>
      <c r="AJ41" s="379"/>
      <c r="AK41" s="379"/>
      <c r="AL41" s="379"/>
      <c r="AM41" s="379"/>
      <c r="AO41" s="379"/>
      <c r="AP41" s="379"/>
      <c r="AQ41" s="379"/>
      <c r="AR41" s="379"/>
      <c r="AS41" s="379"/>
      <c r="AT41" s="379"/>
      <c r="AU41" s="379"/>
      <c r="AV41" s="379"/>
    </row>
    <row r="42" spans="1:48" ht="15.75" customHeight="1">
      <c r="A42" s="1"/>
      <c r="B42" s="1"/>
      <c r="C42" s="1"/>
      <c r="D42" s="1"/>
      <c r="E42" s="1"/>
      <c r="F42" s="1"/>
      <c r="G42" s="1"/>
      <c r="H42" s="1"/>
      <c r="I42" s="379"/>
      <c r="J42" s="379"/>
      <c r="K42" s="379"/>
      <c r="L42" s="379"/>
      <c r="M42" s="379"/>
      <c r="N42" s="379"/>
      <c r="O42" s="379"/>
      <c r="P42" s="379"/>
      <c r="Q42" s="379"/>
      <c r="R42" s="379"/>
      <c r="S42" s="379"/>
      <c r="T42" s="379"/>
      <c r="U42" s="379"/>
      <c r="V42" s="379"/>
      <c r="W42" s="379"/>
      <c r="X42" s="379"/>
      <c r="Y42" s="379"/>
      <c r="Z42" s="379"/>
      <c r="AA42" s="379"/>
      <c r="AB42" s="379"/>
      <c r="AC42" s="379"/>
      <c r="AD42" s="379"/>
      <c r="AE42" s="379"/>
      <c r="AF42" s="379"/>
      <c r="AG42" s="379"/>
      <c r="AH42" s="379"/>
      <c r="AI42" s="379"/>
      <c r="AJ42" s="379"/>
      <c r="AK42" s="379"/>
      <c r="AL42" s="379"/>
      <c r="AM42" s="379"/>
      <c r="AO42" s="379"/>
      <c r="AP42" s="379"/>
      <c r="AQ42" s="379"/>
      <c r="AR42" s="379"/>
      <c r="AS42" s="379"/>
      <c r="AT42" s="379"/>
      <c r="AU42" s="379"/>
      <c r="AV42" s="379"/>
    </row>
    <row r="43" spans="1:48" ht="15.75" customHeight="1">
      <c r="A43" s="1"/>
      <c r="B43" s="1"/>
      <c r="C43" s="1"/>
      <c r="D43" s="1"/>
      <c r="E43" s="1"/>
      <c r="F43" s="1"/>
      <c r="G43" s="1"/>
      <c r="H43" s="1"/>
      <c r="I43" s="379"/>
      <c r="J43" s="379"/>
      <c r="K43" s="379"/>
      <c r="L43" s="379"/>
      <c r="M43" s="379"/>
      <c r="N43" s="379"/>
      <c r="O43" s="379"/>
      <c r="P43" s="379"/>
      <c r="Q43" s="379"/>
      <c r="R43" s="379"/>
      <c r="S43" s="379"/>
      <c r="T43" s="379"/>
      <c r="U43" s="379"/>
      <c r="V43" s="379"/>
      <c r="W43" s="379"/>
      <c r="X43" s="379"/>
      <c r="Y43" s="379"/>
      <c r="Z43" s="379"/>
      <c r="AA43" s="379"/>
      <c r="AB43" s="379"/>
      <c r="AC43" s="379"/>
      <c r="AD43" s="379"/>
      <c r="AE43" s="379"/>
      <c r="AF43" s="379"/>
      <c r="AG43" s="379"/>
      <c r="AH43" s="379"/>
      <c r="AI43" s="379"/>
      <c r="AJ43" s="379"/>
      <c r="AK43" s="379"/>
      <c r="AL43" s="379"/>
      <c r="AM43" s="379"/>
      <c r="AO43" s="379"/>
      <c r="AP43" s="379"/>
      <c r="AQ43" s="379"/>
      <c r="AR43" s="379"/>
      <c r="AS43" s="379"/>
      <c r="AT43" s="379"/>
      <c r="AU43" s="379"/>
      <c r="AV43" s="379"/>
    </row>
    <row r="44" spans="1:48" ht="15.75" customHeight="1">
      <c r="A44" s="1"/>
      <c r="B44" s="1"/>
      <c r="C44" s="1"/>
      <c r="D44" s="1"/>
      <c r="E44" s="1"/>
      <c r="F44" s="1"/>
      <c r="G44" s="1"/>
      <c r="H44" s="1"/>
      <c r="I44" s="379"/>
      <c r="J44" s="379"/>
      <c r="K44" s="379"/>
      <c r="L44" s="379"/>
      <c r="M44" s="379"/>
      <c r="N44" s="379"/>
      <c r="O44" s="379"/>
      <c r="P44" s="379"/>
      <c r="Q44" s="379"/>
      <c r="R44" s="379"/>
      <c r="S44" s="379"/>
      <c r="T44" s="379"/>
      <c r="U44" s="379"/>
      <c r="V44" s="379"/>
      <c r="W44" s="379"/>
      <c r="X44" s="379"/>
      <c r="Y44" s="379"/>
      <c r="Z44" s="379"/>
      <c r="AA44" s="379"/>
      <c r="AB44" s="379"/>
      <c r="AC44" s="379"/>
      <c r="AD44" s="379"/>
      <c r="AE44" s="379"/>
      <c r="AF44" s="379"/>
      <c r="AG44" s="379"/>
      <c r="AH44" s="379"/>
      <c r="AI44" s="379"/>
      <c r="AJ44" s="379"/>
      <c r="AK44" s="379"/>
      <c r="AL44" s="379"/>
      <c r="AM44" s="379"/>
      <c r="AO44" s="379"/>
      <c r="AP44" s="379"/>
      <c r="AQ44" s="379"/>
      <c r="AR44" s="379"/>
      <c r="AS44" s="379"/>
      <c r="AT44" s="379"/>
      <c r="AU44" s="379"/>
      <c r="AV44" s="379"/>
    </row>
    <row r="45" spans="1:48" ht="15.75" customHeight="1">
      <c r="A45" s="1"/>
      <c r="B45" s="1"/>
      <c r="C45" s="1"/>
      <c r="D45" s="1"/>
      <c r="E45" s="1"/>
      <c r="F45" s="1"/>
      <c r="G45" s="1"/>
      <c r="H45" s="1"/>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c r="AH45" s="379"/>
      <c r="AI45" s="379"/>
      <c r="AJ45" s="379"/>
      <c r="AK45" s="379"/>
      <c r="AL45" s="379"/>
      <c r="AM45" s="379"/>
      <c r="AO45" s="379"/>
      <c r="AP45" s="379"/>
      <c r="AQ45" s="379"/>
      <c r="AR45" s="379"/>
      <c r="AS45" s="379"/>
      <c r="AT45" s="379"/>
      <c r="AU45" s="379"/>
      <c r="AV45" s="379"/>
    </row>
    <row r="46" spans="1:48" ht="15.75" customHeight="1">
      <c r="A46" s="1"/>
      <c r="B46" s="1"/>
      <c r="C46" s="1"/>
      <c r="D46" s="1"/>
      <c r="E46" s="1"/>
      <c r="F46" s="1"/>
      <c r="G46" s="1"/>
      <c r="H46" s="1"/>
      <c r="I46" s="379"/>
      <c r="J46" s="379"/>
      <c r="K46" s="379"/>
      <c r="L46" s="379"/>
      <c r="M46" s="379"/>
      <c r="N46" s="379"/>
      <c r="O46" s="379"/>
      <c r="P46" s="379"/>
      <c r="Q46" s="379"/>
      <c r="R46" s="379"/>
      <c r="S46" s="379"/>
      <c r="T46" s="379"/>
      <c r="U46" s="379"/>
      <c r="V46" s="379"/>
      <c r="W46" s="379"/>
      <c r="X46" s="379"/>
      <c r="Y46" s="379"/>
      <c r="Z46" s="379"/>
      <c r="AA46" s="379"/>
      <c r="AB46" s="379"/>
      <c r="AC46" s="379"/>
      <c r="AD46" s="379"/>
      <c r="AE46" s="379"/>
      <c r="AF46" s="379"/>
      <c r="AG46" s="379"/>
      <c r="AH46" s="379"/>
      <c r="AI46" s="379"/>
      <c r="AJ46" s="379"/>
      <c r="AK46" s="379"/>
      <c r="AL46" s="379"/>
      <c r="AM46" s="379"/>
      <c r="AO46" s="379"/>
      <c r="AP46" s="379"/>
      <c r="AQ46" s="379"/>
      <c r="AR46" s="379"/>
      <c r="AS46" s="379"/>
      <c r="AT46" s="379"/>
      <c r="AU46" s="379"/>
      <c r="AV46" s="379"/>
    </row>
    <row r="47" spans="1:48" ht="15.75" customHeight="1">
      <c r="A47" s="1"/>
      <c r="B47" s="1"/>
      <c r="C47" s="1"/>
      <c r="D47" s="1"/>
      <c r="E47" s="1"/>
      <c r="F47" s="1"/>
      <c r="G47" s="1"/>
      <c r="H47" s="1"/>
      <c r="I47" s="379"/>
      <c r="J47" s="379"/>
      <c r="K47" s="379"/>
      <c r="L47" s="379"/>
      <c r="M47" s="379"/>
      <c r="N47" s="379"/>
      <c r="O47" s="379"/>
      <c r="P47" s="379"/>
      <c r="Q47" s="379"/>
      <c r="R47" s="379"/>
      <c r="S47" s="379"/>
      <c r="T47" s="379"/>
      <c r="U47" s="379"/>
      <c r="V47" s="379"/>
      <c r="W47" s="379"/>
      <c r="X47" s="379"/>
      <c r="Y47" s="379"/>
      <c r="Z47" s="379"/>
      <c r="AA47" s="379"/>
      <c r="AB47" s="379"/>
      <c r="AC47" s="379"/>
      <c r="AD47" s="379"/>
      <c r="AE47" s="379"/>
      <c r="AF47" s="379"/>
      <c r="AG47" s="379"/>
      <c r="AH47" s="379"/>
      <c r="AI47" s="379"/>
      <c r="AJ47" s="379"/>
      <c r="AK47" s="379"/>
      <c r="AL47" s="379"/>
      <c r="AM47" s="379"/>
      <c r="AO47" s="379"/>
      <c r="AP47" s="379"/>
      <c r="AQ47" s="379"/>
      <c r="AR47" s="379"/>
      <c r="AS47" s="379"/>
      <c r="AT47" s="379"/>
      <c r="AU47" s="379"/>
      <c r="AV47" s="379"/>
    </row>
    <row r="48" spans="1:48" ht="15.75" customHeight="1">
      <c r="A48" s="1"/>
      <c r="B48" s="1"/>
      <c r="C48" s="1"/>
      <c r="D48" s="1"/>
      <c r="E48" s="1"/>
      <c r="F48" s="1"/>
      <c r="G48" s="1"/>
      <c r="H48" s="1"/>
      <c r="I48" s="379"/>
      <c r="J48" s="379"/>
      <c r="K48" s="379"/>
      <c r="L48" s="379"/>
      <c r="M48" s="379"/>
      <c r="N48" s="379"/>
      <c r="O48" s="379"/>
      <c r="P48" s="379"/>
      <c r="Q48" s="379"/>
      <c r="R48" s="379"/>
      <c r="S48" s="379"/>
      <c r="T48" s="379"/>
      <c r="U48" s="379"/>
      <c r="V48" s="379"/>
      <c r="W48" s="379"/>
      <c r="X48" s="379"/>
      <c r="Y48" s="379"/>
      <c r="Z48" s="379"/>
      <c r="AA48" s="379"/>
      <c r="AB48" s="379"/>
      <c r="AC48" s="379"/>
      <c r="AD48" s="379"/>
      <c r="AE48" s="379"/>
      <c r="AF48" s="379"/>
      <c r="AG48" s="379"/>
      <c r="AH48" s="379"/>
      <c r="AI48" s="379"/>
      <c r="AJ48" s="379"/>
      <c r="AK48" s="379"/>
      <c r="AL48" s="379"/>
      <c r="AM48" s="379"/>
      <c r="AO48" s="379"/>
      <c r="AP48" s="379"/>
      <c r="AQ48" s="379"/>
      <c r="AR48" s="379"/>
      <c r="AS48" s="379"/>
      <c r="AT48" s="379"/>
      <c r="AU48" s="379"/>
      <c r="AV48" s="379"/>
    </row>
    <row r="49" spans="1:48" ht="15.75" customHeight="1">
      <c r="A49" s="1"/>
      <c r="B49" s="1"/>
      <c r="C49" s="1"/>
      <c r="D49" s="1"/>
      <c r="E49" s="1"/>
      <c r="F49" s="1"/>
      <c r="G49" s="1"/>
      <c r="H49" s="1"/>
      <c r="I49" s="379"/>
      <c r="J49" s="379"/>
      <c r="K49" s="379"/>
      <c r="L49" s="379"/>
      <c r="M49" s="379"/>
      <c r="N49" s="379"/>
      <c r="O49" s="379"/>
      <c r="P49" s="379"/>
      <c r="Q49" s="379"/>
      <c r="R49" s="379"/>
      <c r="S49" s="379"/>
      <c r="T49" s="379"/>
      <c r="U49" s="379"/>
      <c r="V49" s="379"/>
      <c r="W49" s="379"/>
      <c r="X49" s="379"/>
      <c r="Y49" s="379"/>
      <c r="Z49" s="379"/>
      <c r="AA49" s="379"/>
      <c r="AB49" s="379"/>
      <c r="AC49" s="379"/>
      <c r="AD49" s="379"/>
      <c r="AE49" s="379"/>
      <c r="AF49" s="379"/>
      <c r="AG49" s="379"/>
      <c r="AH49" s="379"/>
      <c r="AI49" s="379"/>
      <c r="AJ49" s="379"/>
      <c r="AK49" s="379"/>
      <c r="AL49" s="379"/>
      <c r="AM49" s="379"/>
      <c r="AO49" s="379"/>
      <c r="AP49" s="379"/>
      <c r="AQ49" s="379"/>
      <c r="AR49" s="379"/>
      <c r="AS49" s="379"/>
      <c r="AT49" s="379"/>
      <c r="AU49" s="379"/>
      <c r="AV49" s="379"/>
    </row>
    <row r="50" spans="1:48" ht="15.75" customHeight="1">
      <c r="A50" s="1"/>
      <c r="B50" s="1"/>
      <c r="C50" s="1"/>
      <c r="D50" s="1"/>
      <c r="E50" s="1"/>
      <c r="F50" s="1"/>
      <c r="G50" s="1"/>
      <c r="H50" s="1"/>
      <c r="I50" s="379"/>
      <c r="J50" s="379"/>
      <c r="K50" s="379"/>
      <c r="L50" s="379"/>
      <c r="M50" s="379"/>
      <c r="N50" s="379"/>
      <c r="O50" s="379"/>
      <c r="P50" s="379"/>
      <c r="Q50" s="379"/>
      <c r="R50" s="379"/>
      <c r="S50" s="379"/>
      <c r="T50" s="379"/>
      <c r="U50" s="379"/>
      <c r="V50" s="379"/>
      <c r="W50" s="379"/>
      <c r="X50" s="379"/>
      <c r="Y50" s="379"/>
      <c r="Z50" s="379"/>
      <c r="AA50" s="379"/>
      <c r="AB50" s="379"/>
      <c r="AC50" s="379"/>
      <c r="AD50" s="379"/>
      <c r="AE50" s="379"/>
      <c r="AF50" s="379"/>
      <c r="AG50" s="379"/>
      <c r="AH50" s="379"/>
      <c r="AI50" s="379"/>
      <c r="AJ50" s="379"/>
      <c r="AK50" s="379"/>
      <c r="AL50" s="379"/>
      <c r="AM50" s="379"/>
      <c r="AO50" s="379"/>
      <c r="AP50" s="379"/>
      <c r="AQ50" s="379"/>
      <c r="AR50" s="379"/>
      <c r="AS50" s="379"/>
      <c r="AT50" s="379"/>
      <c r="AU50" s="379"/>
      <c r="AV50" s="379"/>
    </row>
    <row r="51" spans="1:48" ht="15.75" customHeight="1">
      <c r="A51" s="1"/>
      <c r="B51" s="1"/>
      <c r="C51" s="1"/>
      <c r="D51" s="1"/>
      <c r="E51" s="1"/>
      <c r="F51" s="1"/>
      <c r="G51" s="1"/>
      <c r="H51" s="1"/>
      <c r="I51" s="379"/>
      <c r="J51" s="379"/>
      <c r="K51" s="379"/>
      <c r="L51" s="379"/>
      <c r="M51" s="379"/>
      <c r="N51" s="379"/>
      <c r="O51" s="379"/>
      <c r="P51" s="379"/>
      <c r="Q51" s="379"/>
      <c r="R51" s="379"/>
      <c r="S51" s="379"/>
      <c r="T51" s="379"/>
      <c r="U51" s="379"/>
      <c r="V51" s="379"/>
      <c r="W51" s="379"/>
      <c r="X51" s="379"/>
      <c r="Y51" s="379"/>
      <c r="Z51" s="379"/>
      <c r="AA51" s="379"/>
      <c r="AB51" s="379"/>
      <c r="AC51" s="379"/>
      <c r="AD51" s="379"/>
      <c r="AE51" s="379"/>
      <c r="AF51" s="379"/>
      <c r="AG51" s="379"/>
      <c r="AH51" s="379"/>
      <c r="AI51" s="379"/>
      <c r="AJ51" s="379"/>
      <c r="AK51" s="379"/>
      <c r="AL51" s="379"/>
      <c r="AM51" s="379"/>
      <c r="AO51" s="379"/>
      <c r="AP51" s="379"/>
      <c r="AQ51" s="379"/>
      <c r="AR51" s="379"/>
      <c r="AS51" s="379"/>
      <c r="AT51" s="379"/>
      <c r="AU51" s="379"/>
      <c r="AV51" s="379"/>
    </row>
    <row r="52" spans="1:48" ht="15.75" customHeight="1">
      <c r="A52" s="1"/>
      <c r="B52" s="1"/>
      <c r="C52" s="1"/>
      <c r="D52" s="1"/>
      <c r="E52" s="1"/>
      <c r="F52" s="1"/>
      <c r="G52" s="1"/>
      <c r="H52" s="1"/>
      <c r="I52" s="379"/>
      <c r="J52" s="379"/>
      <c r="K52" s="379"/>
      <c r="L52" s="379"/>
      <c r="M52" s="379"/>
      <c r="N52" s="379"/>
      <c r="O52" s="379"/>
      <c r="P52" s="379"/>
      <c r="Q52" s="379"/>
      <c r="R52" s="379"/>
      <c r="S52" s="379"/>
      <c r="T52" s="379"/>
      <c r="U52" s="379"/>
      <c r="V52" s="379"/>
      <c r="W52" s="379"/>
      <c r="X52" s="379"/>
      <c r="Y52" s="379"/>
      <c r="Z52" s="379"/>
      <c r="AA52" s="379"/>
      <c r="AB52" s="379"/>
      <c r="AC52" s="379"/>
      <c r="AD52" s="379"/>
      <c r="AE52" s="379"/>
      <c r="AF52" s="379"/>
      <c r="AG52" s="379"/>
      <c r="AH52" s="379"/>
      <c r="AI52" s="379"/>
      <c r="AJ52" s="379"/>
      <c r="AK52" s="379"/>
      <c r="AL52" s="379"/>
      <c r="AM52" s="379"/>
      <c r="AO52" s="379"/>
      <c r="AP52" s="379"/>
      <c r="AQ52" s="379"/>
      <c r="AR52" s="379"/>
      <c r="AS52" s="379"/>
      <c r="AT52" s="379"/>
      <c r="AU52" s="379"/>
      <c r="AV52" s="379"/>
    </row>
    <row r="53" spans="1:48" ht="15.75" customHeight="1">
      <c r="A53" s="1"/>
      <c r="B53" s="1"/>
      <c r="C53" s="1"/>
      <c r="D53" s="1"/>
      <c r="E53" s="1"/>
      <c r="F53" s="1"/>
      <c r="G53" s="1"/>
      <c r="H53" s="1"/>
      <c r="I53" s="379"/>
      <c r="J53" s="379"/>
      <c r="K53" s="379"/>
      <c r="L53" s="379"/>
      <c r="M53" s="379"/>
      <c r="N53" s="379"/>
      <c r="O53" s="379"/>
      <c r="P53" s="379"/>
      <c r="Q53" s="379"/>
      <c r="R53" s="379"/>
      <c r="S53" s="379"/>
      <c r="T53" s="379"/>
      <c r="U53" s="379"/>
      <c r="V53" s="379"/>
      <c r="W53" s="379"/>
      <c r="X53" s="379"/>
      <c r="Y53" s="379"/>
      <c r="Z53" s="379"/>
      <c r="AA53" s="379"/>
      <c r="AB53" s="379"/>
      <c r="AC53" s="379"/>
      <c r="AD53" s="379"/>
      <c r="AE53" s="379"/>
      <c r="AF53" s="379"/>
      <c r="AG53" s="379"/>
      <c r="AH53" s="379"/>
      <c r="AI53" s="379"/>
      <c r="AJ53" s="379"/>
      <c r="AK53" s="379"/>
      <c r="AL53" s="379"/>
      <c r="AM53" s="379"/>
      <c r="AO53" s="379"/>
      <c r="AP53" s="379"/>
      <c r="AQ53" s="379"/>
      <c r="AR53" s="379"/>
      <c r="AS53" s="379"/>
      <c r="AT53" s="379"/>
      <c r="AU53" s="379"/>
      <c r="AV53" s="379"/>
    </row>
    <row r="54" spans="1:48" ht="15.75" customHeight="1">
      <c r="A54" s="1"/>
      <c r="B54" s="1"/>
      <c r="C54" s="1"/>
      <c r="D54" s="1"/>
      <c r="E54" s="1"/>
      <c r="F54" s="1"/>
      <c r="G54" s="1"/>
      <c r="H54" s="1"/>
      <c r="I54" s="379"/>
      <c r="J54" s="379"/>
      <c r="K54" s="379"/>
      <c r="L54" s="379"/>
      <c r="M54" s="379"/>
      <c r="N54" s="379"/>
      <c r="O54" s="379"/>
      <c r="P54" s="379"/>
      <c r="Q54" s="379"/>
      <c r="R54" s="379"/>
      <c r="S54" s="379"/>
      <c r="T54" s="379"/>
      <c r="U54" s="379"/>
      <c r="V54" s="379"/>
      <c r="W54" s="379"/>
      <c r="X54" s="379"/>
      <c r="Y54" s="379"/>
      <c r="Z54" s="379"/>
      <c r="AA54" s="379"/>
      <c r="AB54" s="379"/>
      <c r="AC54" s="379"/>
      <c r="AD54" s="379"/>
      <c r="AE54" s="379"/>
      <c r="AF54" s="379"/>
      <c r="AG54" s="379"/>
      <c r="AH54" s="379"/>
      <c r="AI54" s="379"/>
      <c r="AJ54" s="379"/>
      <c r="AK54" s="379"/>
      <c r="AL54" s="379"/>
      <c r="AM54" s="379"/>
      <c r="AO54" s="379"/>
      <c r="AP54" s="379"/>
      <c r="AQ54" s="379"/>
      <c r="AR54" s="379"/>
      <c r="AS54" s="379"/>
      <c r="AT54" s="379"/>
      <c r="AU54" s="379"/>
      <c r="AV54" s="379"/>
    </row>
    <row r="55" spans="1:48" ht="15.75" customHeight="1">
      <c r="A55" s="1"/>
      <c r="B55" s="1"/>
      <c r="C55" s="1"/>
      <c r="D55" s="1"/>
      <c r="E55" s="1"/>
      <c r="F55" s="1"/>
      <c r="G55" s="1"/>
      <c r="H55" s="1"/>
      <c r="I55" s="379"/>
      <c r="J55" s="379"/>
      <c r="K55" s="379"/>
      <c r="L55" s="379"/>
      <c r="M55" s="379"/>
      <c r="N55" s="379"/>
      <c r="O55" s="379"/>
      <c r="P55" s="379"/>
      <c r="Q55" s="379"/>
      <c r="R55" s="379"/>
      <c r="S55" s="379"/>
      <c r="T55" s="379"/>
      <c r="U55" s="379"/>
      <c r="V55" s="379"/>
      <c r="W55" s="379"/>
      <c r="X55" s="379"/>
      <c r="Y55" s="379"/>
      <c r="Z55" s="379"/>
      <c r="AA55" s="379"/>
      <c r="AB55" s="379"/>
      <c r="AC55" s="379"/>
      <c r="AD55" s="379"/>
      <c r="AE55" s="379"/>
      <c r="AF55" s="379"/>
      <c r="AG55" s="379"/>
      <c r="AH55" s="379"/>
      <c r="AI55" s="379"/>
      <c r="AJ55" s="379"/>
      <c r="AK55" s="379"/>
      <c r="AL55" s="379"/>
      <c r="AM55" s="379"/>
      <c r="AO55" s="379"/>
      <c r="AP55" s="379"/>
      <c r="AQ55" s="379"/>
      <c r="AR55" s="379"/>
      <c r="AS55" s="379"/>
      <c r="AT55" s="379"/>
      <c r="AU55" s="379"/>
      <c r="AV55" s="379"/>
    </row>
    <row r="56" spans="1:48" ht="15.75" customHeight="1">
      <c r="A56" s="1"/>
      <c r="B56" s="1"/>
      <c r="C56" s="1"/>
      <c r="D56" s="1"/>
      <c r="E56" s="1"/>
      <c r="F56" s="1"/>
      <c r="G56" s="1"/>
      <c r="H56" s="1"/>
      <c r="I56" s="379"/>
      <c r="J56" s="379"/>
      <c r="K56" s="379"/>
      <c r="L56" s="379"/>
      <c r="M56" s="379"/>
      <c r="N56" s="379"/>
      <c r="O56" s="379"/>
      <c r="P56" s="379"/>
      <c r="Q56" s="379"/>
      <c r="R56" s="379"/>
      <c r="S56" s="379"/>
      <c r="T56" s="379"/>
      <c r="U56" s="379"/>
      <c r="V56" s="379"/>
      <c r="W56" s="379"/>
      <c r="X56" s="379"/>
      <c r="Y56" s="379"/>
      <c r="Z56" s="379"/>
      <c r="AA56" s="379"/>
      <c r="AB56" s="379"/>
      <c r="AC56" s="379"/>
      <c r="AD56" s="379"/>
      <c r="AE56" s="379"/>
      <c r="AF56" s="379"/>
      <c r="AG56" s="379"/>
      <c r="AH56" s="379"/>
      <c r="AI56" s="379"/>
      <c r="AJ56" s="379"/>
      <c r="AK56" s="379"/>
      <c r="AL56" s="379"/>
      <c r="AM56" s="379"/>
      <c r="AO56" s="379"/>
      <c r="AP56" s="379"/>
      <c r="AQ56" s="379"/>
      <c r="AR56" s="379"/>
      <c r="AS56" s="379"/>
      <c r="AT56" s="379"/>
      <c r="AU56" s="379"/>
      <c r="AV56" s="379"/>
    </row>
    <row r="57" spans="1:48" ht="15.75" customHeight="1">
      <c r="A57" s="1"/>
      <c r="B57" s="1"/>
      <c r="C57" s="1"/>
      <c r="D57" s="1"/>
      <c r="E57" s="1"/>
      <c r="F57" s="1"/>
      <c r="G57" s="1"/>
      <c r="H57" s="1"/>
      <c r="I57" s="379"/>
      <c r="J57" s="379"/>
      <c r="K57" s="379"/>
      <c r="L57" s="379"/>
      <c r="M57" s="379"/>
      <c r="N57" s="379"/>
      <c r="O57" s="379"/>
      <c r="P57" s="379"/>
      <c r="Q57" s="379"/>
      <c r="R57" s="379"/>
      <c r="S57" s="379"/>
      <c r="T57" s="379"/>
      <c r="U57" s="379"/>
      <c r="V57" s="379"/>
      <c r="W57" s="379"/>
      <c r="X57" s="379"/>
      <c r="Y57" s="379"/>
      <c r="Z57" s="379"/>
      <c r="AA57" s="379"/>
      <c r="AB57" s="379"/>
      <c r="AC57" s="379"/>
      <c r="AD57" s="379"/>
      <c r="AE57" s="379"/>
      <c r="AF57" s="379"/>
      <c r="AG57" s="379"/>
      <c r="AH57" s="379"/>
      <c r="AI57" s="379"/>
      <c r="AJ57" s="379"/>
      <c r="AK57" s="379"/>
      <c r="AL57" s="379"/>
      <c r="AM57" s="379"/>
      <c r="AO57" s="379"/>
      <c r="AP57" s="379"/>
      <c r="AQ57" s="379"/>
      <c r="AR57" s="379"/>
      <c r="AS57" s="379"/>
      <c r="AT57" s="379"/>
      <c r="AU57" s="379"/>
      <c r="AV57" s="379"/>
    </row>
    <row r="58" spans="1:48" ht="15.75" customHeight="1">
      <c r="A58" s="1"/>
      <c r="B58" s="1"/>
      <c r="C58" s="1"/>
      <c r="D58" s="1"/>
      <c r="E58" s="1"/>
      <c r="F58" s="1"/>
      <c r="G58" s="1"/>
      <c r="H58" s="1"/>
      <c r="I58" s="37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379"/>
      <c r="AM58" s="379"/>
      <c r="AO58" s="379"/>
      <c r="AP58" s="379"/>
      <c r="AQ58" s="379"/>
      <c r="AR58" s="379"/>
      <c r="AS58" s="379"/>
      <c r="AT58" s="379"/>
      <c r="AU58" s="379"/>
      <c r="AV58" s="379"/>
    </row>
    <row r="59" spans="1:48" ht="15.75" customHeight="1">
      <c r="A59" s="1"/>
      <c r="B59" s="1"/>
      <c r="C59" s="1"/>
      <c r="D59" s="1"/>
      <c r="E59" s="1"/>
      <c r="F59" s="1"/>
      <c r="G59" s="1"/>
      <c r="H59" s="1"/>
      <c r="I59" s="379"/>
      <c r="J59" s="379"/>
      <c r="K59" s="379"/>
      <c r="L59" s="379"/>
      <c r="M59" s="379"/>
      <c r="N59" s="379"/>
      <c r="O59" s="379"/>
      <c r="P59" s="379"/>
      <c r="Q59" s="379"/>
      <c r="R59" s="379"/>
      <c r="S59" s="379"/>
      <c r="T59" s="379"/>
      <c r="U59" s="379"/>
      <c r="V59" s="379"/>
      <c r="W59" s="379"/>
      <c r="X59" s="379"/>
      <c r="Y59" s="379"/>
      <c r="Z59" s="379"/>
      <c r="AA59" s="379"/>
      <c r="AB59" s="379"/>
      <c r="AC59" s="379"/>
      <c r="AD59" s="379"/>
      <c r="AE59" s="379"/>
      <c r="AF59" s="379"/>
      <c r="AG59" s="379"/>
      <c r="AH59" s="379"/>
      <c r="AI59" s="379"/>
      <c r="AJ59" s="379"/>
      <c r="AK59" s="379"/>
      <c r="AL59" s="379"/>
      <c r="AM59" s="379"/>
      <c r="AO59" s="379"/>
      <c r="AP59" s="379"/>
      <c r="AQ59" s="379"/>
      <c r="AR59" s="379"/>
      <c r="AS59" s="379"/>
      <c r="AT59" s="379"/>
      <c r="AU59" s="379"/>
      <c r="AV59" s="379"/>
    </row>
    <row r="60" spans="1:48" ht="15.75" customHeight="1">
      <c r="A60" s="1"/>
      <c r="B60" s="1"/>
      <c r="C60" s="1"/>
      <c r="D60" s="1"/>
      <c r="E60" s="1"/>
      <c r="F60" s="1"/>
      <c r="G60" s="1"/>
      <c r="H60" s="1"/>
      <c r="I60" s="379"/>
      <c r="J60" s="379"/>
      <c r="K60" s="379"/>
      <c r="L60" s="379"/>
      <c r="M60" s="379"/>
      <c r="N60" s="379"/>
      <c r="O60" s="379"/>
      <c r="P60" s="379"/>
      <c r="Q60" s="379"/>
      <c r="R60" s="379"/>
      <c r="S60" s="379"/>
      <c r="T60" s="379"/>
      <c r="U60" s="379"/>
      <c r="V60" s="379"/>
      <c r="W60" s="379"/>
      <c r="X60" s="379"/>
      <c r="Y60" s="379"/>
      <c r="Z60" s="379"/>
      <c r="AA60" s="379"/>
      <c r="AB60" s="379"/>
      <c r="AC60" s="379"/>
      <c r="AD60" s="379"/>
      <c r="AE60" s="379"/>
      <c r="AF60" s="379"/>
      <c r="AG60" s="379"/>
      <c r="AH60" s="379"/>
      <c r="AI60" s="379"/>
      <c r="AJ60" s="379"/>
      <c r="AK60" s="379"/>
      <c r="AL60" s="379"/>
      <c r="AM60" s="379"/>
      <c r="AO60" s="379"/>
      <c r="AP60" s="379"/>
      <c r="AQ60" s="379"/>
      <c r="AR60" s="379"/>
      <c r="AS60" s="379"/>
      <c r="AT60" s="379"/>
      <c r="AU60" s="379"/>
      <c r="AV60" s="379"/>
    </row>
    <row r="61" spans="1:48" ht="15.75" customHeight="1">
      <c r="A61" s="1"/>
      <c r="B61" s="1"/>
      <c r="C61" s="1"/>
      <c r="D61" s="1"/>
      <c r="E61" s="1"/>
      <c r="F61" s="1"/>
      <c r="G61" s="1"/>
      <c r="H61" s="1"/>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379"/>
      <c r="AM61" s="379"/>
      <c r="AO61" s="379"/>
      <c r="AP61" s="379"/>
      <c r="AQ61" s="379"/>
      <c r="AR61" s="379"/>
      <c r="AS61" s="379"/>
      <c r="AT61" s="379"/>
      <c r="AU61" s="379"/>
      <c r="AV61" s="379"/>
    </row>
    <row r="62" spans="1:48" ht="15.75" customHeight="1">
      <c r="A62" s="1"/>
      <c r="B62" s="1"/>
      <c r="C62" s="1"/>
      <c r="D62" s="1"/>
      <c r="E62" s="1"/>
      <c r="F62" s="1"/>
      <c r="G62" s="1"/>
      <c r="H62" s="1"/>
      <c r="I62" s="379"/>
      <c r="J62" s="379"/>
      <c r="K62" s="379"/>
      <c r="L62" s="379"/>
      <c r="M62" s="379"/>
      <c r="N62" s="379"/>
      <c r="O62" s="379"/>
      <c r="P62" s="379"/>
      <c r="Q62" s="379"/>
      <c r="R62" s="379"/>
      <c r="S62" s="379"/>
      <c r="T62" s="379"/>
      <c r="U62" s="379"/>
      <c r="V62" s="379"/>
      <c r="W62" s="379"/>
      <c r="X62" s="379"/>
      <c r="Y62" s="379"/>
      <c r="Z62" s="379"/>
      <c r="AA62" s="379"/>
      <c r="AB62" s="379"/>
      <c r="AC62" s="379"/>
      <c r="AD62" s="379"/>
      <c r="AE62" s="379"/>
      <c r="AF62" s="379"/>
      <c r="AG62" s="379"/>
      <c r="AH62" s="379"/>
      <c r="AI62" s="379"/>
      <c r="AJ62" s="379"/>
      <c r="AK62" s="379"/>
      <c r="AL62" s="379"/>
      <c r="AM62" s="379"/>
      <c r="AO62" s="379"/>
      <c r="AP62" s="379"/>
      <c r="AQ62" s="379"/>
      <c r="AR62" s="379"/>
      <c r="AS62" s="379"/>
      <c r="AT62" s="379"/>
      <c r="AU62" s="379"/>
      <c r="AV62" s="379"/>
    </row>
    <row r="63" spans="1:48" ht="15.75" customHeight="1">
      <c r="A63" s="1"/>
      <c r="B63" s="1"/>
      <c r="C63" s="1"/>
      <c r="D63" s="1"/>
      <c r="E63" s="1"/>
      <c r="F63" s="1"/>
      <c r="G63" s="1"/>
      <c r="H63" s="1"/>
      <c r="I63" s="379"/>
      <c r="J63" s="379"/>
      <c r="K63" s="379"/>
      <c r="L63" s="379"/>
      <c r="M63" s="379"/>
      <c r="N63" s="379"/>
      <c r="O63" s="379"/>
      <c r="P63" s="379"/>
      <c r="Q63" s="379"/>
      <c r="R63" s="379"/>
      <c r="S63" s="379"/>
      <c r="T63" s="379"/>
      <c r="U63" s="379"/>
      <c r="V63" s="379"/>
      <c r="W63" s="379"/>
      <c r="X63" s="379"/>
      <c r="Y63" s="379"/>
      <c r="Z63" s="379"/>
      <c r="AA63" s="379"/>
      <c r="AB63" s="379"/>
      <c r="AC63" s="379"/>
      <c r="AD63" s="379"/>
      <c r="AE63" s="379"/>
      <c r="AF63" s="379"/>
      <c r="AG63" s="379"/>
      <c r="AH63" s="379"/>
      <c r="AI63" s="379"/>
      <c r="AJ63" s="379"/>
      <c r="AK63" s="379"/>
      <c r="AL63" s="379"/>
      <c r="AM63" s="379"/>
      <c r="AO63" s="379"/>
      <c r="AP63" s="379"/>
      <c r="AQ63" s="379"/>
      <c r="AR63" s="379"/>
      <c r="AS63" s="379"/>
      <c r="AT63" s="379"/>
      <c r="AU63" s="379"/>
      <c r="AV63" s="379"/>
    </row>
    <row r="64" spans="1:48" ht="15.75" customHeight="1">
      <c r="A64" s="1"/>
      <c r="B64" s="1"/>
      <c r="C64" s="1"/>
      <c r="D64" s="1"/>
      <c r="E64" s="1"/>
      <c r="F64" s="1"/>
      <c r="G64" s="1"/>
      <c r="H64" s="1"/>
      <c r="I64" s="379"/>
      <c r="J64" s="379"/>
      <c r="K64" s="379"/>
      <c r="L64" s="379"/>
      <c r="M64" s="379"/>
      <c r="N64" s="379"/>
      <c r="O64" s="379"/>
      <c r="P64" s="379"/>
      <c r="Q64" s="379"/>
      <c r="R64" s="379"/>
      <c r="S64" s="379"/>
      <c r="T64" s="379"/>
      <c r="U64" s="379"/>
      <c r="V64" s="379"/>
      <c r="W64" s="379"/>
      <c r="X64" s="379"/>
      <c r="Y64" s="379"/>
      <c r="Z64" s="379"/>
      <c r="AA64" s="379"/>
      <c r="AB64" s="379"/>
      <c r="AC64" s="379"/>
      <c r="AD64" s="379"/>
      <c r="AE64" s="379"/>
      <c r="AF64" s="379"/>
      <c r="AG64" s="379"/>
      <c r="AH64" s="379"/>
      <c r="AI64" s="379"/>
      <c r="AJ64" s="379"/>
      <c r="AK64" s="379"/>
      <c r="AL64" s="379"/>
      <c r="AM64" s="379"/>
      <c r="AO64" s="379"/>
      <c r="AP64" s="379"/>
      <c r="AQ64" s="379"/>
      <c r="AR64" s="379"/>
      <c r="AS64" s="379"/>
      <c r="AT64" s="379"/>
      <c r="AU64" s="379"/>
      <c r="AV64" s="379"/>
    </row>
    <row r="65" spans="1:48" ht="15.75" customHeight="1">
      <c r="A65" s="1"/>
      <c r="B65" s="1"/>
      <c r="C65" s="1"/>
      <c r="D65" s="1"/>
      <c r="E65" s="1"/>
      <c r="F65" s="1"/>
      <c r="G65" s="1"/>
      <c r="H65" s="1"/>
      <c r="I65" s="379"/>
      <c r="J65" s="379"/>
      <c r="K65" s="379"/>
      <c r="L65" s="379"/>
      <c r="M65" s="379"/>
      <c r="N65" s="379"/>
      <c r="O65" s="379"/>
      <c r="P65" s="379"/>
      <c r="Q65" s="379"/>
      <c r="R65" s="379"/>
      <c r="S65" s="379"/>
      <c r="T65" s="379"/>
      <c r="U65" s="379"/>
      <c r="V65" s="379"/>
      <c r="W65" s="379"/>
      <c r="X65" s="379"/>
      <c r="Y65" s="379"/>
      <c r="Z65" s="379"/>
      <c r="AA65" s="379"/>
      <c r="AB65" s="379"/>
      <c r="AC65" s="379"/>
      <c r="AD65" s="379"/>
      <c r="AE65" s="379"/>
      <c r="AF65" s="379"/>
      <c r="AG65" s="379"/>
      <c r="AH65" s="379"/>
      <c r="AI65" s="379"/>
      <c r="AJ65" s="379"/>
      <c r="AK65" s="379"/>
      <c r="AL65" s="379"/>
      <c r="AM65" s="379"/>
      <c r="AO65" s="379"/>
      <c r="AP65" s="379"/>
      <c r="AQ65" s="379"/>
      <c r="AR65" s="379"/>
      <c r="AS65" s="379"/>
      <c r="AT65" s="379"/>
      <c r="AU65" s="379"/>
      <c r="AV65" s="379"/>
    </row>
    <row r="66" spans="1:48" ht="15.75" customHeight="1">
      <c r="A66" s="1"/>
      <c r="B66" s="1"/>
      <c r="C66" s="1"/>
      <c r="D66" s="1"/>
      <c r="E66" s="1"/>
      <c r="F66" s="1"/>
      <c r="G66" s="1"/>
      <c r="H66" s="1"/>
      <c r="I66" s="379"/>
      <c r="J66" s="379"/>
      <c r="K66" s="379"/>
      <c r="L66" s="379"/>
      <c r="M66" s="379"/>
      <c r="N66" s="379"/>
      <c r="O66" s="379"/>
      <c r="P66" s="379"/>
      <c r="Q66" s="379"/>
      <c r="R66" s="379"/>
      <c r="S66" s="379"/>
      <c r="T66" s="379"/>
      <c r="U66" s="379"/>
      <c r="V66" s="379"/>
      <c r="W66" s="379"/>
      <c r="X66" s="379"/>
      <c r="Y66" s="379"/>
      <c r="Z66" s="379"/>
      <c r="AA66" s="379"/>
      <c r="AB66" s="379"/>
      <c r="AC66" s="379"/>
      <c r="AD66" s="379"/>
      <c r="AE66" s="379"/>
      <c r="AF66" s="379"/>
      <c r="AG66" s="379"/>
      <c r="AH66" s="379"/>
      <c r="AI66" s="379"/>
      <c r="AJ66" s="379"/>
      <c r="AK66" s="379"/>
      <c r="AL66" s="379"/>
      <c r="AM66" s="379"/>
      <c r="AO66" s="379"/>
      <c r="AP66" s="379"/>
      <c r="AQ66" s="379"/>
      <c r="AR66" s="379"/>
      <c r="AS66" s="379"/>
      <c r="AT66" s="379"/>
      <c r="AU66" s="379"/>
      <c r="AV66" s="379"/>
    </row>
    <row r="67" spans="1:48" ht="15.75" customHeight="1">
      <c r="A67" s="1"/>
      <c r="B67" s="1"/>
      <c r="C67" s="1"/>
      <c r="D67" s="1"/>
      <c r="E67" s="1"/>
      <c r="F67" s="1"/>
      <c r="G67" s="1"/>
      <c r="H67" s="1"/>
      <c r="I67" s="379"/>
      <c r="J67" s="379"/>
      <c r="K67" s="379"/>
      <c r="L67" s="379"/>
      <c r="M67" s="379"/>
      <c r="N67" s="379"/>
      <c r="O67" s="379"/>
      <c r="P67" s="379"/>
      <c r="Q67" s="379"/>
      <c r="R67" s="379"/>
      <c r="S67" s="379"/>
      <c r="T67" s="379"/>
      <c r="U67" s="379"/>
      <c r="V67" s="379"/>
      <c r="W67" s="379"/>
      <c r="X67" s="379"/>
      <c r="Y67" s="379"/>
      <c r="Z67" s="379"/>
      <c r="AA67" s="379"/>
      <c r="AB67" s="379"/>
      <c r="AC67" s="379"/>
      <c r="AD67" s="379"/>
      <c r="AE67" s="379"/>
      <c r="AF67" s="379"/>
      <c r="AG67" s="379"/>
      <c r="AH67" s="379"/>
      <c r="AI67" s="379"/>
      <c r="AJ67" s="379"/>
      <c r="AK67" s="379"/>
      <c r="AL67" s="379"/>
      <c r="AM67" s="379"/>
      <c r="AO67" s="379"/>
      <c r="AP67" s="379"/>
      <c r="AQ67" s="379"/>
      <c r="AR67" s="379"/>
      <c r="AS67" s="379"/>
      <c r="AT67" s="379"/>
      <c r="AU67" s="379"/>
      <c r="AV67" s="379"/>
    </row>
    <row r="68" spans="1:48" ht="15.75" customHeight="1">
      <c r="A68" s="1"/>
      <c r="B68" s="1"/>
      <c r="C68" s="1"/>
      <c r="D68" s="1"/>
      <c r="E68" s="1"/>
      <c r="F68" s="1"/>
      <c r="G68" s="1"/>
      <c r="H68" s="1"/>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9"/>
      <c r="AM68" s="379"/>
      <c r="AO68" s="379"/>
      <c r="AP68" s="379"/>
      <c r="AQ68" s="379"/>
      <c r="AR68" s="379"/>
      <c r="AS68" s="379"/>
      <c r="AT68" s="379"/>
      <c r="AU68" s="379"/>
      <c r="AV68" s="379"/>
    </row>
    <row r="69" spans="1:48" ht="15.75" customHeight="1">
      <c r="A69" s="1"/>
      <c r="B69" s="1"/>
      <c r="C69" s="1"/>
      <c r="D69" s="1"/>
      <c r="E69" s="1"/>
      <c r="F69" s="1"/>
      <c r="G69" s="1"/>
      <c r="H69" s="1"/>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9"/>
      <c r="AM69" s="379"/>
      <c r="AO69" s="379"/>
      <c r="AP69" s="379"/>
      <c r="AQ69" s="379"/>
      <c r="AR69" s="379"/>
      <c r="AS69" s="379"/>
      <c r="AT69" s="379"/>
      <c r="AU69" s="379"/>
      <c r="AV69" s="379"/>
    </row>
    <row r="70" spans="1:48" ht="15.75" customHeight="1">
      <c r="A70" s="1"/>
      <c r="B70" s="1"/>
      <c r="C70" s="1"/>
      <c r="D70" s="1"/>
      <c r="E70" s="1"/>
      <c r="F70" s="1"/>
      <c r="G70" s="1"/>
      <c r="H70" s="1"/>
      <c r="I70" s="379"/>
      <c r="J70" s="379"/>
      <c r="K70" s="379"/>
      <c r="L70" s="379"/>
      <c r="M70" s="379"/>
      <c r="N70" s="379"/>
      <c r="O70" s="379"/>
      <c r="P70" s="379"/>
      <c r="Q70" s="379"/>
      <c r="R70" s="379"/>
      <c r="S70" s="379"/>
      <c r="T70" s="379"/>
      <c r="U70" s="379"/>
      <c r="V70" s="379"/>
      <c r="W70" s="379"/>
      <c r="X70" s="379"/>
      <c r="Y70" s="379"/>
      <c r="Z70" s="379"/>
      <c r="AA70" s="379"/>
      <c r="AB70" s="379"/>
      <c r="AC70" s="379"/>
      <c r="AD70" s="379"/>
      <c r="AE70" s="379"/>
      <c r="AF70" s="379"/>
      <c r="AG70" s="379"/>
      <c r="AH70" s="379"/>
      <c r="AI70" s="379"/>
      <c r="AJ70" s="379"/>
      <c r="AK70" s="379"/>
      <c r="AL70" s="379"/>
      <c r="AM70" s="379"/>
      <c r="AO70" s="379"/>
      <c r="AP70" s="379"/>
      <c r="AQ70" s="379"/>
      <c r="AR70" s="379"/>
      <c r="AS70" s="379"/>
      <c r="AT70" s="379"/>
      <c r="AU70" s="379"/>
      <c r="AV70" s="379"/>
    </row>
    <row r="71" spans="1:48" ht="15.75" customHeight="1">
      <c r="A71" s="1"/>
      <c r="B71" s="1"/>
      <c r="C71" s="1"/>
      <c r="D71" s="1"/>
      <c r="E71" s="1"/>
      <c r="F71" s="1"/>
      <c r="G71" s="1"/>
      <c r="H71" s="1"/>
      <c r="I71" s="379"/>
      <c r="J71" s="379"/>
      <c r="K71" s="379"/>
      <c r="L71" s="379"/>
      <c r="M71" s="379"/>
      <c r="N71" s="379"/>
      <c r="O71" s="379"/>
      <c r="P71" s="379"/>
      <c r="Q71" s="379"/>
      <c r="R71" s="379"/>
      <c r="S71" s="379"/>
      <c r="T71" s="379"/>
      <c r="U71" s="379"/>
      <c r="V71" s="379"/>
      <c r="W71" s="379"/>
      <c r="X71" s="379"/>
      <c r="Y71" s="379"/>
      <c r="Z71" s="379"/>
      <c r="AA71" s="379"/>
      <c r="AB71" s="379"/>
      <c r="AC71" s="379"/>
      <c r="AD71" s="379"/>
      <c r="AE71" s="379"/>
      <c r="AF71" s="379"/>
      <c r="AG71" s="379"/>
      <c r="AH71" s="379"/>
      <c r="AI71" s="379"/>
      <c r="AJ71" s="379"/>
      <c r="AK71" s="379"/>
      <c r="AL71" s="379"/>
      <c r="AM71" s="379"/>
      <c r="AO71" s="379"/>
      <c r="AP71" s="379"/>
      <c r="AQ71" s="379"/>
      <c r="AR71" s="379"/>
      <c r="AS71" s="379"/>
      <c r="AT71" s="379"/>
      <c r="AU71" s="379"/>
      <c r="AV71" s="379"/>
    </row>
    <row r="72" spans="1:48" ht="15.75" customHeight="1">
      <c r="A72" s="1"/>
      <c r="B72" s="1"/>
      <c r="C72" s="1"/>
      <c r="D72" s="1"/>
      <c r="E72" s="1"/>
      <c r="F72" s="1"/>
      <c r="G72" s="1"/>
      <c r="H72" s="1"/>
      <c r="I72" s="379"/>
      <c r="J72" s="379"/>
      <c r="K72" s="379"/>
      <c r="L72" s="379"/>
      <c r="M72" s="379"/>
      <c r="N72" s="379"/>
      <c r="O72" s="379"/>
      <c r="P72" s="379"/>
      <c r="Q72" s="379"/>
      <c r="R72" s="379"/>
      <c r="S72" s="379"/>
      <c r="T72" s="379"/>
      <c r="U72" s="379"/>
      <c r="V72" s="379"/>
      <c r="W72" s="379"/>
      <c r="X72" s="379"/>
      <c r="Y72" s="379"/>
      <c r="Z72" s="379"/>
      <c r="AA72" s="379"/>
      <c r="AB72" s="379"/>
      <c r="AC72" s="379"/>
      <c r="AD72" s="379"/>
      <c r="AE72" s="379"/>
      <c r="AF72" s="379"/>
      <c r="AG72" s="379"/>
      <c r="AH72" s="379"/>
      <c r="AI72" s="379"/>
      <c r="AJ72" s="379"/>
      <c r="AK72" s="379"/>
      <c r="AL72" s="379"/>
      <c r="AM72" s="379"/>
      <c r="AO72" s="379"/>
      <c r="AP72" s="379"/>
      <c r="AQ72" s="379"/>
      <c r="AR72" s="379"/>
      <c r="AS72" s="379"/>
      <c r="AT72" s="379"/>
      <c r="AU72" s="379"/>
      <c r="AV72" s="379"/>
    </row>
    <row r="73" spans="1:48" ht="15.75" customHeight="1">
      <c r="A73" s="1"/>
      <c r="B73" s="1"/>
      <c r="C73" s="1"/>
      <c r="D73" s="1"/>
      <c r="E73" s="1"/>
      <c r="F73" s="1"/>
      <c r="G73" s="1"/>
      <c r="H73" s="1"/>
      <c r="I73" s="379"/>
      <c r="J73" s="379"/>
      <c r="K73" s="379"/>
      <c r="L73" s="379"/>
      <c r="M73" s="379"/>
      <c r="N73" s="379"/>
      <c r="O73" s="379"/>
      <c r="P73" s="379"/>
      <c r="Q73" s="379"/>
      <c r="R73" s="379"/>
      <c r="S73" s="379"/>
      <c r="T73" s="379"/>
      <c r="U73" s="379"/>
      <c r="V73" s="379"/>
      <c r="W73" s="379"/>
      <c r="X73" s="379"/>
      <c r="Y73" s="379"/>
      <c r="Z73" s="379"/>
      <c r="AA73" s="379"/>
      <c r="AB73" s="379"/>
      <c r="AC73" s="379"/>
      <c r="AD73" s="379"/>
      <c r="AE73" s="379"/>
      <c r="AF73" s="379"/>
      <c r="AG73" s="379"/>
      <c r="AH73" s="379"/>
      <c r="AI73" s="379"/>
      <c r="AJ73" s="379"/>
      <c r="AK73" s="379"/>
      <c r="AL73" s="379"/>
      <c r="AM73" s="379"/>
      <c r="AO73" s="379"/>
      <c r="AP73" s="379"/>
      <c r="AQ73" s="379"/>
      <c r="AR73" s="379"/>
      <c r="AS73" s="379"/>
      <c r="AT73" s="379"/>
      <c r="AU73" s="379"/>
      <c r="AV73" s="379"/>
    </row>
    <row r="74" spans="1:48" ht="15.75" customHeight="1">
      <c r="A74" s="1"/>
      <c r="B74" s="1"/>
      <c r="C74" s="1"/>
      <c r="D74" s="1"/>
      <c r="E74" s="1"/>
      <c r="F74" s="1"/>
      <c r="G74" s="1"/>
      <c r="H74" s="1"/>
      <c r="I74" s="379"/>
      <c r="J74" s="379"/>
      <c r="K74" s="379"/>
      <c r="L74" s="379"/>
      <c r="M74" s="379"/>
      <c r="N74" s="379"/>
      <c r="O74" s="379"/>
      <c r="P74" s="379"/>
      <c r="Q74" s="379"/>
      <c r="R74" s="379"/>
      <c r="S74" s="379"/>
      <c r="T74" s="379"/>
      <c r="U74" s="379"/>
      <c r="V74" s="379"/>
      <c r="W74" s="379"/>
      <c r="X74" s="379"/>
      <c r="Y74" s="379"/>
      <c r="Z74" s="379"/>
      <c r="AA74" s="379"/>
      <c r="AB74" s="379"/>
      <c r="AC74" s="379"/>
      <c r="AD74" s="379"/>
      <c r="AE74" s="379"/>
      <c r="AF74" s="379"/>
      <c r="AG74" s="379"/>
      <c r="AH74" s="379"/>
      <c r="AI74" s="379"/>
      <c r="AJ74" s="379"/>
      <c r="AK74" s="379"/>
      <c r="AL74" s="379"/>
      <c r="AM74" s="379"/>
      <c r="AO74" s="379"/>
      <c r="AP74" s="379"/>
      <c r="AQ74" s="379"/>
      <c r="AR74" s="379"/>
      <c r="AS74" s="379"/>
      <c r="AT74" s="379"/>
      <c r="AU74" s="379"/>
      <c r="AV74" s="379"/>
    </row>
    <row r="75" spans="1:48" ht="15.75" customHeight="1">
      <c r="A75" s="1"/>
      <c r="B75" s="1"/>
      <c r="C75" s="1"/>
      <c r="D75" s="1"/>
      <c r="E75" s="1"/>
      <c r="F75" s="1"/>
      <c r="G75" s="1"/>
      <c r="H75" s="1"/>
      <c r="I75" s="379"/>
      <c r="J75" s="379"/>
      <c r="K75" s="379"/>
      <c r="L75" s="379"/>
      <c r="M75" s="379"/>
      <c r="N75" s="379"/>
      <c r="O75" s="379"/>
      <c r="P75" s="379"/>
      <c r="Q75" s="379"/>
      <c r="R75" s="379"/>
      <c r="S75" s="379"/>
      <c r="T75" s="379"/>
      <c r="U75" s="379"/>
      <c r="V75" s="379"/>
      <c r="W75" s="379"/>
      <c r="X75" s="379"/>
      <c r="Y75" s="379"/>
      <c r="Z75" s="379"/>
      <c r="AA75" s="379"/>
      <c r="AB75" s="379"/>
      <c r="AC75" s="379"/>
      <c r="AD75" s="379"/>
      <c r="AE75" s="379"/>
      <c r="AF75" s="379"/>
      <c r="AG75" s="379"/>
      <c r="AH75" s="379"/>
      <c r="AI75" s="379"/>
      <c r="AJ75" s="379"/>
      <c r="AK75" s="379"/>
      <c r="AL75" s="379"/>
      <c r="AM75" s="379"/>
      <c r="AO75" s="379"/>
      <c r="AP75" s="379"/>
      <c r="AQ75" s="379"/>
      <c r="AR75" s="379"/>
      <c r="AS75" s="379"/>
      <c r="AT75" s="379"/>
      <c r="AU75" s="379"/>
      <c r="AV75" s="379"/>
    </row>
    <row r="76" spans="1:48" ht="15.75" customHeight="1">
      <c r="A76" s="1"/>
      <c r="B76" s="1"/>
      <c r="C76" s="1"/>
      <c r="D76" s="1"/>
      <c r="E76" s="1"/>
      <c r="F76" s="1"/>
      <c r="G76" s="1"/>
      <c r="H76" s="1"/>
      <c r="I76" s="379"/>
      <c r="J76" s="379"/>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O76" s="379"/>
      <c r="AP76" s="379"/>
      <c r="AQ76" s="379"/>
      <c r="AR76" s="379"/>
      <c r="AS76" s="379"/>
      <c r="AT76" s="379"/>
      <c r="AU76" s="379"/>
      <c r="AV76" s="379"/>
    </row>
    <row r="77" spans="1:48" ht="15.75" customHeight="1">
      <c r="A77" s="1"/>
      <c r="B77" s="1"/>
      <c r="C77" s="1"/>
      <c r="D77" s="1"/>
      <c r="E77" s="1"/>
      <c r="F77" s="1"/>
      <c r="G77" s="1"/>
      <c r="H77" s="1"/>
      <c r="I77" s="379"/>
      <c r="J77" s="379"/>
      <c r="K77" s="379"/>
      <c r="L77" s="379"/>
      <c r="M77" s="379"/>
      <c r="N77" s="379"/>
      <c r="O77" s="379"/>
      <c r="P77" s="379"/>
      <c r="Q77" s="379"/>
      <c r="R77" s="379"/>
      <c r="S77" s="379"/>
      <c r="T77" s="379"/>
      <c r="U77" s="379"/>
      <c r="V77" s="379"/>
      <c r="W77" s="379"/>
      <c r="X77" s="379"/>
      <c r="Y77" s="379"/>
      <c r="Z77" s="379"/>
      <c r="AA77" s="379"/>
      <c r="AB77" s="379"/>
      <c r="AC77" s="379"/>
      <c r="AD77" s="379"/>
      <c r="AE77" s="379"/>
      <c r="AF77" s="379"/>
      <c r="AG77" s="379"/>
      <c r="AH77" s="379"/>
      <c r="AI77" s="379"/>
      <c r="AJ77" s="379"/>
      <c r="AK77" s="379"/>
      <c r="AL77" s="379"/>
      <c r="AM77" s="379"/>
      <c r="AO77" s="379"/>
      <c r="AP77" s="379"/>
      <c r="AQ77" s="379"/>
      <c r="AR77" s="379"/>
      <c r="AS77" s="379"/>
      <c r="AT77" s="379"/>
      <c r="AU77" s="379"/>
      <c r="AV77" s="379"/>
    </row>
    <row r="78" spans="1:48" ht="15.75" customHeight="1">
      <c r="A78" s="1"/>
      <c r="B78" s="1"/>
      <c r="C78" s="1"/>
      <c r="D78" s="1"/>
      <c r="E78" s="1"/>
      <c r="F78" s="1"/>
      <c r="G78" s="1"/>
      <c r="H78" s="1"/>
      <c r="I78" s="379"/>
      <c r="J78" s="379"/>
      <c r="K78" s="379"/>
      <c r="L78" s="379"/>
      <c r="M78" s="379"/>
      <c r="N78" s="379"/>
      <c r="O78" s="379"/>
      <c r="P78" s="379"/>
      <c r="Q78" s="379"/>
      <c r="R78" s="379"/>
      <c r="S78" s="379"/>
      <c r="T78" s="379"/>
      <c r="U78" s="379"/>
      <c r="V78" s="379"/>
      <c r="W78" s="379"/>
      <c r="X78" s="379"/>
      <c r="Y78" s="379"/>
      <c r="Z78" s="379"/>
      <c r="AA78" s="379"/>
      <c r="AB78" s="379"/>
      <c r="AC78" s="379"/>
      <c r="AD78" s="379"/>
      <c r="AE78" s="379"/>
      <c r="AF78" s="379"/>
      <c r="AG78" s="379"/>
      <c r="AH78" s="379"/>
      <c r="AI78" s="379"/>
      <c r="AJ78" s="379"/>
      <c r="AK78" s="379"/>
      <c r="AL78" s="379"/>
      <c r="AM78" s="379"/>
      <c r="AO78" s="379"/>
      <c r="AP78" s="379"/>
      <c r="AQ78" s="379"/>
      <c r="AR78" s="379"/>
      <c r="AS78" s="379"/>
      <c r="AT78" s="379"/>
      <c r="AU78" s="379"/>
      <c r="AV78" s="379"/>
    </row>
    <row r="79" spans="1:48" ht="15.75" customHeight="1">
      <c r="A79" s="1"/>
      <c r="B79" s="1"/>
      <c r="C79" s="1"/>
      <c r="D79" s="1"/>
      <c r="E79" s="1"/>
      <c r="F79" s="1"/>
      <c r="G79" s="1"/>
      <c r="H79" s="1"/>
      <c r="I79" s="379"/>
      <c r="J79" s="379"/>
      <c r="K79" s="379"/>
      <c r="L79" s="379"/>
      <c r="M79" s="379"/>
      <c r="N79" s="379"/>
      <c r="O79" s="379"/>
      <c r="P79" s="379"/>
      <c r="Q79" s="379"/>
      <c r="R79" s="379"/>
      <c r="S79" s="379"/>
      <c r="T79" s="379"/>
      <c r="U79" s="379"/>
      <c r="V79" s="379"/>
      <c r="W79" s="379"/>
      <c r="X79" s="379"/>
      <c r="Y79" s="379"/>
      <c r="Z79" s="379"/>
      <c r="AA79" s="379"/>
      <c r="AB79" s="379"/>
      <c r="AC79" s="379"/>
      <c r="AD79" s="379"/>
      <c r="AE79" s="379"/>
      <c r="AF79" s="379"/>
      <c r="AG79" s="379"/>
      <c r="AH79" s="379"/>
      <c r="AI79" s="379"/>
      <c r="AJ79" s="379"/>
      <c r="AK79" s="379"/>
      <c r="AL79" s="379"/>
      <c r="AM79" s="379"/>
      <c r="AO79" s="379"/>
      <c r="AP79" s="379"/>
      <c r="AQ79" s="379"/>
      <c r="AR79" s="379"/>
      <c r="AS79" s="379"/>
      <c r="AT79" s="379"/>
      <c r="AU79" s="379"/>
      <c r="AV79" s="379"/>
    </row>
    <row r="80" spans="1:48" ht="15.75" customHeight="1">
      <c r="A80" s="1"/>
      <c r="B80" s="1"/>
      <c r="C80" s="1"/>
      <c r="D80" s="1"/>
      <c r="E80" s="1"/>
      <c r="F80" s="1"/>
      <c r="G80" s="1"/>
      <c r="H80" s="1"/>
      <c r="I80" s="379"/>
      <c r="J80" s="379"/>
      <c r="K80" s="379"/>
      <c r="L80" s="379"/>
      <c r="M80" s="379"/>
      <c r="N80" s="379"/>
      <c r="O80" s="379"/>
      <c r="P80" s="379"/>
      <c r="Q80" s="379"/>
      <c r="R80" s="379"/>
      <c r="S80" s="379"/>
      <c r="T80" s="379"/>
      <c r="U80" s="379"/>
      <c r="V80" s="379"/>
      <c r="W80" s="379"/>
      <c r="X80" s="379"/>
      <c r="Y80" s="379"/>
      <c r="Z80" s="379"/>
      <c r="AA80" s="379"/>
      <c r="AB80" s="379"/>
      <c r="AC80" s="379"/>
      <c r="AD80" s="379"/>
      <c r="AE80" s="379"/>
      <c r="AF80" s="379"/>
      <c r="AG80" s="379"/>
      <c r="AH80" s="379"/>
      <c r="AI80" s="379"/>
      <c r="AJ80" s="379"/>
      <c r="AK80" s="379"/>
      <c r="AL80" s="379"/>
      <c r="AM80" s="379"/>
      <c r="AO80" s="379"/>
      <c r="AP80" s="379"/>
      <c r="AQ80" s="379"/>
      <c r="AR80" s="379"/>
      <c r="AS80" s="379"/>
      <c r="AT80" s="379"/>
      <c r="AU80" s="379"/>
      <c r="AV80" s="379"/>
    </row>
    <row r="81" spans="1:48" ht="15.75" customHeight="1">
      <c r="A81" s="1"/>
      <c r="B81" s="1"/>
      <c r="C81" s="1"/>
      <c r="D81" s="1"/>
      <c r="E81" s="1"/>
      <c r="F81" s="1"/>
      <c r="G81" s="1"/>
      <c r="H81" s="1"/>
      <c r="I81" s="379"/>
      <c r="J81" s="379"/>
      <c r="K81" s="379"/>
      <c r="L81" s="379"/>
      <c r="M81" s="379"/>
      <c r="N81" s="379"/>
      <c r="O81" s="379"/>
      <c r="P81" s="379"/>
      <c r="Q81" s="379"/>
      <c r="R81" s="379"/>
      <c r="S81" s="379"/>
      <c r="T81" s="379"/>
      <c r="U81" s="379"/>
      <c r="V81" s="379"/>
      <c r="W81" s="379"/>
      <c r="X81" s="379"/>
      <c r="Y81" s="379"/>
      <c r="Z81" s="379"/>
      <c r="AA81" s="379"/>
      <c r="AB81" s="379"/>
      <c r="AC81" s="379"/>
      <c r="AD81" s="379"/>
      <c r="AE81" s="379"/>
      <c r="AF81" s="379"/>
      <c r="AG81" s="379"/>
      <c r="AH81" s="379"/>
      <c r="AI81" s="379"/>
      <c r="AJ81" s="379"/>
      <c r="AK81" s="379"/>
      <c r="AL81" s="379"/>
      <c r="AM81" s="379"/>
      <c r="AO81" s="379"/>
      <c r="AP81" s="379"/>
      <c r="AQ81" s="379"/>
      <c r="AR81" s="379"/>
      <c r="AS81" s="379"/>
      <c r="AT81" s="379"/>
      <c r="AU81" s="379"/>
      <c r="AV81" s="379"/>
    </row>
    <row r="82" spans="1:48" ht="15.75" customHeight="1">
      <c r="A82" s="1"/>
      <c r="B82" s="1"/>
      <c r="C82" s="1"/>
      <c r="D82" s="1"/>
      <c r="E82" s="1"/>
      <c r="F82" s="1"/>
      <c r="G82" s="1"/>
      <c r="H82" s="1"/>
      <c r="I82" s="379"/>
      <c r="J82" s="379"/>
      <c r="K82" s="379"/>
      <c r="L82" s="379"/>
      <c r="M82" s="379"/>
      <c r="N82" s="379"/>
      <c r="O82" s="379"/>
      <c r="P82" s="379"/>
      <c r="Q82" s="379"/>
      <c r="R82" s="379"/>
      <c r="S82" s="379"/>
      <c r="T82" s="379"/>
      <c r="U82" s="379"/>
      <c r="V82" s="379"/>
      <c r="W82" s="379"/>
      <c r="X82" s="379"/>
      <c r="Y82" s="379"/>
      <c r="Z82" s="379"/>
      <c r="AA82" s="379"/>
      <c r="AB82" s="379"/>
      <c r="AC82" s="379"/>
      <c r="AD82" s="379"/>
      <c r="AE82" s="379"/>
      <c r="AF82" s="379"/>
      <c r="AG82" s="379"/>
      <c r="AH82" s="379"/>
      <c r="AI82" s="379"/>
      <c r="AJ82" s="379"/>
      <c r="AK82" s="379"/>
      <c r="AL82" s="379"/>
      <c r="AM82" s="379"/>
      <c r="AO82" s="379"/>
      <c r="AP82" s="379"/>
      <c r="AQ82" s="379"/>
      <c r="AR82" s="379"/>
      <c r="AS82" s="379"/>
      <c r="AT82" s="379"/>
      <c r="AU82" s="379"/>
      <c r="AV82" s="379"/>
    </row>
    <row r="83" spans="1:48" ht="15.75" customHeight="1">
      <c r="A83" s="1"/>
      <c r="B83" s="1"/>
      <c r="C83" s="1"/>
      <c r="D83" s="1"/>
      <c r="E83" s="1"/>
      <c r="F83" s="1"/>
      <c r="G83" s="1"/>
      <c r="H83" s="1"/>
      <c r="I83" s="379"/>
      <c r="J83" s="379"/>
      <c r="K83" s="379"/>
      <c r="L83" s="379"/>
      <c r="M83" s="379"/>
      <c r="N83" s="379"/>
      <c r="O83" s="379"/>
      <c r="P83" s="379"/>
      <c r="Q83" s="379"/>
      <c r="R83" s="379"/>
      <c r="S83" s="379"/>
      <c r="T83" s="379"/>
      <c r="U83" s="379"/>
      <c r="V83" s="379"/>
      <c r="W83" s="379"/>
      <c r="X83" s="379"/>
      <c r="Y83" s="379"/>
      <c r="Z83" s="379"/>
      <c r="AA83" s="379"/>
      <c r="AB83" s="379"/>
      <c r="AC83" s="379"/>
      <c r="AD83" s="379"/>
      <c r="AE83" s="379"/>
      <c r="AF83" s="379"/>
      <c r="AG83" s="379"/>
      <c r="AH83" s="379"/>
      <c r="AI83" s="379"/>
      <c r="AJ83" s="379"/>
      <c r="AK83" s="379"/>
      <c r="AL83" s="379"/>
      <c r="AM83" s="379"/>
      <c r="AO83" s="379"/>
      <c r="AP83" s="379"/>
      <c r="AQ83" s="379"/>
      <c r="AR83" s="379"/>
      <c r="AS83" s="379"/>
      <c r="AT83" s="379"/>
      <c r="AU83" s="379"/>
      <c r="AV83" s="379"/>
    </row>
    <row r="84" spans="1:48" ht="15.75" customHeight="1">
      <c r="A84" s="1"/>
      <c r="B84" s="1"/>
      <c r="C84" s="1"/>
      <c r="D84" s="1"/>
      <c r="E84" s="1"/>
      <c r="F84" s="1"/>
      <c r="G84" s="1"/>
      <c r="H84" s="1"/>
      <c r="I84" s="379"/>
      <c r="J84" s="379"/>
      <c r="K84" s="379"/>
      <c r="L84" s="379"/>
      <c r="M84" s="379"/>
      <c r="N84" s="379"/>
      <c r="O84" s="379"/>
      <c r="P84" s="379"/>
      <c r="Q84" s="379"/>
      <c r="R84" s="379"/>
      <c r="S84" s="379"/>
      <c r="T84" s="379"/>
      <c r="U84" s="379"/>
      <c r="V84" s="379"/>
      <c r="W84" s="379"/>
      <c r="X84" s="379"/>
      <c r="Y84" s="379"/>
      <c r="Z84" s="379"/>
      <c r="AA84" s="379"/>
      <c r="AB84" s="379"/>
      <c r="AC84" s="379"/>
      <c r="AD84" s="379"/>
      <c r="AE84" s="379"/>
      <c r="AF84" s="379"/>
      <c r="AG84" s="379"/>
      <c r="AH84" s="379"/>
      <c r="AI84" s="379"/>
      <c r="AJ84" s="379"/>
      <c r="AK84" s="379"/>
      <c r="AL84" s="379"/>
      <c r="AM84" s="379"/>
      <c r="AO84" s="379"/>
      <c r="AP84" s="379"/>
      <c r="AQ84" s="379"/>
      <c r="AR84" s="379"/>
      <c r="AS84" s="379"/>
      <c r="AT84" s="379"/>
      <c r="AU84" s="379"/>
      <c r="AV84" s="379"/>
    </row>
    <row r="85" spans="1:48" ht="15.75" customHeight="1">
      <c r="A85" s="1"/>
      <c r="B85" s="1"/>
      <c r="C85" s="1"/>
      <c r="D85" s="1"/>
      <c r="E85" s="1"/>
      <c r="F85" s="1"/>
      <c r="G85" s="1"/>
      <c r="H85" s="1"/>
      <c r="I85" s="379"/>
      <c r="J85" s="379"/>
      <c r="K85" s="379"/>
      <c r="L85" s="379"/>
      <c r="M85" s="379"/>
      <c r="N85" s="379"/>
      <c r="O85" s="379"/>
      <c r="P85" s="379"/>
      <c r="Q85" s="379"/>
      <c r="R85" s="379"/>
      <c r="S85" s="379"/>
      <c r="T85" s="379"/>
      <c r="U85" s="379"/>
      <c r="V85" s="379"/>
      <c r="W85" s="379"/>
      <c r="X85" s="379"/>
      <c r="Y85" s="379"/>
      <c r="Z85" s="379"/>
      <c r="AA85" s="379"/>
      <c r="AB85" s="379"/>
      <c r="AC85" s="379"/>
      <c r="AD85" s="379"/>
      <c r="AE85" s="379"/>
      <c r="AF85" s="379"/>
      <c r="AG85" s="379"/>
      <c r="AH85" s="379"/>
      <c r="AI85" s="379"/>
      <c r="AJ85" s="379"/>
      <c r="AK85" s="379"/>
      <c r="AL85" s="379"/>
      <c r="AM85" s="379"/>
      <c r="AO85" s="379"/>
      <c r="AP85" s="379"/>
      <c r="AQ85" s="379"/>
      <c r="AR85" s="379"/>
      <c r="AS85" s="379"/>
      <c r="AT85" s="379"/>
      <c r="AU85" s="379"/>
      <c r="AV85" s="379"/>
    </row>
    <row r="86" spans="1:48" ht="15.75" customHeight="1">
      <c r="A86" s="1"/>
      <c r="B86" s="1"/>
      <c r="C86" s="1"/>
      <c r="D86" s="1"/>
      <c r="E86" s="1"/>
      <c r="F86" s="1"/>
      <c r="G86" s="1"/>
      <c r="H86" s="1"/>
      <c r="I86" s="379"/>
      <c r="J86" s="379"/>
      <c r="K86" s="379"/>
      <c r="L86" s="379"/>
      <c r="M86" s="379"/>
      <c r="N86" s="379"/>
      <c r="O86" s="379"/>
      <c r="P86" s="379"/>
      <c r="Q86" s="379"/>
      <c r="R86" s="379"/>
      <c r="S86" s="379"/>
      <c r="T86" s="379"/>
      <c r="U86" s="379"/>
      <c r="V86" s="379"/>
      <c r="W86" s="379"/>
      <c r="X86" s="379"/>
      <c r="Y86" s="379"/>
      <c r="Z86" s="379"/>
      <c r="AA86" s="379"/>
      <c r="AB86" s="379"/>
      <c r="AC86" s="379"/>
      <c r="AD86" s="379"/>
      <c r="AE86" s="379"/>
      <c r="AF86" s="379"/>
      <c r="AG86" s="379"/>
      <c r="AH86" s="379"/>
      <c r="AI86" s="379"/>
      <c r="AJ86" s="379"/>
      <c r="AK86" s="379"/>
      <c r="AL86" s="379"/>
      <c r="AM86" s="379"/>
      <c r="AO86" s="379"/>
      <c r="AP86" s="379"/>
      <c r="AQ86" s="379"/>
      <c r="AR86" s="379"/>
      <c r="AS86" s="379"/>
      <c r="AT86" s="379"/>
      <c r="AU86" s="379"/>
      <c r="AV86" s="379"/>
    </row>
    <row r="87" spans="1:48" ht="15.75" customHeight="1">
      <c r="A87" s="1"/>
      <c r="B87" s="1"/>
      <c r="C87" s="1"/>
      <c r="D87" s="1"/>
      <c r="E87" s="1"/>
      <c r="F87" s="1"/>
      <c r="G87" s="1"/>
      <c r="H87" s="1"/>
      <c r="I87" s="379"/>
      <c r="J87" s="379"/>
      <c r="K87" s="379"/>
      <c r="L87" s="379"/>
      <c r="M87" s="379"/>
      <c r="N87" s="379"/>
      <c r="O87" s="379"/>
      <c r="P87" s="379"/>
      <c r="Q87" s="379"/>
      <c r="R87" s="379"/>
      <c r="S87" s="379"/>
      <c r="T87" s="379"/>
      <c r="U87" s="379"/>
      <c r="V87" s="379"/>
      <c r="W87" s="379"/>
      <c r="X87" s="379"/>
      <c r="Y87" s="379"/>
      <c r="Z87" s="379"/>
      <c r="AA87" s="379"/>
      <c r="AB87" s="379"/>
      <c r="AC87" s="379"/>
      <c r="AD87" s="379"/>
      <c r="AE87" s="379"/>
      <c r="AF87" s="379"/>
      <c r="AG87" s="379"/>
      <c r="AH87" s="379"/>
      <c r="AI87" s="379"/>
      <c r="AJ87" s="379"/>
      <c r="AK87" s="379"/>
      <c r="AL87" s="379"/>
      <c r="AM87" s="379"/>
      <c r="AO87" s="379"/>
      <c r="AP87" s="379"/>
      <c r="AQ87" s="379"/>
      <c r="AR87" s="379"/>
      <c r="AS87" s="379"/>
      <c r="AT87" s="379"/>
      <c r="AU87" s="379"/>
      <c r="AV87" s="379"/>
    </row>
    <row r="88" spans="1:48" ht="15.75" customHeight="1">
      <c r="A88" s="1"/>
      <c r="B88" s="1"/>
      <c r="C88" s="1"/>
      <c r="D88" s="1"/>
      <c r="E88" s="1"/>
      <c r="F88" s="1"/>
      <c r="G88" s="1"/>
      <c r="H88" s="1"/>
      <c r="I88" s="379"/>
      <c r="J88" s="379"/>
      <c r="K88" s="379"/>
      <c r="L88" s="379"/>
      <c r="M88" s="379"/>
      <c r="N88" s="379"/>
      <c r="O88" s="379"/>
      <c r="P88" s="379"/>
      <c r="Q88" s="379"/>
      <c r="R88" s="379"/>
      <c r="S88" s="379"/>
      <c r="T88" s="379"/>
      <c r="U88" s="379"/>
      <c r="V88" s="379"/>
      <c r="W88" s="379"/>
      <c r="X88" s="379"/>
      <c r="Y88" s="379"/>
      <c r="Z88" s="379"/>
      <c r="AA88" s="379"/>
      <c r="AB88" s="379"/>
      <c r="AC88" s="379"/>
      <c r="AD88" s="379"/>
      <c r="AE88" s="379"/>
      <c r="AF88" s="379"/>
      <c r="AG88" s="379"/>
      <c r="AH88" s="379"/>
      <c r="AI88" s="379"/>
      <c r="AJ88" s="379"/>
      <c r="AK88" s="379"/>
      <c r="AL88" s="379"/>
      <c r="AM88" s="379"/>
      <c r="AO88" s="379"/>
      <c r="AP88" s="379"/>
      <c r="AQ88" s="379"/>
      <c r="AR88" s="379"/>
      <c r="AS88" s="379"/>
      <c r="AT88" s="379"/>
      <c r="AU88" s="379"/>
      <c r="AV88" s="379"/>
    </row>
    <row r="89" spans="1:48" ht="15.75" customHeight="1">
      <c r="A89" s="1"/>
      <c r="B89" s="1"/>
      <c r="C89" s="1"/>
      <c r="D89" s="1"/>
      <c r="E89" s="1"/>
      <c r="F89" s="1"/>
      <c r="G89" s="1"/>
      <c r="H89" s="1"/>
      <c r="I89" s="379"/>
      <c r="J89" s="379"/>
      <c r="K89" s="379"/>
      <c r="L89" s="379"/>
      <c r="M89" s="379"/>
      <c r="N89" s="379"/>
      <c r="O89" s="379"/>
      <c r="P89" s="379"/>
      <c r="Q89" s="379"/>
      <c r="R89" s="379"/>
      <c r="S89" s="379"/>
      <c r="T89" s="379"/>
      <c r="U89" s="379"/>
      <c r="V89" s="379"/>
      <c r="W89" s="379"/>
      <c r="X89" s="379"/>
      <c r="Y89" s="379"/>
      <c r="Z89" s="379"/>
      <c r="AA89" s="379"/>
      <c r="AB89" s="379"/>
      <c r="AC89" s="379"/>
      <c r="AD89" s="379"/>
      <c r="AE89" s="379"/>
      <c r="AF89" s="379"/>
      <c r="AG89" s="379"/>
      <c r="AH89" s="379"/>
      <c r="AI89" s="379"/>
      <c r="AJ89" s="379"/>
      <c r="AK89" s="379"/>
      <c r="AL89" s="379"/>
      <c r="AM89" s="379"/>
      <c r="AO89" s="379"/>
      <c r="AP89" s="379"/>
      <c r="AQ89" s="379"/>
      <c r="AR89" s="379"/>
      <c r="AS89" s="379"/>
      <c r="AT89" s="379"/>
      <c r="AU89" s="379"/>
      <c r="AV89" s="379"/>
    </row>
    <row r="90" spans="1:48" ht="15.75" customHeight="1">
      <c r="A90" s="1"/>
      <c r="B90" s="1"/>
      <c r="C90" s="1"/>
      <c r="D90" s="1"/>
      <c r="E90" s="1"/>
      <c r="F90" s="1"/>
      <c r="G90" s="1"/>
      <c r="H90" s="1"/>
      <c r="I90" s="379"/>
      <c r="J90" s="379"/>
      <c r="K90" s="379"/>
      <c r="L90" s="379"/>
      <c r="M90" s="379"/>
      <c r="N90" s="379"/>
      <c r="O90" s="379"/>
      <c r="P90" s="379"/>
      <c r="Q90" s="379"/>
      <c r="R90" s="379"/>
      <c r="S90" s="379"/>
      <c r="T90" s="379"/>
      <c r="U90" s="379"/>
      <c r="V90" s="379"/>
      <c r="W90" s="379"/>
      <c r="X90" s="379"/>
      <c r="Y90" s="379"/>
      <c r="Z90" s="379"/>
      <c r="AA90" s="379"/>
      <c r="AB90" s="379"/>
      <c r="AC90" s="379"/>
      <c r="AD90" s="379"/>
      <c r="AE90" s="379"/>
      <c r="AF90" s="379"/>
      <c r="AG90" s="379"/>
      <c r="AH90" s="379"/>
      <c r="AI90" s="379"/>
      <c r="AJ90" s="379"/>
      <c r="AK90" s="379"/>
      <c r="AL90" s="379"/>
      <c r="AM90" s="379"/>
      <c r="AO90" s="379"/>
      <c r="AP90" s="379"/>
      <c r="AQ90" s="379"/>
      <c r="AR90" s="379"/>
      <c r="AS90" s="379"/>
      <c r="AT90" s="379"/>
      <c r="AU90" s="379"/>
      <c r="AV90" s="379"/>
    </row>
    <row r="91" spans="1:48" ht="15.75" customHeight="1">
      <c r="A91" s="1"/>
      <c r="B91" s="1"/>
      <c r="C91" s="1"/>
      <c r="D91" s="1"/>
      <c r="E91" s="1"/>
      <c r="F91" s="1"/>
      <c r="G91" s="1"/>
      <c r="H91" s="1"/>
      <c r="I91" s="379"/>
      <c r="J91" s="379"/>
      <c r="K91" s="379"/>
      <c r="L91" s="379"/>
      <c r="M91" s="379"/>
      <c r="N91" s="379"/>
      <c r="O91" s="379"/>
      <c r="P91" s="379"/>
      <c r="Q91" s="379"/>
      <c r="R91" s="379"/>
      <c r="S91" s="379"/>
      <c r="T91" s="379"/>
      <c r="U91" s="379"/>
      <c r="V91" s="379"/>
      <c r="W91" s="379"/>
      <c r="X91" s="379"/>
      <c r="Y91" s="379"/>
      <c r="Z91" s="379"/>
      <c r="AA91" s="379"/>
      <c r="AB91" s="379"/>
      <c r="AC91" s="379"/>
      <c r="AD91" s="379"/>
      <c r="AE91" s="379"/>
      <c r="AF91" s="379"/>
      <c r="AG91" s="379"/>
      <c r="AH91" s="379"/>
      <c r="AI91" s="379"/>
      <c r="AJ91" s="379"/>
      <c r="AK91" s="379"/>
      <c r="AL91" s="379"/>
      <c r="AM91" s="379"/>
      <c r="AO91" s="379"/>
      <c r="AP91" s="379"/>
      <c r="AQ91" s="379"/>
      <c r="AR91" s="379"/>
      <c r="AS91" s="379"/>
      <c r="AT91" s="379"/>
      <c r="AU91" s="379"/>
      <c r="AV91" s="379"/>
    </row>
    <row r="92" spans="1:48" ht="15.75" customHeight="1">
      <c r="A92" s="1"/>
      <c r="B92" s="1"/>
      <c r="C92" s="1"/>
      <c r="D92" s="1"/>
      <c r="E92" s="1"/>
      <c r="F92" s="1"/>
      <c r="G92" s="1"/>
      <c r="H92" s="1"/>
      <c r="I92" s="379"/>
      <c r="J92" s="379"/>
      <c r="K92" s="379"/>
      <c r="L92" s="379"/>
      <c r="M92" s="379"/>
      <c r="N92" s="379"/>
      <c r="O92" s="379"/>
      <c r="P92" s="379"/>
      <c r="Q92" s="379"/>
      <c r="R92" s="379"/>
      <c r="S92" s="379"/>
      <c r="T92" s="379"/>
      <c r="U92" s="379"/>
      <c r="V92" s="379"/>
      <c r="W92" s="379"/>
      <c r="X92" s="379"/>
      <c r="Y92" s="379"/>
      <c r="Z92" s="379"/>
      <c r="AA92" s="379"/>
      <c r="AB92" s="379"/>
      <c r="AC92" s="379"/>
      <c r="AD92" s="379"/>
      <c r="AE92" s="379"/>
      <c r="AF92" s="379"/>
      <c r="AG92" s="379"/>
      <c r="AH92" s="379"/>
      <c r="AI92" s="379"/>
      <c r="AJ92" s="379"/>
      <c r="AK92" s="379"/>
      <c r="AL92" s="379"/>
      <c r="AM92" s="379"/>
      <c r="AO92" s="379"/>
      <c r="AP92" s="379"/>
      <c r="AQ92" s="379"/>
      <c r="AR92" s="379"/>
      <c r="AS92" s="379"/>
      <c r="AT92" s="379"/>
      <c r="AU92" s="379"/>
      <c r="AV92" s="379"/>
    </row>
    <row r="93" spans="1:48" ht="15.75" customHeight="1">
      <c r="A93" s="1"/>
      <c r="B93" s="1"/>
      <c r="C93" s="1"/>
      <c r="D93" s="1"/>
      <c r="E93" s="1"/>
      <c r="F93" s="1"/>
      <c r="G93" s="1"/>
      <c r="H93" s="1"/>
      <c r="I93" s="379"/>
      <c r="J93" s="379"/>
      <c r="K93" s="379"/>
      <c r="L93" s="379"/>
      <c r="M93" s="379"/>
      <c r="N93" s="379"/>
      <c r="O93" s="379"/>
      <c r="P93" s="379"/>
      <c r="Q93" s="379"/>
      <c r="R93" s="379"/>
      <c r="S93" s="379"/>
      <c r="T93" s="379"/>
      <c r="U93" s="379"/>
      <c r="V93" s="379"/>
      <c r="W93" s="379"/>
      <c r="X93" s="379"/>
      <c r="Y93" s="379"/>
      <c r="Z93" s="379"/>
      <c r="AA93" s="379"/>
      <c r="AB93" s="379"/>
      <c r="AC93" s="379"/>
      <c r="AD93" s="379"/>
      <c r="AE93" s="379"/>
      <c r="AF93" s="379"/>
      <c r="AG93" s="379"/>
      <c r="AH93" s="379"/>
      <c r="AI93" s="379"/>
      <c r="AJ93" s="379"/>
      <c r="AK93" s="379"/>
      <c r="AL93" s="379"/>
      <c r="AM93" s="379"/>
      <c r="AO93" s="379"/>
      <c r="AP93" s="379"/>
      <c r="AQ93" s="379"/>
      <c r="AR93" s="379"/>
      <c r="AS93" s="379"/>
      <c r="AT93" s="379"/>
      <c r="AU93" s="379"/>
      <c r="AV93" s="379"/>
    </row>
    <row r="94" spans="1:48" ht="15.75" customHeight="1">
      <c r="A94" s="1"/>
      <c r="B94" s="1"/>
      <c r="C94" s="1"/>
      <c r="D94" s="1"/>
      <c r="E94" s="1"/>
      <c r="F94" s="1"/>
      <c r="G94" s="1"/>
      <c r="H94" s="1"/>
      <c r="I94" s="379"/>
      <c r="J94" s="379"/>
      <c r="K94" s="379"/>
      <c r="L94" s="379"/>
      <c r="M94" s="379"/>
      <c r="N94" s="379"/>
      <c r="O94" s="379"/>
      <c r="P94" s="379"/>
      <c r="Q94" s="379"/>
      <c r="R94" s="379"/>
      <c r="S94" s="379"/>
      <c r="T94" s="379"/>
      <c r="U94" s="379"/>
      <c r="V94" s="379"/>
      <c r="W94" s="379"/>
      <c r="X94" s="379"/>
      <c r="Y94" s="379"/>
      <c r="Z94" s="379"/>
      <c r="AA94" s="379"/>
      <c r="AB94" s="379"/>
      <c r="AC94" s="379"/>
      <c r="AD94" s="379"/>
      <c r="AE94" s="379"/>
      <c r="AF94" s="379"/>
      <c r="AG94" s="379"/>
      <c r="AH94" s="379"/>
      <c r="AI94" s="379"/>
      <c r="AJ94" s="379"/>
      <c r="AK94" s="379"/>
      <c r="AL94" s="379"/>
      <c r="AM94" s="379"/>
      <c r="AO94" s="379"/>
      <c r="AP94" s="379"/>
      <c r="AQ94" s="379"/>
      <c r="AR94" s="379"/>
      <c r="AS94" s="379"/>
      <c r="AT94" s="379"/>
      <c r="AU94" s="379"/>
      <c r="AV94" s="379"/>
    </row>
    <row r="95" spans="1:48" ht="15.75" customHeight="1">
      <c r="A95" s="1"/>
      <c r="B95" s="1"/>
      <c r="C95" s="1"/>
      <c r="D95" s="1"/>
      <c r="E95" s="1"/>
      <c r="F95" s="1"/>
      <c r="G95" s="1"/>
      <c r="H95" s="1"/>
      <c r="I95" s="379"/>
      <c r="J95" s="379"/>
      <c r="K95" s="379"/>
      <c r="L95" s="379"/>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O95" s="379"/>
      <c r="AP95" s="379"/>
      <c r="AQ95" s="379"/>
      <c r="AR95" s="379"/>
      <c r="AS95" s="379"/>
      <c r="AT95" s="379"/>
      <c r="AU95" s="379"/>
      <c r="AV95" s="379"/>
    </row>
    <row r="96" spans="1:48" ht="15.75" customHeight="1">
      <c r="A96" s="1"/>
      <c r="B96" s="1"/>
      <c r="C96" s="1"/>
      <c r="D96" s="1"/>
      <c r="E96" s="1"/>
      <c r="F96" s="1"/>
      <c r="G96" s="1"/>
      <c r="H96" s="1"/>
      <c r="I96" s="379"/>
      <c r="J96" s="379"/>
      <c r="K96" s="379"/>
      <c r="L96" s="379"/>
      <c r="M96" s="379"/>
      <c r="N96" s="379"/>
      <c r="O96" s="379"/>
      <c r="P96" s="379"/>
      <c r="Q96" s="379"/>
      <c r="R96" s="379"/>
      <c r="S96" s="379"/>
      <c r="T96" s="379"/>
      <c r="U96" s="379"/>
      <c r="V96" s="379"/>
      <c r="W96" s="379"/>
      <c r="X96" s="379"/>
      <c r="Y96" s="379"/>
      <c r="Z96" s="379"/>
      <c r="AA96" s="379"/>
      <c r="AB96" s="379"/>
      <c r="AC96" s="379"/>
      <c r="AD96" s="379"/>
      <c r="AE96" s="379"/>
      <c r="AF96" s="379"/>
      <c r="AG96" s="379"/>
      <c r="AH96" s="379"/>
      <c r="AI96" s="379"/>
      <c r="AJ96" s="379"/>
      <c r="AK96" s="379"/>
      <c r="AL96" s="379"/>
      <c r="AM96" s="379"/>
      <c r="AO96" s="379"/>
      <c r="AP96" s="379"/>
      <c r="AQ96" s="379"/>
      <c r="AR96" s="379"/>
      <c r="AS96" s="379"/>
      <c r="AT96" s="379"/>
      <c r="AU96" s="379"/>
      <c r="AV96" s="379"/>
    </row>
    <row r="97" spans="1:48" ht="15.75" customHeight="1">
      <c r="A97" s="1"/>
      <c r="B97" s="1"/>
      <c r="C97" s="1"/>
      <c r="D97" s="1"/>
      <c r="E97" s="1"/>
      <c r="F97" s="1"/>
      <c r="G97" s="1"/>
      <c r="H97" s="1"/>
      <c r="I97" s="379"/>
      <c r="J97" s="379"/>
      <c r="K97" s="379"/>
      <c r="L97" s="379"/>
      <c r="M97" s="379"/>
      <c r="N97" s="379"/>
      <c r="O97" s="379"/>
      <c r="P97" s="379"/>
      <c r="Q97" s="379"/>
      <c r="R97" s="379"/>
      <c r="S97" s="379"/>
      <c r="T97" s="379"/>
      <c r="U97" s="379"/>
      <c r="V97" s="379"/>
      <c r="W97" s="379"/>
      <c r="X97" s="379"/>
      <c r="Y97" s="379"/>
      <c r="Z97" s="379"/>
      <c r="AA97" s="379"/>
      <c r="AB97" s="379"/>
      <c r="AC97" s="379"/>
      <c r="AD97" s="379"/>
      <c r="AE97" s="379"/>
      <c r="AF97" s="379"/>
      <c r="AG97" s="379"/>
      <c r="AH97" s="379"/>
      <c r="AI97" s="379"/>
      <c r="AJ97" s="379"/>
      <c r="AK97" s="379"/>
      <c r="AL97" s="379"/>
      <c r="AM97" s="379"/>
      <c r="AO97" s="379"/>
      <c r="AP97" s="379"/>
      <c r="AQ97" s="379"/>
      <c r="AR97" s="379"/>
      <c r="AS97" s="379"/>
      <c r="AT97" s="379"/>
      <c r="AU97" s="379"/>
      <c r="AV97" s="379"/>
    </row>
    <row r="98" spans="1:48" ht="15.75" customHeight="1">
      <c r="A98" s="1"/>
      <c r="B98" s="1"/>
      <c r="C98" s="1"/>
      <c r="D98" s="1"/>
      <c r="E98" s="1"/>
      <c r="F98" s="1"/>
      <c r="G98" s="1"/>
      <c r="H98" s="1"/>
      <c r="I98" s="379"/>
      <c r="J98" s="379"/>
      <c r="K98" s="379"/>
      <c r="L98" s="379"/>
      <c r="M98" s="379"/>
      <c r="N98" s="379"/>
      <c r="O98" s="379"/>
      <c r="P98" s="379"/>
      <c r="Q98" s="379"/>
      <c r="R98" s="379"/>
      <c r="S98" s="379"/>
      <c r="T98" s="379"/>
      <c r="U98" s="379"/>
      <c r="V98" s="379"/>
      <c r="W98" s="379"/>
      <c r="X98" s="379"/>
      <c r="Y98" s="379"/>
      <c r="Z98" s="379"/>
      <c r="AA98" s="379"/>
      <c r="AB98" s="379"/>
      <c r="AC98" s="379"/>
      <c r="AD98" s="379"/>
      <c r="AE98" s="379"/>
      <c r="AF98" s="379"/>
      <c r="AG98" s="379"/>
      <c r="AH98" s="379"/>
      <c r="AI98" s="379"/>
      <c r="AJ98" s="379"/>
      <c r="AK98" s="379"/>
      <c r="AL98" s="379"/>
      <c r="AM98" s="379"/>
      <c r="AO98" s="379"/>
      <c r="AP98" s="379"/>
      <c r="AQ98" s="379"/>
      <c r="AR98" s="379"/>
      <c r="AS98" s="379"/>
      <c r="AT98" s="379"/>
      <c r="AU98" s="379"/>
      <c r="AV98" s="379"/>
    </row>
    <row r="99" spans="1:48" ht="15.75" customHeight="1">
      <c r="A99" s="1"/>
      <c r="B99" s="1"/>
      <c r="C99" s="1"/>
      <c r="D99" s="1"/>
      <c r="E99" s="1"/>
      <c r="F99" s="1"/>
      <c r="G99" s="1"/>
      <c r="H99" s="1"/>
      <c r="I99" s="379"/>
      <c r="J99" s="379"/>
      <c r="K99" s="379"/>
      <c r="L99" s="379"/>
      <c r="M99" s="379"/>
      <c r="N99" s="379"/>
      <c r="O99" s="379"/>
      <c r="P99" s="379"/>
      <c r="Q99" s="379"/>
      <c r="R99" s="379"/>
      <c r="S99" s="379"/>
      <c r="T99" s="379"/>
      <c r="U99" s="379"/>
      <c r="V99" s="379"/>
      <c r="W99" s="379"/>
      <c r="X99" s="379"/>
      <c r="Y99" s="379"/>
      <c r="Z99" s="379"/>
      <c r="AA99" s="379"/>
      <c r="AB99" s="379"/>
      <c r="AC99" s="379"/>
      <c r="AD99" s="379"/>
      <c r="AE99" s="379"/>
      <c r="AF99" s="379"/>
      <c r="AG99" s="379"/>
      <c r="AH99" s="379"/>
      <c r="AI99" s="379"/>
      <c r="AJ99" s="379"/>
      <c r="AK99" s="379"/>
      <c r="AL99" s="379"/>
      <c r="AM99" s="379"/>
      <c r="AO99" s="379"/>
      <c r="AP99" s="379"/>
      <c r="AQ99" s="379"/>
      <c r="AR99" s="379"/>
      <c r="AS99" s="379"/>
      <c r="AT99" s="379"/>
      <c r="AU99" s="379"/>
      <c r="AV99" s="379"/>
    </row>
    <row r="100" spans="1:48" ht="15.75" customHeight="1">
      <c r="A100" s="1"/>
      <c r="B100" s="1"/>
      <c r="C100" s="1"/>
      <c r="D100" s="1"/>
      <c r="E100" s="1"/>
      <c r="F100" s="1"/>
      <c r="G100" s="1"/>
      <c r="H100" s="1"/>
      <c r="I100" s="379"/>
      <c r="J100" s="379"/>
      <c r="K100" s="379"/>
      <c r="L100" s="379"/>
      <c r="M100" s="379"/>
      <c r="N100" s="379"/>
      <c r="O100" s="379"/>
      <c r="P100" s="379"/>
      <c r="Q100" s="379"/>
      <c r="R100" s="379"/>
      <c r="S100" s="379"/>
      <c r="T100" s="379"/>
      <c r="U100" s="379"/>
      <c r="V100" s="379"/>
      <c r="W100" s="379"/>
      <c r="X100" s="379"/>
      <c r="Y100" s="379"/>
      <c r="Z100" s="379"/>
      <c r="AA100" s="379"/>
      <c r="AB100" s="379"/>
      <c r="AC100" s="379"/>
      <c r="AD100" s="379"/>
      <c r="AE100" s="379"/>
      <c r="AF100" s="379"/>
      <c r="AG100" s="379"/>
      <c r="AH100" s="379"/>
      <c r="AI100" s="379"/>
      <c r="AJ100" s="379"/>
      <c r="AK100" s="379"/>
      <c r="AL100" s="379"/>
      <c r="AM100" s="379"/>
      <c r="AO100" s="379"/>
      <c r="AP100" s="379"/>
      <c r="AQ100" s="379"/>
      <c r="AR100" s="379"/>
      <c r="AS100" s="379"/>
      <c r="AT100" s="379"/>
      <c r="AU100" s="379"/>
      <c r="AV100" s="379"/>
    </row>
    <row r="101" spans="1:48" ht="15.75" customHeight="1">
      <c r="A101" s="1"/>
      <c r="B101" s="1"/>
      <c r="C101" s="1"/>
      <c r="D101" s="1"/>
      <c r="E101" s="1"/>
      <c r="F101" s="1"/>
      <c r="G101" s="1"/>
      <c r="H101" s="1"/>
      <c r="I101" s="379"/>
      <c r="J101" s="379"/>
      <c r="K101" s="379"/>
      <c r="L101" s="379"/>
      <c r="M101" s="379"/>
      <c r="N101" s="379"/>
      <c r="O101" s="379"/>
      <c r="P101" s="379"/>
      <c r="Q101" s="379"/>
      <c r="R101" s="379"/>
      <c r="S101" s="379"/>
      <c r="T101" s="379"/>
      <c r="U101" s="379"/>
      <c r="V101" s="379"/>
      <c r="W101" s="379"/>
      <c r="X101" s="379"/>
      <c r="Y101" s="379"/>
      <c r="Z101" s="379"/>
      <c r="AA101" s="379"/>
      <c r="AB101" s="379"/>
      <c r="AC101" s="379"/>
      <c r="AD101" s="379"/>
      <c r="AE101" s="379"/>
      <c r="AF101" s="379"/>
      <c r="AG101" s="379"/>
      <c r="AH101" s="379"/>
      <c r="AI101" s="379"/>
      <c r="AJ101" s="379"/>
      <c r="AK101" s="379"/>
      <c r="AL101" s="379"/>
      <c r="AM101" s="379"/>
      <c r="AO101" s="379"/>
      <c r="AP101" s="379"/>
      <c r="AQ101" s="379"/>
      <c r="AR101" s="379"/>
      <c r="AS101" s="379"/>
      <c r="AT101" s="379"/>
      <c r="AU101" s="379"/>
      <c r="AV101" s="379"/>
    </row>
    <row r="102" spans="1:48" ht="15.75" customHeight="1">
      <c r="A102" s="1"/>
      <c r="B102" s="1"/>
      <c r="C102" s="1"/>
      <c r="D102" s="1"/>
      <c r="E102" s="1"/>
      <c r="F102" s="1"/>
      <c r="G102" s="1"/>
      <c r="H102" s="1"/>
      <c r="I102" s="379"/>
      <c r="J102" s="379"/>
      <c r="K102" s="379"/>
      <c r="L102" s="379"/>
      <c r="M102" s="379"/>
      <c r="N102" s="379"/>
      <c r="O102" s="379"/>
      <c r="P102" s="379"/>
      <c r="Q102" s="379"/>
      <c r="R102" s="379"/>
      <c r="S102" s="379"/>
      <c r="T102" s="379"/>
      <c r="U102" s="379"/>
      <c r="V102" s="379"/>
      <c r="W102" s="379"/>
      <c r="X102" s="379"/>
      <c r="Y102" s="379"/>
      <c r="Z102" s="379"/>
      <c r="AA102" s="379"/>
      <c r="AB102" s="379"/>
      <c r="AC102" s="379"/>
      <c r="AD102" s="379"/>
      <c r="AE102" s="379"/>
      <c r="AF102" s="379"/>
      <c r="AG102" s="379"/>
      <c r="AH102" s="379"/>
      <c r="AI102" s="379"/>
      <c r="AJ102" s="379"/>
      <c r="AK102" s="379"/>
      <c r="AL102" s="379"/>
      <c r="AM102" s="379"/>
      <c r="AO102" s="379"/>
      <c r="AP102" s="379"/>
      <c r="AQ102" s="379"/>
      <c r="AR102" s="379"/>
      <c r="AS102" s="379"/>
      <c r="AT102" s="379"/>
      <c r="AU102" s="379"/>
      <c r="AV102" s="379"/>
    </row>
    <row r="103" spans="1:48" ht="15.75" customHeight="1">
      <c r="A103" s="1"/>
      <c r="B103" s="1"/>
      <c r="C103" s="1"/>
      <c r="D103" s="1"/>
      <c r="E103" s="1"/>
      <c r="F103" s="1"/>
      <c r="G103" s="1"/>
      <c r="H103" s="1"/>
      <c r="I103" s="379"/>
      <c r="J103" s="379"/>
      <c r="K103" s="379"/>
      <c r="L103" s="379"/>
      <c r="M103" s="379"/>
      <c r="N103" s="379"/>
      <c r="O103" s="379"/>
      <c r="P103" s="379"/>
      <c r="Q103" s="379"/>
      <c r="R103" s="379"/>
      <c r="S103" s="379"/>
      <c r="T103" s="379"/>
      <c r="U103" s="379"/>
      <c r="V103" s="379"/>
      <c r="W103" s="379"/>
      <c r="X103" s="379"/>
      <c r="Y103" s="379"/>
      <c r="Z103" s="379"/>
      <c r="AA103" s="379"/>
      <c r="AB103" s="379"/>
      <c r="AC103" s="379"/>
      <c r="AD103" s="379"/>
      <c r="AE103" s="379"/>
      <c r="AF103" s="379"/>
      <c r="AG103" s="379"/>
      <c r="AH103" s="379"/>
      <c r="AI103" s="379"/>
      <c r="AJ103" s="379"/>
      <c r="AK103" s="379"/>
      <c r="AL103" s="379"/>
      <c r="AM103" s="379"/>
      <c r="AO103" s="379"/>
      <c r="AP103" s="379"/>
      <c r="AQ103" s="379"/>
      <c r="AR103" s="379"/>
      <c r="AS103" s="379"/>
      <c r="AT103" s="379"/>
      <c r="AU103" s="379"/>
      <c r="AV103" s="379"/>
    </row>
    <row r="104" spans="1:48" ht="15.75" customHeight="1">
      <c r="A104" s="1"/>
      <c r="B104" s="1"/>
      <c r="C104" s="1"/>
      <c r="D104" s="1"/>
      <c r="E104" s="1"/>
      <c r="F104" s="1"/>
      <c r="G104" s="1"/>
      <c r="H104" s="1"/>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379"/>
      <c r="AF104" s="379"/>
      <c r="AG104" s="379"/>
      <c r="AH104" s="379"/>
      <c r="AI104" s="379"/>
      <c r="AJ104" s="379"/>
      <c r="AK104" s="379"/>
      <c r="AL104" s="379"/>
      <c r="AM104" s="379"/>
      <c r="AO104" s="379"/>
      <c r="AP104" s="379"/>
      <c r="AQ104" s="379"/>
      <c r="AR104" s="379"/>
      <c r="AS104" s="379"/>
      <c r="AT104" s="379"/>
      <c r="AU104" s="379"/>
      <c r="AV104" s="379"/>
    </row>
    <row r="105" spans="1:48" ht="15.75" customHeight="1">
      <c r="A105" s="1"/>
      <c r="B105" s="1"/>
      <c r="C105" s="1"/>
      <c r="D105" s="1"/>
      <c r="E105" s="1"/>
      <c r="F105" s="1"/>
      <c r="G105" s="1"/>
      <c r="H105" s="1"/>
      <c r="I105" s="379"/>
      <c r="J105" s="379"/>
      <c r="K105" s="379"/>
      <c r="L105" s="379"/>
      <c r="M105" s="379"/>
      <c r="N105" s="379"/>
      <c r="O105" s="379"/>
      <c r="P105" s="379"/>
      <c r="Q105" s="379"/>
      <c r="R105" s="379"/>
      <c r="S105" s="379"/>
      <c r="T105" s="379"/>
      <c r="U105" s="379"/>
      <c r="V105" s="379"/>
      <c r="W105" s="379"/>
      <c r="X105" s="379"/>
      <c r="Y105" s="379"/>
      <c r="Z105" s="379"/>
      <c r="AA105" s="379"/>
      <c r="AB105" s="379"/>
      <c r="AC105" s="379"/>
      <c r="AD105" s="379"/>
      <c r="AE105" s="379"/>
      <c r="AF105" s="379"/>
      <c r="AG105" s="379"/>
      <c r="AH105" s="379"/>
      <c r="AI105" s="379"/>
      <c r="AJ105" s="379"/>
      <c r="AK105" s="379"/>
      <c r="AL105" s="379"/>
      <c r="AM105" s="379"/>
      <c r="AO105" s="379"/>
      <c r="AP105" s="379"/>
      <c r="AQ105" s="379"/>
      <c r="AR105" s="379"/>
      <c r="AS105" s="379"/>
      <c r="AT105" s="379"/>
      <c r="AU105" s="379"/>
      <c r="AV105" s="379"/>
    </row>
    <row r="106" spans="1:48" ht="15.75" customHeight="1">
      <c r="A106" s="1"/>
      <c r="B106" s="1"/>
      <c r="C106" s="1"/>
      <c r="D106" s="1"/>
      <c r="E106" s="1"/>
      <c r="F106" s="1"/>
      <c r="G106" s="1"/>
      <c r="H106" s="1"/>
      <c r="I106" s="379"/>
      <c r="J106" s="379"/>
      <c r="K106" s="379"/>
      <c r="L106" s="379"/>
      <c r="M106" s="379"/>
      <c r="N106" s="379"/>
      <c r="O106" s="379"/>
      <c r="P106" s="379"/>
      <c r="Q106" s="379"/>
      <c r="R106" s="379"/>
      <c r="S106" s="379"/>
      <c r="T106" s="379"/>
      <c r="U106" s="379"/>
      <c r="V106" s="379"/>
      <c r="W106" s="379"/>
      <c r="X106" s="379"/>
      <c r="Y106" s="379"/>
      <c r="Z106" s="379"/>
      <c r="AA106" s="379"/>
      <c r="AB106" s="379"/>
      <c r="AC106" s="379"/>
      <c r="AD106" s="379"/>
      <c r="AE106" s="379"/>
      <c r="AF106" s="379"/>
      <c r="AG106" s="379"/>
      <c r="AH106" s="379"/>
      <c r="AI106" s="379"/>
      <c r="AJ106" s="379"/>
      <c r="AK106" s="379"/>
      <c r="AL106" s="379"/>
      <c r="AM106" s="379"/>
      <c r="AO106" s="379"/>
      <c r="AP106" s="379"/>
      <c r="AQ106" s="379"/>
      <c r="AR106" s="379"/>
      <c r="AS106" s="379"/>
      <c r="AT106" s="379"/>
      <c r="AU106" s="379"/>
      <c r="AV106" s="379"/>
    </row>
    <row r="107" spans="1:48" ht="15.75" customHeight="1">
      <c r="A107" s="1"/>
      <c r="B107" s="1"/>
      <c r="C107" s="1"/>
      <c r="D107" s="1"/>
      <c r="E107" s="1"/>
      <c r="F107" s="1"/>
      <c r="G107" s="1"/>
      <c r="H107" s="1"/>
      <c r="I107" s="379"/>
      <c r="J107" s="379"/>
      <c r="K107" s="379"/>
      <c r="L107" s="379"/>
      <c r="M107" s="379"/>
      <c r="N107" s="379"/>
      <c r="O107" s="379"/>
      <c r="P107" s="379"/>
      <c r="Q107" s="379"/>
      <c r="R107" s="379"/>
      <c r="S107" s="379"/>
      <c r="T107" s="379"/>
      <c r="U107" s="379"/>
      <c r="V107" s="379"/>
      <c r="W107" s="379"/>
      <c r="X107" s="379"/>
      <c r="Y107" s="379"/>
      <c r="Z107" s="379"/>
      <c r="AA107" s="379"/>
      <c r="AB107" s="379"/>
      <c r="AC107" s="379"/>
      <c r="AD107" s="379"/>
      <c r="AE107" s="379"/>
      <c r="AF107" s="379"/>
      <c r="AG107" s="379"/>
      <c r="AH107" s="379"/>
      <c r="AI107" s="379"/>
      <c r="AJ107" s="379"/>
      <c r="AK107" s="379"/>
      <c r="AL107" s="379"/>
      <c r="AM107" s="379"/>
      <c r="AO107" s="379"/>
      <c r="AP107" s="379"/>
      <c r="AQ107" s="379"/>
      <c r="AR107" s="379"/>
      <c r="AS107" s="379"/>
      <c r="AT107" s="379"/>
      <c r="AU107" s="379"/>
      <c r="AV107" s="379"/>
    </row>
    <row r="108" spans="1:48" ht="15.75" customHeight="1">
      <c r="A108" s="1"/>
      <c r="B108" s="1"/>
      <c r="C108" s="1"/>
      <c r="D108" s="1"/>
      <c r="E108" s="1"/>
      <c r="F108" s="1"/>
      <c r="G108" s="1"/>
      <c r="H108" s="1"/>
      <c r="I108" s="379"/>
      <c r="J108" s="379"/>
      <c r="K108" s="379"/>
      <c r="L108" s="379"/>
      <c r="M108" s="379"/>
      <c r="N108" s="379"/>
      <c r="O108" s="379"/>
      <c r="P108" s="379"/>
      <c r="Q108" s="379"/>
      <c r="R108" s="379"/>
      <c r="S108" s="379"/>
      <c r="T108" s="379"/>
      <c r="U108" s="379"/>
      <c r="V108" s="379"/>
      <c r="W108" s="379"/>
      <c r="X108" s="379"/>
      <c r="Y108" s="379"/>
      <c r="Z108" s="379"/>
      <c r="AA108" s="379"/>
      <c r="AB108" s="379"/>
      <c r="AC108" s="379"/>
      <c r="AD108" s="379"/>
      <c r="AE108" s="379"/>
      <c r="AF108" s="379"/>
      <c r="AG108" s="379"/>
      <c r="AH108" s="379"/>
      <c r="AI108" s="379"/>
      <c r="AJ108" s="379"/>
      <c r="AK108" s="379"/>
      <c r="AL108" s="379"/>
      <c r="AM108" s="379"/>
      <c r="AO108" s="379"/>
      <c r="AP108" s="379"/>
      <c r="AQ108" s="379"/>
      <c r="AR108" s="379"/>
      <c r="AS108" s="379"/>
      <c r="AT108" s="379"/>
      <c r="AU108" s="379"/>
      <c r="AV108" s="379"/>
    </row>
    <row r="109" spans="1:48" ht="15.75" customHeight="1">
      <c r="A109" s="1"/>
      <c r="B109" s="1"/>
      <c r="C109" s="1"/>
      <c r="D109" s="1"/>
      <c r="E109" s="1"/>
      <c r="F109" s="1"/>
      <c r="G109" s="1"/>
      <c r="H109" s="1"/>
      <c r="I109" s="379"/>
      <c r="J109" s="379"/>
      <c r="K109" s="379"/>
      <c r="L109" s="379"/>
      <c r="M109" s="379"/>
      <c r="N109" s="379"/>
      <c r="O109" s="379"/>
      <c r="P109" s="379"/>
      <c r="Q109" s="379"/>
      <c r="R109" s="379"/>
      <c r="S109" s="379"/>
      <c r="T109" s="379"/>
      <c r="U109" s="379"/>
      <c r="V109" s="379"/>
      <c r="W109" s="379"/>
      <c r="X109" s="379"/>
      <c r="Y109" s="379"/>
      <c r="Z109" s="379"/>
      <c r="AA109" s="379"/>
      <c r="AB109" s="379"/>
      <c r="AC109" s="379"/>
      <c r="AD109" s="379"/>
      <c r="AE109" s="379"/>
      <c r="AF109" s="379"/>
      <c r="AG109" s="379"/>
      <c r="AH109" s="379"/>
      <c r="AI109" s="379"/>
      <c r="AJ109" s="379"/>
      <c r="AK109" s="379"/>
      <c r="AL109" s="379"/>
      <c r="AM109" s="379"/>
      <c r="AO109" s="379"/>
      <c r="AP109" s="379"/>
      <c r="AQ109" s="379"/>
      <c r="AR109" s="379"/>
      <c r="AS109" s="379"/>
      <c r="AT109" s="379"/>
      <c r="AU109" s="379"/>
      <c r="AV109" s="379"/>
    </row>
    <row r="110" spans="1:48" ht="15.75" customHeight="1">
      <c r="A110" s="1"/>
      <c r="B110" s="1"/>
      <c r="C110" s="1"/>
      <c r="D110" s="1"/>
      <c r="E110" s="1"/>
      <c r="F110" s="1"/>
      <c r="G110" s="1"/>
      <c r="H110" s="1"/>
      <c r="I110" s="379"/>
      <c r="J110" s="379"/>
      <c r="K110" s="379"/>
      <c r="L110" s="379"/>
      <c r="M110" s="379"/>
      <c r="N110" s="379"/>
      <c r="O110" s="379"/>
      <c r="P110" s="379"/>
      <c r="Q110" s="379"/>
      <c r="R110" s="379"/>
      <c r="S110" s="379"/>
      <c r="T110" s="379"/>
      <c r="U110" s="379"/>
      <c r="V110" s="379"/>
      <c r="W110" s="379"/>
      <c r="X110" s="379"/>
      <c r="Y110" s="379"/>
      <c r="Z110" s="379"/>
      <c r="AA110" s="379"/>
      <c r="AB110" s="379"/>
      <c r="AC110" s="379"/>
      <c r="AD110" s="379"/>
      <c r="AE110" s="379"/>
      <c r="AF110" s="379"/>
      <c r="AG110" s="379"/>
      <c r="AH110" s="379"/>
      <c r="AI110" s="379"/>
      <c r="AJ110" s="379"/>
      <c r="AK110" s="379"/>
      <c r="AL110" s="379"/>
      <c r="AM110" s="379"/>
      <c r="AO110" s="379"/>
      <c r="AP110" s="379"/>
      <c r="AQ110" s="379"/>
      <c r="AR110" s="379"/>
      <c r="AS110" s="379"/>
      <c r="AT110" s="379"/>
      <c r="AU110" s="379"/>
      <c r="AV110" s="379"/>
    </row>
    <row r="111" spans="1:48" ht="15.75" customHeight="1">
      <c r="A111" s="1"/>
      <c r="B111" s="1"/>
      <c r="C111" s="1"/>
      <c r="D111" s="1"/>
      <c r="E111" s="1"/>
      <c r="F111" s="1"/>
      <c r="G111" s="1"/>
      <c r="H111" s="1"/>
      <c r="I111" s="379"/>
      <c r="J111" s="379"/>
      <c r="K111" s="379"/>
      <c r="L111" s="379"/>
      <c r="M111" s="379"/>
      <c r="N111" s="379"/>
      <c r="O111" s="379"/>
      <c r="P111" s="379"/>
      <c r="Q111" s="379"/>
      <c r="R111" s="379"/>
      <c r="S111" s="379"/>
      <c r="T111" s="379"/>
      <c r="U111" s="379"/>
      <c r="V111" s="379"/>
      <c r="W111" s="379"/>
      <c r="X111" s="379"/>
      <c r="Y111" s="379"/>
      <c r="Z111" s="379"/>
      <c r="AA111" s="379"/>
      <c r="AB111" s="379"/>
      <c r="AC111" s="379"/>
      <c r="AD111" s="379"/>
      <c r="AE111" s="379"/>
      <c r="AF111" s="379"/>
      <c r="AG111" s="379"/>
      <c r="AH111" s="379"/>
      <c r="AI111" s="379"/>
      <c r="AJ111" s="379"/>
      <c r="AK111" s="379"/>
      <c r="AL111" s="379"/>
      <c r="AM111" s="379"/>
      <c r="AO111" s="379"/>
      <c r="AP111" s="379"/>
      <c r="AQ111" s="379"/>
      <c r="AR111" s="379"/>
      <c r="AS111" s="379"/>
      <c r="AT111" s="379"/>
      <c r="AU111" s="379"/>
      <c r="AV111" s="379"/>
    </row>
    <row r="112" spans="1:48" ht="15.75" customHeight="1">
      <c r="A112" s="1"/>
      <c r="B112" s="1"/>
      <c r="C112" s="1"/>
      <c r="D112" s="1"/>
      <c r="E112" s="1"/>
      <c r="F112" s="1"/>
      <c r="G112" s="1"/>
      <c r="H112" s="1"/>
      <c r="I112" s="379"/>
      <c r="J112" s="379"/>
      <c r="K112" s="379"/>
      <c r="L112" s="379"/>
      <c r="M112" s="379"/>
      <c r="N112" s="379"/>
      <c r="O112" s="379"/>
      <c r="P112" s="379"/>
      <c r="Q112" s="379"/>
      <c r="R112" s="379"/>
      <c r="S112" s="379"/>
      <c r="T112" s="379"/>
      <c r="U112" s="379"/>
      <c r="V112" s="379"/>
      <c r="W112" s="379"/>
      <c r="X112" s="379"/>
      <c r="Y112" s="379"/>
      <c r="Z112" s="379"/>
      <c r="AA112" s="379"/>
      <c r="AB112" s="379"/>
      <c r="AC112" s="379"/>
      <c r="AD112" s="379"/>
      <c r="AE112" s="379"/>
      <c r="AF112" s="379"/>
      <c r="AG112" s="379"/>
      <c r="AH112" s="379"/>
      <c r="AI112" s="379"/>
      <c r="AJ112" s="379"/>
      <c r="AK112" s="379"/>
      <c r="AL112" s="379"/>
      <c r="AM112" s="379"/>
      <c r="AO112" s="379"/>
      <c r="AP112" s="379"/>
      <c r="AQ112" s="379"/>
      <c r="AR112" s="379"/>
      <c r="AS112" s="379"/>
      <c r="AT112" s="379"/>
      <c r="AU112" s="379"/>
      <c r="AV112" s="379"/>
    </row>
    <row r="113" spans="1:48" ht="15.75" customHeight="1">
      <c r="A113" s="1"/>
      <c r="B113" s="1"/>
      <c r="C113" s="1"/>
      <c r="D113" s="1"/>
      <c r="E113" s="1"/>
      <c r="F113" s="1"/>
      <c r="G113" s="1"/>
      <c r="H113" s="1"/>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O113" s="379"/>
      <c r="AP113" s="379"/>
      <c r="AQ113" s="379"/>
      <c r="AR113" s="379"/>
      <c r="AS113" s="379"/>
      <c r="AT113" s="379"/>
      <c r="AU113" s="379"/>
      <c r="AV113" s="379"/>
    </row>
    <row r="114" spans="1:48" ht="15.75" customHeight="1">
      <c r="A114" s="1"/>
      <c r="B114" s="1"/>
      <c r="C114" s="1"/>
      <c r="D114" s="1"/>
      <c r="E114" s="1"/>
      <c r="F114" s="1"/>
      <c r="G114" s="1"/>
      <c r="H114" s="1"/>
      <c r="I114" s="379"/>
      <c r="J114" s="379"/>
      <c r="K114" s="379"/>
      <c r="L114" s="379"/>
      <c r="M114" s="379"/>
      <c r="N114" s="379"/>
      <c r="O114" s="379"/>
      <c r="P114" s="379"/>
      <c r="Q114" s="379"/>
      <c r="R114" s="379"/>
      <c r="S114" s="379"/>
      <c r="T114" s="379"/>
      <c r="U114" s="379"/>
      <c r="V114" s="379"/>
      <c r="W114" s="379"/>
      <c r="X114" s="379"/>
      <c r="Y114" s="379"/>
      <c r="Z114" s="379"/>
      <c r="AA114" s="379"/>
      <c r="AB114" s="379"/>
      <c r="AC114" s="379"/>
      <c r="AD114" s="379"/>
      <c r="AE114" s="379"/>
      <c r="AF114" s="379"/>
      <c r="AG114" s="379"/>
      <c r="AH114" s="379"/>
      <c r="AI114" s="379"/>
      <c r="AJ114" s="379"/>
      <c r="AK114" s="379"/>
      <c r="AL114" s="379"/>
      <c r="AM114" s="379"/>
      <c r="AO114" s="379"/>
      <c r="AP114" s="379"/>
      <c r="AQ114" s="379"/>
      <c r="AR114" s="379"/>
      <c r="AS114" s="379"/>
      <c r="AT114" s="379"/>
      <c r="AU114" s="379"/>
      <c r="AV114" s="379"/>
    </row>
    <row r="115" spans="1:48" ht="15.75" customHeight="1">
      <c r="A115" s="1"/>
      <c r="B115" s="1"/>
      <c r="C115" s="1"/>
      <c r="D115" s="1"/>
      <c r="E115" s="1"/>
      <c r="F115" s="1"/>
      <c r="G115" s="1"/>
      <c r="H115" s="1"/>
      <c r="I115" s="379"/>
      <c r="J115" s="379"/>
      <c r="K115" s="379"/>
      <c r="L115" s="379"/>
      <c r="M115" s="379"/>
      <c r="N115" s="379"/>
      <c r="O115" s="379"/>
      <c r="P115" s="379"/>
      <c r="Q115" s="379"/>
      <c r="R115" s="379"/>
      <c r="S115" s="379"/>
      <c r="T115" s="379"/>
      <c r="U115" s="379"/>
      <c r="V115" s="379"/>
      <c r="W115" s="379"/>
      <c r="X115" s="379"/>
      <c r="Y115" s="379"/>
      <c r="Z115" s="379"/>
      <c r="AA115" s="379"/>
      <c r="AB115" s="379"/>
      <c r="AC115" s="379"/>
      <c r="AD115" s="379"/>
      <c r="AE115" s="379"/>
      <c r="AF115" s="379"/>
      <c r="AG115" s="379"/>
      <c r="AH115" s="379"/>
      <c r="AI115" s="379"/>
      <c r="AJ115" s="379"/>
      <c r="AK115" s="379"/>
      <c r="AL115" s="379"/>
      <c r="AM115" s="379"/>
      <c r="AO115" s="379"/>
      <c r="AP115" s="379"/>
      <c r="AQ115" s="379"/>
      <c r="AR115" s="379"/>
      <c r="AS115" s="379"/>
      <c r="AT115" s="379"/>
      <c r="AU115" s="379"/>
      <c r="AV115" s="379"/>
    </row>
    <row r="116" spans="1:48" ht="15.75" customHeight="1">
      <c r="A116" s="1"/>
      <c r="B116" s="1"/>
      <c r="C116" s="1"/>
      <c r="D116" s="1"/>
      <c r="E116" s="1"/>
      <c r="F116" s="1"/>
      <c r="G116" s="1"/>
      <c r="H116" s="1"/>
      <c r="I116" s="379"/>
      <c r="J116" s="379"/>
      <c r="K116" s="379"/>
      <c r="L116" s="379"/>
      <c r="M116" s="379"/>
      <c r="N116" s="379"/>
      <c r="O116" s="379"/>
      <c r="P116" s="379"/>
      <c r="Q116" s="379"/>
      <c r="R116" s="379"/>
      <c r="S116" s="379"/>
      <c r="T116" s="379"/>
      <c r="U116" s="379"/>
      <c r="V116" s="379"/>
      <c r="W116" s="379"/>
      <c r="X116" s="379"/>
      <c r="Y116" s="379"/>
      <c r="Z116" s="379"/>
      <c r="AA116" s="379"/>
      <c r="AB116" s="379"/>
      <c r="AC116" s="379"/>
      <c r="AD116" s="379"/>
      <c r="AE116" s="379"/>
      <c r="AF116" s="379"/>
      <c r="AG116" s="379"/>
      <c r="AH116" s="379"/>
      <c r="AI116" s="379"/>
      <c r="AJ116" s="379"/>
      <c r="AK116" s="379"/>
      <c r="AL116" s="379"/>
      <c r="AM116" s="379"/>
      <c r="AO116" s="379"/>
      <c r="AP116" s="379"/>
      <c r="AQ116" s="379"/>
      <c r="AR116" s="379"/>
      <c r="AS116" s="379"/>
      <c r="AT116" s="379"/>
      <c r="AU116" s="379"/>
      <c r="AV116" s="379"/>
    </row>
    <row r="117" spans="1:48" ht="15.75" customHeight="1">
      <c r="A117" s="1"/>
      <c r="B117" s="1"/>
      <c r="C117" s="1"/>
      <c r="D117" s="1"/>
      <c r="E117" s="1"/>
      <c r="F117" s="1"/>
      <c r="G117" s="1"/>
      <c r="H117" s="1"/>
      <c r="I117" s="379"/>
      <c r="J117" s="379"/>
      <c r="K117" s="379"/>
      <c r="L117" s="379"/>
      <c r="M117" s="379"/>
      <c r="N117" s="379"/>
      <c r="O117" s="379"/>
      <c r="P117" s="379"/>
      <c r="Q117" s="379"/>
      <c r="R117" s="379"/>
      <c r="S117" s="379"/>
      <c r="T117" s="379"/>
      <c r="U117" s="379"/>
      <c r="V117" s="379"/>
      <c r="W117" s="379"/>
      <c r="X117" s="379"/>
      <c r="Y117" s="379"/>
      <c r="Z117" s="379"/>
      <c r="AA117" s="379"/>
      <c r="AB117" s="379"/>
      <c r="AC117" s="379"/>
      <c r="AD117" s="379"/>
      <c r="AE117" s="379"/>
      <c r="AF117" s="379"/>
      <c r="AG117" s="379"/>
      <c r="AH117" s="379"/>
      <c r="AI117" s="379"/>
      <c r="AJ117" s="379"/>
      <c r="AK117" s="379"/>
      <c r="AL117" s="379"/>
      <c r="AM117" s="379"/>
      <c r="AO117" s="379"/>
      <c r="AP117" s="379"/>
      <c r="AQ117" s="379"/>
      <c r="AR117" s="379"/>
      <c r="AS117" s="379"/>
      <c r="AT117" s="379"/>
      <c r="AU117" s="379"/>
      <c r="AV117" s="379"/>
    </row>
    <row r="118" spans="1:48" ht="15.75" customHeight="1">
      <c r="A118" s="1"/>
      <c r="B118" s="1"/>
      <c r="C118" s="1"/>
      <c r="D118" s="1"/>
      <c r="E118" s="1"/>
      <c r="F118" s="1"/>
      <c r="G118" s="1"/>
      <c r="H118" s="1"/>
      <c r="I118" s="379"/>
      <c r="J118" s="379"/>
      <c r="K118" s="379"/>
      <c r="L118" s="379"/>
      <c r="M118" s="379"/>
      <c r="N118" s="379"/>
      <c r="O118" s="379"/>
      <c r="P118" s="379"/>
      <c r="Q118" s="379"/>
      <c r="R118" s="379"/>
      <c r="S118" s="379"/>
      <c r="T118" s="379"/>
      <c r="U118" s="379"/>
      <c r="V118" s="379"/>
      <c r="W118" s="379"/>
      <c r="X118" s="379"/>
      <c r="Y118" s="379"/>
      <c r="Z118" s="379"/>
      <c r="AA118" s="379"/>
      <c r="AB118" s="379"/>
      <c r="AC118" s="379"/>
      <c r="AD118" s="379"/>
      <c r="AE118" s="379"/>
      <c r="AF118" s="379"/>
      <c r="AG118" s="379"/>
      <c r="AH118" s="379"/>
      <c r="AI118" s="379"/>
      <c r="AJ118" s="379"/>
      <c r="AK118" s="379"/>
      <c r="AL118" s="379"/>
      <c r="AM118" s="379"/>
      <c r="AO118" s="379"/>
      <c r="AP118" s="379"/>
      <c r="AQ118" s="379"/>
      <c r="AR118" s="379"/>
      <c r="AS118" s="379"/>
      <c r="AT118" s="379"/>
      <c r="AU118" s="379"/>
      <c r="AV118" s="379"/>
    </row>
    <row r="119" spans="1:48" ht="15.75" customHeight="1">
      <c r="A119" s="1"/>
      <c r="B119" s="1"/>
      <c r="C119" s="1"/>
      <c r="D119" s="1"/>
      <c r="E119" s="1"/>
      <c r="F119" s="1"/>
      <c r="G119" s="1"/>
      <c r="H119" s="1"/>
      <c r="I119" s="379"/>
      <c r="J119" s="379"/>
      <c r="K119" s="379"/>
      <c r="L119" s="379"/>
      <c r="M119" s="379"/>
      <c r="N119" s="379"/>
      <c r="O119" s="379"/>
      <c r="P119" s="379"/>
      <c r="Q119" s="379"/>
      <c r="R119" s="379"/>
      <c r="S119" s="379"/>
      <c r="T119" s="379"/>
      <c r="U119" s="379"/>
      <c r="V119" s="379"/>
      <c r="W119" s="379"/>
      <c r="X119" s="379"/>
      <c r="Y119" s="379"/>
      <c r="Z119" s="379"/>
      <c r="AA119" s="379"/>
      <c r="AB119" s="379"/>
      <c r="AC119" s="379"/>
      <c r="AD119" s="379"/>
      <c r="AE119" s="379"/>
      <c r="AF119" s="379"/>
      <c r="AG119" s="379"/>
      <c r="AH119" s="379"/>
      <c r="AI119" s="379"/>
      <c r="AJ119" s="379"/>
      <c r="AK119" s="379"/>
      <c r="AL119" s="379"/>
      <c r="AM119" s="379"/>
      <c r="AO119" s="379"/>
      <c r="AP119" s="379"/>
      <c r="AQ119" s="379"/>
      <c r="AR119" s="379"/>
      <c r="AS119" s="379"/>
      <c r="AT119" s="379"/>
      <c r="AU119" s="379"/>
      <c r="AV119" s="379"/>
    </row>
    <row r="120" spans="1:48" ht="15.75" customHeight="1">
      <c r="A120" s="1"/>
      <c r="B120" s="1"/>
      <c r="C120" s="1"/>
      <c r="D120" s="1"/>
      <c r="E120" s="1"/>
      <c r="F120" s="1"/>
      <c r="G120" s="1"/>
      <c r="H120" s="1"/>
      <c r="I120" s="379"/>
      <c r="J120" s="379"/>
      <c r="K120" s="379"/>
      <c r="L120" s="379"/>
      <c r="M120" s="379"/>
      <c r="N120" s="379"/>
      <c r="O120" s="379"/>
      <c r="P120" s="379"/>
      <c r="Q120" s="379"/>
      <c r="R120" s="379"/>
      <c r="S120" s="379"/>
      <c r="T120" s="379"/>
      <c r="U120" s="379"/>
      <c r="V120" s="379"/>
      <c r="W120" s="379"/>
      <c r="X120" s="379"/>
      <c r="Y120" s="379"/>
      <c r="Z120" s="379"/>
      <c r="AA120" s="379"/>
      <c r="AB120" s="379"/>
      <c r="AC120" s="379"/>
      <c r="AD120" s="379"/>
      <c r="AE120" s="379"/>
      <c r="AF120" s="379"/>
      <c r="AG120" s="379"/>
      <c r="AH120" s="379"/>
      <c r="AI120" s="379"/>
      <c r="AJ120" s="379"/>
      <c r="AK120" s="379"/>
      <c r="AL120" s="379"/>
      <c r="AM120" s="379"/>
      <c r="AO120" s="379"/>
      <c r="AP120" s="379"/>
      <c r="AQ120" s="379"/>
      <c r="AR120" s="379"/>
      <c r="AS120" s="379"/>
      <c r="AT120" s="379"/>
      <c r="AU120" s="379"/>
      <c r="AV120" s="379"/>
    </row>
    <row r="121" spans="1:48" ht="15.75" customHeight="1">
      <c r="A121" s="1"/>
      <c r="B121" s="1"/>
      <c r="C121" s="1"/>
      <c r="D121" s="1"/>
      <c r="E121" s="1"/>
      <c r="F121" s="1"/>
      <c r="G121" s="1"/>
      <c r="H121" s="1"/>
      <c r="I121" s="379"/>
      <c r="J121" s="379"/>
      <c r="K121" s="379"/>
      <c r="L121" s="379"/>
      <c r="M121" s="379"/>
      <c r="N121" s="379"/>
      <c r="O121" s="379"/>
      <c r="P121" s="379"/>
      <c r="Q121" s="379"/>
      <c r="R121" s="379"/>
      <c r="S121" s="379"/>
      <c r="T121" s="379"/>
      <c r="U121" s="379"/>
      <c r="V121" s="379"/>
      <c r="W121" s="379"/>
      <c r="X121" s="379"/>
      <c r="Y121" s="379"/>
      <c r="Z121" s="379"/>
      <c r="AA121" s="379"/>
      <c r="AB121" s="379"/>
      <c r="AC121" s="379"/>
      <c r="AD121" s="379"/>
      <c r="AE121" s="379"/>
      <c r="AF121" s="379"/>
      <c r="AG121" s="379"/>
      <c r="AH121" s="379"/>
      <c r="AI121" s="379"/>
      <c r="AJ121" s="379"/>
      <c r="AK121" s="379"/>
      <c r="AL121" s="379"/>
      <c r="AM121" s="379"/>
      <c r="AO121" s="379"/>
      <c r="AP121" s="379"/>
      <c r="AQ121" s="379"/>
      <c r="AR121" s="379"/>
      <c r="AS121" s="379"/>
      <c r="AT121" s="379"/>
      <c r="AU121" s="379"/>
      <c r="AV121" s="379"/>
    </row>
    <row r="122" spans="1:48" ht="15.75" customHeight="1">
      <c r="A122" s="1"/>
      <c r="B122" s="1"/>
      <c r="C122" s="1"/>
      <c r="D122" s="1"/>
      <c r="E122" s="1"/>
      <c r="F122" s="1"/>
      <c r="G122" s="1"/>
      <c r="H122" s="1"/>
      <c r="I122" s="379"/>
      <c r="J122" s="379"/>
      <c r="K122" s="379"/>
      <c r="L122" s="379"/>
      <c r="M122" s="379"/>
      <c r="N122" s="379"/>
      <c r="O122" s="379"/>
      <c r="P122" s="379"/>
      <c r="Q122" s="379"/>
      <c r="R122" s="379"/>
      <c r="S122" s="379"/>
      <c r="T122" s="379"/>
      <c r="U122" s="379"/>
      <c r="V122" s="379"/>
      <c r="W122" s="379"/>
      <c r="X122" s="379"/>
      <c r="Y122" s="379"/>
      <c r="Z122" s="379"/>
      <c r="AA122" s="379"/>
      <c r="AB122" s="379"/>
      <c r="AC122" s="379"/>
      <c r="AD122" s="379"/>
      <c r="AE122" s="379"/>
      <c r="AF122" s="379"/>
      <c r="AG122" s="379"/>
      <c r="AH122" s="379"/>
      <c r="AI122" s="379"/>
      <c r="AJ122" s="379"/>
      <c r="AK122" s="379"/>
      <c r="AL122" s="379"/>
      <c r="AM122" s="379"/>
      <c r="AO122" s="379"/>
      <c r="AP122" s="379"/>
      <c r="AQ122" s="379"/>
      <c r="AR122" s="379"/>
      <c r="AS122" s="379"/>
      <c r="AT122" s="379"/>
      <c r="AU122" s="379"/>
      <c r="AV122" s="379"/>
    </row>
    <row r="123" spans="1:48" ht="15.75" customHeight="1">
      <c r="A123" s="1"/>
      <c r="B123" s="1"/>
      <c r="C123" s="1"/>
      <c r="D123" s="1"/>
      <c r="E123" s="1"/>
      <c r="F123" s="1"/>
      <c r="G123" s="1"/>
      <c r="H123" s="1"/>
      <c r="I123" s="379"/>
      <c r="J123" s="379"/>
      <c r="K123" s="379"/>
      <c r="L123" s="379"/>
      <c r="M123" s="379"/>
      <c r="N123" s="379"/>
      <c r="O123" s="379"/>
      <c r="P123" s="379"/>
      <c r="Q123" s="379"/>
      <c r="R123" s="379"/>
      <c r="S123" s="379"/>
      <c r="T123" s="379"/>
      <c r="U123" s="379"/>
      <c r="V123" s="379"/>
      <c r="W123" s="379"/>
      <c r="X123" s="379"/>
      <c r="Y123" s="379"/>
      <c r="Z123" s="379"/>
      <c r="AA123" s="379"/>
      <c r="AB123" s="379"/>
      <c r="AC123" s="379"/>
      <c r="AD123" s="379"/>
      <c r="AE123" s="379"/>
      <c r="AF123" s="379"/>
      <c r="AG123" s="379"/>
      <c r="AH123" s="379"/>
      <c r="AI123" s="379"/>
      <c r="AJ123" s="379"/>
      <c r="AK123" s="379"/>
      <c r="AL123" s="379"/>
      <c r="AM123" s="379"/>
      <c r="AO123" s="379"/>
      <c r="AP123" s="379"/>
      <c r="AQ123" s="379"/>
      <c r="AR123" s="379"/>
      <c r="AS123" s="379"/>
      <c r="AT123" s="379"/>
      <c r="AU123" s="379"/>
      <c r="AV123" s="379"/>
    </row>
    <row r="124" spans="1:48" ht="15.75" customHeight="1">
      <c r="A124" s="1"/>
      <c r="B124" s="1"/>
      <c r="C124" s="1"/>
      <c r="D124" s="1"/>
      <c r="E124" s="1"/>
      <c r="F124" s="1"/>
      <c r="G124" s="1"/>
      <c r="H124" s="1"/>
      <c r="I124" s="379"/>
      <c r="J124" s="379"/>
      <c r="K124" s="379"/>
      <c r="L124" s="379"/>
      <c r="M124" s="379"/>
      <c r="N124" s="379"/>
      <c r="O124" s="379"/>
      <c r="P124" s="379"/>
      <c r="Q124" s="379"/>
      <c r="R124" s="379"/>
      <c r="S124" s="379"/>
      <c r="T124" s="379"/>
      <c r="U124" s="379"/>
      <c r="V124" s="379"/>
      <c r="W124" s="379"/>
      <c r="X124" s="379"/>
      <c r="Y124" s="379"/>
      <c r="Z124" s="379"/>
      <c r="AA124" s="379"/>
      <c r="AB124" s="379"/>
      <c r="AC124" s="379"/>
      <c r="AD124" s="379"/>
      <c r="AE124" s="379"/>
      <c r="AF124" s="379"/>
      <c r="AG124" s="379"/>
      <c r="AH124" s="379"/>
      <c r="AI124" s="379"/>
      <c r="AJ124" s="379"/>
      <c r="AK124" s="379"/>
      <c r="AL124" s="379"/>
      <c r="AM124" s="379"/>
      <c r="AO124" s="379"/>
      <c r="AP124" s="379"/>
      <c r="AQ124" s="379"/>
      <c r="AR124" s="379"/>
      <c r="AS124" s="379"/>
      <c r="AT124" s="379"/>
      <c r="AU124" s="379"/>
      <c r="AV124" s="379"/>
    </row>
    <row r="125" spans="1:48" ht="15.75" customHeight="1">
      <c r="A125" s="1"/>
      <c r="B125" s="1"/>
      <c r="C125" s="1"/>
      <c r="D125" s="1"/>
      <c r="E125" s="1"/>
      <c r="F125" s="1"/>
      <c r="G125" s="1"/>
      <c r="H125" s="1"/>
      <c r="I125" s="379"/>
      <c r="J125" s="379"/>
      <c r="K125" s="379"/>
      <c r="L125" s="379"/>
      <c r="M125" s="379"/>
      <c r="N125" s="379"/>
      <c r="O125" s="379"/>
      <c r="P125" s="379"/>
      <c r="Q125" s="379"/>
      <c r="R125" s="379"/>
      <c r="S125" s="379"/>
      <c r="T125" s="379"/>
      <c r="U125" s="379"/>
      <c r="V125" s="379"/>
      <c r="W125" s="379"/>
      <c r="X125" s="379"/>
      <c r="Y125" s="379"/>
      <c r="Z125" s="379"/>
      <c r="AA125" s="379"/>
      <c r="AB125" s="379"/>
      <c r="AC125" s="379"/>
      <c r="AD125" s="379"/>
      <c r="AE125" s="379"/>
      <c r="AF125" s="379"/>
      <c r="AG125" s="379"/>
      <c r="AH125" s="379"/>
      <c r="AI125" s="379"/>
      <c r="AJ125" s="379"/>
      <c r="AK125" s="379"/>
      <c r="AL125" s="379"/>
      <c r="AM125" s="379"/>
      <c r="AO125" s="379"/>
      <c r="AP125" s="379"/>
      <c r="AQ125" s="379"/>
      <c r="AR125" s="379"/>
      <c r="AS125" s="379"/>
      <c r="AT125" s="379"/>
      <c r="AU125" s="379"/>
      <c r="AV125" s="379"/>
    </row>
    <row r="126" spans="1:48" ht="15.75" customHeight="1">
      <c r="A126" s="1"/>
      <c r="B126" s="1"/>
      <c r="C126" s="1"/>
      <c r="D126" s="1"/>
      <c r="E126" s="1"/>
      <c r="F126" s="1"/>
      <c r="G126" s="1"/>
      <c r="H126" s="1"/>
      <c r="I126" s="379"/>
      <c r="J126" s="379"/>
      <c r="K126" s="379"/>
      <c r="L126" s="379"/>
      <c r="M126" s="379"/>
      <c r="N126" s="379"/>
      <c r="O126" s="379"/>
      <c r="P126" s="379"/>
      <c r="Q126" s="379"/>
      <c r="R126" s="379"/>
      <c r="S126" s="379"/>
      <c r="T126" s="379"/>
      <c r="U126" s="379"/>
      <c r="V126" s="379"/>
      <c r="W126" s="379"/>
      <c r="X126" s="379"/>
      <c r="Y126" s="379"/>
      <c r="Z126" s="379"/>
      <c r="AA126" s="379"/>
      <c r="AB126" s="379"/>
      <c r="AC126" s="379"/>
      <c r="AD126" s="379"/>
      <c r="AE126" s="379"/>
      <c r="AF126" s="379"/>
      <c r="AG126" s="379"/>
      <c r="AH126" s="379"/>
      <c r="AI126" s="379"/>
      <c r="AJ126" s="379"/>
      <c r="AK126" s="379"/>
      <c r="AL126" s="379"/>
      <c r="AM126" s="379"/>
      <c r="AO126" s="379"/>
      <c r="AP126" s="379"/>
      <c r="AQ126" s="379"/>
      <c r="AR126" s="379"/>
      <c r="AS126" s="379"/>
      <c r="AT126" s="379"/>
      <c r="AU126" s="379"/>
      <c r="AV126" s="379"/>
    </row>
    <row r="127" spans="1:48" ht="15.75" customHeight="1">
      <c r="A127" s="1"/>
      <c r="B127" s="1"/>
      <c r="C127" s="1"/>
      <c r="D127" s="1"/>
      <c r="E127" s="1"/>
      <c r="F127" s="1"/>
      <c r="G127" s="1"/>
      <c r="H127" s="1"/>
      <c r="I127" s="379"/>
      <c r="J127" s="379"/>
      <c r="K127" s="379"/>
      <c r="L127" s="379"/>
      <c r="M127" s="379"/>
      <c r="N127" s="379"/>
      <c r="O127" s="379"/>
      <c r="P127" s="379"/>
      <c r="Q127" s="379"/>
      <c r="R127" s="379"/>
      <c r="S127" s="379"/>
      <c r="T127" s="379"/>
      <c r="U127" s="379"/>
      <c r="V127" s="379"/>
      <c r="W127" s="379"/>
      <c r="X127" s="379"/>
      <c r="Y127" s="379"/>
      <c r="Z127" s="379"/>
      <c r="AA127" s="379"/>
      <c r="AB127" s="379"/>
      <c r="AC127" s="379"/>
      <c r="AD127" s="379"/>
      <c r="AE127" s="379"/>
      <c r="AF127" s="379"/>
      <c r="AG127" s="379"/>
      <c r="AH127" s="379"/>
      <c r="AI127" s="379"/>
      <c r="AJ127" s="379"/>
      <c r="AK127" s="379"/>
      <c r="AL127" s="379"/>
      <c r="AM127" s="379"/>
      <c r="AO127" s="379"/>
      <c r="AP127" s="379"/>
      <c r="AQ127" s="379"/>
      <c r="AR127" s="379"/>
      <c r="AS127" s="379"/>
      <c r="AT127" s="379"/>
      <c r="AU127" s="379"/>
      <c r="AV127" s="379"/>
    </row>
    <row r="128" spans="1:48" ht="15.75" customHeight="1">
      <c r="A128" s="1"/>
      <c r="B128" s="1"/>
      <c r="C128" s="1"/>
      <c r="D128" s="1"/>
      <c r="E128" s="1"/>
      <c r="F128" s="1"/>
      <c r="G128" s="1"/>
      <c r="H128" s="1"/>
      <c r="I128" s="379"/>
      <c r="J128" s="379"/>
      <c r="K128" s="379"/>
      <c r="L128" s="379"/>
      <c r="M128" s="379"/>
      <c r="N128" s="379"/>
      <c r="O128" s="379"/>
      <c r="P128" s="379"/>
      <c r="Q128" s="379"/>
      <c r="R128" s="379"/>
      <c r="S128" s="379"/>
      <c r="T128" s="379"/>
      <c r="U128" s="379"/>
      <c r="V128" s="379"/>
      <c r="W128" s="379"/>
      <c r="X128" s="379"/>
      <c r="Y128" s="379"/>
      <c r="Z128" s="379"/>
      <c r="AA128" s="379"/>
      <c r="AB128" s="379"/>
      <c r="AC128" s="379"/>
      <c r="AD128" s="379"/>
      <c r="AE128" s="379"/>
      <c r="AF128" s="379"/>
      <c r="AG128" s="379"/>
      <c r="AH128" s="379"/>
      <c r="AI128" s="379"/>
      <c r="AJ128" s="379"/>
      <c r="AK128" s="379"/>
      <c r="AL128" s="379"/>
      <c r="AM128" s="379"/>
      <c r="AO128" s="379"/>
      <c r="AP128" s="379"/>
      <c r="AQ128" s="379"/>
      <c r="AR128" s="379"/>
      <c r="AS128" s="379"/>
      <c r="AT128" s="379"/>
      <c r="AU128" s="379"/>
      <c r="AV128" s="379"/>
    </row>
    <row r="129" spans="1:48" ht="15.75" customHeight="1">
      <c r="A129" s="1"/>
      <c r="B129" s="1"/>
      <c r="C129" s="1"/>
      <c r="D129" s="1"/>
      <c r="E129" s="1"/>
      <c r="F129" s="1"/>
      <c r="G129" s="1"/>
      <c r="H129" s="1"/>
      <c r="I129" s="379"/>
      <c r="J129" s="379"/>
      <c r="K129" s="379"/>
      <c r="L129" s="379"/>
      <c r="M129" s="379"/>
      <c r="N129" s="379"/>
      <c r="O129" s="379"/>
      <c r="P129" s="379"/>
      <c r="Q129" s="379"/>
      <c r="R129" s="379"/>
      <c r="S129" s="379"/>
      <c r="T129" s="379"/>
      <c r="U129" s="379"/>
      <c r="V129" s="379"/>
      <c r="W129" s="379"/>
      <c r="X129" s="379"/>
      <c r="Y129" s="379"/>
      <c r="Z129" s="379"/>
      <c r="AA129" s="379"/>
      <c r="AB129" s="379"/>
      <c r="AC129" s="379"/>
      <c r="AD129" s="379"/>
      <c r="AE129" s="379"/>
      <c r="AF129" s="379"/>
      <c r="AG129" s="379"/>
      <c r="AH129" s="379"/>
      <c r="AI129" s="379"/>
      <c r="AJ129" s="379"/>
      <c r="AK129" s="379"/>
      <c r="AL129" s="379"/>
      <c r="AM129" s="379"/>
      <c r="AO129" s="379"/>
      <c r="AP129" s="379"/>
      <c r="AQ129" s="379"/>
      <c r="AR129" s="379"/>
      <c r="AS129" s="379"/>
      <c r="AT129" s="379"/>
      <c r="AU129" s="379"/>
      <c r="AV129" s="379"/>
    </row>
    <row r="130" spans="1:48" ht="15.75" customHeight="1">
      <c r="A130" s="1"/>
      <c r="B130" s="1"/>
      <c r="C130" s="1"/>
      <c r="D130" s="1"/>
      <c r="E130" s="1"/>
      <c r="F130" s="1"/>
      <c r="G130" s="1"/>
      <c r="H130" s="1"/>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O130" s="379"/>
      <c r="AP130" s="379"/>
      <c r="AQ130" s="379"/>
      <c r="AR130" s="379"/>
      <c r="AS130" s="379"/>
      <c r="AT130" s="379"/>
      <c r="AU130" s="379"/>
      <c r="AV130" s="379"/>
    </row>
    <row r="131" spans="1:48" ht="15.75" customHeight="1">
      <c r="A131" s="1"/>
      <c r="B131" s="1"/>
      <c r="C131" s="1"/>
      <c r="D131" s="1"/>
      <c r="E131" s="1"/>
      <c r="F131" s="1"/>
      <c r="G131" s="1"/>
      <c r="H131" s="1"/>
      <c r="I131" s="379"/>
      <c r="J131" s="379"/>
      <c r="K131" s="379"/>
      <c r="L131" s="379"/>
      <c r="M131" s="379"/>
      <c r="N131" s="379"/>
      <c r="O131" s="379"/>
      <c r="P131" s="379"/>
      <c r="Q131" s="379"/>
      <c r="R131" s="379"/>
      <c r="S131" s="379"/>
      <c r="T131" s="379"/>
      <c r="U131" s="379"/>
      <c r="V131" s="379"/>
      <c r="W131" s="379"/>
      <c r="X131" s="379"/>
      <c r="Y131" s="379"/>
      <c r="Z131" s="379"/>
      <c r="AA131" s="379"/>
      <c r="AB131" s="379"/>
      <c r="AC131" s="379"/>
      <c r="AD131" s="379"/>
      <c r="AE131" s="379"/>
      <c r="AF131" s="379"/>
      <c r="AG131" s="379"/>
      <c r="AH131" s="379"/>
      <c r="AI131" s="379"/>
      <c r="AJ131" s="379"/>
      <c r="AK131" s="379"/>
      <c r="AL131" s="379"/>
      <c r="AM131" s="379"/>
      <c r="AO131" s="379"/>
      <c r="AP131" s="379"/>
      <c r="AQ131" s="379"/>
      <c r="AR131" s="379"/>
      <c r="AS131" s="379"/>
      <c r="AT131" s="379"/>
      <c r="AU131" s="379"/>
      <c r="AV131" s="379"/>
    </row>
    <row r="132" spans="1:48" ht="15.75" customHeight="1">
      <c r="A132" s="1"/>
      <c r="B132" s="1"/>
      <c r="C132" s="1"/>
      <c r="D132" s="1"/>
      <c r="E132" s="1"/>
      <c r="F132" s="1"/>
      <c r="G132" s="1"/>
      <c r="H132" s="1"/>
      <c r="I132" s="379"/>
      <c r="J132" s="379"/>
      <c r="K132" s="379"/>
      <c r="L132" s="379"/>
      <c r="M132" s="379"/>
      <c r="N132" s="379"/>
      <c r="O132" s="379"/>
      <c r="P132" s="379"/>
      <c r="Q132" s="379"/>
      <c r="R132" s="379"/>
      <c r="S132" s="379"/>
      <c r="T132" s="379"/>
      <c r="U132" s="379"/>
      <c r="V132" s="379"/>
      <c r="W132" s="379"/>
      <c r="X132" s="379"/>
      <c r="Y132" s="379"/>
      <c r="Z132" s="379"/>
      <c r="AA132" s="379"/>
      <c r="AB132" s="379"/>
      <c r="AC132" s="379"/>
      <c r="AD132" s="379"/>
      <c r="AE132" s="379"/>
      <c r="AF132" s="379"/>
      <c r="AG132" s="379"/>
      <c r="AH132" s="379"/>
      <c r="AI132" s="379"/>
      <c r="AJ132" s="379"/>
      <c r="AK132" s="379"/>
      <c r="AL132" s="379"/>
      <c r="AM132" s="379"/>
      <c r="AO132" s="379"/>
      <c r="AP132" s="379"/>
      <c r="AQ132" s="379"/>
      <c r="AR132" s="379"/>
      <c r="AS132" s="379"/>
      <c r="AT132" s="379"/>
      <c r="AU132" s="379"/>
      <c r="AV132" s="379"/>
    </row>
    <row r="133" spans="1:48" ht="15.75" customHeight="1">
      <c r="A133" s="1"/>
      <c r="B133" s="1"/>
      <c r="C133" s="1"/>
      <c r="D133" s="1"/>
      <c r="E133" s="1"/>
      <c r="F133" s="1"/>
      <c r="G133" s="1"/>
      <c r="H133" s="1"/>
      <c r="I133" s="379"/>
      <c r="J133" s="379"/>
      <c r="K133" s="379"/>
      <c r="L133" s="379"/>
      <c r="M133" s="379"/>
      <c r="N133" s="379"/>
      <c r="O133" s="379"/>
      <c r="P133" s="379"/>
      <c r="Q133" s="379"/>
      <c r="R133" s="379"/>
      <c r="S133" s="379"/>
      <c r="T133" s="379"/>
      <c r="U133" s="379"/>
      <c r="V133" s="379"/>
      <c r="W133" s="379"/>
      <c r="X133" s="379"/>
      <c r="Y133" s="379"/>
      <c r="Z133" s="379"/>
      <c r="AA133" s="379"/>
      <c r="AB133" s="379"/>
      <c r="AC133" s="379"/>
      <c r="AD133" s="379"/>
      <c r="AE133" s="379"/>
      <c r="AF133" s="379"/>
      <c r="AG133" s="379"/>
      <c r="AH133" s="379"/>
      <c r="AI133" s="379"/>
      <c r="AJ133" s="379"/>
      <c r="AK133" s="379"/>
      <c r="AL133" s="379"/>
      <c r="AM133" s="379"/>
      <c r="AO133" s="379"/>
      <c r="AP133" s="379"/>
      <c r="AQ133" s="379"/>
      <c r="AR133" s="379"/>
      <c r="AS133" s="379"/>
      <c r="AT133" s="379"/>
      <c r="AU133" s="379"/>
      <c r="AV133" s="379"/>
    </row>
    <row r="134" spans="1:48" ht="15.75" customHeight="1">
      <c r="A134" s="1"/>
      <c r="B134" s="1"/>
      <c r="C134" s="1"/>
      <c r="D134" s="1"/>
      <c r="E134" s="1"/>
      <c r="F134" s="1"/>
      <c r="G134" s="1"/>
      <c r="H134" s="1"/>
      <c r="I134" s="379"/>
      <c r="J134" s="379"/>
      <c r="K134" s="379"/>
      <c r="L134" s="379"/>
      <c r="M134" s="379"/>
      <c r="N134" s="379"/>
      <c r="O134" s="379"/>
      <c r="P134" s="379"/>
      <c r="Q134" s="379"/>
      <c r="R134" s="379"/>
      <c r="S134" s="379"/>
      <c r="T134" s="379"/>
      <c r="U134" s="379"/>
      <c r="V134" s="379"/>
      <c r="W134" s="379"/>
      <c r="X134" s="379"/>
      <c r="Y134" s="379"/>
      <c r="Z134" s="379"/>
      <c r="AA134" s="379"/>
      <c r="AB134" s="379"/>
      <c r="AC134" s="379"/>
      <c r="AD134" s="379"/>
      <c r="AE134" s="379"/>
      <c r="AF134" s="379"/>
      <c r="AG134" s="379"/>
      <c r="AH134" s="379"/>
      <c r="AI134" s="379"/>
      <c r="AJ134" s="379"/>
      <c r="AK134" s="379"/>
      <c r="AL134" s="379"/>
      <c r="AM134" s="379"/>
      <c r="AO134" s="379"/>
      <c r="AP134" s="379"/>
      <c r="AQ134" s="379"/>
      <c r="AR134" s="379"/>
      <c r="AS134" s="379"/>
      <c r="AT134" s="379"/>
      <c r="AU134" s="379"/>
      <c r="AV134" s="379"/>
    </row>
    <row r="135" spans="1:48" ht="15.75" customHeight="1">
      <c r="A135" s="1"/>
      <c r="B135" s="1"/>
      <c r="C135" s="1"/>
      <c r="D135" s="1"/>
      <c r="E135" s="1"/>
      <c r="F135" s="1"/>
      <c r="G135" s="1"/>
      <c r="H135" s="1"/>
      <c r="I135" s="379"/>
      <c r="J135" s="379"/>
      <c r="K135" s="379"/>
      <c r="L135" s="379"/>
      <c r="M135" s="379"/>
      <c r="N135" s="379"/>
      <c r="O135" s="379"/>
      <c r="P135" s="379"/>
      <c r="Q135" s="379"/>
      <c r="R135" s="379"/>
      <c r="S135" s="379"/>
      <c r="T135" s="379"/>
      <c r="U135" s="379"/>
      <c r="V135" s="379"/>
      <c r="W135" s="379"/>
      <c r="X135" s="379"/>
      <c r="Y135" s="379"/>
      <c r="Z135" s="379"/>
      <c r="AA135" s="379"/>
      <c r="AB135" s="379"/>
      <c r="AC135" s="379"/>
      <c r="AD135" s="379"/>
      <c r="AE135" s="379"/>
      <c r="AF135" s="379"/>
      <c r="AG135" s="379"/>
      <c r="AH135" s="379"/>
      <c r="AI135" s="379"/>
      <c r="AJ135" s="379"/>
      <c r="AK135" s="379"/>
      <c r="AL135" s="379"/>
      <c r="AM135" s="379"/>
      <c r="AO135" s="379"/>
      <c r="AP135" s="379"/>
      <c r="AQ135" s="379"/>
      <c r="AR135" s="379"/>
      <c r="AS135" s="379"/>
      <c r="AT135" s="379"/>
      <c r="AU135" s="379"/>
      <c r="AV135" s="379"/>
    </row>
    <row r="136" spans="1:48" ht="15.75" customHeight="1">
      <c r="A136" s="1"/>
      <c r="B136" s="1"/>
      <c r="C136" s="1"/>
      <c r="D136" s="1"/>
      <c r="E136" s="1"/>
      <c r="F136" s="1"/>
      <c r="G136" s="1"/>
      <c r="H136" s="1"/>
      <c r="I136" s="379"/>
      <c r="J136" s="379"/>
      <c r="K136" s="379"/>
      <c r="L136" s="379"/>
      <c r="M136" s="379"/>
      <c r="N136" s="379"/>
      <c r="O136" s="379"/>
      <c r="P136" s="379"/>
      <c r="Q136" s="379"/>
      <c r="R136" s="379"/>
      <c r="S136" s="379"/>
      <c r="T136" s="379"/>
      <c r="U136" s="379"/>
      <c r="V136" s="379"/>
      <c r="W136" s="379"/>
      <c r="X136" s="379"/>
      <c r="Y136" s="379"/>
      <c r="Z136" s="379"/>
      <c r="AA136" s="379"/>
      <c r="AB136" s="379"/>
      <c r="AC136" s="379"/>
      <c r="AD136" s="379"/>
      <c r="AE136" s="379"/>
      <c r="AF136" s="379"/>
      <c r="AG136" s="379"/>
      <c r="AH136" s="379"/>
      <c r="AI136" s="379"/>
      <c r="AJ136" s="379"/>
      <c r="AK136" s="379"/>
      <c r="AL136" s="379"/>
      <c r="AM136" s="379"/>
      <c r="AO136" s="379"/>
      <c r="AP136" s="379"/>
      <c r="AQ136" s="379"/>
      <c r="AR136" s="379"/>
      <c r="AS136" s="379"/>
      <c r="AT136" s="379"/>
      <c r="AU136" s="379"/>
      <c r="AV136" s="379"/>
    </row>
    <row r="137" spans="1:48" ht="15.75" customHeight="1">
      <c r="A137" s="1"/>
      <c r="B137" s="1"/>
      <c r="C137" s="1"/>
      <c r="D137" s="1"/>
      <c r="E137" s="1"/>
      <c r="F137" s="1"/>
      <c r="G137" s="1"/>
      <c r="H137" s="1"/>
      <c r="I137" s="379"/>
      <c r="J137" s="379"/>
      <c r="K137" s="379"/>
      <c r="L137" s="379"/>
      <c r="M137" s="379"/>
      <c r="N137" s="379"/>
      <c r="O137" s="379"/>
      <c r="P137" s="379"/>
      <c r="Q137" s="379"/>
      <c r="R137" s="379"/>
      <c r="S137" s="379"/>
      <c r="T137" s="379"/>
      <c r="U137" s="379"/>
      <c r="V137" s="379"/>
      <c r="W137" s="379"/>
      <c r="X137" s="379"/>
      <c r="Y137" s="379"/>
      <c r="Z137" s="379"/>
      <c r="AA137" s="379"/>
      <c r="AB137" s="379"/>
      <c r="AC137" s="379"/>
      <c r="AD137" s="379"/>
      <c r="AE137" s="379"/>
      <c r="AF137" s="379"/>
      <c r="AG137" s="379"/>
      <c r="AH137" s="379"/>
      <c r="AI137" s="379"/>
      <c r="AJ137" s="379"/>
      <c r="AK137" s="379"/>
      <c r="AL137" s="379"/>
      <c r="AM137" s="379"/>
      <c r="AO137" s="379"/>
      <c r="AP137" s="379"/>
      <c r="AQ137" s="379"/>
      <c r="AR137" s="379"/>
      <c r="AS137" s="379"/>
      <c r="AT137" s="379"/>
      <c r="AU137" s="379"/>
      <c r="AV137" s="379"/>
    </row>
    <row r="138" spans="1:48" ht="15.75" customHeight="1">
      <c r="A138" s="1"/>
      <c r="B138" s="1"/>
      <c r="C138" s="1"/>
      <c r="D138" s="1"/>
      <c r="E138" s="1"/>
      <c r="F138" s="1"/>
      <c r="G138" s="1"/>
      <c r="H138" s="1"/>
      <c r="I138" s="379"/>
      <c r="J138" s="379"/>
      <c r="K138" s="379"/>
      <c r="L138" s="379"/>
      <c r="M138" s="379"/>
      <c r="N138" s="379"/>
      <c r="O138" s="379"/>
      <c r="P138" s="379"/>
      <c r="Q138" s="379"/>
      <c r="R138" s="379"/>
      <c r="S138" s="379"/>
      <c r="T138" s="379"/>
      <c r="U138" s="379"/>
      <c r="V138" s="379"/>
      <c r="W138" s="379"/>
      <c r="X138" s="379"/>
      <c r="Y138" s="379"/>
      <c r="Z138" s="379"/>
      <c r="AA138" s="379"/>
      <c r="AB138" s="379"/>
      <c r="AC138" s="379"/>
      <c r="AD138" s="379"/>
      <c r="AE138" s="379"/>
      <c r="AF138" s="379"/>
      <c r="AG138" s="379"/>
      <c r="AH138" s="379"/>
      <c r="AI138" s="379"/>
      <c r="AJ138" s="379"/>
      <c r="AK138" s="379"/>
      <c r="AL138" s="379"/>
      <c r="AM138" s="379"/>
      <c r="AO138" s="379"/>
      <c r="AP138" s="379"/>
      <c r="AQ138" s="379"/>
      <c r="AR138" s="379"/>
      <c r="AS138" s="379"/>
      <c r="AT138" s="379"/>
      <c r="AU138" s="379"/>
      <c r="AV138" s="379"/>
    </row>
    <row r="139" spans="1:48" ht="15.75" customHeight="1">
      <c r="A139" s="1"/>
      <c r="B139" s="1"/>
      <c r="C139" s="1"/>
      <c r="D139" s="1"/>
      <c r="E139" s="1"/>
      <c r="F139" s="1"/>
      <c r="G139" s="1"/>
      <c r="H139" s="1"/>
      <c r="I139" s="379"/>
      <c r="J139" s="379"/>
      <c r="K139" s="379"/>
      <c r="L139" s="379"/>
      <c r="M139" s="379"/>
      <c r="N139" s="379"/>
      <c r="O139" s="379"/>
      <c r="P139" s="379"/>
      <c r="Q139" s="379"/>
      <c r="R139" s="379"/>
      <c r="S139" s="379"/>
      <c r="T139" s="379"/>
      <c r="U139" s="379"/>
      <c r="V139" s="379"/>
      <c r="W139" s="379"/>
      <c r="X139" s="379"/>
      <c r="Y139" s="379"/>
      <c r="Z139" s="379"/>
      <c r="AA139" s="379"/>
      <c r="AB139" s="379"/>
      <c r="AC139" s="379"/>
      <c r="AD139" s="379"/>
      <c r="AE139" s="379"/>
      <c r="AF139" s="379"/>
      <c r="AG139" s="379"/>
      <c r="AH139" s="379"/>
      <c r="AI139" s="379"/>
      <c r="AJ139" s="379"/>
      <c r="AK139" s="379"/>
      <c r="AL139" s="379"/>
      <c r="AM139" s="379"/>
      <c r="AO139" s="379"/>
      <c r="AP139" s="379"/>
      <c r="AQ139" s="379"/>
      <c r="AR139" s="379"/>
      <c r="AS139" s="379"/>
      <c r="AT139" s="379"/>
      <c r="AU139" s="379"/>
      <c r="AV139" s="379"/>
    </row>
    <row r="140" spans="1:48" ht="15.75" customHeight="1">
      <c r="A140" s="1"/>
      <c r="B140" s="1"/>
      <c r="C140" s="1"/>
      <c r="D140" s="1"/>
      <c r="E140" s="1"/>
      <c r="F140" s="1"/>
      <c r="G140" s="1"/>
      <c r="H140" s="1"/>
      <c r="I140" s="379"/>
      <c r="J140" s="379"/>
      <c r="K140" s="379"/>
      <c r="L140" s="379"/>
      <c r="M140" s="379"/>
      <c r="N140" s="379"/>
      <c r="O140" s="379"/>
      <c r="P140" s="379"/>
      <c r="Q140" s="379"/>
      <c r="R140" s="379"/>
      <c r="S140" s="379"/>
      <c r="T140" s="379"/>
      <c r="U140" s="379"/>
      <c r="V140" s="379"/>
      <c r="W140" s="379"/>
      <c r="X140" s="379"/>
      <c r="Y140" s="379"/>
      <c r="Z140" s="379"/>
      <c r="AA140" s="379"/>
      <c r="AB140" s="379"/>
      <c r="AC140" s="379"/>
      <c r="AD140" s="379"/>
      <c r="AE140" s="379"/>
      <c r="AF140" s="379"/>
      <c r="AG140" s="379"/>
      <c r="AH140" s="379"/>
      <c r="AI140" s="379"/>
      <c r="AJ140" s="379"/>
      <c r="AK140" s="379"/>
      <c r="AL140" s="379"/>
      <c r="AM140" s="379"/>
      <c r="AO140" s="379"/>
      <c r="AP140" s="379"/>
      <c r="AQ140" s="379"/>
      <c r="AR140" s="379"/>
      <c r="AS140" s="379"/>
      <c r="AT140" s="379"/>
      <c r="AU140" s="379"/>
      <c r="AV140" s="379"/>
    </row>
    <row r="141" spans="1:48" ht="15.75" customHeight="1">
      <c r="A141" s="1"/>
      <c r="B141" s="1"/>
      <c r="C141" s="1"/>
      <c r="D141" s="1"/>
      <c r="E141" s="1"/>
      <c r="F141" s="1"/>
      <c r="G141" s="1"/>
      <c r="H141" s="1"/>
      <c r="I141" s="379"/>
      <c r="J141" s="379"/>
      <c r="K141" s="379"/>
      <c r="L141" s="379"/>
      <c r="M141" s="379"/>
      <c r="N141" s="379"/>
      <c r="O141" s="379"/>
      <c r="P141" s="379"/>
      <c r="Q141" s="379"/>
      <c r="R141" s="379"/>
      <c r="S141" s="379"/>
      <c r="T141" s="379"/>
      <c r="U141" s="379"/>
      <c r="V141" s="379"/>
      <c r="W141" s="379"/>
      <c r="X141" s="379"/>
      <c r="Y141" s="379"/>
      <c r="Z141" s="379"/>
      <c r="AA141" s="379"/>
      <c r="AB141" s="379"/>
      <c r="AC141" s="379"/>
      <c r="AD141" s="379"/>
      <c r="AE141" s="379"/>
      <c r="AF141" s="379"/>
      <c r="AG141" s="379"/>
      <c r="AH141" s="379"/>
      <c r="AI141" s="379"/>
      <c r="AJ141" s="379"/>
      <c r="AK141" s="379"/>
      <c r="AL141" s="379"/>
      <c r="AM141" s="379"/>
      <c r="AO141" s="379"/>
      <c r="AP141" s="379"/>
      <c r="AQ141" s="379"/>
      <c r="AR141" s="379"/>
      <c r="AS141" s="379"/>
      <c r="AT141" s="379"/>
      <c r="AU141" s="379"/>
      <c r="AV141" s="379"/>
    </row>
    <row r="142" spans="1:48" ht="15.75" customHeight="1">
      <c r="A142" s="1"/>
      <c r="B142" s="1"/>
      <c r="C142" s="1"/>
      <c r="D142" s="1"/>
      <c r="E142" s="1"/>
      <c r="F142" s="1"/>
      <c r="G142" s="1"/>
      <c r="H142" s="1"/>
      <c r="I142" s="379"/>
      <c r="J142" s="379"/>
      <c r="K142" s="379"/>
      <c r="L142" s="379"/>
      <c r="M142" s="379"/>
      <c r="N142" s="379"/>
      <c r="O142" s="379"/>
      <c r="P142" s="379"/>
      <c r="Q142" s="379"/>
      <c r="R142" s="379"/>
      <c r="S142" s="379"/>
      <c r="T142" s="379"/>
      <c r="U142" s="379"/>
      <c r="V142" s="379"/>
      <c r="W142" s="379"/>
      <c r="X142" s="379"/>
      <c r="Y142" s="379"/>
      <c r="Z142" s="379"/>
      <c r="AA142" s="379"/>
      <c r="AB142" s="379"/>
      <c r="AC142" s="379"/>
      <c r="AD142" s="379"/>
      <c r="AE142" s="379"/>
      <c r="AF142" s="379"/>
      <c r="AG142" s="379"/>
      <c r="AH142" s="379"/>
      <c r="AI142" s="379"/>
      <c r="AJ142" s="379"/>
      <c r="AK142" s="379"/>
      <c r="AL142" s="379"/>
      <c r="AM142" s="379"/>
      <c r="AO142" s="379"/>
      <c r="AP142" s="379"/>
      <c r="AQ142" s="379"/>
      <c r="AR142" s="379"/>
      <c r="AS142" s="379"/>
      <c r="AT142" s="379"/>
      <c r="AU142" s="379"/>
      <c r="AV142" s="379"/>
    </row>
    <row r="143" spans="1:48" ht="15.75" customHeight="1">
      <c r="A143" s="1"/>
      <c r="B143" s="1"/>
      <c r="C143" s="1"/>
      <c r="D143" s="1"/>
      <c r="E143" s="1"/>
      <c r="F143" s="1"/>
      <c r="G143" s="1"/>
      <c r="H143" s="1"/>
      <c r="I143" s="379"/>
      <c r="J143" s="379"/>
      <c r="K143" s="379"/>
      <c r="L143" s="379"/>
      <c r="M143" s="379"/>
      <c r="N143" s="379"/>
      <c r="O143" s="379"/>
      <c r="P143" s="379"/>
      <c r="Q143" s="379"/>
      <c r="R143" s="379"/>
      <c r="S143" s="379"/>
      <c r="T143" s="379"/>
      <c r="U143" s="379"/>
      <c r="V143" s="379"/>
      <c r="W143" s="379"/>
      <c r="X143" s="379"/>
      <c r="Y143" s="379"/>
      <c r="Z143" s="379"/>
      <c r="AA143" s="379"/>
      <c r="AB143" s="379"/>
      <c r="AC143" s="379"/>
      <c r="AD143" s="379"/>
      <c r="AE143" s="379"/>
      <c r="AF143" s="379"/>
      <c r="AG143" s="379"/>
      <c r="AH143" s="379"/>
      <c r="AI143" s="379"/>
      <c r="AJ143" s="379"/>
      <c r="AK143" s="379"/>
      <c r="AL143" s="379"/>
      <c r="AM143" s="379"/>
      <c r="AO143" s="379"/>
      <c r="AP143" s="379"/>
      <c r="AQ143" s="379"/>
      <c r="AR143" s="379"/>
      <c r="AS143" s="379"/>
      <c r="AT143" s="379"/>
      <c r="AU143" s="379"/>
      <c r="AV143" s="379"/>
    </row>
    <row r="144" spans="1:48" ht="15.75" customHeight="1">
      <c r="A144" s="1"/>
      <c r="B144" s="1"/>
      <c r="C144" s="1"/>
      <c r="D144" s="1"/>
      <c r="E144" s="1"/>
      <c r="F144" s="1"/>
      <c r="G144" s="1"/>
      <c r="H144" s="1"/>
      <c r="I144" s="379"/>
      <c r="J144" s="379"/>
      <c r="K144" s="379"/>
      <c r="L144" s="379"/>
      <c r="M144" s="379"/>
      <c r="N144" s="379"/>
      <c r="O144" s="379"/>
      <c r="P144" s="379"/>
      <c r="Q144" s="379"/>
      <c r="R144" s="379"/>
      <c r="S144" s="379"/>
      <c r="T144" s="379"/>
      <c r="U144" s="379"/>
      <c r="V144" s="379"/>
      <c r="W144" s="379"/>
      <c r="X144" s="379"/>
      <c r="Y144" s="379"/>
      <c r="Z144" s="379"/>
      <c r="AA144" s="379"/>
      <c r="AB144" s="379"/>
      <c r="AC144" s="379"/>
      <c r="AD144" s="379"/>
      <c r="AE144" s="379"/>
      <c r="AF144" s="379"/>
      <c r="AG144" s="379"/>
      <c r="AH144" s="379"/>
      <c r="AI144" s="379"/>
      <c r="AJ144" s="379"/>
      <c r="AK144" s="379"/>
      <c r="AL144" s="379"/>
      <c r="AM144" s="379"/>
      <c r="AO144" s="379"/>
      <c r="AP144" s="379"/>
      <c r="AQ144" s="379"/>
      <c r="AR144" s="379"/>
      <c r="AS144" s="379"/>
      <c r="AT144" s="379"/>
      <c r="AU144" s="379"/>
      <c r="AV144" s="379"/>
    </row>
    <row r="145" spans="1:48" ht="15.75" customHeight="1">
      <c r="A145" s="1"/>
      <c r="B145" s="1"/>
      <c r="C145" s="1"/>
      <c r="D145" s="1"/>
      <c r="E145" s="1"/>
      <c r="F145" s="1"/>
      <c r="G145" s="1"/>
      <c r="H145" s="1"/>
      <c r="I145" s="379"/>
      <c r="J145" s="379"/>
      <c r="K145" s="379"/>
      <c r="L145" s="379"/>
      <c r="M145" s="379"/>
      <c r="N145" s="379"/>
      <c r="O145" s="379"/>
      <c r="P145" s="379"/>
      <c r="Q145" s="379"/>
      <c r="R145" s="379"/>
      <c r="S145" s="379"/>
      <c r="T145" s="379"/>
      <c r="U145" s="379"/>
      <c r="V145" s="379"/>
      <c r="W145" s="379"/>
      <c r="X145" s="379"/>
      <c r="Y145" s="379"/>
      <c r="Z145" s="379"/>
      <c r="AA145" s="379"/>
      <c r="AB145" s="379"/>
      <c r="AC145" s="379"/>
      <c r="AD145" s="379"/>
      <c r="AE145" s="379"/>
      <c r="AF145" s="379"/>
      <c r="AG145" s="379"/>
      <c r="AH145" s="379"/>
      <c r="AI145" s="379"/>
      <c r="AJ145" s="379"/>
      <c r="AK145" s="379"/>
      <c r="AL145" s="379"/>
      <c r="AM145" s="379"/>
      <c r="AO145" s="379"/>
      <c r="AP145" s="379"/>
      <c r="AQ145" s="379"/>
      <c r="AR145" s="379"/>
      <c r="AS145" s="379"/>
      <c r="AT145" s="379"/>
      <c r="AU145" s="379"/>
      <c r="AV145" s="379"/>
    </row>
    <row r="146" spans="1:48" ht="15.75" customHeight="1">
      <c r="A146" s="1"/>
      <c r="B146" s="1"/>
      <c r="C146" s="1"/>
      <c r="D146" s="1"/>
      <c r="E146" s="1"/>
      <c r="F146" s="1"/>
      <c r="G146" s="1"/>
      <c r="H146" s="1"/>
      <c r="I146" s="379"/>
      <c r="J146" s="379"/>
      <c r="K146" s="379"/>
      <c r="L146" s="379"/>
      <c r="M146" s="379"/>
      <c r="N146" s="379"/>
      <c r="O146" s="379"/>
      <c r="P146" s="379"/>
      <c r="Q146" s="379"/>
      <c r="R146" s="379"/>
      <c r="S146" s="379"/>
      <c r="T146" s="379"/>
      <c r="U146" s="379"/>
      <c r="V146" s="379"/>
      <c r="W146" s="379"/>
      <c r="X146" s="379"/>
      <c r="Y146" s="379"/>
      <c r="Z146" s="379"/>
      <c r="AA146" s="379"/>
      <c r="AB146" s="379"/>
      <c r="AC146" s="379"/>
      <c r="AD146" s="379"/>
      <c r="AE146" s="379"/>
      <c r="AF146" s="379"/>
      <c r="AG146" s="379"/>
      <c r="AH146" s="379"/>
      <c r="AI146" s="379"/>
      <c r="AJ146" s="379"/>
      <c r="AK146" s="379"/>
      <c r="AL146" s="379"/>
      <c r="AM146" s="379"/>
      <c r="AO146" s="379"/>
      <c r="AP146" s="379"/>
      <c r="AQ146" s="379"/>
      <c r="AR146" s="379"/>
      <c r="AS146" s="379"/>
      <c r="AT146" s="379"/>
      <c r="AU146" s="379"/>
      <c r="AV146" s="379"/>
    </row>
    <row r="147" spans="1:48" ht="15.75" customHeight="1">
      <c r="A147" s="1"/>
      <c r="B147" s="1"/>
      <c r="C147" s="1"/>
      <c r="D147" s="1"/>
      <c r="E147" s="1"/>
      <c r="F147" s="1"/>
      <c r="G147" s="1"/>
      <c r="H147" s="1"/>
      <c r="I147" s="379"/>
      <c r="J147" s="379"/>
      <c r="K147" s="379"/>
      <c r="L147" s="379"/>
      <c r="M147" s="379"/>
      <c r="N147" s="379"/>
      <c r="O147" s="379"/>
      <c r="P147" s="379"/>
      <c r="Q147" s="379"/>
      <c r="R147" s="379"/>
      <c r="S147" s="379"/>
      <c r="T147" s="379"/>
      <c r="U147" s="379"/>
      <c r="V147" s="379"/>
      <c r="W147" s="379"/>
      <c r="X147" s="379"/>
      <c r="Y147" s="379"/>
      <c r="Z147" s="379"/>
      <c r="AA147" s="379"/>
      <c r="AB147" s="379"/>
      <c r="AC147" s="379"/>
      <c r="AD147" s="379"/>
      <c r="AE147" s="379"/>
      <c r="AF147" s="379"/>
      <c r="AG147" s="379"/>
      <c r="AH147" s="379"/>
      <c r="AI147" s="379"/>
      <c r="AJ147" s="379"/>
      <c r="AK147" s="379"/>
      <c r="AL147" s="379"/>
      <c r="AM147" s="379"/>
      <c r="AO147" s="379"/>
      <c r="AP147" s="379"/>
      <c r="AQ147" s="379"/>
      <c r="AR147" s="379"/>
      <c r="AS147" s="379"/>
      <c r="AT147" s="379"/>
      <c r="AU147" s="379"/>
      <c r="AV147" s="379"/>
    </row>
    <row r="148" spans="1:48" ht="15.75" customHeight="1">
      <c r="A148" s="1"/>
      <c r="B148" s="1"/>
      <c r="C148" s="1"/>
      <c r="D148" s="1"/>
      <c r="E148" s="1"/>
      <c r="F148" s="1"/>
      <c r="G148" s="1"/>
      <c r="H148" s="1"/>
      <c r="I148" s="379"/>
      <c r="J148" s="379"/>
      <c r="K148" s="379"/>
      <c r="L148" s="379"/>
      <c r="M148" s="379"/>
      <c r="N148" s="379"/>
      <c r="O148" s="379"/>
      <c r="P148" s="379"/>
      <c r="Q148" s="379"/>
      <c r="R148" s="379"/>
      <c r="S148" s="379"/>
      <c r="T148" s="379"/>
      <c r="U148" s="379"/>
      <c r="V148" s="379"/>
      <c r="W148" s="379"/>
      <c r="X148" s="379"/>
      <c r="Y148" s="379"/>
      <c r="Z148" s="379"/>
      <c r="AA148" s="379"/>
      <c r="AB148" s="379"/>
      <c r="AC148" s="379"/>
      <c r="AD148" s="379"/>
      <c r="AE148" s="379"/>
      <c r="AF148" s="379"/>
      <c r="AG148" s="379"/>
      <c r="AH148" s="379"/>
      <c r="AI148" s="379"/>
      <c r="AJ148" s="379"/>
      <c r="AK148" s="379"/>
      <c r="AL148" s="379"/>
      <c r="AM148" s="379"/>
      <c r="AO148" s="379"/>
      <c r="AP148" s="379"/>
      <c r="AQ148" s="379"/>
      <c r="AR148" s="379"/>
      <c r="AS148" s="379"/>
      <c r="AT148" s="379"/>
      <c r="AU148" s="379"/>
      <c r="AV148" s="379"/>
    </row>
    <row r="149" spans="1:48" ht="15.75" customHeight="1">
      <c r="A149" s="1"/>
      <c r="B149" s="1"/>
      <c r="C149" s="1"/>
      <c r="D149" s="1"/>
      <c r="E149" s="1"/>
      <c r="F149" s="1"/>
      <c r="G149" s="1"/>
      <c r="H149" s="1"/>
      <c r="I149" s="379"/>
      <c r="J149" s="379"/>
      <c r="K149" s="379"/>
      <c r="L149" s="379"/>
      <c r="M149" s="379"/>
      <c r="N149" s="379"/>
      <c r="O149" s="379"/>
      <c r="P149" s="379"/>
      <c r="Q149" s="379"/>
      <c r="R149" s="379"/>
      <c r="S149" s="379"/>
      <c r="T149" s="379"/>
      <c r="U149" s="379"/>
      <c r="V149" s="379"/>
      <c r="W149" s="379"/>
      <c r="X149" s="379"/>
      <c r="Y149" s="379"/>
      <c r="Z149" s="379"/>
      <c r="AA149" s="379"/>
      <c r="AB149" s="379"/>
      <c r="AC149" s="379"/>
      <c r="AD149" s="379"/>
      <c r="AE149" s="379"/>
      <c r="AF149" s="379"/>
      <c r="AG149" s="379"/>
      <c r="AH149" s="379"/>
      <c r="AI149" s="379"/>
      <c r="AJ149" s="379"/>
      <c r="AK149" s="379"/>
      <c r="AL149" s="379"/>
      <c r="AM149" s="379"/>
      <c r="AO149" s="379"/>
      <c r="AP149" s="379"/>
      <c r="AQ149" s="379"/>
      <c r="AR149" s="379"/>
      <c r="AS149" s="379"/>
      <c r="AT149" s="379"/>
      <c r="AU149" s="379"/>
      <c r="AV149" s="379"/>
    </row>
    <row r="150" spans="1:48" ht="15.75" customHeight="1">
      <c r="A150" s="1"/>
      <c r="B150" s="1"/>
      <c r="C150" s="1"/>
      <c r="D150" s="1"/>
      <c r="E150" s="1"/>
      <c r="F150" s="1"/>
      <c r="G150" s="1"/>
      <c r="H150" s="1"/>
      <c r="I150" s="379"/>
      <c r="J150" s="379"/>
      <c r="K150" s="379"/>
      <c r="L150" s="379"/>
      <c r="M150" s="379"/>
      <c r="N150" s="379"/>
      <c r="O150" s="379"/>
      <c r="P150" s="379"/>
      <c r="Q150" s="379"/>
      <c r="R150" s="379"/>
      <c r="S150" s="379"/>
      <c r="T150" s="379"/>
      <c r="U150" s="379"/>
      <c r="V150" s="379"/>
      <c r="W150" s="379"/>
      <c r="X150" s="379"/>
      <c r="Y150" s="379"/>
      <c r="Z150" s="379"/>
      <c r="AA150" s="379"/>
      <c r="AB150" s="379"/>
      <c r="AC150" s="379"/>
      <c r="AD150" s="379"/>
      <c r="AE150" s="379"/>
      <c r="AF150" s="379"/>
      <c r="AG150" s="379"/>
      <c r="AH150" s="379"/>
      <c r="AI150" s="379"/>
      <c r="AJ150" s="379"/>
      <c r="AK150" s="379"/>
      <c r="AL150" s="379"/>
      <c r="AM150" s="379"/>
      <c r="AO150" s="379"/>
      <c r="AP150" s="379"/>
      <c r="AQ150" s="379"/>
      <c r="AR150" s="379"/>
      <c r="AS150" s="379"/>
      <c r="AT150" s="379"/>
      <c r="AU150" s="379"/>
      <c r="AV150" s="379"/>
    </row>
    <row r="151" spans="1:48" ht="15.75" customHeight="1">
      <c r="A151" s="1"/>
      <c r="B151" s="1"/>
      <c r="C151" s="1"/>
      <c r="D151" s="1"/>
      <c r="E151" s="1"/>
      <c r="F151" s="1"/>
      <c r="G151" s="1"/>
      <c r="H151" s="1"/>
      <c r="I151" s="379"/>
      <c r="J151" s="379"/>
      <c r="K151" s="379"/>
      <c r="L151" s="379"/>
      <c r="M151" s="379"/>
      <c r="N151" s="379"/>
      <c r="O151" s="379"/>
      <c r="P151" s="379"/>
      <c r="Q151" s="379"/>
      <c r="R151" s="379"/>
      <c r="S151" s="379"/>
      <c r="T151" s="379"/>
      <c r="U151" s="379"/>
      <c r="V151" s="379"/>
      <c r="W151" s="379"/>
      <c r="X151" s="379"/>
      <c r="Y151" s="379"/>
      <c r="Z151" s="379"/>
      <c r="AA151" s="379"/>
      <c r="AB151" s="379"/>
      <c r="AC151" s="379"/>
      <c r="AD151" s="379"/>
      <c r="AE151" s="379"/>
      <c r="AF151" s="379"/>
      <c r="AG151" s="379"/>
      <c r="AH151" s="379"/>
      <c r="AI151" s="379"/>
      <c r="AJ151" s="379"/>
      <c r="AK151" s="379"/>
      <c r="AL151" s="379"/>
      <c r="AM151" s="379"/>
      <c r="AO151" s="379"/>
      <c r="AP151" s="379"/>
      <c r="AQ151" s="379"/>
      <c r="AR151" s="379"/>
      <c r="AS151" s="379"/>
      <c r="AT151" s="379"/>
      <c r="AU151" s="379"/>
      <c r="AV151" s="379"/>
    </row>
    <row r="152" spans="1:48" ht="15.75" customHeight="1">
      <c r="A152" s="1"/>
      <c r="B152" s="1"/>
      <c r="C152" s="1"/>
      <c r="D152" s="1"/>
      <c r="E152" s="1"/>
      <c r="F152" s="1"/>
      <c r="G152" s="1"/>
      <c r="H152" s="1"/>
      <c r="I152" s="379"/>
      <c r="J152" s="379"/>
      <c r="K152" s="379"/>
      <c r="L152" s="379"/>
      <c r="M152" s="379"/>
      <c r="N152" s="379"/>
      <c r="O152" s="379"/>
      <c r="P152" s="379"/>
      <c r="Q152" s="379"/>
      <c r="R152" s="379"/>
      <c r="S152" s="379"/>
      <c r="T152" s="379"/>
      <c r="U152" s="379"/>
      <c r="V152" s="379"/>
      <c r="W152" s="379"/>
      <c r="X152" s="379"/>
      <c r="Y152" s="379"/>
      <c r="Z152" s="379"/>
      <c r="AA152" s="379"/>
      <c r="AB152" s="379"/>
      <c r="AC152" s="379"/>
      <c r="AD152" s="379"/>
      <c r="AE152" s="379"/>
      <c r="AF152" s="379"/>
      <c r="AG152" s="379"/>
      <c r="AH152" s="379"/>
      <c r="AI152" s="379"/>
      <c r="AJ152" s="379"/>
      <c r="AK152" s="379"/>
      <c r="AL152" s="379"/>
      <c r="AM152" s="379"/>
      <c r="AO152" s="379"/>
      <c r="AP152" s="379"/>
      <c r="AQ152" s="379"/>
      <c r="AR152" s="379"/>
      <c r="AS152" s="379"/>
      <c r="AT152" s="379"/>
      <c r="AU152" s="379"/>
      <c r="AV152" s="379"/>
    </row>
    <row r="153" spans="1:48" ht="15.75" customHeight="1">
      <c r="A153" s="1"/>
      <c r="B153" s="1"/>
      <c r="C153" s="1"/>
      <c r="D153" s="1"/>
      <c r="E153" s="1"/>
      <c r="F153" s="1"/>
      <c r="G153" s="1"/>
      <c r="H153" s="1"/>
      <c r="I153" s="379"/>
      <c r="J153" s="379"/>
      <c r="K153" s="379"/>
      <c r="L153" s="379"/>
      <c r="M153" s="379"/>
      <c r="N153" s="379"/>
      <c r="O153" s="379"/>
      <c r="P153" s="379"/>
      <c r="Q153" s="379"/>
      <c r="R153" s="379"/>
      <c r="S153" s="379"/>
      <c r="T153" s="379"/>
      <c r="U153" s="379"/>
      <c r="V153" s="379"/>
      <c r="W153" s="379"/>
      <c r="X153" s="379"/>
      <c r="Y153" s="379"/>
      <c r="Z153" s="379"/>
      <c r="AA153" s="379"/>
      <c r="AB153" s="379"/>
      <c r="AC153" s="379"/>
      <c r="AD153" s="379"/>
      <c r="AE153" s="379"/>
      <c r="AF153" s="379"/>
      <c r="AG153" s="379"/>
      <c r="AH153" s="379"/>
      <c r="AI153" s="379"/>
      <c r="AJ153" s="379"/>
      <c r="AK153" s="379"/>
      <c r="AL153" s="379"/>
      <c r="AM153" s="379"/>
      <c r="AO153" s="379"/>
      <c r="AP153" s="379"/>
      <c r="AQ153" s="379"/>
      <c r="AR153" s="379"/>
      <c r="AS153" s="379"/>
      <c r="AT153" s="379"/>
      <c r="AU153" s="379"/>
      <c r="AV153" s="379"/>
    </row>
    <row r="154" spans="1:48" ht="15.75" customHeight="1">
      <c r="A154" s="1"/>
      <c r="B154" s="1"/>
      <c r="C154" s="1"/>
      <c r="D154" s="1"/>
      <c r="E154" s="1"/>
      <c r="F154" s="1"/>
      <c r="G154" s="1"/>
      <c r="H154" s="1"/>
      <c r="I154" s="379"/>
      <c r="J154" s="379"/>
      <c r="K154" s="379"/>
      <c r="L154" s="379"/>
      <c r="M154" s="379"/>
      <c r="N154" s="379"/>
      <c r="O154" s="379"/>
      <c r="P154" s="379"/>
      <c r="Q154" s="379"/>
      <c r="R154" s="379"/>
      <c r="S154" s="379"/>
      <c r="T154" s="379"/>
      <c r="U154" s="379"/>
      <c r="V154" s="379"/>
      <c r="W154" s="379"/>
      <c r="X154" s="379"/>
      <c r="Y154" s="379"/>
      <c r="Z154" s="379"/>
      <c r="AA154" s="379"/>
      <c r="AB154" s="379"/>
      <c r="AC154" s="379"/>
      <c r="AD154" s="379"/>
      <c r="AE154" s="379"/>
      <c r="AF154" s="379"/>
      <c r="AG154" s="379"/>
      <c r="AH154" s="379"/>
      <c r="AI154" s="379"/>
      <c r="AJ154" s="379"/>
      <c r="AK154" s="379"/>
      <c r="AL154" s="379"/>
      <c r="AM154" s="379"/>
      <c r="AO154" s="379"/>
      <c r="AP154" s="379"/>
      <c r="AQ154" s="379"/>
      <c r="AR154" s="379"/>
      <c r="AS154" s="379"/>
      <c r="AT154" s="379"/>
      <c r="AU154" s="379"/>
      <c r="AV154" s="379"/>
    </row>
    <row r="155" spans="1:48" ht="15.75" customHeight="1">
      <c r="A155" s="1"/>
      <c r="B155" s="1"/>
      <c r="C155" s="1"/>
      <c r="D155" s="1"/>
      <c r="E155" s="1"/>
      <c r="F155" s="1"/>
      <c r="G155" s="1"/>
      <c r="H155" s="1"/>
      <c r="I155" s="379"/>
      <c r="J155" s="379"/>
      <c r="K155" s="379"/>
      <c r="L155" s="379"/>
      <c r="M155" s="379"/>
      <c r="N155" s="379"/>
      <c r="O155" s="379"/>
      <c r="P155" s="379"/>
      <c r="Q155" s="379"/>
      <c r="R155" s="379"/>
      <c r="S155" s="379"/>
      <c r="T155" s="379"/>
      <c r="U155" s="379"/>
      <c r="V155" s="379"/>
      <c r="W155" s="379"/>
      <c r="X155" s="379"/>
      <c r="Y155" s="379"/>
      <c r="Z155" s="379"/>
      <c r="AA155" s="379"/>
      <c r="AB155" s="379"/>
      <c r="AC155" s="379"/>
      <c r="AD155" s="379"/>
      <c r="AE155" s="379"/>
      <c r="AF155" s="379"/>
      <c r="AG155" s="379"/>
      <c r="AH155" s="379"/>
      <c r="AI155" s="379"/>
      <c r="AJ155" s="379"/>
      <c r="AK155" s="379"/>
      <c r="AL155" s="379"/>
      <c r="AM155" s="379"/>
      <c r="AO155" s="379"/>
      <c r="AP155" s="379"/>
      <c r="AQ155" s="379"/>
      <c r="AR155" s="379"/>
      <c r="AS155" s="379"/>
      <c r="AT155" s="379"/>
      <c r="AU155" s="379"/>
      <c r="AV155" s="379"/>
    </row>
    <row r="156" spans="1:48" ht="15.75" customHeight="1">
      <c r="A156" s="1"/>
      <c r="B156" s="1"/>
      <c r="C156" s="1"/>
      <c r="D156" s="1"/>
      <c r="E156" s="1"/>
      <c r="F156" s="1"/>
      <c r="G156" s="1"/>
      <c r="H156" s="1"/>
      <c r="I156" s="379"/>
      <c r="J156" s="379"/>
      <c r="K156" s="379"/>
      <c r="L156" s="379"/>
      <c r="M156" s="379"/>
      <c r="N156" s="379"/>
      <c r="O156" s="379"/>
      <c r="P156" s="379"/>
      <c r="Q156" s="379"/>
      <c r="R156" s="379"/>
      <c r="S156" s="379"/>
      <c r="T156" s="379"/>
      <c r="U156" s="379"/>
      <c r="V156" s="379"/>
      <c r="W156" s="379"/>
      <c r="X156" s="379"/>
      <c r="Y156" s="379"/>
      <c r="Z156" s="379"/>
      <c r="AA156" s="379"/>
      <c r="AB156" s="379"/>
      <c r="AC156" s="379"/>
      <c r="AD156" s="379"/>
      <c r="AE156" s="379"/>
      <c r="AF156" s="379"/>
      <c r="AG156" s="379"/>
      <c r="AH156" s="379"/>
      <c r="AI156" s="379"/>
      <c r="AJ156" s="379"/>
      <c r="AK156" s="379"/>
      <c r="AL156" s="379"/>
      <c r="AM156" s="379"/>
      <c r="AO156" s="379"/>
      <c r="AP156" s="379"/>
      <c r="AQ156" s="379"/>
      <c r="AR156" s="379"/>
      <c r="AS156" s="379"/>
      <c r="AT156" s="379"/>
      <c r="AU156" s="379"/>
      <c r="AV156" s="379"/>
    </row>
    <row r="157" spans="1:48" ht="15.75" customHeight="1">
      <c r="A157" s="1"/>
      <c r="B157" s="1"/>
      <c r="C157" s="1"/>
      <c r="D157" s="1"/>
      <c r="E157" s="1"/>
      <c r="F157" s="1"/>
      <c r="G157" s="1"/>
      <c r="H157" s="1"/>
      <c r="I157" s="379"/>
      <c r="J157" s="379"/>
      <c r="K157" s="379"/>
      <c r="L157" s="379"/>
      <c r="M157" s="379"/>
      <c r="N157" s="379"/>
      <c r="O157" s="379"/>
      <c r="P157" s="379"/>
      <c r="Q157" s="379"/>
      <c r="R157" s="379"/>
      <c r="S157" s="379"/>
      <c r="T157" s="379"/>
      <c r="U157" s="379"/>
      <c r="V157" s="379"/>
      <c r="W157" s="379"/>
      <c r="X157" s="379"/>
      <c r="Y157" s="379"/>
      <c r="Z157" s="379"/>
      <c r="AA157" s="379"/>
      <c r="AB157" s="379"/>
      <c r="AC157" s="379"/>
      <c r="AD157" s="379"/>
      <c r="AE157" s="379"/>
      <c r="AF157" s="379"/>
      <c r="AG157" s="379"/>
      <c r="AH157" s="379"/>
      <c r="AI157" s="379"/>
      <c r="AJ157" s="379"/>
      <c r="AK157" s="379"/>
      <c r="AL157" s="379"/>
      <c r="AM157" s="379"/>
      <c r="AO157" s="379"/>
      <c r="AP157" s="379"/>
      <c r="AQ157" s="379"/>
      <c r="AR157" s="379"/>
      <c r="AS157" s="379"/>
      <c r="AT157" s="379"/>
      <c r="AU157" s="379"/>
      <c r="AV157" s="379"/>
    </row>
    <row r="158" spans="1:48" ht="15.75" customHeight="1">
      <c r="A158" s="1"/>
      <c r="B158" s="1"/>
      <c r="C158" s="1"/>
      <c r="D158" s="1"/>
      <c r="E158" s="1"/>
      <c r="F158" s="1"/>
      <c r="G158" s="1"/>
      <c r="H158" s="1"/>
      <c r="I158" s="379"/>
      <c r="J158" s="379"/>
      <c r="K158" s="379"/>
      <c r="L158" s="379"/>
      <c r="M158" s="379"/>
      <c r="N158" s="379"/>
      <c r="O158" s="379"/>
      <c r="P158" s="379"/>
      <c r="Q158" s="379"/>
      <c r="R158" s="379"/>
      <c r="S158" s="379"/>
      <c r="T158" s="379"/>
      <c r="U158" s="379"/>
      <c r="V158" s="379"/>
      <c r="W158" s="379"/>
      <c r="X158" s="379"/>
      <c r="Y158" s="379"/>
      <c r="Z158" s="379"/>
      <c r="AA158" s="379"/>
      <c r="AB158" s="379"/>
      <c r="AC158" s="379"/>
      <c r="AD158" s="379"/>
      <c r="AE158" s="379"/>
      <c r="AF158" s="379"/>
      <c r="AG158" s="379"/>
      <c r="AH158" s="379"/>
      <c r="AI158" s="379"/>
      <c r="AJ158" s="379"/>
      <c r="AK158" s="379"/>
      <c r="AL158" s="379"/>
      <c r="AM158" s="379"/>
      <c r="AO158" s="379"/>
      <c r="AP158" s="379"/>
      <c r="AQ158" s="379"/>
      <c r="AR158" s="379"/>
      <c r="AS158" s="379"/>
      <c r="AT158" s="379"/>
      <c r="AU158" s="379"/>
      <c r="AV158" s="379"/>
    </row>
    <row r="159" spans="1:48" ht="15.75" customHeight="1">
      <c r="A159" s="1"/>
      <c r="B159" s="1"/>
      <c r="C159" s="1"/>
      <c r="D159" s="1"/>
      <c r="E159" s="1"/>
      <c r="F159" s="1"/>
      <c r="G159" s="1"/>
      <c r="H159" s="1"/>
      <c r="I159" s="379"/>
      <c r="J159" s="379"/>
      <c r="K159" s="379"/>
      <c r="L159" s="379"/>
      <c r="M159" s="379"/>
      <c r="N159" s="379"/>
      <c r="O159" s="379"/>
      <c r="P159" s="379"/>
      <c r="Q159" s="379"/>
      <c r="R159" s="379"/>
      <c r="S159" s="379"/>
      <c r="T159" s="379"/>
      <c r="U159" s="379"/>
      <c r="V159" s="379"/>
      <c r="W159" s="379"/>
      <c r="X159" s="379"/>
      <c r="Y159" s="379"/>
      <c r="Z159" s="379"/>
      <c r="AA159" s="379"/>
      <c r="AB159" s="379"/>
      <c r="AC159" s="379"/>
      <c r="AD159" s="379"/>
      <c r="AE159" s="379"/>
      <c r="AF159" s="379"/>
      <c r="AG159" s="379"/>
      <c r="AH159" s="379"/>
      <c r="AI159" s="379"/>
      <c r="AJ159" s="379"/>
      <c r="AK159" s="379"/>
      <c r="AL159" s="379"/>
      <c r="AM159" s="379"/>
      <c r="AO159" s="379"/>
      <c r="AP159" s="379"/>
      <c r="AQ159" s="379"/>
      <c r="AR159" s="379"/>
      <c r="AS159" s="379"/>
      <c r="AT159" s="379"/>
      <c r="AU159" s="379"/>
      <c r="AV159" s="379"/>
    </row>
    <row r="160" spans="1:48" ht="15.75" customHeight="1">
      <c r="A160" s="1"/>
      <c r="B160" s="1"/>
      <c r="C160" s="1"/>
      <c r="D160" s="1"/>
      <c r="E160" s="1"/>
      <c r="F160" s="1"/>
      <c r="G160" s="1"/>
      <c r="H160" s="1"/>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O160" s="379"/>
      <c r="AP160" s="379"/>
      <c r="AQ160" s="379"/>
      <c r="AR160" s="379"/>
      <c r="AS160" s="379"/>
      <c r="AT160" s="379"/>
      <c r="AU160" s="379"/>
      <c r="AV160" s="379"/>
    </row>
    <row r="161" spans="1:48" ht="15.75" customHeight="1">
      <c r="A161" s="1"/>
      <c r="B161" s="1"/>
      <c r="C161" s="1"/>
      <c r="D161" s="1"/>
      <c r="E161" s="1"/>
      <c r="F161" s="1"/>
      <c r="G161" s="1"/>
      <c r="H161" s="1"/>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O161" s="379"/>
      <c r="AP161" s="379"/>
      <c r="AQ161" s="379"/>
      <c r="AR161" s="379"/>
      <c r="AS161" s="379"/>
      <c r="AT161" s="379"/>
      <c r="AU161" s="379"/>
      <c r="AV161" s="379"/>
    </row>
    <row r="162" spans="1:48" ht="15.75" customHeight="1">
      <c r="A162" s="1"/>
      <c r="B162" s="1"/>
      <c r="C162" s="1"/>
      <c r="D162" s="1"/>
      <c r="E162" s="1"/>
      <c r="F162" s="1"/>
      <c r="G162" s="1"/>
      <c r="H162" s="1"/>
      <c r="I162" s="379"/>
      <c r="J162" s="379"/>
      <c r="K162" s="379"/>
      <c r="L162" s="379"/>
      <c r="M162" s="379"/>
      <c r="N162" s="379"/>
      <c r="O162" s="379"/>
      <c r="P162" s="379"/>
      <c r="Q162" s="379"/>
      <c r="R162" s="379"/>
      <c r="S162" s="379"/>
      <c r="T162" s="379"/>
      <c r="U162" s="379"/>
      <c r="V162" s="379"/>
      <c r="W162" s="379"/>
      <c r="X162" s="379"/>
      <c r="Y162" s="379"/>
      <c r="Z162" s="379"/>
      <c r="AA162" s="379"/>
      <c r="AB162" s="379"/>
      <c r="AC162" s="379"/>
      <c r="AD162" s="379"/>
      <c r="AE162" s="379"/>
      <c r="AF162" s="379"/>
      <c r="AG162" s="379"/>
      <c r="AH162" s="379"/>
      <c r="AI162" s="379"/>
      <c r="AJ162" s="379"/>
      <c r="AK162" s="379"/>
      <c r="AL162" s="379"/>
      <c r="AM162" s="379"/>
      <c r="AO162" s="379"/>
      <c r="AP162" s="379"/>
      <c r="AQ162" s="379"/>
      <c r="AR162" s="379"/>
      <c r="AS162" s="379"/>
      <c r="AT162" s="379"/>
      <c r="AU162" s="379"/>
      <c r="AV162" s="379"/>
    </row>
    <row r="163" spans="1:48" ht="15.75" customHeight="1">
      <c r="A163" s="1"/>
      <c r="B163" s="1"/>
      <c r="C163" s="1"/>
      <c r="D163" s="1"/>
      <c r="E163" s="1"/>
      <c r="F163" s="1"/>
      <c r="G163" s="1"/>
      <c r="H163" s="1"/>
      <c r="I163" s="379"/>
      <c r="J163" s="379"/>
      <c r="K163" s="379"/>
      <c r="L163" s="379"/>
      <c r="M163" s="379"/>
      <c r="N163" s="379"/>
      <c r="O163" s="379"/>
      <c r="P163" s="379"/>
      <c r="Q163" s="379"/>
      <c r="R163" s="379"/>
      <c r="S163" s="379"/>
      <c r="T163" s="379"/>
      <c r="U163" s="379"/>
      <c r="V163" s="379"/>
      <c r="W163" s="379"/>
      <c r="X163" s="379"/>
      <c r="Y163" s="379"/>
      <c r="Z163" s="379"/>
      <c r="AA163" s="379"/>
      <c r="AB163" s="379"/>
      <c r="AC163" s="379"/>
      <c r="AD163" s="379"/>
      <c r="AE163" s="379"/>
      <c r="AF163" s="379"/>
      <c r="AG163" s="379"/>
      <c r="AH163" s="379"/>
      <c r="AI163" s="379"/>
      <c r="AJ163" s="379"/>
      <c r="AK163" s="379"/>
      <c r="AL163" s="379"/>
      <c r="AM163" s="379"/>
      <c r="AO163" s="379"/>
      <c r="AP163" s="379"/>
      <c r="AQ163" s="379"/>
      <c r="AR163" s="379"/>
      <c r="AS163" s="379"/>
      <c r="AT163" s="379"/>
      <c r="AU163" s="379"/>
      <c r="AV163" s="379"/>
    </row>
    <row r="164" spans="1:48" ht="15.75" customHeight="1">
      <c r="A164" s="1"/>
      <c r="B164" s="1"/>
      <c r="C164" s="1"/>
      <c r="D164" s="1"/>
      <c r="E164" s="1"/>
      <c r="F164" s="1"/>
      <c r="G164" s="1"/>
      <c r="H164" s="1"/>
      <c r="I164" s="379"/>
      <c r="J164" s="379"/>
      <c r="K164" s="379"/>
      <c r="L164" s="379"/>
      <c r="M164" s="379"/>
      <c r="N164" s="379"/>
      <c r="O164" s="379"/>
      <c r="P164" s="379"/>
      <c r="Q164" s="379"/>
      <c r="R164" s="379"/>
      <c r="S164" s="379"/>
      <c r="T164" s="379"/>
      <c r="U164" s="379"/>
      <c r="V164" s="379"/>
      <c r="W164" s="379"/>
      <c r="X164" s="379"/>
      <c r="Y164" s="379"/>
      <c r="Z164" s="379"/>
      <c r="AA164" s="379"/>
      <c r="AB164" s="379"/>
      <c r="AC164" s="379"/>
      <c r="AD164" s="379"/>
      <c r="AE164" s="379"/>
      <c r="AF164" s="379"/>
      <c r="AG164" s="379"/>
      <c r="AH164" s="379"/>
      <c r="AI164" s="379"/>
      <c r="AJ164" s="379"/>
      <c r="AK164" s="379"/>
      <c r="AL164" s="379"/>
      <c r="AM164" s="379"/>
      <c r="AO164" s="379"/>
      <c r="AP164" s="379"/>
      <c r="AQ164" s="379"/>
      <c r="AR164" s="379"/>
      <c r="AS164" s="379"/>
      <c r="AT164" s="379"/>
      <c r="AU164" s="379"/>
      <c r="AV164" s="379"/>
    </row>
    <row r="165" spans="1:48" ht="15.75" customHeight="1">
      <c r="A165" s="1"/>
      <c r="B165" s="1"/>
      <c r="C165" s="1"/>
      <c r="D165" s="1"/>
      <c r="E165" s="1"/>
      <c r="F165" s="1"/>
      <c r="G165" s="1"/>
      <c r="H165" s="1"/>
      <c r="I165" s="379"/>
      <c r="J165" s="379"/>
      <c r="K165" s="379"/>
      <c r="L165" s="379"/>
      <c r="M165" s="379"/>
      <c r="N165" s="379"/>
      <c r="O165" s="379"/>
      <c r="P165" s="379"/>
      <c r="Q165" s="379"/>
      <c r="R165" s="379"/>
      <c r="S165" s="379"/>
      <c r="T165" s="379"/>
      <c r="U165" s="379"/>
      <c r="V165" s="379"/>
      <c r="W165" s="379"/>
      <c r="X165" s="379"/>
      <c r="Y165" s="379"/>
      <c r="Z165" s="379"/>
      <c r="AA165" s="379"/>
      <c r="AB165" s="379"/>
      <c r="AC165" s="379"/>
      <c r="AD165" s="379"/>
      <c r="AE165" s="379"/>
      <c r="AF165" s="379"/>
      <c r="AG165" s="379"/>
      <c r="AH165" s="379"/>
      <c r="AI165" s="379"/>
      <c r="AJ165" s="379"/>
      <c r="AK165" s="379"/>
      <c r="AL165" s="379"/>
      <c r="AM165" s="379"/>
      <c r="AO165" s="379"/>
      <c r="AP165" s="379"/>
      <c r="AQ165" s="379"/>
      <c r="AR165" s="379"/>
      <c r="AS165" s="379"/>
      <c r="AT165" s="379"/>
      <c r="AU165" s="379"/>
      <c r="AV165" s="379"/>
    </row>
    <row r="166" spans="1:48" ht="15.75" customHeight="1">
      <c r="A166" s="1"/>
      <c r="B166" s="1"/>
      <c r="C166" s="1"/>
      <c r="D166" s="1"/>
      <c r="E166" s="1"/>
      <c r="F166" s="1"/>
      <c r="G166" s="1"/>
      <c r="H166" s="1"/>
      <c r="I166" s="379"/>
      <c r="J166" s="379"/>
      <c r="K166" s="379"/>
      <c r="L166" s="379"/>
      <c r="M166" s="379"/>
      <c r="N166" s="379"/>
      <c r="O166" s="379"/>
      <c r="P166" s="379"/>
      <c r="Q166" s="379"/>
      <c r="R166" s="379"/>
      <c r="S166" s="379"/>
      <c r="T166" s="379"/>
      <c r="U166" s="379"/>
      <c r="V166" s="379"/>
      <c r="W166" s="379"/>
      <c r="X166" s="379"/>
      <c r="Y166" s="379"/>
      <c r="Z166" s="379"/>
      <c r="AA166" s="379"/>
      <c r="AB166" s="379"/>
      <c r="AC166" s="379"/>
      <c r="AD166" s="379"/>
      <c r="AE166" s="379"/>
      <c r="AF166" s="379"/>
      <c r="AG166" s="379"/>
      <c r="AH166" s="379"/>
      <c r="AI166" s="379"/>
      <c r="AJ166" s="379"/>
      <c r="AK166" s="379"/>
      <c r="AL166" s="379"/>
      <c r="AM166" s="379"/>
      <c r="AO166" s="379"/>
      <c r="AP166" s="379"/>
      <c r="AQ166" s="379"/>
      <c r="AR166" s="379"/>
      <c r="AS166" s="379"/>
      <c r="AT166" s="379"/>
      <c r="AU166" s="379"/>
      <c r="AV166" s="379"/>
    </row>
    <row r="167" spans="1:48" ht="15.75" customHeight="1">
      <c r="A167" s="1"/>
      <c r="B167" s="1"/>
      <c r="C167" s="1"/>
      <c r="D167" s="1"/>
      <c r="E167" s="1"/>
      <c r="F167" s="1"/>
      <c r="G167" s="1"/>
      <c r="H167" s="1"/>
      <c r="I167" s="379"/>
      <c r="J167" s="379"/>
      <c r="K167" s="379"/>
      <c r="L167" s="379"/>
      <c r="M167" s="379"/>
      <c r="N167" s="379"/>
      <c r="O167" s="379"/>
      <c r="P167" s="379"/>
      <c r="Q167" s="379"/>
      <c r="R167" s="379"/>
      <c r="S167" s="379"/>
      <c r="T167" s="379"/>
      <c r="U167" s="379"/>
      <c r="V167" s="379"/>
      <c r="W167" s="379"/>
      <c r="X167" s="379"/>
      <c r="Y167" s="379"/>
      <c r="Z167" s="379"/>
      <c r="AA167" s="379"/>
      <c r="AB167" s="379"/>
      <c r="AC167" s="379"/>
      <c r="AD167" s="379"/>
      <c r="AE167" s="379"/>
      <c r="AF167" s="379"/>
      <c r="AG167" s="379"/>
      <c r="AH167" s="379"/>
      <c r="AI167" s="379"/>
      <c r="AJ167" s="379"/>
      <c r="AK167" s="379"/>
      <c r="AL167" s="379"/>
      <c r="AM167" s="379"/>
      <c r="AO167" s="379"/>
      <c r="AP167" s="379"/>
      <c r="AQ167" s="379"/>
      <c r="AR167" s="379"/>
      <c r="AS167" s="379"/>
      <c r="AT167" s="379"/>
      <c r="AU167" s="379"/>
      <c r="AV167" s="379"/>
    </row>
    <row r="168" spans="1:48" ht="15.75" customHeight="1">
      <c r="A168" s="1"/>
      <c r="B168" s="1"/>
      <c r="C168" s="1"/>
      <c r="D168" s="1"/>
      <c r="E168" s="1"/>
      <c r="F168" s="1"/>
      <c r="G168" s="1"/>
      <c r="H168" s="1"/>
      <c r="I168" s="379"/>
      <c r="J168" s="379"/>
      <c r="K168" s="379"/>
      <c r="L168" s="379"/>
      <c r="M168" s="379"/>
      <c r="N168" s="379"/>
      <c r="O168" s="379"/>
      <c r="P168" s="379"/>
      <c r="Q168" s="379"/>
      <c r="R168" s="379"/>
      <c r="S168" s="379"/>
      <c r="T168" s="379"/>
      <c r="U168" s="379"/>
      <c r="V168" s="379"/>
      <c r="W168" s="379"/>
      <c r="X168" s="379"/>
      <c r="Y168" s="379"/>
      <c r="Z168" s="379"/>
      <c r="AA168" s="379"/>
      <c r="AB168" s="379"/>
      <c r="AC168" s="379"/>
      <c r="AD168" s="379"/>
      <c r="AE168" s="379"/>
      <c r="AF168" s="379"/>
      <c r="AG168" s="379"/>
      <c r="AH168" s="379"/>
      <c r="AI168" s="379"/>
      <c r="AJ168" s="379"/>
      <c r="AK168" s="379"/>
      <c r="AL168" s="379"/>
      <c r="AM168" s="379"/>
      <c r="AO168" s="379"/>
      <c r="AP168" s="379"/>
      <c r="AQ168" s="379"/>
      <c r="AR168" s="379"/>
      <c r="AS168" s="379"/>
      <c r="AT168" s="379"/>
      <c r="AU168" s="379"/>
      <c r="AV168" s="379"/>
    </row>
    <row r="169" spans="1:48" ht="15.75" customHeight="1">
      <c r="A169" s="1"/>
      <c r="B169" s="1"/>
      <c r="C169" s="1"/>
      <c r="D169" s="1"/>
      <c r="E169" s="1"/>
      <c r="F169" s="1"/>
      <c r="G169" s="1"/>
      <c r="H169" s="1"/>
      <c r="I169" s="379"/>
      <c r="J169" s="379"/>
      <c r="K169" s="379"/>
      <c r="L169" s="379"/>
      <c r="M169" s="379"/>
      <c r="N169" s="379"/>
      <c r="O169" s="379"/>
      <c r="P169" s="379"/>
      <c r="Q169" s="379"/>
      <c r="R169" s="379"/>
      <c r="S169" s="379"/>
      <c r="T169" s="379"/>
      <c r="U169" s="379"/>
      <c r="V169" s="379"/>
      <c r="W169" s="379"/>
      <c r="X169" s="379"/>
      <c r="Y169" s="379"/>
      <c r="Z169" s="379"/>
      <c r="AA169" s="379"/>
      <c r="AB169" s="379"/>
      <c r="AC169" s="379"/>
      <c r="AD169" s="379"/>
      <c r="AE169" s="379"/>
      <c r="AF169" s="379"/>
      <c r="AG169" s="379"/>
      <c r="AH169" s="379"/>
      <c r="AI169" s="379"/>
      <c r="AJ169" s="379"/>
      <c r="AK169" s="379"/>
      <c r="AL169" s="379"/>
      <c r="AM169" s="379"/>
      <c r="AO169" s="379"/>
      <c r="AP169" s="379"/>
      <c r="AQ169" s="379"/>
      <c r="AR169" s="379"/>
      <c r="AS169" s="379"/>
      <c r="AT169" s="379"/>
      <c r="AU169" s="379"/>
      <c r="AV169" s="379"/>
    </row>
    <row r="170" spans="1:48" ht="15.75" customHeight="1">
      <c r="A170" s="1"/>
      <c r="B170" s="1"/>
      <c r="C170" s="1"/>
      <c r="D170" s="1"/>
      <c r="E170" s="1"/>
      <c r="F170" s="1"/>
      <c r="G170" s="1"/>
      <c r="H170" s="1"/>
      <c r="I170" s="379"/>
      <c r="J170" s="379"/>
      <c r="K170" s="379"/>
      <c r="L170" s="379"/>
      <c r="M170" s="379"/>
      <c r="N170" s="379"/>
      <c r="O170" s="379"/>
      <c r="P170" s="379"/>
      <c r="Q170" s="379"/>
      <c r="R170" s="379"/>
      <c r="S170" s="379"/>
      <c r="T170" s="379"/>
      <c r="U170" s="379"/>
      <c r="V170" s="379"/>
      <c r="W170" s="379"/>
      <c r="X170" s="379"/>
      <c r="Y170" s="379"/>
      <c r="Z170" s="379"/>
      <c r="AA170" s="379"/>
      <c r="AB170" s="379"/>
      <c r="AC170" s="379"/>
      <c r="AD170" s="379"/>
      <c r="AE170" s="379"/>
      <c r="AF170" s="379"/>
      <c r="AG170" s="379"/>
      <c r="AH170" s="379"/>
      <c r="AI170" s="379"/>
      <c r="AJ170" s="379"/>
      <c r="AK170" s="379"/>
      <c r="AL170" s="379"/>
      <c r="AM170" s="379"/>
      <c r="AO170" s="379"/>
      <c r="AP170" s="379"/>
      <c r="AQ170" s="379"/>
      <c r="AR170" s="379"/>
      <c r="AS170" s="379"/>
      <c r="AT170" s="379"/>
      <c r="AU170" s="379"/>
      <c r="AV170" s="379"/>
    </row>
    <row r="171" spans="1:48" ht="15.75" customHeight="1">
      <c r="A171" s="1"/>
      <c r="B171" s="1"/>
      <c r="C171" s="1"/>
      <c r="D171" s="1"/>
      <c r="E171" s="1"/>
      <c r="F171" s="1"/>
      <c r="G171" s="1"/>
      <c r="H171" s="1"/>
      <c r="I171" s="379"/>
      <c r="J171" s="379"/>
      <c r="K171" s="379"/>
      <c r="L171" s="379"/>
      <c r="M171" s="379"/>
      <c r="N171" s="379"/>
      <c r="O171" s="379"/>
      <c r="P171" s="379"/>
      <c r="Q171" s="379"/>
      <c r="R171" s="379"/>
      <c r="S171" s="379"/>
      <c r="T171" s="379"/>
      <c r="U171" s="379"/>
      <c r="V171" s="379"/>
      <c r="W171" s="379"/>
      <c r="X171" s="379"/>
      <c r="Y171" s="379"/>
      <c r="Z171" s="379"/>
      <c r="AA171" s="379"/>
      <c r="AB171" s="379"/>
      <c r="AC171" s="379"/>
      <c r="AD171" s="379"/>
      <c r="AE171" s="379"/>
      <c r="AF171" s="379"/>
      <c r="AG171" s="379"/>
      <c r="AH171" s="379"/>
      <c r="AI171" s="379"/>
      <c r="AJ171" s="379"/>
      <c r="AK171" s="379"/>
      <c r="AL171" s="379"/>
      <c r="AM171" s="379"/>
      <c r="AO171" s="379"/>
      <c r="AP171" s="379"/>
      <c r="AQ171" s="379"/>
      <c r="AR171" s="379"/>
      <c r="AS171" s="379"/>
      <c r="AT171" s="379"/>
      <c r="AU171" s="379"/>
      <c r="AV171" s="379"/>
    </row>
    <row r="172" spans="1:48" ht="15.75" customHeight="1">
      <c r="A172" s="1"/>
      <c r="B172" s="1"/>
      <c r="C172" s="1"/>
      <c r="D172" s="1"/>
      <c r="E172" s="1"/>
      <c r="F172" s="1"/>
      <c r="G172" s="1"/>
      <c r="H172" s="1"/>
      <c r="I172" s="379"/>
      <c r="J172" s="379"/>
      <c r="K172" s="379"/>
      <c r="L172" s="379"/>
      <c r="M172" s="379"/>
      <c r="N172" s="379"/>
      <c r="O172" s="379"/>
      <c r="P172" s="379"/>
      <c r="Q172" s="379"/>
      <c r="R172" s="379"/>
      <c r="S172" s="379"/>
      <c r="T172" s="379"/>
      <c r="U172" s="379"/>
      <c r="V172" s="379"/>
      <c r="W172" s="379"/>
      <c r="X172" s="379"/>
      <c r="Y172" s="379"/>
      <c r="Z172" s="379"/>
      <c r="AA172" s="379"/>
      <c r="AB172" s="379"/>
      <c r="AC172" s="379"/>
      <c r="AD172" s="379"/>
      <c r="AE172" s="379"/>
      <c r="AF172" s="379"/>
      <c r="AG172" s="379"/>
      <c r="AH172" s="379"/>
      <c r="AI172" s="379"/>
      <c r="AJ172" s="379"/>
      <c r="AK172" s="379"/>
      <c r="AL172" s="379"/>
      <c r="AM172" s="379"/>
      <c r="AO172" s="379"/>
      <c r="AP172" s="379"/>
      <c r="AQ172" s="379"/>
      <c r="AR172" s="379"/>
      <c r="AS172" s="379"/>
      <c r="AT172" s="379"/>
      <c r="AU172" s="379"/>
      <c r="AV172" s="379"/>
    </row>
    <row r="173" spans="1:48" ht="15.75" customHeight="1">
      <c r="A173" s="1"/>
      <c r="B173" s="1"/>
      <c r="C173" s="1"/>
      <c r="D173" s="1"/>
      <c r="E173" s="1"/>
      <c r="F173" s="1"/>
      <c r="G173" s="1"/>
      <c r="H173" s="1"/>
      <c r="I173" s="379"/>
      <c r="J173" s="379"/>
      <c r="K173" s="379"/>
      <c r="L173" s="379"/>
      <c r="M173" s="379"/>
      <c r="N173" s="379"/>
      <c r="O173" s="379"/>
      <c r="P173" s="379"/>
      <c r="Q173" s="379"/>
      <c r="R173" s="379"/>
      <c r="S173" s="379"/>
      <c r="T173" s="379"/>
      <c r="U173" s="379"/>
      <c r="V173" s="379"/>
      <c r="W173" s="379"/>
      <c r="X173" s="379"/>
      <c r="Y173" s="379"/>
      <c r="Z173" s="379"/>
      <c r="AA173" s="379"/>
      <c r="AB173" s="379"/>
      <c r="AC173" s="379"/>
      <c r="AD173" s="379"/>
      <c r="AE173" s="379"/>
      <c r="AF173" s="379"/>
      <c r="AG173" s="379"/>
      <c r="AH173" s="379"/>
      <c r="AI173" s="379"/>
      <c r="AJ173" s="379"/>
      <c r="AK173" s="379"/>
      <c r="AL173" s="379"/>
      <c r="AM173" s="379"/>
      <c r="AO173" s="379"/>
      <c r="AP173" s="379"/>
      <c r="AQ173" s="379"/>
      <c r="AR173" s="379"/>
      <c r="AS173" s="379"/>
      <c r="AT173" s="379"/>
      <c r="AU173" s="379"/>
      <c r="AV173" s="379"/>
    </row>
    <row r="174" spans="1:48" ht="15.75" customHeight="1">
      <c r="A174" s="1"/>
      <c r="B174" s="1"/>
      <c r="C174" s="1"/>
      <c r="D174" s="1"/>
      <c r="E174" s="1"/>
      <c r="F174" s="1"/>
      <c r="G174" s="1"/>
      <c r="H174" s="1"/>
      <c r="I174" s="379"/>
      <c r="J174" s="379"/>
      <c r="K174" s="379"/>
      <c r="L174" s="379"/>
      <c r="M174" s="379"/>
      <c r="N174" s="379"/>
      <c r="O174" s="379"/>
      <c r="P174" s="379"/>
      <c r="Q174" s="379"/>
      <c r="R174" s="379"/>
      <c r="S174" s="379"/>
      <c r="T174" s="379"/>
      <c r="U174" s="379"/>
      <c r="V174" s="379"/>
      <c r="W174" s="379"/>
      <c r="X174" s="379"/>
      <c r="Y174" s="379"/>
      <c r="Z174" s="379"/>
      <c r="AA174" s="379"/>
      <c r="AB174" s="379"/>
      <c r="AC174" s="379"/>
      <c r="AD174" s="379"/>
      <c r="AE174" s="379"/>
      <c r="AF174" s="379"/>
      <c r="AG174" s="379"/>
      <c r="AH174" s="379"/>
      <c r="AI174" s="379"/>
      <c r="AJ174" s="379"/>
      <c r="AK174" s="379"/>
      <c r="AL174" s="379"/>
      <c r="AM174" s="379"/>
      <c r="AO174" s="379"/>
      <c r="AP174" s="379"/>
      <c r="AQ174" s="379"/>
      <c r="AR174" s="379"/>
      <c r="AS174" s="379"/>
      <c r="AT174" s="379"/>
      <c r="AU174" s="379"/>
      <c r="AV174" s="379"/>
    </row>
    <row r="175" spans="1:48" ht="15.75" customHeight="1">
      <c r="A175" s="1"/>
      <c r="B175" s="1"/>
      <c r="C175" s="1"/>
      <c r="D175" s="1"/>
      <c r="E175" s="1"/>
      <c r="F175" s="1"/>
      <c r="G175" s="1"/>
      <c r="H175" s="1"/>
      <c r="I175" s="379"/>
      <c r="J175" s="379"/>
      <c r="K175" s="379"/>
      <c r="L175" s="379"/>
      <c r="M175" s="379"/>
      <c r="N175" s="379"/>
      <c r="O175" s="379"/>
      <c r="P175" s="379"/>
      <c r="Q175" s="379"/>
      <c r="R175" s="379"/>
      <c r="S175" s="379"/>
      <c r="T175" s="379"/>
      <c r="U175" s="379"/>
      <c r="V175" s="379"/>
      <c r="W175" s="379"/>
      <c r="X175" s="379"/>
      <c r="Y175" s="379"/>
      <c r="Z175" s="379"/>
      <c r="AA175" s="379"/>
      <c r="AB175" s="379"/>
      <c r="AC175" s="379"/>
      <c r="AD175" s="379"/>
      <c r="AE175" s="379"/>
      <c r="AF175" s="379"/>
      <c r="AG175" s="379"/>
      <c r="AH175" s="379"/>
      <c r="AI175" s="379"/>
      <c r="AJ175" s="379"/>
      <c r="AK175" s="379"/>
      <c r="AL175" s="379"/>
      <c r="AM175" s="379"/>
      <c r="AO175" s="379"/>
      <c r="AP175" s="379"/>
      <c r="AQ175" s="379"/>
      <c r="AR175" s="379"/>
      <c r="AS175" s="379"/>
      <c r="AT175" s="379"/>
      <c r="AU175" s="379"/>
      <c r="AV175" s="379"/>
    </row>
    <row r="176" spans="1:48" ht="15.75" customHeight="1">
      <c r="A176" s="1"/>
      <c r="B176" s="1"/>
      <c r="C176" s="1"/>
      <c r="D176" s="1"/>
      <c r="E176" s="1"/>
      <c r="F176" s="1"/>
      <c r="G176" s="1"/>
      <c r="H176" s="1"/>
      <c r="I176" s="379"/>
      <c r="J176" s="379"/>
      <c r="K176" s="379"/>
      <c r="L176" s="379"/>
      <c r="M176" s="379"/>
      <c r="N176" s="379"/>
      <c r="O176" s="379"/>
      <c r="P176" s="379"/>
      <c r="Q176" s="379"/>
      <c r="R176" s="379"/>
      <c r="S176" s="379"/>
      <c r="T176" s="379"/>
      <c r="U176" s="379"/>
      <c r="V176" s="379"/>
      <c r="W176" s="379"/>
      <c r="X176" s="379"/>
      <c r="Y176" s="379"/>
      <c r="Z176" s="379"/>
      <c r="AA176" s="379"/>
      <c r="AB176" s="379"/>
      <c r="AC176" s="379"/>
      <c r="AD176" s="379"/>
      <c r="AE176" s="379"/>
      <c r="AF176" s="379"/>
      <c r="AG176" s="379"/>
      <c r="AH176" s="379"/>
      <c r="AI176" s="379"/>
      <c r="AJ176" s="379"/>
      <c r="AK176" s="379"/>
      <c r="AL176" s="379"/>
      <c r="AM176" s="379"/>
      <c r="AO176" s="379"/>
      <c r="AP176" s="379"/>
      <c r="AQ176" s="379"/>
      <c r="AR176" s="379"/>
      <c r="AS176" s="379"/>
      <c r="AT176" s="379"/>
      <c r="AU176" s="379"/>
      <c r="AV176" s="379"/>
    </row>
    <row r="177" spans="1:48" ht="15.75" customHeight="1">
      <c r="A177" s="1"/>
      <c r="B177" s="1"/>
      <c r="C177" s="1"/>
      <c r="D177" s="1"/>
      <c r="E177" s="1"/>
      <c r="F177" s="1"/>
      <c r="G177" s="1"/>
      <c r="H177" s="1"/>
      <c r="I177" s="379"/>
      <c r="J177" s="379"/>
      <c r="K177" s="379"/>
      <c r="L177" s="379"/>
      <c r="M177" s="379"/>
      <c r="N177" s="379"/>
      <c r="O177" s="379"/>
      <c r="P177" s="379"/>
      <c r="Q177" s="379"/>
      <c r="R177" s="379"/>
      <c r="S177" s="379"/>
      <c r="T177" s="379"/>
      <c r="U177" s="379"/>
      <c r="V177" s="379"/>
      <c r="W177" s="379"/>
      <c r="X177" s="379"/>
      <c r="Y177" s="379"/>
      <c r="Z177" s="379"/>
      <c r="AA177" s="379"/>
      <c r="AB177" s="379"/>
      <c r="AC177" s="379"/>
      <c r="AD177" s="379"/>
      <c r="AE177" s="379"/>
      <c r="AF177" s="379"/>
      <c r="AG177" s="379"/>
      <c r="AH177" s="379"/>
      <c r="AI177" s="379"/>
      <c r="AJ177" s="379"/>
      <c r="AK177" s="379"/>
      <c r="AL177" s="379"/>
      <c r="AM177" s="379"/>
      <c r="AO177" s="379"/>
      <c r="AP177" s="379"/>
      <c r="AQ177" s="379"/>
      <c r="AR177" s="379"/>
      <c r="AS177" s="379"/>
      <c r="AT177" s="379"/>
      <c r="AU177" s="379"/>
      <c r="AV177" s="379"/>
    </row>
    <row r="178" spans="1:48" ht="15.75" customHeight="1">
      <c r="A178" s="1"/>
      <c r="B178" s="1"/>
      <c r="C178" s="1"/>
      <c r="D178" s="1"/>
      <c r="E178" s="1"/>
      <c r="F178" s="1"/>
      <c r="G178" s="1"/>
      <c r="H178" s="1"/>
      <c r="I178" s="379"/>
      <c r="J178" s="379"/>
      <c r="K178" s="379"/>
      <c r="L178" s="379"/>
      <c r="M178" s="379"/>
      <c r="N178" s="379"/>
      <c r="O178" s="379"/>
      <c r="P178" s="379"/>
      <c r="Q178" s="379"/>
      <c r="R178" s="379"/>
      <c r="S178" s="379"/>
      <c r="T178" s="379"/>
      <c r="U178" s="379"/>
      <c r="V178" s="379"/>
      <c r="W178" s="379"/>
      <c r="X178" s="379"/>
      <c r="Y178" s="379"/>
      <c r="Z178" s="379"/>
      <c r="AA178" s="379"/>
      <c r="AB178" s="379"/>
      <c r="AC178" s="379"/>
      <c r="AD178" s="379"/>
      <c r="AE178" s="379"/>
      <c r="AF178" s="379"/>
      <c r="AG178" s="379"/>
      <c r="AH178" s="379"/>
      <c r="AI178" s="379"/>
      <c r="AJ178" s="379"/>
      <c r="AK178" s="379"/>
      <c r="AL178" s="379"/>
      <c r="AM178" s="379"/>
      <c r="AO178" s="379"/>
      <c r="AP178" s="379"/>
      <c r="AQ178" s="379"/>
      <c r="AR178" s="379"/>
      <c r="AS178" s="379"/>
      <c r="AT178" s="379"/>
      <c r="AU178" s="379"/>
      <c r="AV178" s="379"/>
    </row>
    <row r="179" spans="1:48" ht="15.75" customHeight="1">
      <c r="A179" s="1"/>
      <c r="B179" s="1"/>
      <c r="C179" s="1"/>
      <c r="D179" s="1"/>
      <c r="E179" s="1"/>
      <c r="F179" s="1"/>
      <c r="G179" s="1"/>
      <c r="H179" s="1"/>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79"/>
      <c r="AK179" s="379"/>
      <c r="AL179" s="379"/>
      <c r="AM179" s="379"/>
      <c r="AO179" s="379"/>
      <c r="AP179" s="379"/>
      <c r="AQ179" s="379"/>
      <c r="AR179" s="379"/>
      <c r="AS179" s="379"/>
      <c r="AT179" s="379"/>
      <c r="AU179" s="379"/>
      <c r="AV179" s="379"/>
    </row>
    <row r="180" spans="1:48" ht="15.75" customHeight="1">
      <c r="A180" s="1"/>
      <c r="B180" s="1"/>
      <c r="C180" s="1"/>
      <c r="D180" s="1"/>
      <c r="E180" s="1"/>
      <c r="F180" s="1"/>
      <c r="G180" s="1"/>
      <c r="H180" s="1"/>
      <c r="I180" s="379"/>
      <c r="J180" s="379"/>
      <c r="K180" s="379"/>
      <c r="L180" s="379"/>
      <c r="M180" s="379"/>
      <c r="N180" s="379"/>
      <c r="O180" s="379"/>
      <c r="P180" s="379"/>
      <c r="Q180" s="379"/>
      <c r="R180" s="379"/>
      <c r="S180" s="379"/>
      <c r="T180" s="379"/>
      <c r="U180" s="379"/>
      <c r="V180" s="379"/>
      <c r="W180" s="379"/>
      <c r="X180" s="379"/>
      <c r="Y180" s="379"/>
      <c r="Z180" s="379"/>
      <c r="AA180" s="379"/>
      <c r="AB180" s="379"/>
      <c r="AC180" s="379"/>
      <c r="AD180" s="379"/>
      <c r="AE180" s="379"/>
      <c r="AF180" s="379"/>
      <c r="AG180" s="379"/>
      <c r="AH180" s="379"/>
      <c r="AI180" s="379"/>
      <c r="AJ180" s="379"/>
      <c r="AK180" s="379"/>
      <c r="AL180" s="379"/>
      <c r="AM180" s="379"/>
      <c r="AO180" s="379"/>
      <c r="AP180" s="379"/>
      <c r="AQ180" s="379"/>
      <c r="AR180" s="379"/>
      <c r="AS180" s="379"/>
      <c r="AT180" s="379"/>
      <c r="AU180" s="379"/>
      <c r="AV180" s="379"/>
    </row>
    <row r="181" spans="1:48" ht="15.75" customHeight="1">
      <c r="A181" s="1"/>
      <c r="B181" s="1"/>
      <c r="C181" s="1"/>
      <c r="D181" s="1"/>
      <c r="E181" s="1"/>
      <c r="F181" s="1"/>
      <c r="G181" s="1"/>
      <c r="H181" s="1"/>
      <c r="I181" s="379"/>
      <c r="J181" s="379"/>
      <c r="K181" s="379"/>
      <c r="L181" s="379"/>
      <c r="M181" s="379"/>
      <c r="N181" s="379"/>
      <c r="O181" s="379"/>
      <c r="P181" s="379"/>
      <c r="Q181" s="379"/>
      <c r="R181" s="379"/>
      <c r="S181" s="379"/>
      <c r="T181" s="379"/>
      <c r="U181" s="379"/>
      <c r="V181" s="379"/>
      <c r="W181" s="379"/>
      <c r="X181" s="379"/>
      <c r="Y181" s="379"/>
      <c r="Z181" s="379"/>
      <c r="AA181" s="379"/>
      <c r="AB181" s="379"/>
      <c r="AC181" s="379"/>
      <c r="AD181" s="379"/>
      <c r="AE181" s="379"/>
      <c r="AF181" s="379"/>
      <c r="AG181" s="379"/>
      <c r="AH181" s="379"/>
      <c r="AI181" s="379"/>
      <c r="AJ181" s="379"/>
      <c r="AK181" s="379"/>
      <c r="AL181" s="379"/>
      <c r="AM181" s="379"/>
      <c r="AO181" s="379"/>
      <c r="AP181" s="379"/>
      <c r="AQ181" s="379"/>
      <c r="AR181" s="379"/>
      <c r="AS181" s="379"/>
      <c r="AT181" s="379"/>
      <c r="AU181" s="379"/>
      <c r="AV181" s="379"/>
    </row>
    <row r="182" spans="1:48" ht="15.75" customHeight="1">
      <c r="A182" s="1"/>
      <c r="B182" s="1"/>
      <c r="C182" s="1"/>
      <c r="D182" s="1"/>
      <c r="E182" s="1"/>
      <c r="F182" s="1"/>
      <c r="G182" s="1"/>
      <c r="H182" s="1"/>
      <c r="I182" s="379"/>
      <c r="J182" s="379"/>
      <c r="K182" s="379"/>
      <c r="L182" s="379"/>
      <c r="M182" s="379"/>
      <c r="N182" s="379"/>
      <c r="O182" s="379"/>
      <c r="P182" s="379"/>
      <c r="Q182" s="379"/>
      <c r="R182" s="379"/>
      <c r="S182" s="379"/>
      <c r="T182" s="379"/>
      <c r="U182" s="379"/>
      <c r="V182" s="379"/>
      <c r="W182" s="379"/>
      <c r="X182" s="379"/>
      <c r="Y182" s="379"/>
      <c r="Z182" s="379"/>
      <c r="AA182" s="379"/>
      <c r="AB182" s="379"/>
      <c r="AC182" s="379"/>
      <c r="AD182" s="379"/>
      <c r="AE182" s="379"/>
      <c r="AF182" s="379"/>
      <c r="AG182" s="379"/>
      <c r="AH182" s="379"/>
      <c r="AI182" s="379"/>
      <c r="AJ182" s="379"/>
      <c r="AK182" s="379"/>
      <c r="AL182" s="379"/>
      <c r="AM182" s="379"/>
      <c r="AO182" s="379"/>
      <c r="AP182" s="379"/>
      <c r="AQ182" s="379"/>
      <c r="AR182" s="379"/>
      <c r="AS182" s="379"/>
      <c r="AT182" s="379"/>
      <c r="AU182" s="379"/>
      <c r="AV182" s="379"/>
    </row>
    <row r="183" spans="1:48" ht="15.75" customHeight="1">
      <c r="A183" s="1"/>
      <c r="B183" s="1"/>
      <c r="C183" s="1"/>
      <c r="D183" s="1"/>
      <c r="E183" s="1"/>
      <c r="F183" s="1"/>
      <c r="G183" s="1"/>
      <c r="H183" s="1"/>
      <c r="I183" s="379"/>
      <c r="J183" s="379"/>
      <c r="K183" s="379"/>
      <c r="L183" s="379"/>
      <c r="M183" s="379"/>
      <c r="N183" s="379"/>
      <c r="O183" s="379"/>
      <c r="P183" s="379"/>
      <c r="Q183" s="379"/>
      <c r="R183" s="379"/>
      <c r="S183" s="379"/>
      <c r="T183" s="379"/>
      <c r="U183" s="379"/>
      <c r="V183" s="379"/>
      <c r="W183" s="379"/>
      <c r="X183" s="379"/>
      <c r="Y183" s="379"/>
      <c r="Z183" s="379"/>
      <c r="AA183" s="379"/>
      <c r="AB183" s="379"/>
      <c r="AC183" s="379"/>
      <c r="AD183" s="379"/>
      <c r="AE183" s="379"/>
      <c r="AF183" s="379"/>
      <c r="AG183" s="379"/>
      <c r="AH183" s="379"/>
      <c r="AI183" s="379"/>
      <c r="AJ183" s="379"/>
      <c r="AK183" s="379"/>
      <c r="AL183" s="379"/>
      <c r="AM183" s="379"/>
      <c r="AO183" s="379"/>
      <c r="AP183" s="379"/>
      <c r="AQ183" s="379"/>
      <c r="AR183" s="379"/>
      <c r="AS183" s="379"/>
      <c r="AT183" s="379"/>
      <c r="AU183" s="379"/>
      <c r="AV183" s="379"/>
    </row>
    <row r="184" spans="1:48" ht="15.75" customHeight="1">
      <c r="A184" s="1"/>
      <c r="B184" s="1"/>
      <c r="C184" s="1"/>
      <c r="D184" s="1"/>
      <c r="E184" s="1"/>
      <c r="F184" s="1"/>
      <c r="G184" s="1"/>
      <c r="H184" s="1"/>
      <c r="I184" s="379"/>
      <c r="J184" s="379"/>
      <c r="K184" s="379"/>
      <c r="L184" s="379"/>
      <c r="M184" s="379"/>
      <c r="N184" s="379"/>
      <c r="O184" s="379"/>
      <c r="P184" s="379"/>
      <c r="Q184" s="379"/>
      <c r="R184" s="379"/>
      <c r="S184" s="379"/>
      <c r="T184" s="379"/>
      <c r="U184" s="379"/>
      <c r="V184" s="379"/>
      <c r="W184" s="379"/>
      <c r="X184" s="379"/>
      <c r="Y184" s="379"/>
      <c r="Z184" s="379"/>
      <c r="AA184" s="379"/>
      <c r="AB184" s="379"/>
      <c r="AC184" s="379"/>
      <c r="AD184" s="379"/>
      <c r="AE184" s="379"/>
      <c r="AF184" s="379"/>
      <c r="AG184" s="379"/>
      <c r="AH184" s="379"/>
      <c r="AI184" s="379"/>
      <c r="AJ184" s="379"/>
      <c r="AK184" s="379"/>
      <c r="AL184" s="379"/>
      <c r="AM184" s="379"/>
      <c r="AO184" s="379"/>
      <c r="AP184" s="379"/>
      <c r="AQ184" s="379"/>
      <c r="AR184" s="379"/>
      <c r="AS184" s="379"/>
      <c r="AT184" s="379"/>
      <c r="AU184" s="379"/>
      <c r="AV184" s="379"/>
    </row>
    <row r="185" spans="1:48" ht="15.75" customHeight="1">
      <c r="A185" s="1"/>
      <c r="B185" s="1"/>
      <c r="C185" s="1"/>
      <c r="D185" s="1"/>
      <c r="E185" s="1"/>
      <c r="F185" s="1"/>
      <c r="G185" s="1"/>
      <c r="H185" s="1"/>
      <c r="I185" s="379"/>
      <c r="J185" s="379"/>
      <c r="K185" s="379"/>
      <c r="L185" s="379"/>
      <c r="M185" s="379"/>
      <c r="N185" s="379"/>
      <c r="O185" s="379"/>
      <c r="P185" s="379"/>
      <c r="Q185" s="379"/>
      <c r="R185" s="379"/>
      <c r="S185" s="379"/>
      <c r="T185" s="379"/>
      <c r="U185" s="379"/>
      <c r="V185" s="379"/>
      <c r="W185" s="379"/>
      <c r="X185" s="379"/>
      <c r="Y185" s="379"/>
      <c r="Z185" s="379"/>
      <c r="AA185" s="379"/>
      <c r="AB185" s="379"/>
      <c r="AC185" s="379"/>
      <c r="AD185" s="379"/>
      <c r="AE185" s="379"/>
      <c r="AF185" s="379"/>
      <c r="AG185" s="379"/>
      <c r="AH185" s="379"/>
      <c r="AI185" s="379"/>
      <c r="AJ185" s="379"/>
      <c r="AK185" s="379"/>
      <c r="AL185" s="379"/>
      <c r="AM185" s="379"/>
      <c r="AO185" s="379"/>
      <c r="AP185" s="379"/>
      <c r="AQ185" s="379"/>
      <c r="AR185" s="379"/>
      <c r="AS185" s="379"/>
      <c r="AT185" s="379"/>
      <c r="AU185" s="379"/>
      <c r="AV185" s="379"/>
    </row>
    <row r="186" spans="1:48" ht="15.75" customHeight="1">
      <c r="A186" s="1"/>
      <c r="B186" s="1"/>
      <c r="C186" s="1"/>
      <c r="D186" s="1"/>
      <c r="E186" s="1"/>
      <c r="F186" s="1"/>
      <c r="G186" s="1"/>
      <c r="H186" s="1"/>
      <c r="I186" s="379"/>
      <c r="J186" s="379"/>
      <c r="K186" s="379"/>
      <c r="L186" s="379"/>
      <c r="M186" s="379"/>
      <c r="N186" s="379"/>
      <c r="O186" s="379"/>
      <c r="P186" s="379"/>
      <c r="Q186" s="379"/>
      <c r="R186" s="379"/>
      <c r="S186" s="379"/>
      <c r="T186" s="379"/>
      <c r="U186" s="379"/>
      <c r="V186" s="379"/>
      <c r="W186" s="379"/>
      <c r="X186" s="379"/>
      <c r="Y186" s="379"/>
      <c r="Z186" s="379"/>
      <c r="AA186" s="379"/>
      <c r="AB186" s="379"/>
      <c r="AC186" s="379"/>
      <c r="AD186" s="379"/>
      <c r="AE186" s="379"/>
      <c r="AF186" s="379"/>
      <c r="AG186" s="379"/>
      <c r="AH186" s="379"/>
      <c r="AI186" s="379"/>
      <c r="AJ186" s="379"/>
      <c r="AK186" s="379"/>
      <c r="AL186" s="379"/>
      <c r="AM186" s="379"/>
      <c r="AO186" s="379"/>
      <c r="AP186" s="379"/>
      <c r="AQ186" s="379"/>
      <c r="AR186" s="379"/>
      <c r="AS186" s="379"/>
      <c r="AT186" s="379"/>
      <c r="AU186" s="379"/>
      <c r="AV186" s="379"/>
    </row>
    <row r="187" spans="1:48" ht="15.75" customHeight="1">
      <c r="A187" s="1"/>
      <c r="B187" s="1"/>
      <c r="C187" s="1"/>
      <c r="D187" s="1"/>
      <c r="E187" s="1"/>
      <c r="F187" s="1"/>
      <c r="G187" s="1"/>
      <c r="H187" s="1"/>
      <c r="I187" s="379"/>
      <c r="J187" s="379"/>
      <c r="K187" s="379"/>
      <c r="L187" s="379"/>
      <c r="M187" s="379"/>
      <c r="N187" s="379"/>
      <c r="O187" s="379"/>
      <c r="P187" s="379"/>
      <c r="Q187" s="379"/>
      <c r="R187" s="379"/>
      <c r="S187" s="379"/>
      <c r="T187" s="379"/>
      <c r="U187" s="379"/>
      <c r="V187" s="379"/>
      <c r="W187" s="379"/>
      <c r="X187" s="379"/>
      <c r="Y187" s="379"/>
      <c r="Z187" s="379"/>
      <c r="AA187" s="379"/>
      <c r="AB187" s="379"/>
      <c r="AC187" s="379"/>
      <c r="AD187" s="379"/>
      <c r="AE187" s="379"/>
      <c r="AF187" s="379"/>
      <c r="AG187" s="379"/>
      <c r="AH187" s="379"/>
      <c r="AI187" s="379"/>
      <c r="AJ187" s="379"/>
      <c r="AK187" s="379"/>
      <c r="AL187" s="379"/>
      <c r="AM187" s="379"/>
      <c r="AO187" s="379"/>
      <c r="AP187" s="379"/>
      <c r="AQ187" s="379"/>
      <c r="AR187" s="379"/>
      <c r="AS187" s="379"/>
      <c r="AT187" s="379"/>
      <c r="AU187" s="379"/>
      <c r="AV187" s="379"/>
    </row>
    <row r="188" spans="1:48" ht="15.75" customHeight="1">
      <c r="A188" s="1"/>
      <c r="B188" s="1"/>
      <c r="C188" s="1"/>
      <c r="D188" s="1"/>
      <c r="E188" s="1"/>
      <c r="F188" s="1"/>
      <c r="G188" s="1"/>
      <c r="H188" s="1"/>
      <c r="I188" s="379"/>
      <c r="J188" s="379"/>
      <c r="K188" s="379"/>
      <c r="L188" s="379"/>
      <c r="M188" s="379"/>
      <c r="N188" s="379"/>
      <c r="O188" s="379"/>
      <c r="P188" s="379"/>
      <c r="Q188" s="379"/>
      <c r="R188" s="379"/>
      <c r="S188" s="379"/>
      <c r="T188" s="379"/>
      <c r="U188" s="379"/>
      <c r="V188" s="379"/>
      <c r="W188" s="379"/>
      <c r="X188" s="379"/>
      <c r="Y188" s="379"/>
      <c r="Z188" s="379"/>
      <c r="AA188" s="379"/>
      <c r="AB188" s="379"/>
      <c r="AC188" s="379"/>
      <c r="AD188" s="379"/>
      <c r="AE188" s="379"/>
      <c r="AF188" s="379"/>
      <c r="AG188" s="379"/>
      <c r="AH188" s="379"/>
      <c r="AI188" s="379"/>
      <c r="AJ188" s="379"/>
      <c r="AK188" s="379"/>
      <c r="AL188" s="379"/>
      <c r="AM188" s="379"/>
      <c r="AO188" s="379"/>
      <c r="AP188" s="379"/>
      <c r="AQ188" s="379"/>
      <c r="AR188" s="379"/>
      <c r="AS188" s="379"/>
      <c r="AT188" s="379"/>
      <c r="AU188" s="379"/>
      <c r="AV188" s="379"/>
    </row>
    <row r="189" spans="1:48" ht="15.75" customHeight="1">
      <c r="A189" s="1"/>
      <c r="B189" s="1"/>
      <c r="C189" s="1"/>
      <c r="D189" s="1"/>
      <c r="E189" s="1"/>
      <c r="F189" s="1"/>
      <c r="G189" s="1"/>
      <c r="H189" s="1"/>
      <c r="I189" s="379"/>
      <c r="J189" s="379"/>
      <c r="K189" s="379"/>
      <c r="L189" s="379"/>
      <c r="M189" s="379"/>
      <c r="N189" s="379"/>
      <c r="O189" s="379"/>
      <c r="P189" s="379"/>
      <c r="Q189" s="379"/>
      <c r="R189" s="379"/>
      <c r="S189" s="379"/>
      <c r="T189" s="379"/>
      <c r="U189" s="379"/>
      <c r="V189" s="379"/>
      <c r="W189" s="379"/>
      <c r="X189" s="379"/>
      <c r="Y189" s="379"/>
      <c r="Z189" s="379"/>
      <c r="AA189" s="379"/>
      <c r="AB189" s="379"/>
      <c r="AC189" s="379"/>
      <c r="AD189" s="379"/>
      <c r="AE189" s="379"/>
      <c r="AF189" s="379"/>
      <c r="AG189" s="379"/>
      <c r="AH189" s="379"/>
      <c r="AI189" s="379"/>
      <c r="AJ189" s="379"/>
      <c r="AK189" s="379"/>
      <c r="AL189" s="379"/>
      <c r="AM189" s="379"/>
      <c r="AO189" s="379"/>
      <c r="AP189" s="379"/>
      <c r="AQ189" s="379"/>
      <c r="AR189" s="379"/>
      <c r="AS189" s="379"/>
      <c r="AT189" s="379"/>
      <c r="AU189" s="379"/>
      <c r="AV189" s="379"/>
    </row>
    <row r="190" spans="1:48" ht="15.75" customHeight="1">
      <c r="A190" s="1"/>
      <c r="B190" s="1"/>
      <c r="C190" s="1"/>
      <c r="D190" s="1"/>
      <c r="E190" s="1"/>
      <c r="F190" s="1"/>
      <c r="G190" s="1"/>
      <c r="H190" s="1"/>
      <c r="I190" s="379"/>
      <c r="J190" s="379"/>
      <c r="K190" s="379"/>
      <c r="L190" s="379"/>
      <c r="M190" s="379"/>
      <c r="N190" s="379"/>
      <c r="O190" s="379"/>
      <c r="P190" s="379"/>
      <c r="Q190" s="379"/>
      <c r="R190" s="379"/>
      <c r="S190" s="379"/>
      <c r="T190" s="379"/>
      <c r="U190" s="379"/>
      <c r="V190" s="379"/>
      <c r="W190" s="379"/>
      <c r="X190" s="379"/>
      <c r="Y190" s="379"/>
      <c r="Z190" s="379"/>
      <c r="AA190" s="379"/>
      <c r="AB190" s="379"/>
      <c r="AC190" s="379"/>
      <c r="AD190" s="379"/>
      <c r="AE190" s="379"/>
      <c r="AF190" s="379"/>
      <c r="AG190" s="379"/>
      <c r="AH190" s="379"/>
      <c r="AI190" s="379"/>
      <c r="AJ190" s="379"/>
      <c r="AK190" s="379"/>
      <c r="AL190" s="379"/>
      <c r="AM190" s="379"/>
      <c r="AO190" s="379"/>
      <c r="AP190" s="379"/>
      <c r="AQ190" s="379"/>
      <c r="AR190" s="379"/>
      <c r="AS190" s="379"/>
      <c r="AT190" s="379"/>
      <c r="AU190" s="379"/>
      <c r="AV190" s="379"/>
    </row>
    <row r="191" spans="1:48" ht="15.75" customHeight="1">
      <c r="A191" s="1"/>
      <c r="B191" s="1"/>
      <c r="C191" s="1"/>
      <c r="D191" s="1"/>
      <c r="E191" s="1"/>
      <c r="F191" s="1"/>
      <c r="G191" s="1"/>
      <c r="H191" s="1"/>
      <c r="I191" s="379"/>
      <c r="J191" s="379"/>
      <c r="K191" s="379"/>
      <c r="L191" s="379"/>
      <c r="M191" s="379"/>
      <c r="N191" s="379"/>
      <c r="O191" s="379"/>
      <c r="P191" s="379"/>
      <c r="Q191" s="379"/>
      <c r="R191" s="379"/>
      <c r="S191" s="379"/>
      <c r="T191" s="379"/>
      <c r="U191" s="379"/>
      <c r="V191" s="379"/>
      <c r="W191" s="379"/>
      <c r="X191" s="379"/>
      <c r="Y191" s="379"/>
      <c r="Z191" s="379"/>
      <c r="AA191" s="379"/>
      <c r="AB191" s="379"/>
      <c r="AC191" s="379"/>
      <c r="AD191" s="379"/>
      <c r="AE191" s="379"/>
      <c r="AF191" s="379"/>
      <c r="AG191" s="379"/>
      <c r="AH191" s="379"/>
      <c r="AI191" s="379"/>
      <c r="AJ191" s="379"/>
      <c r="AK191" s="379"/>
      <c r="AL191" s="379"/>
      <c r="AM191" s="379"/>
      <c r="AO191" s="379"/>
      <c r="AP191" s="379"/>
      <c r="AQ191" s="379"/>
      <c r="AR191" s="379"/>
      <c r="AS191" s="379"/>
      <c r="AT191" s="379"/>
      <c r="AU191" s="379"/>
      <c r="AV191" s="379"/>
    </row>
    <row r="192" spans="1:48" ht="15.75" customHeight="1">
      <c r="A192" s="1"/>
      <c r="B192" s="1"/>
      <c r="C192" s="1"/>
      <c r="D192" s="1"/>
      <c r="E192" s="1"/>
      <c r="F192" s="1"/>
      <c r="G192" s="1"/>
      <c r="H192" s="1"/>
      <c r="I192" s="379"/>
      <c r="J192" s="379"/>
      <c r="K192" s="379"/>
      <c r="L192" s="379"/>
      <c r="M192" s="379"/>
      <c r="N192" s="379"/>
      <c r="O192" s="379"/>
      <c r="P192" s="379"/>
      <c r="Q192" s="379"/>
      <c r="R192" s="379"/>
      <c r="S192" s="379"/>
      <c r="T192" s="379"/>
      <c r="U192" s="379"/>
      <c r="V192" s="379"/>
      <c r="W192" s="379"/>
      <c r="X192" s="379"/>
      <c r="Y192" s="379"/>
      <c r="Z192" s="379"/>
      <c r="AA192" s="379"/>
      <c r="AB192" s="379"/>
      <c r="AC192" s="379"/>
      <c r="AD192" s="379"/>
      <c r="AE192" s="379"/>
      <c r="AF192" s="379"/>
      <c r="AG192" s="379"/>
      <c r="AH192" s="379"/>
      <c r="AI192" s="379"/>
      <c r="AJ192" s="379"/>
      <c r="AK192" s="379"/>
      <c r="AL192" s="379"/>
      <c r="AM192" s="379"/>
      <c r="AO192" s="379"/>
      <c r="AP192" s="379"/>
      <c r="AQ192" s="379"/>
      <c r="AR192" s="379"/>
      <c r="AS192" s="379"/>
      <c r="AT192" s="379"/>
      <c r="AU192" s="379"/>
      <c r="AV192" s="379"/>
    </row>
    <row r="193" spans="1:48" ht="15.75" customHeight="1">
      <c r="A193" s="1"/>
      <c r="B193" s="1"/>
      <c r="C193" s="1"/>
      <c r="D193" s="1"/>
      <c r="E193" s="1"/>
      <c r="F193" s="1"/>
      <c r="G193" s="1"/>
      <c r="H193" s="1"/>
      <c r="I193" s="379"/>
      <c r="J193" s="379"/>
      <c r="K193" s="379"/>
      <c r="L193" s="379"/>
      <c r="M193" s="379"/>
      <c r="N193" s="379"/>
      <c r="O193" s="379"/>
      <c r="P193" s="379"/>
      <c r="Q193" s="379"/>
      <c r="R193" s="379"/>
      <c r="S193" s="379"/>
      <c r="T193" s="379"/>
      <c r="U193" s="379"/>
      <c r="V193" s="379"/>
      <c r="W193" s="379"/>
      <c r="X193" s="379"/>
      <c r="Y193" s="379"/>
      <c r="Z193" s="379"/>
      <c r="AA193" s="379"/>
      <c r="AB193" s="379"/>
      <c r="AC193" s="379"/>
      <c r="AD193" s="379"/>
      <c r="AE193" s="379"/>
      <c r="AF193" s="379"/>
      <c r="AG193" s="379"/>
      <c r="AH193" s="379"/>
      <c r="AI193" s="379"/>
      <c r="AJ193" s="379"/>
      <c r="AK193" s="379"/>
      <c r="AL193" s="379"/>
      <c r="AM193" s="379"/>
      <c r="AO193" s="379"/>
      <c r="AP193" s="379"/>
      <c r="AQ193" s="379"/>
      <c r="AR193" s="379"/>
      <c r="AS193" s="379"/>
      <c r="AT193" s="379"/>
      <c r="AU193" s="379"/>
      <c r="AV193" s="379"/>
    </row>
    <row r="194" spans="1:48" ht="15.75" customHeight="1">
      <c r="A194" s="1"/>
      <c r="B194" s="1"/>
      <c r="C194" s="1"/>
      <c r="D194" s="1"/>
      <c r="E194" s="1"/>
      <c r="F194" s="1"/>
      <c r="G194" s="1"/>
      <c r="H194" s="1"/>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79"/>
      <c r="AL194" s="379"/>
      <c r="AM194" s="379"/>
      <c r="AO194" s="379"/>
      <c r="AP194" s="379"/>
      <c r="AQ194" s="379"/>
      <c r="AR194" s="379"/>
      <c r="AS194" s="379"/>
      <c r="AT194" s="379"/>
      <c r="AU194" s="379"/>
      <c r="AV194" s="379"/>
    </row>
    <row r="195" spans="1:48" ht="15.75" customHeight="1">
      <c r="A195" s="1"/>
      <c r="B195" s="1"/>
      <c r="C195" s="1"/>
      <c r="D195" s="1"/>
      <c r="E195" s="1"/>
      <c r="F195" s="1"/>
      <c r="G195" s="1"/>
      <c r="H195" s="1"/>
      <c r="I195" s="379"/>
      <c r="J195" s="379"/>
      <c r="K195" s="379"/>
      <c r="L195" s="379"/>
      <c r="M195" s="379"/>
      <c r="N195" s="379"/>
      <c r="O195" s="379"/>
      <c r="P195" s="379"/>
      <c r="Q195" s="379"/>
      <c r="R195" s="379"/>
      <c r="S195" s="379"/>
      <c r="T195" s="379"/>
      <c r="U195" s="379"/>
      <c r="V195" s="379"/>
      <c r="W195" s="379"/>
      <c r="X195" s="379"/>
      <c r="Y195" s="379"/>
      <c r="Z195" s="379"/>
      <c r="AA195" s="379"/>
      <c r="AB195" s="379"/>
      <c r="AC195" s="379"/>
      <c r="AD195" s="379"/>
      <c r="AE195" s="379"/>
      <c r="AF195" s="379"/>
      <c r="AG195" s="379"/>
      <c r="AH195" s="379"/>
      <c r="AI195" s="379"/>
      <c r="AJ195" s="379"/>
      <c r="AK195" s="379"/>
      <c r="AL195" s="379"/>
      <c r="AM195" s="379"/>
      <c r="AO195" s="379"/>
      <c r="AP195" s="379"/>
      <c r="AQ195" s="379"/>
      <c r="AR195" s="379"/>
      <c r="AS195" s="379"/>
      <c r="AT195" s="379"/>
      <c r="AU195" s="379"/>
      <c r="AV195" s="379"/>
    </row>
    <row r="196" spans="1:48" ht="15.75" customHeight="1">
      <c r="A196" s="1"/>
      <c r="B196" s="1"/>
      <c r="C196" s="1"/>
      <c r="D196" s="1"/>
      <c r="E196" s="1"/>
      <c r="F196" s="1"/>
      <c r="G196" s="1"/>
      <c r="H196" s="1"/>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379"/>
      <c r="AF196" s="379"/>
      <c r="AG196" s="379"/>
      <c r="AH196" s="379"/>
      <c r="AI196" s="379"/>
      <c r="AJ196" s="379"/>
      <c r="AK196" s="379"/>
      <c r="AL196" s="379"/>
      <c r="AM196" s="379"/>
      <c r="AO196" s="379"/>
      <c r="AP196" s="379"/>
      <c r="AQ196" s="379"/>
      <c r="AR196" s="379"/>
      <c r="AS196" s="379"/>
      <c r="AT196" s="379"/>
      <c r="AU196" s="379"/>
      <c r="AV196" s="379"/>
    </row>
    <row r="197" spans="1:48" ht="15.75" customHeight="1">
      <c r="A197" s="1"/>
      <c r="B197" s="1"/>
      <c r="C197" s="1"/>
      <c r="D197" s="1"/>
      <c r="E197" s="1"/>
      <c r="F197" s="1"/>
      <c r="G197" s="1"/>
      <c r="H197" s="1"/>
      <c r="I197" s="379"/>
      <c r="J197" s="379"/>
      <c r="K197" s="379"/>
      <c r="L197" s="379"/>
      <c r="M197" s="379"/>
      <c r="N197" s="379"/>
      <c r="O197" s="379"/>
      <c r="P197" s="379"/>
      <c r="Q197" s="379"/>
      <c r="R197" s="379"/>
      <c r="S197" s="379"/>
      <c r="T197" s="379"/>
      <c r="U197" s="379"/>
      <c r="V197" s="379"/>
      <c r="W197" s="379"/>
      <c r="X197" s="379"/>
      <c r="Y197" s="379"/>
      <c r="Z197" s="379"/>
      <c r="AA197" s="379"/>
      <c r="AB197" s="379"/>
      <c r="AC197" s="379"/>
      <c r="AD197" s="379"/>
      <c r="AE197" s="379"/>
      <c r="AF197" s="379"/>
      <c r="AG197" s="379"/>
      <c r="AH197" s="379"/>
      <c r="AI197" s="379"/>
      <c r="AJ197" s="379"/>
      <c r="AK197" s="379"/>
      <c r="AL197" s="379"/>
      <c r="AM197" s="379"/>
      <c r="AO197" s="379"/>
      <c r="AP197" s="379"/>
      <c r="AQ197" s="379"/>
      <c r="AR197" s="379"/>
      <c r="AS197" s="379"/>
      <c r="AT197" s="379"/>
      <c r="AU197" s="379"/>
      <c r="AV197" s="379"/>
    </row>
    <row r="198" spans="1:48" ht="15.75" customHeight="1">
      <c r="A198" s="1"/>
      <c r="B198" s="1"/>
      <c r="C198" s="1"/>
      <c r="D198" s="1"/>
      <c r="E198" s="1"/>
      <c r="F198" s="1"/>
      <c r="G198" s="1"/>
      <c r="H198" s="1"/>
      <c r="I198" s="379"/>
      <c r="J198" s="379"/>
      <c r="K198" s="379"/>
      <c r="L198" s="379"/>
      <c r="M198" s="379"/>
      <c r="N198" s="379"/>
      <c r="O198" s="379"/>
      <c r="P198" s="379"/>
      <c r="Q198" s="379"/>
      <c r="R198" s="379"/>
      <c r="S198" s="379"/>
      <c r="T198" s="379"/>
      <c r="U198" s="379"/>
      <c r="V198" s="379"/>
      <c r="W198" s="379"/>
      <c r="X198" s="379"/>
      <c r="Y198" s="379"/>
      <c r="Z198" s="379"/>
      <c r="AA198" s="379"/>
      <c r="AB198" s="379"/>
      <c r="AC198" s="379"/>
      <c r="AD198" s="379"/>
      <c r="AE198" s="379"/>
      <c r="AF198" s="379"/>
      <c r="AG198" s="379"/>
      <c r="AH198" s="379"/>
      <c r="AI198" s="379"/>
      <c r="AJ198" s="379"/>
      <c r="AK198" s="379"/>
      <c r="AL198" s="379"/>
      <c r="AM198" s="379"/>
      <c r="AO198" s="379"/>
      <c r="AP198" s="379"/>
      <c r="AQ198" s="379"/>
      <c r="AR198" s="379"/>
      <c r="AS198" s="379"/>
      <c r="AT198" s="379"/>
      <c r="AU198" s="379"/>
      <c r="AV198" s="379"/>
    </row>
    <row r="199" spans="1:48" ht="15.75" customHeight="1">
      <c r="A199" s="1"/>
      <c r="B199" s="1"/>
      <c r="C199" s="1"/>
      <c r="D199" s="1"/>
      <c r="E199" s="1"/>
      <c r="F199" s="1"/>
      <c r="G199" s="1"/>
      <c r="H199" s="1"/>
      <c r="I199" s="379"/>
      <c r="J199" s="379"/>
      <c r="K199" s="379"/>
      <c r="L199" s="379"/>
      <c r="M199" s="379"/>
      <c r="N199" s="379"/>
      <c r="O199" s="379"/>
      <c r="P199" s="379"/>
      <c r="Q199" s="379"/>
      <c r="R199" s="379"/>
      <c r="S199" s="379"/>
      <c r="T199" s="379"/>
      <c r="U199" s="379"/>
      <c r="V199" s="379"/>
      <c r="W199" s="379"/>
      <c r="X199" s="379"/>
      <c r="Y199" s="379"/>
      <c r="Z199" s="379"/>
      <c r="AA199" s="379"/>
      <c r="AB199" s="379"/>
      <c r="AC199" s="379"/>
      <c r="AD199" s="379"/>
      <c r="AE199" s="379"/>
      <c r="AF199" s="379"/>
      <c r="AG199" s="379"/>
      <c r="AH199" s="379"/>
      <c r="AI199" s="379"/>
      <c r="AJ199" s="379"/>
      <c r="AK199" s="379"/>
      <c r="AL199" s="379"/>
      <c r="AM199" s="379"/>
      <c r="AO199" s="379"/>
      <c r="AP199" s="379"/>
      <c r="AQ199" s="379"/>
      <c r="AR199" s="379"/>
      <c r="AS199" s="379"/>
      <c r="AT199" s="379"/>
      <c r="AU199" s="379"/>
      <c r="AV199" s="379"/>
    </row>
    <row r="200" spans="1:48" ht="15.75" customHeight="1">
      <c r="A200" s="1"/>
      <c r="B200" s="1"/>
      <c r="C200" s="1"/>
      <c r="D200" s="1"/>
      <c r="E200" s="1"/>
      <c r="F200" s="1"/>
      <c r="G200" s="1"/>
      <c r="H200" s="1"/>
      <c r="I200" s="379"/>
      <c r="J200" s="379"/>
      <c r="K200" s="379"/>
      <c r="L200" s="379"/>
      <c r="M200" s="379"/>
      <c r="N200" s="379"/>
      <c r="O200" s="379"/>
      <c r="P200" s="379"/>
      <c r="Q200" s="379"/>
      <c r="R200" s="379"/>
      <c r="S200" s="379"/>
      <c r="T200" s="379"/>
      <c r="U200" s="379"/>
      <c r="V200" s="379"/>
      <c r="W200" s="379"/>
      <c r="X200" s="379"/>
      <c r="Y200" s="379"/>
      <c r="Z200" s="379"/>
      <c r="AA200" s="379"/>
      <c r="AB200" s="379"/>
      <c r="AC200" s="379"/>
      <c r="AD200" s="379"/>
      <c r="AE200" s="379"/>
      <c r="AF200" s="379"/>
      <c r="AG200" s="379"/>
      <c r="AH200" s="379"/>
      <c r="AI200" s="379"/>
      <c r="AJ200" s="379"/>
      <c r="AK200" s="379"/>
      <c r="AL200" s="379"/>
      <c r="AM200" s="379"/>
      <c r="AO200" s="379"/>
      <c r="AP200" s="379"/>
      <c r="AQ200" s="379"/>
      <c r="AR200" s="379"/>
      <c r="AS200" s="379"/>
      <c r="AT200" s="379"/>
      <c r="AU200" s="379"/>
      <c r="AV200" s="379"/>
    </row>
    <row r="201" spans="1:48" ht="15.75" customHeight="1">
      <c r="A201" s="1"/>
      <c r="B201" s="1"/>
      <c r="C201" s="1"/>
      <c r="D201" s="1"/>
      <c r="E201" s="1"/>
      <c r="F201" s="1"/>
      <c r="G201" s="1"/>
      <c r="H201" s="1"/>
      <c r="I201" s="379"/>
      <c r="J201" s="379"/>
      <c r="K201" s="379"/>
      <c r="L201" s="379"/>
      <c r="M201" s="379"/>
      <c r="N201" s="379"/>
      <c r="O201" s="379"/>
      <c r="P201" s="379"/>
      <c r="Q201" s="379"/>
      <c r="R201" s="379"/>
      <c r="S201" s="379"/>
      <c r="T201" s="379"/>
      <c r="U201" s="379"/>
      <c r="V201" s="379"/>
      <c r="W201" s="379"/>
      <c r="X201" s="379"/>
      <c r="Y201" s="379"/>
      <c r="Z201" s="379"/>
      <c r="AA201" s="379"/>
      <c r="AB201" s="379"/>
      <c r="AC201" s="379"/>
      <c r="AD201" s="379"/>
      <c r="AE201" s="379"/>
      <c r="AF201" s="379"/>
      <c r="AG201" s="379"/>
      <c r="AH201" s="379"/>
      <c r="AI201" s="379"/>
      <c r="AJ201" s="379"/>
      <c r="AK201" s="379"/>
      <c r="AL201" s="379"/>
      <c r="AM201" s="379"/>
      <c r="AO201" s="379"/>
      <c r="AP201" s="379"/>
      <c r="AQ201" s="379"/>
      <c r="AR201" s="379"/>
      <c r="AS201" s="379"/>
      <c r="AT201" s="379"/>
      <c r="AU201" s="379"/>
      <c r="AV201" s="379"/>
    </row>
    <row r="202" spans="1:48" ht="15.75" customHeight="1">
      <c r="A202" s="1"/>
      <c r="B202" s="1"/>
      <c r="C202" s="1"/>
      <c r="D202" s="1"/>
      <c r="E202" s="1"/>
      <c r="F202" s="1"/>
      <c r="G202" s="1"/>
      <c r="H202" s="1"/>
      <c r="I202" s="379"/>
      <c r="J202" s="379"/>
      <c r="K202" s="379"/>
      <c r="L202" s="379"/>
      <c r="M202" s="379"/>
      <c r="N202" s="379"/>
      <c r="O202" s="379"/>
      <c r="P202" s="379"/>
      <c r="Q202" s="379"/>
      <c r="R202" s="379"/>
      <c r="S202" s="379"/>
      <c r="T202" s="379"/>
      <c r="U202" s="379"/>
      <c r="V202" s="379"/>
      <c r="W202" s="379"/>
      <c r="X202" s="379"/>
      <c r="Y202" s="379"/>
      <c r="Z202" s="379"/>
      <c r="AA202" s="379"/>
      <c r="AB202" s="379"/>
      <c r="AC202" s="379"/>
      <c r="AD202" s="379"/>
      <c r="AE202" s="379"/>
      <c r="AF202" s="379"/>
      <c r="AG202" s="379"/>
      <c r="AH202" s="379"/>
      <c r="AI202" s="379"/>
      <c r="AJ202" s="379"/>
      <c r="AK202" s="379"/>
      <c r="AL202" s="379"/>
      <c r="AM202" s="379"/>
      <c r="AO202" s="379"/>
      <c r="AP202" s="379"/>
      <c r="AQ202" s="379"/>
      <c r="AR202" s="379"/>
      <c r="AS202" s="379"/>
      <c r="AT202" s="379"/>
      <c r="AU202" s="379"/>
      <c r="AV202" s="379"/>
    </row>
    <row r="203" spans="1:48" ht="15.75" customHeight="1">
      <c r="A203" s="1"/>
      <c r="B203" s="1"/>
      <c r="C203" s="1"/>
      <c r="D203" s="1"/>
      <c r="E203" s="1"/>
      <c r="F203" s="1"/>
      <c r="G203" s="1"/>
      <c r="H203" s="1"/>
      <c r="I203" s="379"/>
      <c r="J203" s="379"/>
      <c r="K203" s="379"/>
      <c r="L203" s="379"/>
      <c r="M203" s="379"/>
      <c r="N203" s="379"/>
      <c r="O203" s="379"/>
      <c r="P203" s="379"/>
      <c r="Q203" s="379"/>
      <c r="R203" s="379"/>
      <c r="S203" s="379"/>
      <c r="T203" s="379"/>
      <c r="U203" s="379"/>
      <c r="V203" s="379"/>
      <c r="W203" s="379"/>
      <c r="X203" s="379"/>
      <c r="Y203" s="379"/>
      <c r="Z203" s="379"/>
      <c r="AA203" s="379"/>
      <c r="AB203" s="379"/>
      <c r="AC203" s="379"/>
      <c r="AD203" s="379"/>
      <c r="AE203" s="379"/>
      <c r="AF203" s="379"/>
      <c r="AG203" s="379"/>
      <c r="AH203" s="379"/>
      <c r="AI203" s="379"/>
      <c r="AJ203" s="379"/>
      <c r="AK203" s="379"/>
      <c r="AL203" s="379"/>
      <c r="AM203" s="379"/>
      <c r="AO203" s="379"/>
      <c r="AP203" s="379"/>
      <c r="AQ203" s="379"/>
      <c r="AR203" s="379"/>
      <c r="AS203" s="379"/>
      <c r="AT203" s="379"/>
      <c r="AU203" s="379"/>
      <c r="AV203" s="379"/>
    </row>
    <row r="204" spans="1:48" ht="15.75" customHeight="1">
      <c r="A204" s="1"/>
      <c r="B204" s="1"/>
      <c r="C204" s="1"/>
      <c r="D204" s="1"/>
      <c r="E204" s="1"/>
      <c r="F204" s="1"/>
      <c r="G204" s="1"/>
      <c r="H204" s="1"/>
      <c r="I204" s="379"/>
      <c r="J204" s="379"/>
      <c r="K204" s="379"/>
      <c r="L204" s="379"/>
      <c r="M204" s="379"/>
      <c r="N204" s="379"/>
      <c r="O204" s="379"/>
      <c r="P204" s="379"/>
      <c r="Q204" s="379"/>
      <c r="R204" s="379"/>
      <c r="S204" s="379"/>
      <c r="T204" s="379"/>
      <c r="U204" s="379"/>
      <c r="V204" s="379"/>
      <c r="W204" s="379"/>
      <c r="X204" s="379"/>
      <c r="Y204" s="379"/>
      <c r="Z204" s="379"/>
      <c r="AA204" s="379"/>
      <c r="AB204" s="379"/>
      <c r="AC204" s="379"/>
      <c r="AD204" s="379"/>
      <c r="AE204" s="379"/>
      <c r="AF204" s="379"/>
      <c r="AG204" s="379"/>
      <c r="AH204" s="379"/>
      <c r="AI204" s="379"/>
      <c r="AJ204" s="379"/>
      <c r="AK204" s="379"/>
      <c r="AL204" s="379"/>
      <c r="AM204" s="379"/>
      <c r="AO204" s="379"/>
      <c r="AP204" s="379"/>
      <c r="AQ204" s="379"/>
      <c r="AR204" s="379"/>
      <c r="AS204" s="379"/>
      <c r="AT204" s="379"/>
      <c r="AU204" s="379"/>
      <c r="AV204" s="379"/>
    </row>
    <row r="205" spans="1:48" ht="15.75" customHeight="1">
      <c r="A205" s="1"/>
      <c r="B205" s="1"/>
      <c r="C205" s="1"/>
      <c r="D205" s="1"/>
      <c r="E205" s="1"/>
      <c r="F205" s="1"/>
      <c r="G205" s="1"/>
      <c r="H205" s="1"/>
      <c r="I205" s="379"/>
      <c r="J205" s="379"/>
      <c r="K205" s="379"/>
      <c r="L205" s="379"/>
      <c r="M205" s="379"/>
      <c r="N205" s="379"/>
      <c r="O205" s="379"/>
      <c r="P205" s="379"/>
      <c r="Q205" s="379"/>
      <c r="R205" s="379"/>
      <c r="S205" s="379"/>
      <c r="T205" s="379"/>
      <c r="U205" s="379"/>
      <c r="V205" s="379"/>
      <c r="W205" s="379"/>
      <c r="X205" s="379"/>
      <c r="Y205" s="379"/>
      <c r="Z205" s="379"/>
      <c r="AA205" s="379"/>
      <c r="AB205" s="379"/>
      <c r="AC205" s="379"/>
      <c r="AD205" s="379"/>
      <c r="AE205" s="379"/>
      <c r="AF205" s="379"/>
      <c r="AG205" s="379"/>
      <c r="AH205" s="379"/>
      <c r="AI205" s="379"/>
      <c r="AJ205" s="379"/>
      <c r="AK205" s="379"/>
      <c r="AL205" s="379"/>
      <c r="AM205" s="379"/>
      <c r="AO205" s="379"/>
      <c r="AP205" s="379"/>
      <c r="AQ205" s="379"/>
      <c r="AR205" s="379"/>
      <c r="AS205" s="379"/>
      <c r="AT205" s="379"/>
      <c r="AU205" s="379"/>
      <c r="AV205" s="379"/>
    </row>
    <row r="206" spans="1:48" ht="15.75" customHeight="1">
      <c r="A206" s="1"/>
      <c r="B206" s="1"/>
      <c r="C206" s="1"/>
      <c r="D206" s="1"/>
      <c r="E206" s="1"/>
      <c r="F206" s="1"/>
      <c r="G206" s="1"/>
      <c r="H206" s="1"/>
      <c r="I206" s="379"/>
      <c r="J206" s="379"/>
      <c r="K206" s="379"/>
      <c r="L206" s="379"/>
      <c r="M206" s="379"/>
      <c r="N206" s="379"/>
      <c r="O206" s="379"/>
      <c r="P206" s="379"/>
      <c r="Q206" s="379"/>
      <c r="R206" s="379"/>
      <c r="S206" s="379"/>
      <c r="T206" s="379"/>
      <c r="U206" s="379"/>
      <c r="V206" s="379"/>
      <c r="W206" s="379"/>
      <c r="X206" s="379"/>
      <c r="Y206" s="379"/>
      <c r="Z206" s="379"/>
      <c r="AA206" s="379"/>
      <c r="AB206" s="379"/>
      <c r="AC206" s="379"/>
      <c r="AD206" s="379"/>
      <c r="AE206" s="379"/>
      <c r="AF206" s="379"/>
      <c r="AG206" s="379"/>
      <c r="AH206" s="379"/>
      <c r="AI206" s="379"/>
      <c r="AJ206" s="379"/>
      <c r="AK206" s="379"/>
      <c r="AL206" s="379"/>
      <c r="AM206" s="379"/>
      <c r="AO206" s="379"/>
      <c r="AP206" s="379"/>
      <c r="AQ206" s="379"/>
      <c r="AR206" s="379"/>
      <c r="AS206" s="379"/>
      <c r="AT206" s="379"/>
      <c r="AU206" s="379"/>
      <c r="AV206" s="379"/>
    </row>
    <row r="207" spans="1:48" ht="15.75" customHeight="1">
      <c r="A207" s="1"/>
      <c r="B207" s="1"/>
      <c r="C207" s="1"/>
      <c r="D207" s="1"/>
      <c r="E207" s="1"/>
      <c r="F207" s="1"/>
      <c r="G207" s="1"/>
      <c r="H207" s="1"/>
      <c r="I207" s="379"/>
      <c r="J207" s="379"/>
      <c r="K207" s="379"/>
      <c r="L207" s="379"/>
      <c r="M207" s="379"/>
      <c r="N207" s="379"/>
      <c r="O207" s="379"/>
      <c r="P207" s="379"/>
      <c r="Q207" s="379"/>
      <c r="R207" s="379"/>
      <c r="S207" s="379"/>
      <c r="T207" s="379"/>
      <c r="U207" s="379"/>
      <c r="V207" s="379"/>
      <c r="W207" s="379"/>
      <c r="X207" s="379"/>
      <c r="Y207" s="379"/>
      <c r="Z207" s="379"/>
      <c r="AA207" s="379"/>
      <c r="AB207" s="379"/>
      <c r="AC207" s="379"/>
      <c r="AD207" s="379"/>
      <c r="AE207" s="379"/>
      <c r="AF207" s="379"/>
      <c r="AG207" s="379"/>
      <c r="AH207" s="379"/>
      <c r="AI207" s="379"/>
      <c r="AJ207" s="379"/>
      <c r="AK207" s="379"/>
      <c r="AL207" s="379"/>
      <c r="AM207" s="379"/>
      <c r="AO207" s="379"/>
      <c r="AP207" s="379"/>
      <c r="AQ207" s="379"/>
      <c r="AR207" s="379"/>
      <c r="AS207" s="379"/>
      <c r="AT207" s="379"/>
      <c r="AU207" s="379"/>
      <c r="AV207" s="379"/>
    </row>
    <row r="208" spans="1:48" ht="15.75" customHeight="1">
      <c r="A208" s="1"/>
      <c r="B208" s="1"/>
      <c r="C208" s="1"/>
      <c r="D208" s="1"/>
      <c r="E208" s="1"/>
      <c r="F208" s="1"/>
      <c r="G208" s="1"/>
      <c r="H208" s="1"/>
      <c r="I208" s="379"/>
      <c r="J208" s="379"/>
      <c r="K208" s="379"/>
      <c r="L208" s="379"/>
      <c r="M208" s="379"/>
      <c r="N208" s="379"/>
      <c r="O208" s="379"/>
      <c r="P208" s="379"/>
      <c r="Q208" s="379"/>
      <c r="R208" s="379"/>
      <c r="S208" s="379"/>
      <c r="T208" s="379"/>
      <c r="U208" s="379"/>
      <c r="V208" s="379"/>
      <c r="W208" s="379"/>
      <c r="X208" s="379"/>
      <c r="Y208" s="379"/>
      <c r="Z208" s="379"/>
      <c r="AA208" s="379"/>
      <c r="AB208" s="379"/>
      <c r="AC208" s="379"/>
      <c r="AD208" s="379"/>
      <c r="AE208" s="379"/>
      <c r="AF208" s="379"/>
      <c r="AG208" s="379"/>
      <c r="AH208" s="379"/>
      <c r="AI208" s="379"/>
      <c r="AJ208" s="379"/>
      <c r="AK208" s="379"/>
      <c r="AL208" s="379"/>
      <c r="AM208" s="379"/>
      <c r="AO208" s="379"/>
      <c r="AP208" s="379"/>
      <c r="AQ208" s="379"/>
      <c r="AR208" s="379"/>
      <c r="AS208" s="379"/>
      <c r="AT208" s="379"/>
      <c r="AU208" s="379"/>
      <c r="AV208" s="379"/>
    </row>
    <row r="209" spans="1:48" ht="15.75" customHeight="1">
      <c r="A209" s="1"/>
      <c r="B209" s="1"/>
      <c r="C209" s="1"/>
      <c r="D209" s="1"/>
      <c r="E209" s="1"/>
      <c r="F209" s="1"/>
      <c r="G209" s="1"/>
      <c r="H209" s="1"/>
      <c r="I209" s="379"/>
      <c r="J209" s="379"/>
      <c r="K209" s="379"/>
      <c r="L209" s="379"/>
      <c r="M209" s="379"/>
      <c r="N209" s="379"/>
      <c r="O209" s="379"/>
      <c r="P209" s="379"/>
      <c r="Q209" s="379"/>
      <c r="R209" s="379"/>
      <c r="S209" s="379"/>
      <c r="T209" s="379"/>
      <c r="U209" s="379"/>
      <c r="V209" s="379"/>
      <c r="W209" s="379"/>
      <c r="X209" s="379"/>
      <c r="Y209" s="379"/>
      <c r="Z209" s="379"/>
      <c r="AA209" s="379"/>
      <c r="AB209" s="379"/>
      <c r="AC209" s="379"/>
      <c r="AD209" s="379"/>
      <c r="AE209" s="379"/>
      <c r="AF209" s="379"/>
      <c r="AG209" s="379"/>
      <c r="AH209" s="379"/>
      <c r="AI209" s="379"/>
      <c r="AJ209" s="379"/>
      <c r="AK209" s="379"/>
      <c r="AL209" s="379"/>
      <c r="AM209" s="379"/>
      <c r="AO209" s="379"/>
      <c r="AP209" s="379"/>
      <c r="AQ209" s="379"/>
      <c r="AR209" s="379"/>
      <c r="AS209" s="379"/>
      <c r="AT209" s="379"/>
      <c r="AU209" s="379"/>
      <c r="AV209" s="379"/>
    </row>
    <row r="210" spans="1:48" ht="15.75" customHeight="1">
      <c r="A210" s="1"/>
      <c r="B210" s="1"/>
      <c r="C210" s="1"/>
      <c r="D210" s="1"/>
      <c r="E210" s="1"/>
      <c r="F210" s="1"/>
      <c r="G210" s="1"/>
      <c r="H210" s="1"/>
      <c r="I210" s="379"/>
      <c r="J210" s="379"/>
      <c r="K210" s="379"/>
      <c r="L210" s="379"/>
      <c r="M210" s="379"/>
      <c r="N210" s="379"/>
      <c r="O210" s="379"/>
      <c r="P210" s="379"/>
      <c r="Q210" s="379"/>
      <c r="R210" s="379"/>
      <c r="S210" s="379"/>
      <c r="T210" s="379"/>
      <c r="U210" s="379"/>
      <c r="V210" s="379"/>
      <c r="W210" s="379"/>
      <c r="X210" s="379"/>
      <c r="Y210" s="379"/>
      <c r="Z210" s="379"/>
      <c r="AA210" s="379"/>
      <c r="AB210" s="379"/>
      <c r="AC210" s="379"/>
      <c r="AD210" s="379"/>
      <c r="AE210" s="379"/>
      <c r="AF210" s="379"/>
      <c r="AG210" s="379"/>
      <c r="AH210" s="379"/>
      <c r="AI210" s="379"/>
      <c r="AJ210" s="379"/>
      <c r="AK210" s="379"/>
      <c r="AL210" s="379"/>
      <c r="AM210" s="379"/>
      <c r="AO210" s="379"/>
      <c r="AP210" s="379"/>
      <c r="AQ210" s="379"/>
      <c r="AR210" s="379"/>
      <c r="AS210" s="379"/>
      <c r="AT210" s="379"/>
      <c r="AU210" s="379"/>
      <c r="AV210" s="379"/>
    </row>
    <row r="211" spans="1:48" ht="15.75" customHeight="1">
      <c r="A211" s="1"/>
      <c r="B211" s="1"/>
      <c r="C211" s="1"/>
      <c r="D211" s="1"/>
      <c r="E211" s="1"/>
      <c r="F211" s="1"/>
      <c r="G211" s="1"/>
      <c r="H211" s="1"/>
      <c r="I211" s="379"/>
      <c r="J211" s="379"/>
      <c r="K211" s="379"/>
      <c r="L211" s="379"/>
      <c r="M211" s="379"/>
      <c r="N211" s="379"/>
      <c r="O211" s="379"/>
      <c r="P211" s="379"/>
      <c r="Q211" s="379"/>
      <c r="R211" s="379"/>
      <c r="S211" s="379"/>
      <c r="T211" s="379"/>
      <c r="U211" s="379"/>
      <c r="V211" s="379"/>
      <c r="W211" s="379"/>
      <c r="X211" s="379"/>
      <c r="Y211" s="379"/>
      <c r="Z211" s="379"/>
      <c r="AA211" s="379"/>
      <c r="AB211" s="379"/>
      <c r="AC211" s="379"/>
      <c r="AD211" s="379"/>
      <c r="AE211" s="379"/>
      <c r="AF211" s="379"/>
      <c r="AG211" s="379"/>
      <c r="AH211" s="379"/>
      <c r="AI211" s="379"/>
      <c r="AJ211" s="379"/>
      <c r="AK211" s="379"/>
      <c r="AL211" s="379"/>
      <c r="AM211" s="379"/>
      <c r="AO211" s="379"/>
      <c r="AP211" s="379"/>
      <c r="AQ211" s="379"/>
      <c r="AR211" s="379"/>
      <c r="AS211" s="379"/>
      <c r="AT211" s="379"/>
      <c r="AU211" s="379"/>
      <c r="AV211" s="379"/>
    </row>
    <row r="212" spans="1:48" ht="15.75" customHeight="1">
      <c r="A212" s="1"/>
      <c r="B212" s="1"/>
      <c r="C212" s="1"/>
      <c r="D212" s="1"/>
      <c r="E212" s="1"/>
      <c r="F212" s="1"/>
      <c r="G212" s="1"/>
      <c r="H212" s="1"/>
      <c r="I212" s="379"/>
      <c r="J212" s="379"/>
      <c r="K212" s="379"/>
      <c r="L212" s="379"/>
      <c r="M212" s="379"/>
      <c r="N212" s="379"/>
      <c r="O212" s="379"/>
      <c r="P212" s="379"/>
      <c r="Q212" s="379"/>
      <c r="R212" s="379"/>
      <c r="S212" s="379"/>
      <c r="T212" s="379"/>
      <c r="U212" s="379"/>
      <c r="V212" s="379"/>
      <c r="W212" s="379"/>
      <c r="X212" s="379"/>
      <c r="Y212" s="379"/>
      <c r="Z212" s="379"/>
      <c r="AA212" s="379"/>
      <c r="AB212" s="379"/>
      <c r="AC212" s="379"/>
      <c r="AD212" s="379"/>
      <c r="AE212" s="379"/>
      <c r="AF212" s="379"/>
      <c r="AG212" s="379"/>
      <c r="AH212" s="379"/>
      <c r="AI212" s="379"/>
      <c r="AJ212" s="379"/>
      <c r="AK212" s="379"/>
      <c r="AL212" s="379"/>
      <c r="AM212" s="379"/>
      <c r="AO212" s="379"/>
      <c r="AP212" s="379"/>
      <c r="AQ212" s="379"/>
      <c r="AR212" s="379"/>
      <c r="AS212" s="379"/>
      <c r="AT212" s="379"/>
      <c r="AU212" s="379"/>
      <c r="AV212" s="379"/>
    </row>
    <row r="213" spans="1:48" ht="15.75" customHeight="1">
      <c r="A213" s="1"/>
      <c r="B213" s="1"/>
      <c r="C213" s="1"/>
      <c r="D213" s="1"/>
      <c r="E213" s="1"/>
      <c r="F213" s="1"/>
      <c r="G213" s="1"/>
      <c r="H213" s="1"/>
      <c r="I213" s="379"/>
      <c r="J213" s="379"/>
      <c r="K213" s="379"/>
      <c r="L213" s="379"/>
      <c r="M213" s="379"/>
      <c r="N213" s="379"/>
      <c r="O213" s="379"/>
      <c r="P213" s="379"/>
      <c r="Q213" s="379"/>
      <c r="R213" s="379"/>
      <c r="S213" s="379"/>
      <c r="T213" s="379"/>
      <c r="U213" s="379"/>
      <c r="V213" s="379"/>
      <c r="W213" s="379"/>
      <c r="X213" s="379"/>
      <c r="Y213" s="379"/>
      <c r="Z213" s="379"/>
      <c r="AA213" s="379"/>
      <c r="AB213" s="379"/>
      <c r="AC213" s="379"/>
      <c r="AD213" s="379"/>
      <c r="AE213" s="379"/>
      <c r="AF213" s="379"/>
      <c r="AG213" s="379"/>
      <c r="AH213" s="379"/>
      <c r="AI213" s="379"/>
      <c r="AJ213" s="379"/>
      <c r="AK213" s="379"/>
      <c r="AL213" s="379"/>
      <c r="AM213" s="379"/>
      <c r="AO213" s="379"/>
      <c r="AP213" s="379"/>
      <c r="AQ213" s="379"/>
      <c r="AR213" s="379"/>
      <c r="AS213" s="379"/>
      <c r="AT213" s="379"/>
      <c r="AU213" s="379"/>
      <c r="AV213" s="379"/>
    </row>
    <row r="214" spans="1:48" ht="15.75" customHeight="1">
      <c r="A214" s="1"/>
      <c r="B214" s="1"/>
      <c r="C214" s="1"/>
      <c r="D214" s="1"/>
      <c r="E214" s="1"/>
      <c r="F214" s="1"/>
      <c r="G214" s="1"/>
      <c r="H214" s="1"/>
      <c r="I214" s="379"/>
      <c r="J214" s="379"/>
      <c r="K214" s="379"/>
      <c r="L214" s="379"/>
      <c r="M214" s="379"/>
      <c r="N214" s="379"/>
      <c r="O214" s="379"/>
      <c r="P214" s="379"/>
      <c r="Q214" s="379"/>
      <c r="R214" s="379"/>
      <c r="S214" s="379"/>
      <c r="T214" s="379"/>
      <c r="U214" s="379"/>
      <c r="V214" s="379"/>
      <c r="W214" s="379"/>
      <c r="X214" s="379"/>
      <c r="Y214" s="379"/>
      <c r="Z214" s="379"/>
      <c r="AA214" s="379"/>
      <c r="AB214" s="379"/>
      <c r="AC214" s="379"/>
      <c r="AD214" s="379"/>
      <c r="AE214" s="379"/>
      <c r="AF214" s="379"/>
      <c r="AG214" s="379"/>
      <c r="AH214" s="379"/>
      <c r="AI214" s="379"/>
      <c r="AJ214" s="379"/>
      <c r="AK214" s="379"/>
      <c r="AL214" s="379"/>
      <c r="AM214" s="379"/>
      <c r="AO214" s="379"/>
      <c r="AP214" s="379"/>
      <c r="AQ214" s="379"/>
      <c r="AR214" s="379"/>
      <c r="AS214" s="379"/>
      <c r="AT214" s="379"/>
      <c r="AU214" s="379"/>
      <c r="AV214" s="379"/>
    </row>
    <row r="215" spans="1:48" ht="15.75" customHeight="1">
      <c r="A215" s="1"/>
      <c r="B215" s="1"/>
      <c r="C215" s="1"/>
      <c r="D215" s="1"/>
      <c r="E215" s="1"/>
      <c r="F215" s="1"/>
      <c r="G215" s="1"/>
      <c r="H215" s="1"/>
      <c r="I215" s="379"/>
      <c r="J215" s="379"/>
      <c r="K215" s="379"/>
      <c r="L215" s="379"/>
      <c r="M215" s="379"/>
      <c r="N215" s="379"/>
      <c r="O215" s="379"/>
      <c r="P215" s="379"/>
      <c r="Q215" s="379"/>
      <c r="R215" s="379"/>
      <c r="S215" s="379"/>
      <c r="T215" s="379"/>
      <c r="U215" s="379"/>
      <c r="V215" s="379"/>
      <c r="W215" s="379"/>
      <c r="X215" s="379"/>
      <c r="Y215" s="379"/>
      <c r="Z215" s="379"/>
      <c r="AA215" s="379"/>
      <c r="AB215" s="379"/>
      <c r="AC215" s="379"/>
      <c r="AD215" s="379"/>
      <c r="AE215" s="379"/>
      <c r="AF215" s="379"/>
      <c r="AG215" s="379"/>
      <c r="AH215" s="379"/>
      <c r="AI215" s="379"/>
      <c r="AJ215" s="379"/>
      <c r="AK215" s="379"/>
      <c r="AL215" s="379"/>
      <c r="AM215" s="379"/>
      <c r="AO215" s="379"/>
      <c r="AP215" s="379"/>
      <c r="AQ215" s="379"/>
      <c r="AR215" s="379"/>
      <c r="AS215" s="379"/>
      <c r="AT215" s="379"/>
      <c r="AU215" s="379"/>
      <c r="AV215" s="379"/>
    </row>
    <row r="216" spans="1:48" ht="15.75" customHeight="1">
      <c r="A216" s="1"/>
      <c r="B216" s="1"/>
      <c r="C216" s="1"/>
      <c r="D216" s="1"/>
      <c r="E216" s="1"/>
      <c r="F216" s="1"/>
      <c r="G216" s="1"/>
      <c r="H216" s="1"/>
      <c r="I216" s="379"/>
      <c r="J216" s="379"/>
      <c r="K216" s="379"/>
      <c r="L216" s="379"/>
      <c r="M216" s="379"/>
      <c r="N216" s="379"/>
      <c r="O216" s="379"/>
      <c r="P216" s="379"/>
      <c r="Q216" s="379"/>
      <c r="R216" s="379"/>
      <c r="S216" s="379"/>
      <c r="T216" s="379"/>
      <c r="U216" s="379"/>
      <c r="V216" s="379"/>
      <c r="W216" s="379"/>
      <c r="X216" s="379"/>
      <c r="Y216" s="379"/>
      <c r="Z216" s="379"/>
      <c r="AA216" s="379"/>
      <c r="AB216" s="379"/>
      <c r="AC216" s="379"/>
      <c r="AD216" s="379"/>
      <c r="AE216" s="379"/>
      <c r="AF216" s="379"/>
      <c r="AG216" s="379"/>
      <c r="AH216" s="379"/>
      <c r="AI216" s="379"/>
      <c r="AJ216" s="379"/>
      <c r="AK216" s="379"/>
      <c r="AL216" s="379"/>
      <c r="AM216" s="379"/>
      <c r="AO216" s="379"/>
      <c r="AP216" s="379"/>
      <c r="AQ216" s="379"/>
      <c r="AR216" s="379"/>
      <c r="AS216" s="379"/>
      <c r="AT216" s="379"/>
      <c r="AU216" s="379"/>
      <c r="AV216" s="379"/>
    </row>
    <row r="217" spans="1:48" ht="15.75" customHeight="1">
      <c r="A217" s="1"/>
      <c r="B217" s="1"/>
      <c r="C217" s="1"/>
      <c r="D217" s="1"/>
      <c r="E217" s="1"/>
      <c r="F217" s="1"/>
      <c r="G217" s="1"/>
      <c r="H217" s="1"/>
      <c r="I217" s="379"/>
      <c r="J217" s="379"/>
      <c r="K217" s="379"/>
      <c r="L217" s="379"/>
      <c r="M217" s="379"/>
      <c r="N217" s="379"/>
      <c r="O217" s="379"/>
      <c r="P217" s="379"/>
      <c r="Q217" s="379"/>
      <c r="R217" s="379"/>
      <c r="S217" s="379"/>
      <c r="T217" s="379"/>
      <c r="U217" s="379"/>
      <c r="V217" s="379"/>
      <c r="W217" s="379"/>
      <c r="X217" s="379"/>
      <c r="Y217" s="379"/>
      <c r="Z217" s="379"/>
      <c r="AA217" s="379"/>
      <c r="AB217" s="379"/>
      <c r="AC217" s="379"/>
      <c r="AD217" s="379"/>
      <c r="AE217" s="379"/>
      <c r="AF217" s="379"/>
      <c r="AG217" s="379"/>
      <c r="AH217" s="379"/>
      <c r="AI217" s="379"/>
      <c r="AJ217" s="379"/>
      <c r="AK217" s="379"/>
      <c r="AL217" s="379"/>
      <c r="AM217" s="379"/>
      <c r="AO217" s="379"/>
      <c r="AP217" s="379"/>
      <c r="AQ217" s="379"/>
      <c r="AR217" s="379"/>
      <c r="AS217" s="379"/>
      <c r="AT217" s="379"/>
      <c r="AU217" s="379"/>
      <c r="AV217" s="379"/>
    </row>
    <row r="218" spans="1:48" ht="15.75" customHeight="1">
      <c r="A218" s="1"/>
      <c r="B218" s="1"/>
      <c r="C218" s="1"/>
      <c r="D218" s="1"/>
      <c r="E218" s="1"/>
      <c r="F218" s="1"/>
      <c r="G218" s="1"/>
      <c r="H218" s="1"/>
      <c r="I218" s="379"/>
      <c r="J218" s="379"/>
      <c r="K218" s="379"/>
      <c r="L218" s="379"/>
      <c r="M218" s="379"/>
      <c r="N218" s="379"/>
      <c r="O218" s="379"/>
      <c r="P218" s="379"/>
      <c r="Q218" s="379"/>
      <c r="R218" s="379"/>
      <c r="S218" s="379"/>
      <c r="T218" s="379"/>
      <c r="U218" s="379"/>
      <c r="V218" s="379"/>
      <c r="W218" s="379"/>
      <c r="X218" s="379"/>
      <c r="Y218" s="379"/>
      <c r="Z218" s="379"/>
      <c r="AA218" s="379"/>
      <c r="AB218" s="379"/>
      <c r="AC218" s="379"/>
      <c r="AD218" s="379"/>
      <c r="AE218" s="379"/>
      <c r="AF218" s="379"/>
      <c r="AG218" s="379"/>
      <c r="AH218" s="379"/>
      <c r="AI218" s="379"/>
      <c r="AJ218" s="379"/>
      <c r="AK218" s="379"/>
      <c r="AL218" s="379"/>
      <c r="AM218" s="379"/>
      <c r="AO218" s="379"/>
      <c r="AP218" s="379"/>
      <c r="AQ218" s="379"/>
      <c r="AR218" s="379"/>
      <c r="AS218" s="379"/>
      <c r="AT218" s="379"/>
      <c r="AU218" s="379"/>
      <c r="AV218" s="379"/>
    </row>
    <row r="219" spans="1:48" ht="15.75" customHeight="1">
      <c r="A219" s="1"/>
      <c r="B219" s="1"/>
      <c r="C219" s="1"/>
      <c r="D219" s="1"/>
      <c r="E219" s="1"/>
      <c r="F219" s="1"/>
      <c r="G219" s="1"/>
      <c r="H219" s="1"/>
      <c r="I219" s="379"/>
      <c r="J219" s="379"/>
      <c r="K219" s="379"/>
      <c r="L219" s="379"/>
      <c r="M219" s="379"/>
      <c r="N219" s="379"/>
      <c r="O219" s="379"/>
      <c r="P219" s="379"/>
      <c r="Q219" s="379"/>
      <c r="R219" s="379"/>
      <c r="S219" s="379"/>
      <c r="T219" s="379"/>
      <c r="U219" s="379"/>
      <c r="V219" s="379"/>
      <c r="W219" s="379"/>
      <c r="X219" s="379"/>
      <c r="Y219" s="379"/>
      <c r="Z219" s="379"/>
      <c r="AA219" s="379"/>
      <c r="AB219" s="379"/>
      <c r="AC219" s="379"/>
      <c r="AD219" s="379"/>
      <c r="AE219" s="379"/>
      <c r="AF219" s="379"/>
      <c r="AG219" s="379"/>
      <c r="AH219" s="379"/>
      <c r="AI219" s="379"/>
      <c r="AJ219" s="379"/>
      <c r="AK219" s="379"/>
      <c r="AL219" s="379"/>
      <c r="AM219" s="379"/>
      <c r="AO219" s="379"/>
      <c r="AP219" s="379"/>
      <c r="AQ219" s="379"/>
      <c r="AR219" s="379"/>
      <c r="AS219" s="379"/>
      <c r="AT219" s="379"/>
      <c r="AU219" s="379"/>
      <c r="AV219" s="379"/>
    </row>
    <row r="220" spans="1:48" ht="15.75" customHeight="1">
      <c r="A220" s="1"/>
      <c r="B220" s="1"/>
      <c r="C220" s="1"/>
      <c r="D220" s="1"/>
      <c r="E220" s="1"/>
      <c r="F220" s="1"/>
      <c r="G220" s="1"/>
      <c r="H220" s="1"/>
      <c r="I220" s="379"/>
      <c r="J220" s="379"/>
      <c r="K220" s="379"/>
      <c r="L220" s="379"/>
      <c r="M220" s="379"/>
      <c r="N220" s="379"/>
      <c r="O220" s="379"/>
      <c r="P220" s="379"/>
      <c r="Q220" s="379"/>
      <c r="R220" s="379"/>
      <c r="S220" s="379"/>
      <c r="T220" s="379"/>
      <c r="U220" s="379"/>
      <c r="V220" s="379"/>
      <c r="W220" s="379"/>
      <c r="X220" s="379"/>
      <c r="Y220" s="379"/>
      <c r="Z220" s="379"/>
      <c r="AA220" s="379"/>
      <c r="AB220" s="379"/>
      <c r="AC220" s="379"/>
      <c r="AD220" s="379"/>
      <c r="AE220" s="379"/>
      <c r="AF220" s="379"/>
      <c r="AG220" s="379"/>
      <c r="AH220" s="379"/>
      <c r="AI220" s="379"/>
      <c r="AJ220" s="379"/>
      <c r="AK220" s="379"/>
      <c r="AL220" s="379"/>
      <c r="AM220" s="379"/>
      <c r="AO220" s="379"/>
      <c r="AP220" s="379"/>
      <c r="AQ220" s="379"/>
      <c r="AR220" s="379"/>
      <c r="AS220" s="379"/>
      <c r="AT220" s="379"/>
      <c r="AU220" s="379"/>
      <c r="AV220" s="379"/>
    </row>
    <row r="221" spans="1:48" ht="15.75" customHeight="1">
      <c r="A221" s="1"/>
      <c r="B221" s="1"/>
      <c r="C221" s="1"/>
      <c r="D221" s="1"/>
      <c r="E221" s="1"/>
      <c r="F221" s="1"/>
      <c r="G221" s="1"/>
      <c r="H221" s="1"/>
      <c r="I221" s="379"/>
      <c r="J221" s="379"/>
      <c r="K221" s="379"/>
      <c r="L221" s="379"/>
      <c r="M221" s="379"/>
      <c r="N221" s="379"/>
      <c r="O221" s="379"/>
      <c r="P221" s="379"/>
      <c r="Q221" s="379"/>
      <c r="R221" s="379"/>
      <c r="S221" s="379"/>
      <c r="T221" s="379"/>
      <c r="U221" s="379"/>
      <c r="V221" s="379"/>
      <c r="W221" s="379"/>
      <c r="X221" s="379"/>
      <c r="Y221" s="379"/>
      <c r="Z221" s="379"/>
      <c r="AA221" s="379"/>
      <c r="AB221" s="379"/>
      <c r="AC221" s="379"/>
      <c r="AD221" s="379"/>
      <c r="AE221" s="379"/>
      <c r="AF221" s="379"/>
      <c r="AG221" s="379"/>
      <c r="AH221" s="379"/>
      <c r="AI221" s="379"/>
      <c r="AJ221" s="379"/>
      <c r="AK221" s="379"/>
      <c r="AL221" s="379"/>
      <c r="AM221" s="379"/>
      <c r="AO221" s="379"/>
      <c r="AP221" s="379"/>
      <c r="AQ221" s="379"/>
      <c r="AR221" s="379"/>
      <c r="AS221" s="379"/>
      <c r="AT221" s="379"/>
      <c r="AU221" s="379"/>
      <c r="AV221" s="379"/>
    </row>
    <row r="222" spans="1:48" ht="15.75" customHeight="1">
      <c r="A222" s="1"/>
      <c r="B222" s="1"/>
      <c r="C222" s="1"/>
      <c r="D222" s="1"/>
      <c r="E222" s="1"/>
      <c r="F222" s="1"/>
      <c r="G222" s="1"/>
      <c r="H222" s="1"/>
      <c r="I222" s="379"/>
      <c r="J222" s="379"/>
      <c r="K222" s="379"/>
      <c r="L222" s="379"/>
      <c r="M222" s="379"/>
      <c r="N222" s="379"/>
      <c r="O222" s="379"/>
      <c r="P222" s="379"/>
      <c r="Q222" s="379"/>
      <c r="R222" s="379"/>
      <c r="S222" s="379"/>
      <c r="T222" s="379"/>
      <c r="U222" s="379"/>
      <c r="V222" s="379"/>
      <c r="W222" s="379"/>
      <c r="X222" s="379"/>
      <c r="Y222" s="379"/>
      <c r="Z222" s="379"/>
      <c r="AA222" s="379"/>
      <c r="AB222" s="379"/>
      <c r="AC222" s="379"/>
      <c r="AD222" s="379"/>
      <c r="AE222" s="379"/>
      <c r="AF222" s="379"/>
      <c r="AG222" s="379"/>
      <c r="AH222" s="379"/>
      <c r="AI222" s="379"/>
      <c r="AJ222" s="379"/>
      <c r="AK222" s="379"/>
      <c r="AL222" s="379"/>
      <c r="AM222" s="379"/>
      <c r="AO222" s="379"/>
      <c r="AP222" s="379"/>
      <c r="AQ222" s="379"/>
      <c r="AR222" s="379"/>
      <c r="AS222" s="379"/>
      <c r="AT222" s="379"/>
      <c r="AU222" s="379"/>
      <c r="AV222" s="379"/>
    </row>
    <row r="223" spans="1:48" ht="15.75" customHeight="1">
      <c r="A223" s="1"/>
      <c r="B223" s="1"/>
      <c r="C223" s="1"/>
      <c r="D223" s="1"/>
      <c r="E223" s="1"/>
      <c r="F223" s="1"/>
      <c r="G223" s="1"/>
      <c r="H223" s="1"/>
      <c r="I223" s="379"/>
      <c r="J223" s="379"/>
      <c r="K223" s="379"/>
      <c r="L223" s="379"/>
      <c r="M223" s="379"/>
      <c r="N223" s="379"/>
      <c r="O223" s="379"/>
      <c r="P223" s="379"/>
      <c r="Q223" s="379"/>
      <c r="R223" s="379"/>
      <c r="S223" s="379"/>
      <c r="T223" s="379"/>
      <c r="U223" s="379"/>
      <c r="V223" s="379"/>
      <c r="W223" s="379"/>
      <c r="X223" s="379"/>
      <c r="Y223" s="379"/>
      <c r="Z223" s="379"/>
      <c r="AA223" s="379"/>
      <c r="AB223" s="379"/>
      <c r="AC223" s="379"/>
      <c r="AD223" s="379"/>
      <c r="AE223" s="379"/>
      <c r="AF223" s="379"/>
      <c r="AG223" s="379"/>
      <c r="AH223" s="379"/>
      <c r="AI223" s="379"/>
      <c r="AJ223" s="379"/>
      <c r="AK223" s="379"/>
      <c r="AL223" s="379"/>
      <c r="AM223" s="379"/>
      <c r="AO223" s="379"/>
      <c r="AP223" s="379"/>
      <c r="AQ223" s="379"/>
      <c r="AR223" s="379"/>
      <c r="AS223" s="379"/>
      <c r="AT223" s="379"/>
      <c r="AU223" s="379"/>
      <c r="AV223" s="379"/>
    </row>
    <row r="224" spans="1:48" ht="15.75" customHeight="1">
      <c r="A224" s="1"/>
      <c r="B224" s="1"/>
      <c r="C224" s="1"/>
      <c r="D224" s="1"/>
      <c r="E224" s="1"/>
      <c r="F224" s="1"/>
      <c r="G224" s="1"/>
      <c r="H224" s="1"/>
      <c r="I224" s="379"/>
      <c r="J224" s="379"/>
      <c r="K224" s="379"/>
      <c r="L224" s="379"/>
      <c r="M224" s="379"/>
      <c r="N224" s="379"/>
      <c r="O224" s="379"/>
      <c r="P224" s="379"/>
      <c r="Q224" s="379"/>
      <c r="R224" s="379"/>
      <c r="S224" s="379"/>
      <c r="T224" s="379"/>
      <c r="U224" s="379"/>
      <c r="V224" s="379"/>
      <c r="W224" s="379"/>
      <c r="X224" s="379"/>
      <c r="Y224" s="379"/>
      <c r="Z224" s="379"/>
      <c r="AA224" s="379"/>
      <c r="AB224" s="379"/>
      <c r="AC224" s="379"/>
      <c r="AD224" s="379"/>
      <c r="AE224" s="379"/>
      <c r="AF224" s="379"/>
      <c r="AG224" s="379"/>
      <c r="AH224" s="379"/>
      <c r="AI224" s="379"/>
      <c r="AJ224" s="379"/>
      <c r="AK224" s="379"/>
      <c r="AL224" s="379"/>
      <c r="AM224" s="379"/>
      <c r="AO224" s="379"/>
      <c r="AP224" s="379"/>
      <c r="AQ224" s="379"/>
      <c r="AR224" s="379"/>
      <c r="AS224" s="379"/>
      <c r="AT224" s="379"/>
      <c r="AU224" s="379"/>
      <c r="AV224" s="379"/>
    </row>
    <row r="225" spans="1:48" ht="15.75" customHeight="1">
      <c r="A225" s="1"/>
      <c r="B225" s="1"/>
      <c r="C225" s="1"/>
      <c r="D225" s="1"/>
      <c r="E225" s="1"/>
      <c r="F225" s="1"/>
      <c r="G225" s="1"/>
      <c r="H225" s="1"/>
      <c r="I225" s="379"/>
      <c r="J225" s="379"/>
      <c r="K225" s="379"/>
      <c r="L225" s="379"/>
      <c r="M225" s="379"/>
      <c r="N225" s="379"/>
      <c r="O225" s="379"/>
      <c r="P225" s="379"/>
      <c r="Q225" s="379"/>
      <c r="R225" s="379"/>
      <c r="S225" s="379"/>
      <c r="T225" s="379"/>
      <c r="U225" s="379"/>
      <c r="V225" s="379"/>
      <c r="W225" s="379"/>
      <c r="X225" s="379"/>
      <c r="Y225" s="379"/>
      <c r="Z225" s="379"/>
      <c r="AA225" s="379"/>
      <c r="AB225" s="379"/>
      <c r="AC225" s="379"/>
      <c r="AD225" s="379"/>
      <c r="AE225" s="379"/>
      <c r="AF225" s="379"/>
      <c r="AG225" s="379"/>
      <c r="AH225" s="379"/>
      <c r="AI225" s="379"/>
      <c r="AJ225" s="379"/>
      <c r="AK225" s="379"/>
      <c r="AL225" s="379"/>
      <c r="AM225" s="379"/>
      <c r="AO225" s="379"/>
      <c r="AP225" s="379"/>
      <c r="AQ225" s="379"/>
      <c r="AR225" s="379"/>
      <c r="AS225" s="379"/>
      <c r="AT225" s="379"/>
      <c r="AU225" s="379"/>
      <c r="AV225" s="379"/>
    </row>
    <row r="226" spans="1:48" ht="15.75" customHeight="1">
      <c r="A226" s="1"/>
      <c r="B226" s="1"/>
      <c r="C226" s="1"/>
      <c r="D226" s="1"/>
      <c r="E226" s="1"/>
      <c r="F226" s="1"/>
      <c r="G226" s="1"/>
      <c r="H226" s="1"/>
      <c r="I226" s="379"/>
      <c r="J226" s="379"/>
      <c r="K226" s="379"/>
      <c r="L226" s="379"/>
      <c r="M226" s="379"/>
      <c r="N226" s="379"/>
      <c r="O226" s="379"/>
      <c r="P226" s="379"/>
      <c r="Q226" s="379"/>
      <c r="R226" s="379"/>
      <c r="S226" s="379"/>
      <c r="T226" s="379"/>
      <c r="U226" s="379"/>
      <c r="V226" s="379"/>
      <c r="W226" s="379"/>
      <c r="X226" s="379"/>
      <c r="Y226" s="379"/>
      <c r="Z226" s="379"/>
      <c r="AA226" s="379"/>
      <c r="AB226" s="379"/>
      <c r="AC226" s="379"/>
      <c r="AD226" s="379"/>
      <c r="AE226" s="379"/>
      <c r="AF226" s="379"/>
      <c r="AG226" s="379"/>
      <c r="AH226" s="379"/>
      <c r="AI226" s="379"/>
      <c r="AJ226" s="379"/>
      <c r="AK226" s="379"/>
      <c r="AL226" s="379"/>
      <c r="AM226" s="379"/>
      <c r="AO226" s="379"/>
      <c r="AP226" s="379"/>
      <c r="AQ226" s="379"/>
      <c r="AR226" s="379"/>
      <c r="AS226" s="379"/>
      <c r="AT226" s="379"/>
      <c r="AU226" s="379"/>
      <c r="AV226" s="379"/>
    </row>
    <row r="227" spans="1:48" ht="15.75" customHeight="1">
      <c r="A227" s="1"/>
      <c r="B227" s="1"/>
      <c r="C227" s="1"/>
      <c r="D227" s="1"/>
      <c r="E227" s="1"/>
      <c r="F227" s="1"/>
      <c r="G227" s="1"/>
      <c r="H227" s="1"/>
      <c r="I227" s="379"/>
      <c r="J227" s="379"/>
      <c r="K227" s="379"/>
      <c r="L227" s="379"/>
      <c r="M227" s="379"/>
      <c r="N227" s="379"/>
      <c r="O227" s="379"/>
      <c r="P227" s="379"/>
      <c r="Q227" s="379"/>
      <c r="R227" s="379"/>
      <c r="S227" s="379"/>
      <c r="T227" s="379"/>
      <c r="U227" s="379"/>
      <c r="V227" s="379"/>
      <c r="W227" s="379"/>
      <c r="X227" s="379"/>
      <c r="Y227" s="379"/>
      <c r="Z227" s="379"/>
      <c r="AA227" s="379"/>
      <c r="AB227" s="379"/>
      <c r="AC227" s="379"/>
      <c r="AD227" s="379"/>
      <c r="AE227" s="379"/>
      <c r="AF227" s="379"/>
      <c r="AG227" s="379"/>
      <c r="AH227" s="379"/>
      <c r="AI227" s="379"/>
      <c r="AJ227" s="379"/>
      <c r="AK227" s="379"/>
      <c r="AL227" s="379"/>
      <c r="AM227" s="379"/>
      <c r="AO227" s="379"/>
      <c r="AP227" s="379"/>
      <c r="AQ227" s="379"/>
      <c r="AR227" s="379"/>
      <c r="AS227" s="379"/>
      <c r="AT227" s="379"/>
      <c r="AU227" s="379"/>
      <c r="AV227" s="379"/>
    </row>
    <row r="228" spans="1:48" ht="15.75" customHeight="1">
      <c r="A228" s="1"/>
      <c r="B228" s="1"/>
      <c r="C228" s="1"/>
      <c r="D228" s="1"/>
      <c r="E228" s="1"/>
      <c r="F228" s="1"/>
      <c r="G228" s="1"/>
      <c r="H228" s="1"/>
      <c r="I228" s="379"/>
      <c r="J228" s="379"/>
      <c r="K228" s="379"/>
      <c r="L228" s="379"/>
      <c r="M228" s="379"/>
      <c r="N228" s="379"/>
      <c r="O228" s="379"/>
      <c r="P228" s="379"/>
      <c r="Q228" s="379"/>
      <c r="R228" s="379"/>
      <c r="S228" s="379"/>
      <c r="T228" s="379"/>
      <c r="U228" s="379"/>
      <c r="V228" s="379"/>
      <c r="W228" s="379"/>
      <c r="X228" s="379"/>
      <c r="Y228" s="379"/>
      <c r="Z228" s="379"/>
      <c r="AA228" s="379"/>
      <c r="AB228" s="379"/>
      <c r="AC228" s="379"/>
      <c r="AD228" s="379"/>
      <c r="AE228" s="379"/>
      <c r="AF228" s="379"/>
      <c r="AG228" s="379"/>
      <c r="AH228" s="379"/>
      <c r="AI228" s="379"/>
      <c r="AJ228" s="379"/>
      <c r="AK228" s="379"/>
      <c r="AL228" s="379"/>
      <c r="AM228" s="379"/>
      <c r="AO228" s="379"/>
      <c r="AP228" s="379"/>
      <c r="AQ228" s="379"/>
      <c r="AR228" s="379"/>
      <c r="AS228" s="379"/>
      <c r="AT228" s="379"/>
      <c r="AU228" s="379"/>
      <c r="AV228" s="379"/>
    </row>
    <row r="229" spans="1:48" ht="15.75" customHeight="1">
      <c r="A229" s="1"/>
      <c r="B229" s="1"/>
      <c r="C229" s="1"/>
      <c r="D229" s="1"/>
      <c r="E229" s="1"/>
      <c r="F229" s="1"/>
      <c r="G229" s="1"/>
      <c r="H229" s="1"/>
      <c r="I229" s="379"/>
      <c r="J229" s="379"/>
      <c r="K229" s="379"/>
      <c r="L229" s="379"/>
      <c r="M229" s="379"/>
      <c r="N229" s="379"/>
      <c r="O229" s="379"/>
      <c r="P229" s="379"/>
      <c r="Q229" s="379"/>
      <c r="R229" s="379"/>
      <c r="S229" s="379"/>
      <c r="T229" s="379"/>
      <c r="U229" s="379"/>
      <c r="V229" s="379"/>
      <c r="W229" s="379"/>
      <c r="X229" s="379"/>
      <c r="Y229" s="379"/>
      <c r="Z229" s="379"/>
      <c r="AA229" s="379"/>
      <c r="AB229" s="379"/>
      <c r="AC229" s="379"/>
      <c r="AD229" s="379"/>
      <c r="AE229" s="379"/>
      <c r="AF229" s="379"/>
      <c r="AG229" s="379"/>
      <c r="AH229" s="379"/>
      <c r="AI229" s="379"/>
      <c r="AJ229" s="379"/>
      <c r="AK229" s="379"/>
      <c r="AL229" s="379"/>
      <c r="AM229" s="379"/>
      <c r="AO229" s="379"/>
      <c r="AP229" s="379"/>
      <c r="AQ229" s="379"/>
      <c r="AR229" s="379"/>
      <c r="AS229" s="379"/>
      <c r="AT229" s="379"/>
      <c r="AU229" s="379"/>
      <c r="AV229" s="379"/>
    </row>
    <row r="230" spans="1:48" ht="15.75" customHeight="1">
      <c r="A230" s="1"/>
      <c r="B230" s="1"/>
      <c r="C230" s="1"/>
      <c r="D230" s="1"/>
      <c r="E230" s="1"/>
      <c r="F230" s="1"/>
      <c r="G230" s="1"/>
      <c r="H230" s="1"/>
      <c r="I230" s="379"/>
      <c r="J230" s="379"/>
      <c r="K230" s="379"/>
      <c r="L230" s="379"/>
      <c r="M230" s="379"/>
      <c r="N230" s="379"/>
      <c r="O230" s="379"/>
      <c r="P230" s="379"/>
      <c r="Q230" s="379"/>
      <c r="R230" s="379"/>
      <c r="S230" s="379"/>
      <c r="T230" s="379"/>
      <c r="U230" s="379"/>
      <c r="V230" s="379"/>
      <c r="W230" s="379"/>
      <c r="X230" s="379"/>
      <c r="Y230" s="379"/>
      <c r="Z230" s="379"/>
      <c r="AA230" s="379"/>
      <c r="AB230" s="379"/>
      <c r="AC230" s="379"/>
      <c r="AD230" s="379"/>
      <c r="AE230" s="379"/>
      <c r="AF230" s="379"/>
      <c r="AG230" s="379"/>
      <c r="AH230" s="379"/>
      <c r="AI230" s="379"/>
      <c r="AJ230" s="379"/>
      <c r="AK230" s="379"/>
      <c r="AL230" s="379"/>
      <c r="AM230" s="379"/>
      <c r="AO230" s="379"/>
      <c r="AP230" s="379"/>
      <c r="AQ230" s="379"/>
      <c r="AR230" s="379"/>
      <c r="AS230" s="379"/>
      <c r="AT230" s="379"/>
      <c r="AU230" s="379"/>
      <c r="AV230" s="379"/>
    </row>
    <row r="231" spans="1:48" ht="15.75" customHeight="1">
      <c r="A231" s="1"/>
      <c r="B231" s="1"/>
      <c r="C231" s="1"/>
      <c r="D231" s="1"/>
      <c r="E231" s="1"/>
      <c r="F231" s="1"/>
      <c r="G231" s="1"/>
      <c r="H231" s="1"/>
      <c r="I231" s="379"/>
      <c r="J231" s="379"/>
      <c r="K231" s="379"/>
      <c r="L231" s="379"/>
      <c r="M231" s="379"/>
      <c r="N231" s="379"/>
      <c r="O231" s="379"/>
      <c r="P231" s="379"/>
      <c r="Q231" s="379"/>
      <c r="R231" s="379"/>
      <c r="S231" s="379"/>
      <c r="T231" s="379"/>
      <c r="U231" s="379"/>
      <c r="V231" s="379"/>
      <c r="W231" s="379"/>
      <c r="X231" s="379"/>
      <c r="Y231" s="379"/>
      <c r="Z231" s="379"/>
      <c r="AA231" s="379"/>
      <c r="AB231" s="379"/>
      <c r="AC231" s="379"/>
      <c r="AD231" s="379"/>
      <c r="AE231" s="379"/>
      <c r="AF231" s="379"/>
      <c r="AG231" s="379"/>
      <c r="AH231" s="379"/>
      <c r="AI231" s="379"/>
      <c r="AJ231" s="379"/>
      <c r="AK231" s="379"/>
      <c r="AL231" s="379"/>
      <c r="AM231" s="379"/>
      <c r="AO231" s="379"/>
      <c r="AP231" s="379"/>
      <c r="AQ231" s="379"/>
      <c r="AR231" s="379"/>
      <c r="AS231" s="379"/>
      <c r="AT231" s="379"/>
      <c r="AU231" s="379"/>
      <c r="AV231" s="379"/>
    </row>
    <row r="232" spans="1:48" ht="15.75" customHeight="1">
      <c r="A232" s="1"/>
      <c r="B232" s="1"/>
      <c r="C232" s="1"/>
      <c r="D232" s="1"/>
      <c r="E232" s="1"/>
      <c r="F232" s="1"/>
      <c r="G232" s="1"/>
      <c r="H232" s="1"/>
      <c r="I232" s="379"/>
      <c r="J232" s="379"/>
      <c r="K232" s="379"/>
      <c r="L232" s="379"/>
      <c r="M232" s="379"/>
      <c r="N232" s="379"/>
      <c r="O232" s="379"/>
      <c r="P232" s="379"/>
      <c r="Q232" s="379"/>
      <c r="R232" s="379"/>
      <c r="S232" s="379"/>
      <c r="T232" s="379"/>
      <c r="U232" s="379"/>
      <c r="V232" s="379"/>
      <c r="W232" s="379"/>
      <c r="X232" s="379"/>
      <c r="Y232" s="379"/>
      <c r="Z232" s="379"/>
      <c r="AA232" s="379"/>
      <c r="AB232" s="379"/>
      <c r="AC232" s="379"/>
      <c r="AD232" s="379"/>
      <c r="AE232" s="379"/>
      <c r="AF232" s="379"/>
      <c r="AG232" s="379"/>
      <c r="AH232" s="379"/>
      <c r="AI232" s="379"/>
      <c r="AJ232" s="379"/>
      <c r="AK232" s="379"/>
      <c r="AL232" s="379"/>
      <c r="AM232" s="379"/>
      <c r="AO232" s="379"/>
      <c r="AP232" s="379"/>
      <c r="AQ232" s="379"/>
      <c r="AR232" s="379"/>
      <c r="AS232" s="379"/>
      <c r="AT232" s="379"/>
      <c r="AU232" s="379"/>
      <c r="AV232" s="379"/>
    </row>
    <row r="233" spans="1:48" ht="15.75" customHeight="1">
      <c r="A233" s="1"/>
      <c r="B233" s="1"/>
      <c r="C233" s="1"/>
      <c r="D233" s="1"/>
      <c r="E233" s="1"/>
      <c r="F233" s="1"/>
      <c r="G233" s="1"/>
      <c r="H233" s="1"/>
      <c r="I233" s="379"/>
      <c r="J233" s="379"/>
      <c r="K233" s="379"/>
      <c r="L233" s="379"/>
      <c r="M233" s="379"/>
      <c r="N233" s="379"/>
      <c r="O233" s="379"/>
      <c r="P233" s="379"/>
      <c r="Q233" s="379"/>
      <c r="R233" s="379"/>
      <c r="S233" s="379"/>
      <c r="T233" s="379"/>
      <c r="U233" s="379"/>
      <c r="V233" s="379"/>
      <c r="W233" s="379"/>
      <c r="X233" s="379"/>
      <c r="Y233" s="379"/>
      <c r="Z233" s="379"/>
      <c r="AA233" s="379"/>
      <c r="AB233" s="379"/>
      <c r="AC233" s="379"/>
      <c r="AD233" s="379"/>
      <c r="AE233" s="379"/>
      <c r="AF233" s="379"/>
      <c r="AG233" s="379"/>
      <c r="AH233" s="379"/>
      <c r="AI233" s="379"/>
      <c r="AJ233" s="379"/>
      <c r="AK233" s="379"/>
      <c r="AL233" s="379"/>
      <c r="AM233" s="379"/>
      <c r="AO233" s="379"/>
      <c r="AP233" s="379"/>
      <c r="AQ233" s="379"/>
      <c r="AR233" s="379"/>
      <c r="AS233" s="379"/>
      <c r="AT233" s="379"/>
      <c r="AU233" s="379"/>
      <c r="AV233" s="379"/>
    </row>
    <row r="234" spans="1:48" ht="15.75" customHeight="1">
      <c r="A234" s="1"/>
      <c r="B234" s="1"/>
      <c r="C234" s="1"/>
      <c r="D234" s="1"/>
      <c r="E234" s="1"/>
      <c r="F234" s="1"/>
      <c r="G234" s="1"/>
      <c r="H234" s="1"/>
      <c r="I234" s="379"/>
      <c r="J234" s="379"/>
      <c r="K234" s="379"/>
      <c r="L234" s="379"/>
      <c r="M234" s="379"/>
      <c r="N234" s="379"/>
      <c r="O234" s="379"/>
      <c r="P234" s="379"/>
      <c r="Q234" s="379"/>
      <c r="R234" s="379"/>
      <c r="S234" s="379"/>
      <c r="T234" s="379"/>
      <c r="U234" s="379"/>
      <c r="V234" s="379"/>
      <c r="W234" s="379"/>
      <c r="X234" s="379"/>
      <c r="Y234" s="379"/>
      <c r="Z234" s="379"/>
      <c r="AA234" s="379"/>
      <c r="AB234" s="379"/>
      <c r="AC234" s="379"/>
      <c r="AD234" s="379"/>
      <c r="AE234" s="379"/>
      <c r="AF234" s="379"/>
      <c r="AG234" s="379"/>
      <c r="AH234" s="379"/>
      <c r="AI234" s="379"/>
      <c r="AJ234" s="379"/>
      <c r="AK234" s="379"/>
      <c r="AL234" s="379"/>
      <c r="AM234" s="379"/>
      <c r="AO234" s="379"/>
      <c r="AP234" s="379"/>
      <c r="AQ234" s="379"/>
      <c r="AR234" s="379"/>
      <c r="AS234" s="379"/>
      <c r="AT234" s="379"/>
      <c r="AU234" s="379"/>
      <c r="AV234" s="379"/>
    </row>
    <row r="235" spans="1:48" ht="15.75" customHeight="1">
      <c r="A235" s="1"/>
      <c r="B235" s="1"/>
      <c r="C235" s="1"/>
      <c r="D235" s="1"/>
      <c r="E235" s="1"/>
      <c r="F235" s="1"/>
      <c r="G235" s="1"/>
      <c r="H235" s="1"/>
      <c r="I235" s="379"/>
      <c r="J235" s="379"/>
      <c r="K235" s="379"/>
      <c r="L235" s="379"/>
      <c r="M235" s="379"/>
      <c r="N235" s="379"/>
      <c r="O235" s="379"/>
      <c r="P235" s="379"/>
      <c r="Q235" s="379"/>
      <c r="R235" s="379"/>
      <c r="S235" s="379"/>
      <c r="T235" s="379"/>
      <c r="U235" s="379"/>
      <c r="V235" s="379"/>
      <c r="W235" s="379"/>
      <c r="X235" s="379"/>
      <c r="Y235" s="379"/>
      <c r="Z235" s="379"/>
      <c r="AA235" s="379"/>
      <c r="AB235" s="379"/>
      <c r="AC235" s="379"/>
      <c r="AD235" s="379"/>
      <c r="AE235" s="379"/>
      <c r="AF235" s="379"/>
      <c r="AG235" s="379"/>
      <c r="AH235" s="379"/>
      <c r="AI235" s="379"/>
      <c r="AJ235" s="379"/>
      <c r="AK235" s="379"/>
      <c r="AL235" s="379"/>
      <c r="AM235" s="379"/>
      <c r="AO235" s="379"/>
      <c r="AP235" s="379"/>
      <c r="AQ235" s="379"/>
      <c r="AR235" s="379"/>
      <c r="AS235" s="379"/>
      <c r="AT235" s="379"/>
      <c r="AU235" s="379"/>
      <c r="AV235" s="379"/>
    </row>
    <row r="236" spans="1:48" ht="15.75" customHeight="1">
      <c r="A236" s="1"/>
      <c r="B236" s="1"/>
      <c r="C236" s="1"/>
      <c r="D236" s="1"/>
      <c r="E236" s="1"/>
      <c r="F236" s="1"/>
      <c r="G236" s="1"/>
      <c r="H236" s="1"/>
      <c r="I236" s="379"/>
      <c r="J236" s="379"/>
      <c r="K236" s="379"/>
      <c r="L236" s="379"/>
      <c r="M236" s="379"/>
      <c r="N236" s="379"/>
      <c r="O236" s="379"/>
      <c r="P236" s="379"/>
      <c r="Q236" s="379"/>
      <c r="R236" s="379"/>
      <c r="S236" s="379"/>
      <c r="T236" s="379"/>
      <c r="U236" s="379"/>
      <c r="V236" s="379"/>
      <c r="W236" s="379"/>
      <c r="X236" s="379"/>
      <c r="Y236" s="379"/>
      <c r="Z236" s="379"/>
      <c r="AA236" s="379"/>
      <c r="AB236" s="379"/>
      <c r="AC236" s="379"/>
      <c r="AD236" s="379"/>
      <c r="AE236" s="379"/>
      <c r="AF236" s="379"/>
      <c r="AG236" s="379"/>
      <c r="AH236" s="379"/>
      <c r="AI236" s="379"/>
      <c r="AJ236" s="379"/>
      <c r="AK236" s="379"/>
      <c r="AL236" s="379"/>
      <c r="AM236" s="379"/>
      <c r="AO236" s="379"/>
      <c r="AP236" s="379"/>
      <c r="AQ236" s="379"/>
      <c r="AR236" s="379"/>
      <c r="AS236" s="379"/>
      <c r="AT236" s="379"/>
      <c r="AU236" s="379"/>
      <c r="AV236" s="379"/>
    </row>
    <row r="237" spans="1:48" ht="15.75" customHeight="1">
      <c r="A237" s="1"/>
      <c r="B237" s="1"/>
      <c r="C237" s="1"/>
      <c r="D237" s="1"/>
      <c r="E237" s="1"/>
      <c r="F237" s="1"/>
      <c r="G237" s="1"/>
      <c r="H237" s="1"/>
      <c r="I237" s="379"/>
      <c r="J237" s="379"/>
      <c r="K237" s="379"/>
      <c r="L237" s="379"/>
      <c r="M237" s="379"/>
      <c r="N237" s="379"/>
      <c r="O237" s="379"/>
      <c r="P237" s="379"/>
      <c r="Q237" s="379"/>
      <c r="R237" s="379"/>
      <c r="S237" s="379"/>
      <c r="T237" s="379"/>
      <c r="U237" s="379"/>
      <c r="V237" s="379"/>
      <c r="W237" s="379"/>
      <c r="X237" s="379"/>
      <c r="Y237" s="379"/>
      <c r="Z237" s="379"/>
      <c r="AA237" s="379"/>
      <c r="AB237" s="379"/>
      <c r="AC237" s="379"/>
      <c r="AD237" s="379"/>
      <c r="AE237" s="379"/>
      <c r="AF237" s="379"/>
      <c r="AG237" s="379"/>
      <c r="AH237" s="379"/>
      <c r="AI237" s="379"/>
      <c r="AJ237" s="379"/>
      <c r="AK237" s="379"/>
      <c r="AL237" s="379"/>
      <c r="AM237" s="379"/>
      <c r="AO237" s="379"/>
      <c r="AP237" s="379"/>
      <c r="AQ237" s="379"/>
      <c r="AR237" s="379"/>
      <c r="AS237" s="379"/>
      <c r="AT237" s="379"/>
      <c r="AU237" s="379"/>
      <c r="AV237" s="379"/>
    </row>
    <row r="238" spans="1:48" ht="15.75" customHeight="1">
      <c r="A238" s="1"/>
      <c r="B238" s="1"/>
      <c r="C238" s="1"/>
      <c r="D238" s="1"/>
      <c r="E238" s="1"/>
      <c r="F238" s="1"/>
      <c r="G238" s="1"/>
      <c r="H238" s="1"/>
      <c r="I238" s="379"/>
      <c r="J238" s="379"/>
      <c r="K238" s="379"/>
      <c r="L238" s="379"/>
      <c r="M238" s="379"/>
      <c r="N238" s="379"/>
      <c r="O238" s="379"/>
      <c r="P238" s="379"/>
      <c r="Q238" s="379"/>
      <c r="R238" s="379"/>
      <c r="S238" s="379"/>
      <c r="T238" s="379"/>
      <c r="U238" s="379"/>
      <c r="V238" s="379"/>
      <c r="W238" s="379"/>
      <c r="X238" s="379"/>
      <c r="Y238" s="379"/>
      <c r="Z238" s="379"/>
      <c r="AA238" s="379"/>
      <c r="AB238" s="379"/>
      <c r="AC238" s="379"/>
      <c r="AD238" s="379"/>
      <c r="AE238" s="379"/>
      <c r="AF238" s="379"/>
      <c r="AG238" s="379"/>
      <c r="AH238" s="379"/>
      <c r="AI238" s="379"/>
      <c r="AJ238" s="379"/>
      <c r="AK238" s="379"/>
      <c r="AL238" s="379"/>
      <c r="AM238" s="379"/>
      <c r="AO238" s="379"/>
      <c r="AP238" s="379"/>
      <c r="AQ238" s="379"/>
      <c r="AR238" s="379"/>
      <c r="AS238" s="379"/>
      <c r="AT238" s="379"/>
      <c r="AU238" s="379"/>
      <c r="AV238" s="379"/>
    </row>
    <row r="239" spans="1:48" ht="15.75" customHeight="1">
      <c r="A239" s="1"/>
      <c r="B239" s="1"/>
      <c r="C239" s="1"/>
      <c r="D239" s="1"/>
      <c r="E239" s="1"/>
      <c r="F239" s="1"/>
      <c r="G239" s="1"/>
      <c r="H239" s="1"/>
      <c r="I239" s="379"/>
      <c r="J239" s="379"/>
      <c r="K239" s="379"/>
      <c r="L239" s="379"/>
      <c r="M239" s="379"/>
      <c r="N239" s="379"/>
      <c r="O239" s="379"/>
      <c r="P239" s="379"/>
      <c r="Q239" s="379"/>
      <c r="R239" s="379"/>
      <c r="S239" s="379"/>
      <c r="T239" s="379"/>
      <c r="U239" s="379"/>
      <c r="V239" s="379"/>
      <c r="W239" s="379"/>
      <c r="X239" s="379"/>
      <c r="Y239" s="379"/>
      <c r="Z239" s="379"/>
      <c r="AA239" s="379"/>
      <c r="AB239" s="379"/>
      <c r="AC239" s="379"/>
      <c r="AD239" s="379"/>
      <c r="AE239" s="379"/>
      <c r="AF239" s="379"/>
      <c r="AG239" s="379"/>
      <c r="AH239" s="379"/>
      <c r="AI239" s="379"/>
      <c r="AJ239" s="379"/>
      <c r="AK239" s="379"/>
      <c r="AL239" s="379"/>
      <c r="AM239" s="379"/>
      <c r="AO239" s="379"/>
      <c r="AP239" s="379"/>
      <c r="AQ239" s="379"/>
      <c r="AR239" s="379"/>
      <c r="AS239" s="379"/>
      <c r="AT239" s="379"/>
      <c r="AU239" s="379"/>
      <c r="AV239" s="379"/>
    </row>
    <row r="240" spans="1:48" ht="15.75" customHeight="1">
      <c r="A240" s="1"/>
      <c r="B240" s="1"/>
      <c r="C240" s="1"/>
      <c r="D240" s="1"/>
      <c r="E240" s="1"/>
      <c r="F240" s="1"/>
      <c r="G240" s="1"/>
      <c r="H240" s="1"/>
      <c r="I240" s="379"/>
      <c r="J240" s="379"/>
      <c r="K240" s="379"/>
      <c r="L240" s="379"/>
      <c r="M240" s="379"/>
      <c r="N240" s="379"/>
      <c r="O240" s="379"/>
      <c r="P240" s="379"/>
      <c r="Q240" s="379"/>
      <c r="R240" s="379"/>
      <c r="S240" s="379"/>
      <c r="T240" s="379"/>
      <c r="U240" s="379"/>
      <c r="V240" s="379"/>
      <c r="W240" s="379"/>
      <c r="X240" s="379"/>
      <c r="Y240" s="379"/>
      <c r="Z240" s="379"/>
      <c r="AA240" s="379"/>
      <c r="AB240" s="379"/>
      <c r="AC240" s="379"/>
      <c r="AD240" s="379"/>
      <c r="AE240" s="379"/>
      <c r="AF240" s="379"/>
      <c r="AG240" s="379"/>
      <c r="AH240" s="379"/>
      <c r="AI240" s="379"/>
      <c r="AJ240" s="379"/>
      <c r="AK240" s="379"/>
      <c r="AL240" s="379"/>
      <c r="AM240" s="379"/>
      <c r="AO240" s="379"/>
      <c r="AP240" s="379"/>
      <c r="AQ240" s="379"/>
      <c r="AR240" s="379"/>
      <c r="AS240" s="379"/>
      <c r="AT240" s="379"/>
      <c r="AU240" s="379"/>
      <c r="AV240" s="379"/>
    </row>
    <row r="241" spans="1:48" ht="15.75" customHeight="1">
      <c r="A241" s="1"/>
      <c r="B241" s="1"/>
      <c r="C241" s="1"/>
      <c r="D241" s="1"/>
      <c r="E241" s="1"/>
      <c r="F241" s="1"/>
      <c r="G241" s="1"/>
      <c r="H241" s="1"/>
      <c r="I241" s="379"/>
      <c r="J241" s="379"/>
      <c r="K241" s="379"/>
      <c r="L241" s="379"/>
      <c r="M241" s="379"/>
      <c r="N241" s="379"/>
      <c r="O241" s="379"/>
      <c r="P241" s="379"/>
      <c r="Q241" s="379"/>
      <c r="R241" s="379"/>
      <c r="S241" s="379"/>
      <c r="T241" s="379"/>
      <c r="U241" s="379"/>
      <c r="V241" s="379"/>
      <c r="W241" s="379"/>
      <c r="X241" s="379"/>
      <c r="Y241" s="379"/>
      <c r="Z241" s="379"/>
      <c r="AA241" s="379"/>
      <c r="AB241" s="379"/>
      <c r="AC241" s="379"/>
      <c r="AD241" s="379"/>
      <c r="AE241" s="379"/>
      <c r="AF241" s="379"/>
      <c r="AG241" s="379"/>
      <c r="AH241" s="379"/>
      <c r="AI241" s="379"/>
      <c r="AJ241" s="379"/>
      <c r="AK241" s="379"/>
      <c r="AL241" s="379"/>
      <c r="AM241" s="379"/>
      <c r="AO241" s="379"/>
      <c r="AP241" s="379"/>
      <c r="AQ241" s="379"/>
      <c r="AR241" s="379"/>
      <c r="AS241" s="379"/>
      <c r="AT241" s="379"/>
      <c r="AU241" s="379"/>
      <c r="AV241" s="379"/>
    </row>
    <row r="242" spans="1:48" ht="15.75" customHeight="1">
      <c r="A242" s="1"/>
      <c r="B242" s="1"/>
      <c r="C242" s="1"/>
      <c r="D242" s="1"/>
      <c r="E242" s="1"/>
      <c r="F242" s="1"/>
      <c r="G242" s="1"/>
      <c r="H242" s="1"/>
      <c r="I242" s="379"/>
      <c r="J242" s="379"/>
      <c r="K242" s="379"/>
      <c r="L242" s="379"/>
      <c r="M242" s="379"/>
      <c r="N242" s="379"/>
      <c r="O242" s="379"/>
      <c r="P242" s="379"/>
      <c r="Q242" s="379"/>
      <c r="R242" s="379"/>
      <c r="S242" s="379"/>
      <c r="T242" s="379"/>
      <c r="U242" s="379"/>
      <c r="V242" s="379"/>
      <c r="W242" s="379"/>
      <c r="X242" s="379"/>
      <c r="Y242" s="379"/>
      <c r="Z242" s="379"/>
      <c r="AA242" s="379"/>
      <c r="AB242" s="379"/>
      <c r="AC242" s="379"/>
      <c r="AD242" s="379"/>
      <c r="AE242" s="379"/>
      <c r="AF242" s="379"/>
      <c r="AG242" s="379"/>
      <c r="AH242" s="379"/>
      <c r="AI242" s="379"/>
      <c r="AJ242" s="379"/>
      <c r="AK242" s="379"/>
      <c r="AL242" s="379"/>
      <c r="AM242" s="379"/>
      <c r="AO242" s="379"/>
      <c r="AP242" s="379"/>
      <c r="AQ242" s="379"/>
      <c r="AR242" s="379"/>
      <c r="AS242" s="379"/>
      <c r="AT242" s="379"/>
      <c r="AU242" s="379"/>
      <c r="AV242" s="379"/>
    </row>
    <row r="243" spans="1:48" ht="15.75" customHeight="1">
      <c r="A243" s="1"/>
      <c r="B243" s="1"/>
      <c r="C243" s="1"/>
      <c r="D243" s="1"/>
      <c r="E243" s="1"/>
      <c r="F243" s="1"/>
      <c r="G243" s="1"/>
      <c r="H243" s="1"/>
      <c r="I243" s="379"/>
      <c r="J243" s="379"/>
      <c r="K243" s="379"/>
      <c r="L243" s="379"/>
      <c r="M243" s="379"/>
      <c r="N243" s="379"/>
      <c r="O243" s="379"/>
      <c r="P243" s="379"/>
      <c r="Q243" s="379"/>
      <c r="R243" s="379"/>
      <c r="S243" s="379"/>
      <c r="T243" s="379"/>
      <c r="U243" s="379"/>
      <c r="V243" s="379"/>
      <c r="W243" s="379"/>
      <c r="X243" s="379"/>
      <c r="Y243" s="379"/>
      <c r="Z243" s="379"/>
      <c r="AA243" s="379"/>
      <c r="AB243" s="379"/>
      <c r="AC243" s="379"/>
      <c r="AD243" s="379"/>
      <c r="AE243" s="379"/>
      <c r="AF243" s="379"/>
      <c r="AG243" s="379"/>
      <c r="AH243" s="379"/>
      <c r="AI243" s="379"/>
      <c r="AJ243" s="379"/>
      <c r="AK243" s="379"/>
      <c r="AL243" s="379"/>
      <c r="AM243" s="379"/>
      <c r="AO243" s="379"/>
      <c r="AP243" s="379"/>
      <c r="AQ243" s="379"/>
      <c r="AR243" s="379"/>
      <c r="AS243" s="379"/>
      <c r="AT243" s="379"/>
      <c r="AU243" s="379"/>
      <c r="AV243" s="379"/>
    </row>
    <row r="244" spans="1:48" ht="15.75" customHeight="1">
      <c r="A244" s="1"/>
      <c r="B244" s="1"/>
      <c r="C244" s="1"/>
      <c r="D244" s="1"/>
      <c r="E244" s="1"/>
      <c r="F244" s="1"/>
      <c r="G244" s="1"/>
      <c r="H244" s="1"/>
      <c r="I244" s="379"/>
      <c r="J244" s="379"/>
      <c r="K244" s="379"/>
      <c r="L244" s="379"/>
      <c r="M244" s="379"/>
      <c r="N244" s="379"/>
      <c r="O244" s="379"/>
      <c r="P244" s="379"/>
      <c r="Q244" s="379"/>
      <c r="R244" s="379"/>
      <c r="S244" s="379"/>
      <c r="T244" s="379"/>
      <c r="U244" s="379"/>
      <c r="V244" s="379"/>
      <c r="W244" s="379"/>
      <c r="X244" s="379"/>
      <c r="Y244" s="379"/>
      <c r="Z244" s="379"/>
      <c r="AA244" s="379"/>
      <c r="AB244" s="379"/>
      <c r="AC244" s="379"/>
      <c r="AD244" s="379"/>
      <c r="AE244" s="379"/>
      <c r="AF244" s="379"/>
      <c r="AG244" s="379"/>
      <c r="AH244" s="379"/>
      <c r="AI244" s="379"/>
      <c r="AJ244" s="379"/>
      <c r="AK244" s="379"/>
      <c r="AL244" s="379"/>
      <c r="AM244" s="379"/>
      <c r="AO244" s="379"/>
      <c r="AP244" s="379"/>
      <c r="AQ244" s="379"/>
      <c r="AR244" s="379"/>
      <c r="AS244" s="379"/>
      <c r="AT244" s="379"/>
      <c r="AU244" s="379"/>
      <c r="AV244" s="379"/>
    </row>
    <row r="245" spans="1:48" ht="15.75" customHeight="1">
      <c r="A245" s="1"/>
      <c r="B245" s="1"/>
      <c r="C245" s="1"/>
      <c r="D245" s="1"/>
      <c r="E245" s="1"/>
      <c r="F245" s="1"/>
      <c r="G245" s="1"/>
      <c r="H245" s="1"/>
      <c r="I245" s="379"/>
      <c r="J245" s="379"/>
      <c r="K245" s="379"/>
      <c r="L245" s="379"/>
      <c r="M245" s="379"/>
      <c r="N245" s="379"/>
      <c r="O245" s="379"/>
      <c r="P245" s="379"/>
      <c r="Q245" s="379"/>
      <c r="R245" s="379"/>
      <c r="S245" s="379"/>
      <c r="T245" s="379"/>
      <c r="U245" s="379"/>
      <c r="V245" s="379"/>
      <c r="W245" s="379"/>
      <c r="X245" s="379"/>
      <c r="Y245" s="379"/>
      <c r="Z245" s="379"/>
      <c r="AA245" s="379"/>
      <c r="AB245" s="379"/>
      <c r="AC245" s="379"/>
      <c r="AD245" s="379"/>
      <c r="AE245" s="379"/>
      <c r="AF245" s="379"/>
      <c r="AG245" s="379"/>
      <c r="AH245" s="379"/>
      <c r="AI245" s="379"/>
      <c r="AJ245" s="379"/>
      <c r="AK245" s="379"/>
      <c r="AL245" s="379"/>
      <c r="AM245" s="379"/>
      <c r="AO245" s="379"/>
      <c r="AP245" s="379"/>
      <c r="AQ245" s="379"/>
      <c r="AR245" s="379"/>
      <c r="AS245" s="379"/>
      <c r="AT245" s="379"/>
      <c r="AU245" s="379"/>
      <c r="AV245" s="379"/>
    </row>
    <row r="246" spans="1:48" ht="15.75" customHeight="1">
      <c r="A246" s="1"/>
      <c r="B246" s="1"/>
      <c r="C246" s="1"/>
      <c r="D246" s="1"/>
      <c r="E246" s="1"/>
      <c r="F246" s="1"/>
      <c r="G246" s="1"/>
      <c r="H246" s="1"/>
      <c r="I246" s="379"/>
      <c r="J246" s="379"/>
      <c r="K246" s="379"/>
      <c r="L246" s="379"/>
      <c r="M246" s="379"/>
      <c r="N246" s="379"/>
      <c r="O246" s="379"/>
      <c r="P246" s="379"/>
      <c r="Q246" s="379"/>
      <c r="R246" s="379"/>
      <c r="S246" s="379"/>
      <c r="T246" s="379"/>
      <c r="U246" s="379"/>
      <c r="V246" s="379"/>
      <c r="W246" s="379"/>
      <c r="X246" s="379"/>
      <c r="Y246" s="379"/>
      <c r="Z246" s="379"/>
      <c r="AA246" s="379"/>
      <c r="AB246" s="379"/>
      <c r="AC246" s="379"/>
      <c r="AD246" s="379"/>
      <c r="AE246" s="379"/>
      <c r="AF246" s="379"/>
      <c r="AG246" s="379"/>
      <c r="AH246" s="379"/>
      <c r="AI246" s="379"/>
      <c r="AJ246" s="379"/>
      <c r="AK246" s="379"/>
      <c r="AL246" s="379"/>
      <c r="AM246" s="379"/>
      <c r="AO246" s="379"/>
      <c r="AP246" s="379"/>
      <c r="AQ246" s="379"/>
      <c r="AR246" s="379"/>
      <c r="AS246" s="379"/>
      <c r="AT246" s="379"/>
      <c r="AU246" s="379"/>
      <c r="AV246" s="379"/>
    </row>
    <row r="247" spans="1:48" ht="15.75" customHeight="1">
      <c r="A247" s="1"/>
      <c r="B247" s="1"/>
      <c r="C247" s="1"/>
      <c r="D247" s="1"/>
      <c r="E247" s="1"/>
      <c r="F247" s="1"/>
      <c r="G247" s="1"/>
      <c r="H247" s="1"/>
      <c r="I247" s="379"/>
      <c r="J247" s="379"/>
      <c r="K247" s="379"/>
      <c r="L247" s="379"/>
      <c r="M247" s="379"/>
      <c r="N247" s="379"/>
      <c r="O247" s="379"/>
      <c r="P247" s="379"/>
      <c r="Q247" s="379"/>
      <c r="R247" s="379"/>
      <c r="S247" s="379"/>
      <c r="T247" s="379"/>
      <c r="U247" s="379"/>
      <c r="V247" s="379"/>
      <c r="W247" s="379"/>
      <c r="X247" s="379"/>
      <c r="Y247" s="379"/>
      <c r="Z247" s="379"/>
      <c r="AA247" s="379"/>
      <c r="AB247" s="379"/>
      <c r="AC247" s="379"/>
      <c r="AD247" s="379"/>
      <c r="AE247" s="379"/>
      <c r="AF247" s="379"/>
      <c r="AG247" s="379"/>
      <c r="AH247" s="379"/>
      <c r="AI247" s="379"/>
      <c r="AJ247" s="379"/>
      <c r="AK247" s="379"/>
      <c r="AL247" s="379"/>
      <c r="AM247" s="379"/>
      <c r="AO247" s="379"/>
      <c r="AP247" s="379"/>
      <c r="AQ247" s="379"/>
      <c r="AR247" s="379"/>
      <c r="AS247" s="379"/>
      <c r="AT247" s="379"/>
      <c r="AU247" s="379"/>
      <c r="AV247" s="379"/>
    </row>
    <row r="248" spans="1:48" ht="15.75" customHeight="1">
      <c r="A248" s="1"/>
      <c r="B248" s="1"/>
      <c r="C248" s="1"/>
      <c r="D248" s="1"/>
      <c r="E248" s="1"/>
      <c r="F248" s="1"/>
      <c r="G248" s="1"/>
      <c r="H248" s="1"/>
      <c r="I248" s="379"/>
      <c r="J248" s="379"/>
      <c r="K248" s="379"/>
      <c r="L248" s="379"/>
      <c r="M248" s="379"/>
      <c r="N248" s="379"/>
      <c r="O248" s="379"/>
      <c r="P248" s="379"/>
      <c r="Q248" s="379"/>
      <c r="R248" s="379"/>
      <c r="S248" s="379"/>
      <c r="T248" s="379"/>
      <c r="U248" s="379"/>
      <c r="V248" s="379"/>
      <c r="W248" s="379"/>
      <c r="X248" s="379"/>
      <c r="Y248" s="379"/>
      <c r="Z248" s="379"/>
      <c r="AA248" s="379"/>
      <c r="AB248" s="379"/>
      <c r="AC248" s="379"/>
      <c r="AD248" s="379"/>
      <c r="AE248" s="379"/>
      <c r="AF248" s="379"/>
      <c r="AG248" s="379"/>
      <c r="AH248" s="379"/>
      <c r="AI248" s="379"/>
      <c r="AJ248" s="379"/>
      <c r="AK248" s="379"/>
      <c r="AL248" s="379"/>
      <c r="AM248" s="379"/>
      <c r="AO248" s="379"/>
      <c r="AP248" s="379"/>
      <c r="AQ248" s="379"/>
      <c r="AR248" s="379"/>
      <c r="AS248" s="379"/>
      <c r="AT248" s="379"/>
      <c r="AU248" s="379"/>
      <c r="AV248" s="379"/>
    </row>
    <row r="249" spans="1:48" ht="15.75" customHeight="1">
      <c r="A249" s="1"/>
      <c r="B249" s="1"/>
      <c r="C249" s="1"/>
      <c r="D249" s="1"/>
      <c r="E249" s="1"/>
      <c r="F249" s="1"/>
      <c r="G249" s="1"/>
      <c r="H249" s="1"/>
      <c r="I249" s="379"/>
      <c r="J249" s="379"/>
      <c r="K249" s="379"/>
      <c r="L249" s="379"/>
      <c r="M249" s="379"/>
      <c r="N249" s="379"/>
      <c r="O249" s="379"/>
      <c r="P249" s="379"/>
      <c r="Q249" s="379"/>
      <c r="R249" s="379"/>
      <c r="S249" s="379"/>
      <c r="T249" s="379"/>
      <c r="U249" s="379"/>
      <c r="V249" s="379"/>
      <c r="W249" s="379"/>
      <c r="X249" s="379"/>
      <c r="Y249" s="379"/>
      <c r="Z249" s="379"/>
      <c r="AA249" s="379"/>
      <c r="AB249" s="379"/>
      <c r="AC249" s="379"/>
      <c r="AD249" s="379"/>
      <c r="AE249" s="379"/>
      <c r="AF249" s="379"/>
      <c r="AG249" s="379"/>
      <c r="AH249" s="379"/>
      <c r="AI249" s="379"/>
      <c r="AJ249" s="379"/>
      <c r="AK249" s="379"/>
      <c r="AL249" s="379"/>
      <c r="AM249" s="379"/>
      <c r="AO249" s="379"/>
      <c r="AP249" s="379"/>
      <c r="AQ249" s="379"/>
      <c r="AR249" s="379"/>
      <c r="AS249" s="379"/>
      <c r="AT249" s="379"/>
      <c r="AU249" s="379"/>
      <c r="AV249" s="379"/>
    </row>
    <row r="250" spans="1:48" ht="15.75" customHeight="1">
      <c r="A250" s="1"/>
      <c r="B250" s="1"/>
      <c r="C250" s="1"/>
      <c r="D250" s="1"/>
      <c r="E250" s="1"/>
      <c r="F250" s="1"/>
      <c r="G250" s="1"/>
      <c r="H250" s="1"/>
      <c r="I250" s="379"/>
      <c r="J250" s="379"/>
      <c r="K250" s="379"/>
      <c r="L250" s="379"/>
      <c r="M250" s="379"/>
      <c r="N250" s="379"/>
      <c r="O250" s="379"/>
      <c r="P250" s="379"/>
      <c r="Q250" s="379"/>
      <c r="R250" s="379"/>
      <c r="S250" s="379"/>
      <c r="T250" s="379"/>
      <c r="U250" s="379"/>
      <c r="V250" s="379"/>
      <c r="W250" s="379"/>
      <c r="X250" s="379"/>
      <c r="Y250" s="379"/>
      <c r="Z250" s="379"/>
      <c r="AA250" s="379"/>
      <c r="AB250" s="379"/>
      <c r="AC250" s="379"/>
      <c r="AD250" s="379"/>
      <c r="AE250" s="379"/>
      <c r="AF250" s="379"/>
      <c r="AG250" s="379"/>
      <c r="AH250" s="379"/>
      <c r="AI250" s="379"/>
      <c r="AJ250" s="379"/>
      <c r="AK250" s="379"/>
      <c r="AL250" s="379"/>
      <c r="AM250" s="379"/>
      <c r="AO250" s="379"/>
      <c r="AP250" s="379"/>
      <c r="AQ250" s="379"/>
      <c r="AR250" s="379"/>
      <c r="AS250" s="379"/>
      <c r="AT250" s="379"/>
      <c r="AU250" s="379"/>
      <c r="AV250" s="379"/>
    </row>
    <row r="251" spans="1:48" ht="15.75" customHeight="1">
      <c r="A251" s="1"/>
      <c r="B251" s="1"/>
      <c r="C251" s="1"/>
      <c r="D251" s="1"/>
      <c r="E251" s="1"/>
      <c r="F251" s="1"/>
      <c r="G251" s="1"/>
      <c r="H251" s="1"/>
      <c r="I251" s="379"/>
      <c r="J251" s="379"/>
      <c r="K251" s="379"/>
      <c r="L251" s="379"/>
      <c r="M251" s="379"/>
      <c r="N251" s="379"/>
      <c r="O251" s="379"/>
      <c r="P251" s="379"/>
      <c r="Q251" s="379"/>
      <c r="R251" s="379"/>
      <c r="S251" s="379"/>
      <c r="T251" s="379"/>
      <c r="U251" s="379"/>
      <c r="V251" s="379"/>
      <c r="W251" s="379"/>
      <c r="X251" s="379"/>
      <c r="Y251" s="379"/>
      <c r="Z251" s="379"/>
      <c r="AA251" s="379"/>
      <c r="AB251" s="379"/>
      <c r="AC251" s="379"/>
      <c r="AD251" s="379"/>
      <c r="AE251" s="379"/>
      <c r="AF251" s="379"/>
      <c r="AG251" s="379"/>
      <c r="AH251" s="379"/>
      <c r="AI251" s="379"/>
      <c r="AJ251" s="379"/>
      <c r="AK251" s="379"/>
      <c r="AL251" s="379"/>
      <c r="AM251" s="379"/>
      <c r="AO251" s="379"/>
      <c r="AP251" s="379"/>
      <c r="AQ251" s="379"/>
      <c r="AR251" s="379"/>
      <c r="AS251" s="379"/>
      <c r="AT251" s="379"/>
      <c r="AU251" s="379"/>
      <c r="AV251" s="379"/>
    </row>
    <row r="252" spans="1:48" ht="15.75" customHeight="1">
      <c r="A252" s="1"/>
      <c r="B252" s="1"/>
      <c r="C252" s="1"/>
      <c r="D252" s="1"/>
      <c r="E252" s="1"/>
      <c r="F252" s="1"/>
      <c r="G252" s="1"/>
      <c r="H252" s="1"/>
      <c r="I252" s="379"/>
      <c r="J252" s="379"/>
      <c r="K252" s="379"/>
      <c r="L252" s="379"/>
      <c r="M252" s="379"/>
      <c r="N252" s="379"/>
      <c r="O252" s="379"/>
      <c r="P252" s="379"/>
      <c r="Q252" s="379"/>
      <c r="R252" s="379"/>
      <c r="S252" s="379"/>
      <c r="T252" s="379"/>
      <c r="U252" s="379"/>
      <c r="V252" s="379"/>
      <c r="W252" s="379"/>
      <c r="X252" s="379"/>
      <c r="Y252" s="379"/>
      <c r="Z252" s="379"/>
      <c r="AA252" s="379"/>
      <c r="AB252" s="379"/>
      <c r="AC252" s="379"/>
      <c r="AD252" s="379"/>
      <c r="AE252" s="379"/>
      <c r="AF252" s="379"/>
      <c r="AG252" s="379"/>
      <c r="AH252" s="379"/>
      <c r="AI252" s="379"/>
      <c r="AJ252" s="379"/>
      <c r="AK252" s="379"/>
      <c r="AL252" s="379"/>
      <c r="AM252" s="379"/>
      <c r="AO252" s="379"/>
      <c r="AP252" s="379"/>
      <c r="AQ252" s="379"/>
      <c r="AR252" s="379"/>
      <c r="AS252" s="379"/>
      <c r="AT252" s="379"/>
      <c r="AU252" s="379"/>
      <c r="AV252" s="379"/>
    </row>
    <row r="253" spans="1:48" ht="15.75" customHeight="1">
      <c r="A253" s="1"/>
      <c r="B253" s="1"/>
      <c r="C253" s="1"/>
      <c r="D253" s="1"/>
      <c r="E253" s="1"/>
      <c r="F253" s="1"/>
      <c r="G253" s="1"/>
      <c r="H253" s="1"/>
      <c r="I253" s="379"/>
      <c r="J253" s="379"/>
      <c r="K253" s="379"/>
      <c r="L253" s="379"/>
      <c r="M253" s="379"/>
      <c r="N253" s="379"/>
      <c r="O253" s="379"/>
      <c r="P253" s="379"/>
      <c r="Q253" s="379"/>
      <c r="R253" s="379"/>
      <c r="S253" s="379"/>
      <c r="T253" s="379"/>
      <c r="U253" s="379"/>
      <c r="V253" s="379"/>
      <c r="W253" s="379"/>
      <c r="X253" s="379"/>
      <c r="Y253" s="379"/>
      <c r="Z253" s="379"/>
      <c r="AA253" s="379"/>
      <c r="AB253" s="379"/>
      <c r="AC253" s="379"/>
      <c r="AD253" s="379"/>
      <c r="AE253" s="379"/>
      <c r="AF253" s="379"/>
      <c r="AG253" s="379"/>
      <c r="AH253" s="379"/>
      <c r="AI253" s="379"/>
      <c r="AJ253" s="379"/>
      <c r="AK253" s="379"/>
      <c r="AL253" s="379"/>
      <c r="AM253" s="379"/>
      <c r="AO253" s="379"/>
      <c r="AP253" s="379"/>
      <c r="AQ253" s="379"/>
      <c r="AR253" s="379"/>
      <c r="AS253" s="379"/>
      <c r="AT253" s="379"/>
      <c r="AU253" s="379"/>
      <c r="AV253" s="379"/>
    </row>
    <row r="254" spans="1:48" ht="15.75" customHeight="1">
      <c r="A254" s="1"/>
      <c r="B254" s="1"/>
      <c r="C254" s="1"/>
      <c r="D254" s="1"/>
      <c r="E254" s="1"/>
      <c r="F254" s="1"/>
      <c r="G254" s="1"/>
      <c r="H254" s="1"/>
      <c r="I254" s="379"/>
      <c r="J254" s="379"/>
      <c r="K254" s="379"/>
      <c r="L254" s="379"/>
      <c r="M254" s="379"/>
      <c r="N254" s="379"/>
      <c r="O254" s="379"/>
      <c r="P254" s="379"/>
      <c r="Q254" s="379"/>
      <c r="R254" s="379"/>
      <c r="S254" s="379"/>
      <c r="T254" s="379"/>
      <c r="U254" s="379"/>
      <c r="V254" s="379"/>
      <c r="W254" s="379"/>
      <c r="X254" s="379"/>
      <c r="Y254" s="379"/>
      <c r="Z254" s="379"/>
      <c r="AA254" s="379"/>
      <c r="AB254" s="379"/>
      <c r="AC254" s="379"/>
      <c r="AD254" s="379"/>
      <c r="AE254" s="379"/>
      <c r="AF254" s="379"/>
      <c r="AG254" s="379"/>
      <c r="AH254" s="379"/>
      <c r="AI254" s="379"/>
      <c r="AJ254" s="379"/>
      <c r="AK254" s="379"/>
      <c r="AL254" s="379"/>
      <c r="AM254" s="379"/>
      <c r="AO254" s="379"/>
      <c r="AP254" s="379"/>
      <c r="AQ254" s="379"/>
      <c r="AR254" s="379"/>
      <c r="AS254" s="379"/>
      <c r="AT254" s="379"/>
      <c r="AU254" s="379"/>
      <c r="AV254" s="379"/>
    </row>
    <row r="255" spans="1:48" ht="15.75" customHeight="1">
      <c r="A255" s="1"/>
      <c r="B255" s="1"/>
      <c r="C255" s="1"/>
      <c r="D255" s="1"/>
      <c r="E255" s="1"/>
      <c r="F255" s="1"/>
      <c r="G255" s="1"/>
      <c r="H255" s="1"/>
      <c r="I255" s="379"/>
      <c r="J255" s="379"/>
      <c r="K255" s="379"/>
      <c r="L255" s="379"/>
      <c r="M255" s="379"/>
      <c r="N255" s="379"/>
      <c r="O255" s="379"/>
      <c r="P255" s="379"/>
      <c r="Q255" s="379"/>
      <c r="R255" s="379"/>
      <c r="S255" s="379"/>
      <c r="T255" s="379"/>
      <c r="U255" s="379"/>
      <c r="V255" s="379"/>
      <c r="W255" s="379"/>
      <c r="X255" s="379"/>
      <c r="Y255" s="379"/>
      <c r="Z255" s="379"/>
      <c r="AA255" s="379"/>
      <c r="AB255" s="379"/>
      <c r="AC255" s="379"/>
      <c r="AD255" s="379"/>
      <c r="AE255" s="379"/>
      <c r="AF255" s="379"/>
      <c r="AG255" s="379"/>
      <c r="AH255" s="379"/>
      <c r="AI255" s="379"/>
      <c r="AJ255" s="379"/>
      <c r="AK255" s="379"/>
      <c r="AL255" s="379"/>
      <c r="AM255" s="379"/>
      <c r="AO255" s="379"/>
      <c r="AP255" s="379"/>
      <c r="AQ255" s="379"/>
      <c r="AR255" s="379"/>
      <c r="AS255" s="379"/>
      <c r="AT255" s="379"/>
      <c r="AU255" s="379"/>
      <c r="AV255" s="379"/>
    </row>
    <row r="256" spans="1:48" ht="15.75" customHeight="1">
      <c r="A256" s="1"/>
      <c r="B256" s="1"/>
      <c r="C256" s="1"/>
      <c r="D256" s="1"/>
      <c r="E256" s="1"/>
      <c r="F256" s="1"/>
      <c r="G256" s="1"/>
      <c r="H256" s="1"/>
      <c r="I256" s="379"/>
      <c r="J256" s="379"/>
      <c r="K256" s="379"/>
      <c r="L256" s="379"/>
      <c r="M256" s="379"/>
      <c r="N256" s="379"/>
      <c r="O256" s="379"/>
      <c r="P256" s="379"/>
      <c r="Q256" s="379"/>
      <c r="R256" s="379"/>
      <c r="S256" s="379"/>
      <c r="T256" s="379"/>
      <c r="U256" s="379"/>
      <c r="V256" s="379"/>
      <c r="W256" s="379"/>
      <c r="X256" s="379"/>
      <c r="Y256" s="379"/>
      <c r="Z256" s="379"/>
      <c r="AA256" s="379"/>
      <c r="AB256" s="379"/>
      <c r="AC256" s="379"/>
      <c r="AD256" s="379"/>
      <c r="AE256" s="379"/>
      <c r="AF256" s="379"/>
      <c r="AG256" s="379"/>
      <c r="AH256" s="379"/>
      <c r="AI256" s="379"/>
      <c r="AJ256" s="379"/>
      <c r="AK256" s="379"/>
      <c r="AL256" s="379"/>
      <c r="AM256" s="379"/>
      <c r="AO256" s="379"/>
      <c r="AP256" s="379"/>
      <c r="AQ256" s="379"/>
      <c r="AR256" s="379"/>
      <c r="AS256" s="379"/>
      <c r="AT256" s="379"/>
      <c r="AU256" s="379"/>
      <c r="AV256" s="379"/>
    </row>
    <row r="257" spans="1:48" ht="15.75" customHeight="1">
      <c r="A257" s="1"/>
      <c r="B257" s="1"/>
      <c r="C257" s="1"/>
      <c r="D257" s="1"/>
      <c r="E257" s="1"/>
      <c r="F257" s="1"/>
      <c r="G257" s="1"/>
      <c r="H257" s="1"/>
      <c r="I257" s="379"/>
      <c r="J257" s="379"/>
      <c r="K257" s="379"/>
      <c r="L257" s="379"/>
      <c r="M257" s="379"/>
      <c r="N257" s="379"/>
      <c r="O257" s="379"/>
      <c r="P257" s="379"/>
      <c r="Q257" s="379"/>
      <c r="R257" s="379"/>
      <c r="S257" s="379"/>
      <c r="T257" s="379"/>
      <c r="U257" s="379"/>
      <c r="V257" s="379"/>
      <c r="W257" s="379"/>
      <c r="X257" s="379"/>
      <c r="Y257" s="379"/>
      <c r="Z257" s="379"/>
      <c r="AA257" s="379"/>
      <c r="AB257" s="379"/>
      <c r="AC257" s="379"/>
      <c r="AD257" s="379"/>
      <c r="AE257" s="379"/>
      <c r="AF257" s="379"/>
      <c r="AG257" s="379"/>
      <c r="AH257" s="379"/>
      <c r="AI257" s="379"/>
      <c r="AJ257" s="379"/>
      <c r="AK257" s="379"/>
      <c r="AL257" s="379"/>
      <c r="AM257" s="379"/>
      <c r="AO257" s="379"/>
      <c r="AP257" s="379"/>
      <c r="AQ257" s="379"/>
      <c r="AR257" s="379"/>
      <c r="AS257" s="379"/>
      <c r="AT257" s="379"/>
      <c r="AU257" s="379"/>
      <c r="AV257" s="379"/>
    </row>
    <row r="258" spans="1:48" ht="15.75" customHeight="1">
      <c r="A258" s="1"/>
      <c r="B258" s="1"/>
      <c r="C258" s="1"/>
      <c r="D258" s="1"/>
      <c r="E258" s="1"/>
      <c r="F258" s="1"/>
      <c r="G258" s="1"/>
      <c r="H258" s="1"/>
      <c r="I258" s="379"/>
      <c r="J258" s="379"/>
      <c r="K258" s="379"/>
      <c r="L258" s="379"/>
      <c r="M258" s="379"/>
      <c r="N258" s="379"/>
      <c r="O258" s="379"/>
      <c r="P258" s="379"/>
      <c r="Q258" s="379"/>
      <c r="R258" s="379"/>
      <c r="S258" s="379"/>
      <c r="T258" s="379"/>
      <c r="U258" s="379"/>
      <c r="V258" s="379"/>
      <c r="W258" s="379"/>
      <c r="X258" s="379"/>
      <c r="Y258" s="379"/>
      <c r="Z258" s="379"/>
      <c r="AA258" s="379"/>
      <c r="AB258" s="379"/>
      <c r="AC258" s="379"/>
      <c r="AD258" s="379"/>
      <c r="AE258" s="379"/>
      <c r="AF258" s="379"/>
      <c r="AG258" s="379"/>
      <c r="AH258" s="379"/>
      <c r="AI258" s="379"/>
      <c r="AJ258" s="379"/>
      <c r="AK258" s="379"/>
      <c r="AL258" s="379"/>
      <c r="AM258" s="379"/>
      <c r="AO258" s="379"/>
      <c r="AP258" s="379"/>
      <c r="AQ258" s="379"/>
      <c r="AR258" s="379"/>
      <c r="AS258" s="379"/>
      <c r="AT258" s="379"/>
      <c r="AU258" s="379"/>
      <c r="AV258" s="379"/>
    </row>
    <row r="259" spans="1:48" ht="15.75" customHeight="1">
      <c r="A259" s="1"/>
      <c r="B259" s="1"/>
      <c r="C259" s="1"/>
      <c r="D259" s="1"/>
      <c r="E259" s="1"/>
      <c r="F259" s="1"/>
      <c r="G259" s="1"/>
      <c r="H259" s="1"/>
      <c r="I259" s="379"/>
      <c r="J259" s="379"/>
      <c r="K259" s="379"/>
      <c r="L259" s="379"/>
      <c r="M259" s="379"/>
      <c r="N259" s="379"/>
      <c r="O259" s="379"/>
      <c r="P259" s="379"/>
      <c r="Q259" s="379"/>
      <c r="R259" s="379"/>
      <c r="S259" s="379"/>
      <c r="T259" s="379"/>
      <c r="U259" s="379"/>
      <c r="V259" s="379"/>
      <c r="W259" s="379"/>
      <c r="X259" s="379"/>
      <c r="Y259" s="379"/>
      <c r="Z259" s="379"/>
      <c r="AA259" s="379"/>
      <c r="AB259" s="379"/>
      <c r="AC259" s="379"/>
      <c r="AD259" s="379"/>
      <c r="AE259" s="379"/>
      <c r="AF259" s="379"/>
      <c r="AG259" s="379"/>
      <c r="AH259" s="379"/>
      <c r="AI259" s="379"/>
      <c r="AJ259" s="379"/>
      <c r="AK259" s="379"/>
      <c r="AL259" s="379"/>
      <c r="AM259" s="379"/>
      <c r="AO259" s="379"/>
      <c r="AP259" s="379"/>
      <c r="AQ259" s="379"/>
      <c r="AR259" s="379"/>
      <c r="AS259" s="379"/>
      <c r="AT259" s="379"/>
      <c r="AU259" s="379"/>
      <c r="AV259" s="379"/>
    </row>
    <row r="260" spans="1:48" ht="15.75" customHeight="1">
      <c r="A260" s="1"/>
      <c r="B260" s="1"/>
      <c r="C260" s="1"/>
      <c r="D260" s="1"/>
      <c r="E260" s="1"/>
      <c r="F260" s="1"/>
      <c r="G260" s="1"/>
      <c r="H260" s="1"/>
      <c r="I260" s="379"/>
      <c r="J260" s="379"/>
      <c r="K260" s="379"/>
      <c r="L260" s="379"/>
      <c r="M260" s="379"/>
      <c r="N260" s="379"/>
      <c r="O260" s="379"/>
      <c r="P260" s="379"/>
      <c r="Q260" s="379"/>
      <c r="R260" s="379"/>
      <c r="S260" s="379"/>
      <c r="T260" s="379"/>
      <c r="U260" s="379"/>
      <c r="V260" s="379"/>
      <c r="W260" s="379"/>
      <c r="X260" s="379"/>
      <c r="Y260" s="379"/>
      <c r="Z260" s="379"/>
      <c r="AA260" s="379"/>
      <c r="AB260" s="379"/>
      <c r="AC260" s="379"/>
      <c r="AD260" s="379"/>
      <c r="AE260" s="379"/>
      <c r="AF260" s="379"/>
      <c r="AG260" s="379"/>
      <c r="AH260" s="379"/>
      <c r="AI260" s="379"/>
      <c r="AJ260" s="379"/>
      <c r="AK260" s="379"/>
      <c r="AL260" s="379"/>
      <c r="AM260" s="379"/>
      <c r="AO260" s="379"/>
      <c r="AP260" s="379"/>
      <c r="AQ260" s="379"/>
      <c r="AR260" s="379"/>
      <c r="AS260" s="379"/>
      <c r="AT260" s="379"/>
      <c r="AU260" s="379"/>
      <c r="AV260" s="379"/>
    </row>
    <row r="261" spans="1:48" ht="15.75" customHeight="1">
      <c r="A261" s="1"/>
      <c r="B261" s="1"/>
      <c r="C261" s="1"/>
      <c r="D261" s="1"/>
      <c r="E261" s="1"/>
      <c r="F261" s="1"/>
      <c r="G261" s="1"/>
      <c r="H261" s="1"/>
      <c r="I261" s="379"/>
      <c r="J261" s="379"/>
      <c r="K261" s="379"/>
      <c r="L261" s="379"/>
      <c r="M261" s="379"/>
      <c r="N261" s="379"/>
      <c r="O261" s="379"/>
      <c r="P261" s="379"/>
      <c r="Q261" s="379"/>
      <c r="R261" s="379"/>
      <c r="S261" s="379"/>
      <c r="T261" s="379"/>
      <c r="U261" s="379"/>
      <c r="V261" s="379"/>
      <c r="W261" s="379"/>
      <c r="X261" s="379"/>
      <c r="Y261" s="379"/>
      <c r="Z261" s="379"/>
      <c r="AA261" s="379"/>
      <c r="AB261" s="379"/>
      <c r="AC261" s="379"/>
      <c r="AD261" s="379"/>
      <c r="AE261" s="379"/>
      <c r="AF261" s="379"/>
      <c r="AG261" s="379"/>
      <c r="AH261" s="379"/>
      <c r="AI261" s="379"/>
      <c r="AJ261" s="379"/>
      <c r="AK261" s="379"/>
      <c r="AL261" s="379"/>
      <c r="AM261" s="379"/>
      <c r="AO261" s="379"/>
      <c r="AP261" s="379"/>
      <c r="AQ261" s="379"/>
      <c r="AR261" s="379"/>
      <c r="AS261" s="379"/>
      <c r="AT261" s="379"/>
      <c r="AU261" s="379"/>
      <c r="AV261" s="379"/>
    </row>
    <row r="262" spans="1:48" ht="15.75" customHeight="1">
      <c r="A262" s="1"/>
      <c r="B262" s="1"/>
      <c r="C262" s="1"/>
      <c r="D262" s="1"/>
      <c r="E262" s="1"/>
      <c r="F262" s="1"/>
      <c r="G262" s="1"/>
      <c r="H262" s="1"/>
      <c r="I262" s="379"/>
      <c r="J262" s="379"/>
      <c r="K262" s="379"/>
      <c r="L262" s="379"/>
      <c r="M262" s="379"/>
      <c r="N262" s="379"/>
      <c r="O262" s="379"/>
      <c r="P262" s="379"/>
      <c r="Q262" s="379"/>
      <c r="R262" s="379"/>
      <c r="S262" s="379"/>
      <c r="T262" s="379"/>
      <c r="U262" s="379"/>
      <c r="V262" s="379"/>
      <c r="W262" s="379"/>
      <c r="X262" s="379"/>
      <c r="Y262" s="379"/>
      <c r="Z262" s="379"/>
      <c r="AA262" s="379"/>
      <c r="AB262" s="379"/>
      <c r="AC262" s="379"/>
      <c r="AD262" s="379"/>
      <c r="AE262" s="379"/>
      <c r="AF262" s="379"/>
      <c r="AG262" s="379"/>
      <c r="AH262" s="379"/>
      <c r="AI262" s="379"/>
      <c r="AJ262" s="379"/>
      <c r="AK262" s="379"/>
      <c r="AL262" s="379"/>
      <c r="AM262" s="379"/>
      <c r="AO262" s="379"/>
      <c r="AP262" s="379"/>
      <c r="AQ262" s="379"/>
      <c r="AR262" s="379"/>
      <c r="AS262" s="379"/>
      <c r="AT262" s="379"/>
      <c r="AU262" s="379"/>
      <c r="AV262" s="379"/>
    </row>
    <row r="263" spans="1:48" ht="15.75" customHeight="1">
      <c r="A263" s="1"/>
      <c r="B263" s="1"/>
      <c r="C263" s="1"/>
      <c r="D263" s="1"/>
      <c r="E263" s="1"/>
      <c r="F263" s="1"/>
      <c r="G263" s="1"/>
      <c r="H263" s="1"/>
      <c r="I263" s="379"/>
      <c r="J263" s="379"/>
      <c r="K263" s="379"/>
      <c r="L263" s="379"/>
      <c r="M263" s="379"/>
      <c r="N263" s="379"/>
      <c r="O263" s="379"/>
      <c r="P263" s="379"/>
      <c r="Q263" s="379"/>
      <c r="R263" s="379"/>
      <c r="S263" s="379"/>
      <c r="T263" s="379"/>
      <c r="U263" s="379"/>
      <c r="V263" s="379"/>
      <c r="W263" s="379"/>
      <c r="X263" s="379"/>
      <c r="Y263" s="379"/>
      <c r="Z263" s="379"/>
      <c r="AA263" s="379"/>
      <c r="AB263" s="379"/>
      <c r="AC263" s="379"/>
      <c r="AD263" s="379"/>
      <c r="AE263" s="379"/>
      <c r="AF263" s="379"/>
      <c r="AG263" s="379"/>
      <c r="AH263" s="379"/>
      <c r="AI263" s="379"/>
      <c r="AJ263" s="379"/>
      <c r="AK263" s="379"/>
      <c r="AL263" s="379"/>
      <c r="AM263" s="379"/>
      <c r="AO263" s="379"/>
      <c r="AP263" s="379"/>
      <c r="AQ263" s="379"/>
      <c r="AR263" s="379"/>
      <c r="AS263" s="379"/>
      <c r="AT263" s="379"/>
      <c r="AU263" s="379"/>
      <c r="AV263" s="379"/>
    </row>
    <row r="264" spans="1:48" ht="15.75" customHeight="1">
      <c r="A264" s="1"/>
      <c r="B264" s="1"/>
      <c r="C264" s="1"/>
      <c r="D264" s="1"/>
      <c r="E264" s="1"/>
      <c r="F264" s="1"/>
      <c r="G264" s="1"/>
      <c r="H264" s="1"/>
      <c r="I264" s="379"/>
      <c r="J264" s="379"/>
      <c r="K264" s="379"/>
      <c r="L264" s="379"/>
      <c r="M264" s="379"/>
      <c r="N264" s="379"/>
      <c r="O264" s="379"/>
      <c r="P264" s="379"/>
      <c r="Q264" s="379"/>
      <c r="R264" s="379"/>
      <c r="S264" s="379"/>
      <c r="T264" s="379"/>
      <c r="U264" s="379"/>
      <c r="V264" s="379"/>
      <c r="W264" s="379"/>
      <c r="X264" s="379"/>
      <c r="Y264" s="379"/>
      <c r="Z264" s="379"/>
      <c r="AA264" s="379"/>
      <c r="AB264" s="379"/>
      <c r="AC264" s="379"/>
      <c r="AD264" s="379"/>
      <c r="AE264" s="379"/>
      <c r="AF264" s="379"/>
      <c r="AG264" s="379"/>
      <c r="AH264" s="379"/>
      <c r="AI264" s="379"/>
      <c r="AJ264" s="379"/>
      <c r="AK264" s="379"/>
      <c r="AL264" s="379"/>
      <c r="AM264" s="379"/>
      <c r="AO264" s="379"/>
      <c r="AP264" s="379"/>
      <c r="AQ264" s="379"/>
      <c r="AR264" s="379"/>
      <c r="AS264" s="379"/>
      <c r="AT264" s="379"/>
      <c r="AU264" s="379"/>
      <c r="AV264" s="379"/>
    </row>
    <row r="265" spans="1:48" ht="15.75" customHeight="1">
      <c r="A265" s="1"/>
      <c r="B265" s="1"/>
      <c r="C265" s="1"/>
      <c r="D265" s="1"/>
      <c r="E265" s="1"/>
      <c r="F265" s="1"/>
      <c r="G265" s="1"/>
      <c r="H265" s="1"/>
      <c r="I265" s="379"/>
      <c r="J265" s="379"/>
      <c r="K265" s="379"/>
      <c r="L265" s="379"/>
      <c r="M265" s="379"/>
      <c r="N265" s="379"/>
      <c r="O265" s="379"/>
      <c r="P265" s="379"/>
      <c r="Q265" s="379"/>
      <c r="R265" s="379"/>
      <c r="S265" s="379"/>
      <c r="T265" s="379"/>
      <c r="U265" s="379"/>
      <c r="V265" s="379"/>
      <c r="W265" s="379"/>
      <c r="X265" s="379"/>
      <c r="Y265" s="379"/>
      <c r="Z265" s="379"/>
      <c r="AA265" s="379"/>
      <c r="AB265" s="379"/>
      <c r="AC265" s="379"/>
      <c r="AD265" s="379"/>
      <c r="AE265" s="379"/>
      <c r="AF265" s="379"/>
      <c r="AG265" s="379"/>
      <c r="AH265" s="379"/>
      <c r="AI265" s="379"/>
      <c r="AJ265" s="379"/>
      <c r="AK265" s="379"/>
      <c r="AL265" s="379"/>
      <c r="AM265" s="379"/>
      <c r="AO265" s="379"/>
      <c r="AP265" s="379"/>
      <c r="AQ265" s="379"/>
      <c r="AR265" s="379"/>
      <c r="AS265" s="379"/>
      <c r="AT265" s="379"/>
      <c r="AU265" s="379"/>
      <c r="AV265" s="379"/>
    </row>
    <row r="266" spans="1:48" ht="15.75" customHeight="1">
      <c r="A266" s="1"/>
      <c r="B266" s="1"/>
      <c r="C266" s="1"/>
      <c r="D266" s="1"/>
      <c r="E266" s="1"/>
      <c r="F266" s="1"/>
      <c r="G266" s="1"/>
      <c r="H266" s="1"/>
      <c r="I266" s="379"/>
      <c r="J266" s="379"/>
      <c r="K266" s="379"/>
      <c r="L266" s="379"/>
      <c r="M266" s="379"/>
      <c r="N266" s="379"/>
      <c r="O266" s="379"/>
      <c r="P266" s="379"/>
      <c r="Q266" s="379"/>
      <c r="R266" s="379"/>
      <c r="S266" s="379"/>
      <c r="T266" s="379"/>
      <c r="U266" s="379"/>
      <c r="V266" s="379"/>
      <c r="W266" s="379"/>
      <c r="X266" s="379"/>
      <c r="Y266" s="379"/>
      <c r="Z266" s="379"/>
      <c r="AA266" s="379"/>
      <c r="AB266" s="379"/>
      <c r="AC266" s="379"/>
      <c r="AD266" s="379"/>
      <c r="AE266" s="379"/>
      <c r="AF266" s="379"/>
      <c r="AG266" s="379"/>
      <c r="AH266" s="379"/>
      <c r="AI266" s="379"/>
      <c r="AJ266" s="379"/>
      <c r="AK266" s="379"/>
      <c r="AL266" s="379"/>
      <c r="AM266" s="379"/>
      <c r="AO266" s="379"/>
      <c r="AP266" s="379"/>
      <c r="AQ266" s="379"/>
      <c r="AR266" s="379"/>
      <c r="AS266" s="379"/>
      <c r="AT266" s="379"/>
      <c r="AU266" s="379"/>
      <c r="AV266" s="379"/>
    </row>
    <row r="267" spans="1:48" ht="15.75" customHeight="1">
      <c r="A267" s="1"/>
      <c r="B267" s="1"/>
      <c r="C267" s="1"/>
      <c r="D267" s="1"/>
      <c r="E267" s="1"/>
      <c r="F267" s="1"/>
      <c r="G267" s="1"/>
      <c r="H267" s="1"/>
      <c r="I267" s="379"/>
      <c r="J267" s="379"/>
      <c r="K267" s="379"/>
      <c r="L267" s="379"/>
      <c r="M267" s="379"/>
      <c r="N267" s="379"/>
      <c r="O267" s="379"/>
      <c r="P267" s="379"/>
      <c r="Q267" s="379"/>
      <c r="R267" s="379"/>
      <c r="S267" s="379"/>
      <c r="T267" s="379"/>
      <c r="U267" s="379"/>
      <c r="V267" s="379"/>
      <c r="W267" s="379"/>
      <c r="X267" s="379"/>
      <c r="Y267" s="379"/>
      <c r="Z267" s="379"/>
      <c r="AA267" s="379"/>
      <c r="AB267" s="379"/>
      <c r="AC267" s="379"/>
      <c r="AD267" s="379"/>
      <c r="AE267" s="379"/>
      <c r="AF267" s="379"/>
      <c r="AG267" s="379"/>
      <c r="AH267" s="379"/>
      <c r="AI267" s="379"/>
      <c r="AJ267" s="379"/>
      <c r="AK267" s="379"/>
      <c r="AL267" s="379"/>
      <c r="AM267" s="379"/>
      <c r="AO267" s="379"/>
      <c r="AP267" s="379"/>
      <c r="AQ267" s="379"/>
      <c r="AR267" s="379"/>
      <c r="AS267" s="379"/>
      <c r="AT267" s="379"/>
      <c r="AU267" s="379"/>
      <c r="AV267" s="379"/>
    </row>
    <row r="268" spans="1:48" ht="15.75" customHeight="1">
      <c r="A268" s="1"/>
      <c r="B268" s="1"/>
      <c r="C268" s="1"/>
      <c r="D268" s="1"/>
      <c r="E268" s="1"/>
      <c r="F268" s="1"/>
      <c r="G268" s="1"/>
      <c r="H268" s="1"/>
      <c r="I268" s="379"/>
      <c r="J268" s="379"/>
      <c r="K268" s="379"/>
      <c r="L268" s="379"/>
      <c r="M268" s="379"/>
      <c r="N268" s="379"/>
      <c r="O268" s="379"/>
      <c r="P268" s="379"/>
      <c r="Q268" s="379"/>
      <c r="R268" s="379"/>
      <c r="S268" s="379"/>
      <c r="T268" s="379"/>
      <c r="U268" s="379"/>
      <c r="V268" s="379"/>
      <c r="W268" s="379"/>
      <c r="X268" s="379"/>
      <c r="Y268" s="379"/>
      <c r="Z268" s="379"/>
      <c r="AA268" s="379"/>
      <c r="AB268" s="379"/>
      <c r="AC268" s="379"/>
      <c r="AD268" s="379"/>
      <c r="AE268" s="379"/>
      <c r="AF268" s="379"/>
      <c r="AG268" s="379"/>
      <c r="AH268" s="379"/>
      <c r="AI268" s="379"/>
      <c r="AJ268" s="379"/>
      <c r="AK268" s="379"/>
      <c r="AL268" s="379"/>
      <c r="AM268" s="379"/>
      <c r="AO268" s="379"/>
      <c r="AP268" s="379"/>
      <c r="AQ268" s="379"/>
      <c r="AR268" s="379"/>
      <c r="AS268" s="379"/>
      <c r="AT268" s="379"/>
      <c r="AU268" s="379"/>
      <c r="AV268" s="379"/>
    </row>
    <row r="269" spans="1:48" ht="15.75" customHeight="1">
      <c r="A269" s="1"/>
      <c r="B269" s="1"/>
      <c r="C269" s="1"/>
      <c r="D269" s="1"/>
      <c r="E269" s="1"/>
      <c r="F269" s="1"/>
      <c r="G269" s="1"/>
      <c r="H269" s="1"/>
      <c r="I269" s="379"/>
      <c r="J269" s="379"/>
      <c r="K269" s="379"/>
      <c r="L269" s="379"/>
      <c r="M269" s="379"/>
      <c r="N269" s="379"/>
      <c r="O269" s="379"/>
      <c r="P269" s="379"/>
      <c r="Q269" s="379"/>
      <c r="R269" s="379"/>
      <c r="S269" s="379"/>
      <c r="T269" s="379"/>
      <c r="U269" s="379"/>
      <c r="V269" s="379"/>
      <c r="W269" s="379"/>
      <c r="X269" s="379"/>
      <c r="Y269" s="379"/>
      <c r="Z269" s="379"/>
      <c r="AA269" s="379"/>
      <c r="AB269" s="379"/>
      <c r="AC269" s="379"/>
      <c r="AD269" s="379"/>
      <c r="AE269" s="379"/>
      <c r="AF269" s="379"/>
      <c r="AG269" s="379"/>
      <c r="AH269" s="379"/>
      <c r="AI269" s="379"/>
      <c r="AJ269" s="379"/>
      <c r="AK269" s="379"/>
      <c r="AL269" s="379"/>
      <c r="AM269" s="379"/>
      <c r="AO269" s="379"/>
      <c r="AP269" s="379"/>
      <c r="AQ269" s="379"/>
      <c r="AR269" s="379"/>
      <c r="AS269" s="379"/>
      <c r="AT269" s="379"/>
      <c r="AU269" s="379"/>
      <c r="AV269" s="379"/>
    </row>
    <row r="270" spans="1:48" ht="15.75" customHeight="1">
      <c r="A270" s="1"/>
      <c r="B270" s="1"/>
      <c r="C270" s="1"/>
      <c r="D270" s="1"/>
      <c r="E270" s="1"/>
      <c r="F270" s="1"/>
      <c r="G270" s="1"/>
      <c r="H270" s="1"/>
      <c r="I270" s="379"/>
      <c r="J270" s="379"/>
      <c r="K270" s="379"/>
      <c r="L270" s="379"/>
      <c r="M270" s="379"/>
      <c r="N270" s="379"/>
      <c r="O270" s="379"/>
      <c r="P270" s="379"/>
      <c r="Q270" s="379"/>
      <c r="R270" s="379"/>
      <c r="S270" s="379"/>
      <c r="T270" s="379"/>
      <c r="U270" s="379"/>
      <c r="V270" s="379"/>
      <c r="W270" s="379"/>
      <c r="X270" s="379"/>
      <c r="Y270" s="379"/>
      <c r="Z270" s="379"/>
      <c r="AA270" s="379"/>
      <c r="AB270" s="379"/>
      <c r="AC270" s="379"/>
      <c r="AD270" s="379"/>
      <c r="AE270" s="379"/>
      <c r="AF270" s="379"/>
      <c r="AG270" s="379"/>
      <c r="AH270" s="379"/>
      <c r="AI270" s="379"/>
      <c r="AJ270" s="379"/>
      <c r="AK270" s="379"/>
      <c r="AL270" s="379"/>
      <c r="AM270" s="379"/>
      <c r="AO270" s="379"/>
      <c r="AP270" s="379"/>
      <c r="AQ270" s="379"/>
      <c r="AR270" s="379"/>
      <c r="AS270" s="379"/>
      <c r="AT270" s="379"/>
      <c r="AU270" s="379"/>
      <c r="AV270" s="379"/>
    </row>
    <row r="271" spans="1:48" ht="15.75" customHeight="1">
      <c r="A271" s="1"/>
      <c r="B271" s="1"/>
      <c r="C271" s="1"/>
      <c r="D271" s="1"/>
      <c r="E271" s="1"/>
      <c r="F271" s="1"/>
      <c r="G271" s="1"/>
      <c r="H271" s="1"/>
      <c r="I271" s="379"/>
      <c r="J271" s="379"/>
      <c r="K271" s="379"/>
      <c r="L271" s="379"/>
      <c r="M271" s="379"/>
      <c r="N271" s="379"/>
      <c r="O271" s="379"/>
      <c r="P271" s="379"/>
      <c r="Q271" s="379"/>
      <c r="R271" s="379"/>
      <c r="S271" s="379"/>
      <c r="T271" s="379"/>
      <c r="U271" s="379"/>
      <c r="V271" s="379"/>
      <c r="W271" s="379"/>
      <c r="X271" s="379"/>
      <c r="Y271" s="379"/>
      <c r="Z271" s="379"/>
      <c r="AA271" s="379"/>
      <c r="AB271" s="379"/>
      <c r="AC271" s="379"/>
      <c r="AD271" s="379"/>
      <c r="AE271" s="379"/>
      <c r="AF271" s="379"/>
      <c r="AG271" s="379"/>
      <c r="AH271" s="379"/>
      <c r="AI271" s="379"/>
      <c r="AJ271" s="379"/>
      <c r="AK271" s="379"/>
      <c r="AL271" s="379"/>
      <c r="AM271" s="379"/>
      <c r="AO271" s="379"/>
      <c r="AP271" s="379"/>
      <c r="AQ271" s="379"/>
      <c r="AR271" s="379"/>
      <c r="AS271" s="379"/>
      <c r="AT271" s="379"/>
      <c r="AU271" s="379"/>
      <c r="AV271" s="379"/>
    </row>
    <row r="272" spans="1:48" ht="15.75" customHeight="1">
      <c r="A272" s="1"/>
      <c r="B272" s="1"/>
      <c r="C272" s="1"/>
      <c r="D272" s="1"/>
      <c r="E272" s="1"/>
      <c r="F272" s="1"/>
      <c r="G272" s="1"/>
      <c r="H272" s="1"/>
      <c r="I272" s="379"/>
      <c r="J272" s="379"/>
      <c r="K272" s="379"/>
      <c r="L272" s="379"/>
      <c r="M272" s="379"/>
      <c r="N272" s="379"/>
      <c r="O272" s="379"/>
      <c r="P272" s="379"/>
      <c r="Q272" s="379"/>
      <c r="R272" s="379"/>
      <c r="S272" s="379"/>
      <c r="T272" s="379"/>
      <c r="U272" s="379"/>
      <c r="V272" s="379"/>
      <c r="W272" s="379"/>
      <c r="X272" s="379"/>
      <c r="Y272" s="379"/>
      <c r="Z272" s="379"/>
      <c r="AA272" s="379"/>
      <c r="AB272" s="379"/>
      <c r="AC272" s="379"/>
      <c r="AD272" s="379"/>
      <c r="AE272" s="379"/>
      <c r="AF272" s="379"/>
      <c r="AG272" s="379"/>
      <c r="AH272" s="379"/>
      <c r="AI272" s="379"/>
      <c r="AJ272" s="379"/>
      <c r="AK272" s="379"/>
      <c r="AL272" s="379"/>
      <c r="AM272" s="379"/>
      <c r="AO272" s="379"/>
      <c r="AP272" s="379"/>
      <c r="AQ272" s="379"/>
      <c r="AR272" s="379"/>
      <c r="AS272" s="379"/>
      <c r="AT272" s="379"/>
      <c r="AU272" s="379"/>
      <c r="AV272" s="379"/>
    </row>
    <row r="273" spans="1:48" ht="15.75" customHeight="1">
      <c r="A273" s="1"/>
      <c r="B273" s="1"/>
      <c r="C273" s="1"/>
      <c r="D273" s="1"/>
      <c r="E273" s="1"/>
      <c r="F273" s="1"/>
      <c r="G273" s="1"/>
      <c r="H273" s="1"/>
      <c r="I273" s="379"/>
      <c r="J273" s="379"/>
      <c r="K273" s="379"/>
      <c r="L273" s="379"/>
      <c r="M273" s="379"/>
      <c r="N273" s="379"/>
      <c r="O273" s="379"/>
      <c r="P273" s="379"/>
      <c r="Q273" s="379"/>
      <c r="R273" s="379"/>
      <c r="S273" s="379"/>
      <c r="T273" s="379"/>
      <c r="U273" s="379"/>
      <c r="V273" s="379"/>
      <c r="W273" s="379"/>
      <c r="X273" s="379"/>
      <c r="Y273" s="379"/>
      <c r="Z273" s="379"/>
      <c r="AA273" s="379"/>
      <c r="AB273" s="379"/>
      <c r="AC273" s="379"/>
      <c r="AD273" s="379"/>
      <c r="AE273" s="379"/>
      <c r="AF273" s="379"/>
      <c r="AG273" s="379"/>
      <c r="AH273" s="379"/>
      <c r="AI273" s="379"/>
      <c r="AJ273" s="379"/>
      <c r="AK273" s="379"/>
      <c r="AL273" s="379"/>
      <c r="AM273" s="379"/>
      <c r="AO273" s="379"/>
      <c r="AP273" s="379"/>
      <c r="AQ273" s="379"/>
      <c r="AR273" s="379"/>
      <c r="AS273" s="379"/>
      <c r="AT273" s="379"/>
      <c r="AU273" s="379"/>
      <c r="AV273" s="379"/>
    </row>
    <row r="274" spans="1:48" ht="15.75" customHeight="1">
      <c r="A274" s="1"/>
      <c r="B274" s="1"/>
      <c r="C274" s="1"/>
      <c r="D274" s="1"/>
      <c r="E274" s="1"/>
      <c r="F274" s="1"/>
      <c r="G274" s="1"/>
      <c r="H274" s="1"/>
      <c r="I274" s="379"/>
      <c r="J274" s="379"/>
      <c r="K274" s="379"/>
      <c r="L274" s="379"/>
      <c r="M274" s="379"/>
      <c r="N274" s="379"/>
      <c r="O274" s="379"/>
      <c r="P274" s="379"/>
      <c r="Q274" s="379"/>
      <c r="R274" s="379"/>
      <c r="S274" s="379"/>
      <c r="T274" s="379"/>
      <c r="U274" s="379"/>
      <c r="V274" s="379"/>
      <c r="W274" s="379"/>
      <c r="X274" s="379"/>
      <c r="Y274" s="379"/>
      <c r="Z274" s="379"/>
      <c r="AA274" s="379"/>
      <c r="AB274" s="379"/>
      <c r="AC274" s="379"/>
      <c r="AD274" s="379"/>
      <c r="AE274" s="379"/>
      <c r="AF274" s="379"/>
      <c r="AG274" s="379"/>
      <c r="AH274" s="379"/>
      <c r="AI274" s="379"/>
      <c r="AJ274" s="379"/>
      <c r="AK274" s="379"/>
      <c r="AL274" s="379"/>
      <c r="AM274" s="379"/>
      <c r="AO274" s="379"/>
      <c r="AP274" s="379"/>
      <c r="AQ274" s="379"/>
      <c r="AR274" s="379"/>
      <c r="AS274" s="379"/>
      <c r="AT274" s="379"/>
      <c r="AU274" s="379"/>
      <c r="AV274" s="379"/>
    </row>
    <row r="275" spans="1:48" ht="15.75" customHeight="1">
      <c r="A275" s="1"/>
      <c r="B275" s="1"/>
      <c r="C275" s="1"/>
      <c r="D275" s="1"/>
      <c r="E275" s="1"/>
      <c r="F275" s="1"/>
      <c r="G275" s="1"/>
      <c r="H275" s="1"/>
      <c r="I275" s="379"/>
      <c r="J275" s="379"/>
      <c r="K275" s="379"/>
      <c r="L275" s="379"/>
      <c r="M275" s="379"/>
      <c r="N275" s="379"/>
      <c r="O275" s="379"/>
      <c r="P275" s="379"/>
      <c r="Q275" s="379"/>
      <c r="R275" s="379"/>
      <c r="S275" s="379"/>
      <c r="T275" s="379"/>
      <c r="U275" s="379"/>
      <c r="V275" s="379"/>
      <c r="W275" s="379"/>
      <c r="X275" s="379"/>
      <c r="Y275" s="379"/>
      <c r="Z275" s="379"/>
      <c r="AA275" s="379"/>
      <c r="AB275" s="379"/>
      <c r="AC275" s="379"/>
      <c r="AD275" s="379"/>
      <c r="AE275" s="379"/>
      <c r="AF275" s="379"/>
      <c r="AG275" s="379"/>
      <c r="AH275" s="379"/>
      <c r="AI275" s="379"/>
      <c r="AJ275" s="379"/>
      <c r="AK275" s="379"/>
      <c r="AL275" s="379"/>
      <c r="AM275" s="379"/>
      <c r="AO275" s="379"/>
      <c r="AP275" s="379"/>
      <c r="AQ275" s="379"/>
      <c r="AR275" s="379"/>
      <c r="AS275" s="379"/>
      <c r="AT275" s="379"/>
      <c r="AU275" s="379"/>
      <c r="AV275" s="379"/>
    </row>
    <row r="276" spans="1:48" ht="15.75" customHeight="1">
      <c r="A276" s="1"/>
      <c r="B276" s="1"/>
      <c r="C276" s="1"/>
      <c r="D276" s="1"/>
      <c r="E276" s="1"/>
      <c r="F276" s="1"/>
      <c r="G276" s="1"/>
      <c r="H276" s="1"/>
      <c r="I276" s="379"/>
      <c r="J276" s="379"/>
      <c r="K276" s="379"/>
      <c r="L276" s="379"/>
      <c r="M276" s="379"/>
      <c r="N276" s="379"/>
      <c r="O276" s="379"/>
      <c r="P276" s="379"/>
      <c r="Q276" s="379"/>
      <c r="R276" s="379"/>
      <c r="S276" s="379"/>
      <c r="T276" s="379"/>
      <c r="U276" s="379"/>
      <c r="V276" s="379"/>
      <c r="W276" s="379"/>
      <c r="X276" s="379"/>
      <c r="Y276" s="379"/>
      <c r="Z276" s="379"/>
      <c r="AA276" s="379"/>
      <c r="AB276" s="379"/>
      <c r="AC276" s="379"/>
      <c r="AD276" s="379"/>
      <c r="AE276" s="379"/>
      <c r="AF276" s="379"/>
      <c r="AG276" s="379"/>
      <c r="AH276" s="379"/>
      <c r="AI276" s="379"/>
      <c r="AJ276" s="379"/>
      <c r="AK276" s="379"/>
      <c r="AL276" s="379"/>
      <c r="AM276" s="379"/>
      <c r="AO276" s="379"/>
      <c r="AP276" s="379"/>
      <c r="AQ276" s="379"/>
      <c r="AR276" s="379"/>
      <c r="AS276" s="379"/>
      <c r="AT276" s="379"/>
      <c r="AU276" s="379"/>
      <c r="AV276" s="379"/>
    </row>
    <row r="277" spans="1:48" ht="15.75" customHeight="1">
      <c r="A277" s="1"/>
      <c r="B277" s="1"/>
      <c r="C277" s="1"/>
      <c r="D277" s="1"/>
      <c r="E277" s="1"/>
      <c r="F277" s="1"/>
      <c r="G277" s="1"/>
      <c r="H277" s="1"/>
      <c r="I277" s="379"/>
      <c r="J277" s="379"/>
      <c r="K277" s="379"/>
      <c r="L277" s="379"/>
      <c r="M277" s="379"/>
      <c r="N277" s="379"/>
      <c r="O277" s="379"/>
      <c r="P277" s="379"/>
      <c r="Q277" s="379"/>
      <c r="R277" s="379"/>
      <c r="S277" s="379"/>
      <c r="T277" s="379"/>
      <c r="U277" s="379"/>
      <c r="V277" s="379"/>
      <c r="W277" s="379"/>
      <c r="X277" s="379"/>
      <c r="Y277" s="379"/>
      <c r="Z277" s="379"/>
      <c r="AA277" s="379"/>
      <c r="AB277" s="379"/>
      <c r="AC277" s="379"/>
      <c r="AD277" s="379"/>
      <c r="AE277" s="379"/>
      <c r="AF277" s="379"/>
      <c r="AG277" s="379"/>
      <c r="AH277" s="379"/>
      <c r="AI277" s="379"/>
      <c r="AJ277" s="379"/>
      <c r="AK277" s="379"/>
      <c r="AL277" s="379"/>
      <c r="AM277" s="379"/>
      <c r="AO277" s="379"/>
      <c r="AP277" s="379"/>
      <c r="AQ277" s="379"/>
      <c r="AR277" s="379"/>
      <c r="AS277" s="379"/>
      <c r="AT277" s="379"/>
      <c r="AU277" s="379"/>
      <c r="AV277" s="379"/>
    </row>
    <row r="278" spans="1:48" ht="15.75" customHeight="1">
      <c r="A278" s="1"/>
      <c r="B278" s="1"/>
      <c r="C278" s="1"/>
      <c r="D278" s="1"/>
      <c r="E278" s="1"/>
      <c r="F278" s="1"/>
      <c r="G278" s="1"/>
      <c r="H278" s="1"/>
      <c r="I278" s="379"/>
      <c r="J278" s="379"/>
      <c r="K278" s="379"/>
      <c r="L278" s="379"/>
      <c r="M278" s="379"/>
      <c r="N278" s="379"/>
      <c r="O278" s="379"/>
      <c r="P278" s="379"/>
      <c r="Q278" s="379"/>
      <c r="R278" s="379"/>
      <c r="S278" s="379"/>
      <c r="T278" s="379"/>
      <c r="U278" s="379"/>
      <c r="V278" s="379"/>
      <c r="W278" s="379"/>
      <c r="X278" s="379"/>
      <c r="Y278" s="379"/>
      <c r="Z278" s="379"/>
      <c r="AA278" s="379"/>
      <c r="AB278" s="379"/>
      <c r="AC278" s="379"/>
      <c r="AD278" s="379"/>
      <c r="AE278" s="379"/>
      <c r="AF278" s="379"/>
      <c r="AG278" s="379"/>
      <c r="AH278" s="379"/>
      <c r="AI278" s="379"/>
      <c r="AJ278" s="379"/>
      <c r="AK278" s="379"/>
      <c r="AL278" s="379"/>
      <c r="AM278" s="379"/>
      <c r="AO278" s="379"/>
      <c r="AP278" s="379"/>
      <c r="AQ278" s="379"/>
      <c r="AR278" s="379"/>
      <c r="AS278" s="379"/>
      <c r="AT278" s="379"/>
      <c r="AU278" s="379"/>
      <c r="AV278" s="379"/>
    </row>
    <row r="279" spans="1:48" ht="15.75" customHeight="1">
      <c r="A279" s="1"/>
      <c r="B279" s="1"/>
      <c r="C279" s="1"/>
      <c r="D279" s="1"/>
      <c r="E279" s="1"/>
      <c r="F279" s="1"/>
      <c r="G279" s="1"/>
      <c r="H279" s="1"/>
      <c r="I279" s="379"/>
      <c r="J279" s="379"/>
      <c r="K279" s="379"/>
      <c r="L279" s="379"/>
      <c r="M279" s="379"/>
      <c r="N279" s="379"/>
      <c r="O279" s="379"/>
      <c r="P279" s="379"/>
      <c r="Q279" s="379"/>
      <c r="R279" s="379"/>
      <c r="S279" s="379"/>
      <c r="T279" s="379"/>
      <c r="U279" s="379"/>
      <c r="V279" s="379"/>
      <c r="W279" s="379"/>
      <c r="X279" s="379"/>
      <c r="Y279" s="379"/>
      <c r="Z279" s="379"/>
      <c r="AA279" s="379"/>
      <c r="AB279" s="379"/>
      <c r="AC279" s="379"/>
      <c r="AD279" s="379"/>
      <c r="AE279" s="379"/>
      <c r="AF279" s="379"/>
      <c r="AG279" s="379"/>
      <c r="AH279" s="379"/>
      <c r="AI279" s="379"/>
      <c r="AJ279" s="379"/>
      <c r="AK279" s="379"/>
      <c r="AL279" s="379"/>
      <c r="AM279" s="379"/>
      <c r="AO279" s="379"/>
      <c r="AP279" s="379"/>
      <c r="AQ279" s="379"/>
      <c r="AR279" s="379"/>
      <c r="AS279" s="379"/>
      <c r="AT279" s="379"/>
      <c r="AU279" s="379"/>
      <c r="AV279" s="379"/>
    </row>
    <row r="280" spans="1:48" ht="15.75" customHeight="1">
      <c r="A280" s="1"/>
      <c r="B280" s="1"/>
      <c r="C280" s="1"/>
      <c r="D280" s="1"/>
      <c r="E280" s="1"/>
      <c r="F280" s="1"/>
      <c r="G280" s="1"/>
      <c r="H280" s="1"/>
      <c r="I280" s="379"/>
      <c r="J280" s="379"/>
      <c r="K280" s="379"/>
      <c r="L280" s="379"/>
      <c r="M280" s="379"/>
      <c r="N280" s="379"/>
      <c r="O280" s="379"/>
      <c r="P280" s="379"/>
      <c r="Q280" s="379"/>
      <c r="R280" s="379"/>
      <c r="S280" s="379"/>
      <c r="T280" s="379"/>
      <c r="U280" s="379"/>
      <c r="V280" s="379"/>
      <c r="W280" s="379"/>
      <c r="X280" s="379"/>
      <c r="Y280" s="379"/>
      <c r="Z280" s="379"/>
      <c r="AA280" s="379"/>
      <c r="AB280" s="379"/>
      <c r="AC280" s="379"/>
      <c r="AD280" s="379"/>
      <c r="AE280" s="379"/>
      <c r="AF280" s="379"/>
      <c r="AG280" s="379"/>
      <c r="AH280" s="379"/>
      <c r="AI280" s="379"/>
      <c r="AJ280" s="379"/>
      <c r="AK280" s="379"/>
      <c r="AL280" s="379"/>
      <c r="AM280" s="379"/>
      <c r="AO280" s="379"/>
      <c r="AP280" s="379"/>
      <c r="AQ280" s="379"/>
      <c r="AR280" s="379"/>
      <c r="AS280" s="379"/>
      <c r="AT280" s="379"/>
      <c r="AU280" s="379"/>
      <c r="AV280" s="379"/>
    </row>
    <row r="281" spans="1:48" ht="15.75" customHeight="1">
      <c r="A281" s="1"/>
      <c r="B281" s="1"/>
      <c r="C281" s="1"/>
      <c r="D281" s="1"/>
      <c r="E281" s="1"/>
      <c r="F281" s="1"/>
      <c r="G281" s="1"/>
      <c r="H281" s="1"/>
      <c r="I281" s="379"/>
      <c r="J281" s="379"/>
      <c r="K281" s="379"/>
      <c r="L281" s="379"/>
      <c r="M281" s="379"/>
      <c r="N281" s="379"/>
      <c r="O281" s="379"/>
      <c r="P281" s="379"/>
      <c r="Q281" s="379"/>
      <c r="R281" s="379"/>
      <c r="S281" s="379"/>
      <c r="T281" s="379"/>
      <c r="U281" s="379"/>
      <c r="V281" s="379"/>
      <c r="W281" s="379"/>
      <c r="X281" s="379"/>
      <c r="Y281" s="379"/>
      <c r="Z281" s="379"/>
      <c r="AA281" s="379"/>
      <c r="AB281" s="379"/>
      <c r="AC281" s="379"/>
      <c r="AD281" s="379"/>
      <c r="AE281" s="379"/>
      <c r="AF281" s="379"/>
      <c r="AG281" s="379"/>
      <c r="AH281" s="379"/>
      <c r="AI281" s="379"/>
      <c r="AJ281" s="379"/>
      <c r="AK281" s="379"/>
      <c r="AL281" s="379"/>
      <c r="AM281" s="379"/>
      <c r="AO281" s="379"/>
      <c r="AP281" s="379"/>
      <c r="AQ281" s="379"/>
      <c r="AR281" s="379"/>
      <c r="AS281" s="379"/>
      <c r="AT281" s="379"/>
      <c r="AU281" s="379"/>
      <c r="AV281" s="379"/>
    </row>
    <row r="282" spans="1:48" ht="15.75" customHeight="1">
      <c r="A282" s="1"/>
      <c r="B282" s="1"/>
      <c r="C282" s="1"/>
      <c r="D282" s="1"/>
      <c r="E282" s="1"/>
      <c r="F282" s="1"/>
      <c r="G282" s="1"/>
      <c r="H282" s="1"/>
      <c r="I282" s="379"/>
      <c r="J282" s="379"/>
      <c r="K282" s="379"/>
      <c r="L282" s="379"/>
      <c r="M282" s="379"/>
      <c r="N282" s="379"/>
      <c r="O282" s="379"/>
      <c r="P282" s="379"/>
      <c r="Q282" s="379"/>
      <c r="R282" s="379"/>
      <c r="S282" s="379"/>
      <c r="T282" s="379"/>
      <c r="U282" s="379"/>
      <c r="V282" s="379"/>
      <c r="W282" s="379"/>
      <c r="X282" s="379"/>
      <c r="Y282" s="379"/>
      <c r="Z282" s="379"/>
      <c r="AA282" s="379"/>
      <c r="AB282" s="379"/>
      <c r="AC282" s="379"/>
      <c r="AD282" s="379"/>
      <c r="AE282" s="379"/>
      <c r="AF282" s="379"/>
      <c r="AG282" s="379"/>
      <c r="AH282" s="379"/>
      <c r="AI282" s="379"/>
      <c r="AJ282" s="379"/>
      <c r="AK282" s="379"/>
      <c r="AL282" s="379"/>
      <c r="AM282" s="379"/>
      <c r="AO282" s="379"/>
      <c r="AP282" s="379"/>
      <c r="AQ282" s="379"/>
      <c r="AR282" s="379"/>
      <c r="AS282" s="379"/>
      <c r="AT282" s="379"/>
      <c r="AU282" s="379"/>
      <c r="AV282" s="379"/>
    </row>
    <row r="283" spans="1:48" ht="15.75" customHeight="1">
      <c r="A283" s="1"/>
      <c r="B283" s="1"/>
      <c r="C283" s="1"/>
      <c r="D283" s="1"/>
      <c r="E283" s="1"/>
      <c r="F283" s="1"/>
      <c r="G283" s="1"/>
      <c r="H283" s="1"/>
      <c r="I283" s="379"/>
      <c r="J283" s="379"/>
      <c r="K283" s="379"/>
      <c r="L283" s="379"/>
      <c r="M283" s="379"/>
      <c r="N283" s="379"/>
      <c r="O283" s="379"/>
      <c r="P283" s="379"/>
      <c r="Q283" s="379"/>
      <c r="R283" s="379"/>
      <c r="S283" s="379"/>
      <c r="T283" s="379"/>
      <c r="U283" s="379"/>
      <c r="V283" s="379"/>
      <c r="W283" s="379"/>
      <c r="X283" s="379"/>
      <c r="Y283" s="379"/>
      <c r="Z283" s="379"/>
      <c r="AA283" s="379"/>
      <c r="AB283" s="379"/>
      <c r="AC283" s="379"/>
      <c r="AD283" s="379"/>
      <c r="AE283" s="379"/>
      <c r="AF283" s="379"/>
      <c r="AG283" s="379"/>
      <c r="AH283" s="379"/>
      <c r="AI283" s="379"/>
      <c r="AJ283" s="379"/>
      <c r="AK283" s="379"/>
      <c r="AL283" s="379"/>
      <c r="AM283" s="379"/>
      <c r="AO283" s="379"/>
      <c r="AP283" s="379"/>
      <c r="AQ283" s="379"/>
      <c r="AR283" s="379"/>
      <c r="AS283" s="379"/>
      <c r="AT283" s="379"/>
      <c r="AU283" s="379"/>
      <c r="AV283" s="379"/>
    </row>
    <row r="284" spans="1:48" ht="15.75" customHeight="1">
      <c r="A284" s="1"/>
      <c r="B284" s="1"/>
      <c r="C284" s="1"/>
      <c r="D284" s="1"/>
      <c r="E284" s="1"/>
      <c r="F284" s="1"/>
      <c r="G284" s="1"/>
      <c r="H284" s="1"/>
      <c r="I284" s="379"/>
      <c r="J284" s="379"/>
      <c r="K284" s="379"/>
      <c r="L284" s="379"/>
      <c r="M284" s="379"/>
      <c r="N284" s="379"/>
      <c r="O284" s="379"/>
      <c r="P284" s="379"/>
      <c r="Q284" s="379"/>
      <c r="R284" s="379"/>
      <c r="S284" s="379"/>
      <c r="T284" s="379"/>
      <c r="U284" s="379"/>
      <c r="V284" s="379"/>
      <c r="W284" s="379"/>
      <c r="X284" s="379"/>
      <c r="Y284" s="379"/>
      <c r="Z284" s="379"/>
      <c r="AA284" s="379"/>
      <c r="AB284" s="379"/>
      <c r="AC284" s="379"/>
      <c r="AD284" s="379"/>
      <c r="AE284" s="379"/>
      <c r="AF284" s="379"/>
      <c r="AG284" s="379"/>
      <c r="AH284" s="379"/>
      <c r="AI284" s="379"/>
      <c r="AJ284" s="379"/>
      <c r="AK284" s="379"/>
      <c r="AL284" s="379"/>
      <c r="AM284" s="379"/>
      <c r="AO284" s="379"/>
      <c r="AP284" s="379"/>
      <c r="AQ284" s="379"/>
      <c r="AR284" s="379"/>
      <c r="AS284" s="379"/>
      <c r="AT284" s="379"/>
      <c r="AU284" s="379"/>
      <c r="AV284" s="379"/>
    </row>
    <row r="285" spans="1:48" ht="15.75" customHeight="1">
      <c r="A285" s="1"/>
      <c r="B285" s="1"/>
      <c r="C285" s="1"/>
      <c r="D285" s="1"/>
      <c r="E285" s="1"/>
      <c r="F285" s="1"/>
      <c r="G285" s="1"/>
      <c r="H285" s="1"/>
      <c r="I285" s="379"/>
      <c r="J285" s="379"/>
      <c r="K285" s="379"/>
      <c r="L285" s="379"/>
      <c r="M285" s="379"/>
      <c r="N285" s="379"/>
      <c r="O285" s="379"/>
      <c r="P285" s="379"/>
      <c r="Q285" s="379"/>
      <c r="R285" s="379"/>
      <c r="S285" s="379"/>
      <c r="T285" s="379"/>
      <c r="U285" s="379"/>
      <c r="V285" s="379"/>
      <c r="W285" s="379"/>
      <c r="X285" s="379"/>
      <c r="Y285" s="379"/>
      <c r="Z285" s="379"/>
      <c r="AA285" s="379"/>
      <c r="AB285" s="379"/>
      <c r="AC285" s="379"/>
      <c r="AD285" s="379"/>
      <c r="AE285" s="379"/>
      <c r="AF285" s="379"/>
      <c r="AG285" s="379"/>
      <c r="AH285" s="379"/>
      <c r="AI285" s="379"/>
      <c r="AJ285" s="379"/>
      <c r="AK285" s="379"/>
      <c r="AL285" s="379"/>
      <c r="AM285" s="379"/>
      <c r="AO285" s="379"/>
      <c r="AP285" s="379"/>
      <c r="AQ285" s="379"/>
      <c r="AR285" s="379"/>
      <c r="AS285" s="379"/>
      <c r="AT285" s="379"/>
      <c r="AU285" s="379"/>
      <c r="AV285" s="379"/>
    </row>
    <row r="286" spans="1:48" ht="15.75" customHeight="1">
      <c r="A286" s="1"/>
      <c r="B286" s="1"/>
      <c r="C286" s="1"/>
      <c r="D286" s="1"/>
      <c r="E286" s="1"/>
      <c r="F286" s="1"/>
      <c r="G286" s="1"/>
      <c r="H286" s="1"/>
      <c r="I286" s="379"/>
      <c r="J286" s="379"/>
      <c r="K286" s="379"/>
      <c r="L286" s="379"/>
      <c r="M286" s="379"/>
      <c r="N286" s="379"/>
      <c r="O286" s="379"/>
      <c r="P286" s="379"/>
      <c r="Q286" s="379"/>
      <c r="R286" s="379"/>
      <c r="S286" s="379"/>
      <c r="T286" s="379"/>
      <c r="U286" s="379"/>
      <c r="V286" s="379"/>
      <c r="W286" s="379"/>
      <c r="X286" s="379"/>
      <c r="Y286" s="379"/>
      <c r="Z286" s="379"/>
      <c r="AA286" s="379"/>
      <c r="AB286" s="379"/>
      <c r="AC286" s="379"/>
      <c r="AD286" s="379"/>
      <c r="AE286" s="379"/>
      <c r="AF286" s="379"/>
      <c r="AG286" s="379"/>
      <c r="AH286" s="379"/>
      <c r="AI286" s="379"/>
      <c r="AJ286" s="379"/>
      <c r="AK286" s="379"/>
      <c r="AL286" s="379"/>
      <c r="AM286" s="379"/>
      <c r="AO286" s="379"/>
      <c r="AP286" s="379"/>
      <c r="AQ286" s="379"/>
      <c r="AR286" s="379"/>
      <c r="AS286" s="379"/>
      <c r="AT286" s="379"/>
      <c r="AU286" s="379"/>
      <c r="AV286" s="379"/>
    </row>
    <row r="287" spans="1:48" ht="15.75" customHeight="1">
      <c r="A287" s="1"/>
      <c r="B287" s="1"/>
      <c r="C287" s="1"/>
      <c r="D287" s="1"/>
      <c r="E287" s="1"/>
      <c r="F287" s="1"/>
      <c r="G287" s="1"/>
      <c r="H287" s="1"/>
      <c r="I287" s="379"/>
      <c r="J287" s="379"/>
      <c r="K287" s="379"/>
      <c r="L287" s="379"/>
      <c r="M287" s="379"/>
      <c r="N287" s="379"/>
      <c r="O287" s="379"/>
      <c r="P287" s="379"/>
      <c r="Q287" s="379"/>
      <c r="R287" s="379"/>
      <c r="S287" s="379"/>
      <c r="T287" s="379"/>
      <c r="U287" s="379"/>
      <c r="V287" s="379"/>
      <c r="W287" s="379"/>
      <c r="X287" s="379"/>
      <c r="Y287" s="379"/>
      <c r="Z287" s="379"/>
      <c r="AA287" s="379"/>
      <c r="AB287" s="379"/>
      <c r="AC287" s="379"/>
      <c r="AD287" s="379"/>
      <c r="AE287" s="379"/>
      <c r="AF287" s="379"/>
      <c r="AG287" s="379"/>
      <c r="AH287" s="379"/>
      <c r="AI287" s="379"/>
      <c r="AJ287" s="379"/>
      <c r="AK287" s="379"/>
      <c r="AL287" s="379"/>
      <c r="AM287" s="379"/>
      <c r="AO287" s="379"/>
      <c r="AP287" s="379"/>
      <c r="AQ287" s="379"/>
      <c r="AR287" s="379"/>
      <c r="AS287" s="379"/>
      <c r="AT287" s="379"/>
      <c r="AU287" s="379"/>
      <c r="AV287" s="379"/>
    </row>
    <row r="288" spans="1:48" ht="15.75" customHeight="1">
      <c r="A288" s="1"/>
      <c r="B288" s="1"/>
      <c r="C288" s="1"/>
      <c r="D288" s="1"/>
      <c r="E288" s="1"/>
      <c r="F288" s="1"/>
      <c r="G288" s="1"/>
      <c r="H288" s="1"/>
      <c r="I288" s="379"/>
      <c r="J288" s="379"/>
      <c r="K288" s="379"/>
      <c r="L288" s="379"/>
      <c r="M288" s="379"/>
      <c r="N288" s="379"/>
      <c r="O288" s="379"/>
      <c r="P288" s="379"/>
      <c r="Q288" s="379"/>
      <c r="R288" s="379"/>
      <c r="S288" s="379"/>
      <c r="T288" s="379"/>
      <c r="U288" s="379"/>
      <c r="V288" s="379"/>
      <c r="W288" s="379"/>
      <c r="X288" s="379"/>
      <c r="Y288" s="379"/>
      <c r="Z288" s="379"/>
      <c r="AA288" s="379"/>
      <c r="AB288" s="379"/>
      <c r="AC288" s="379"/>
      <c r="AD288" s="379"/>
      <c r="AE288" s="379"/>
      <c r="AF288" s="379"/>
      <c r="AG288" s="379"/>
      <c r="AH288" s="379"/>
      <c r="AI288" s="379"/>
      <c r="AJ288" s="379"/>
      <c r="AK288" s="379"/>
      <c r="AL288" s="379"/>
      <c r="AM288" s="379"/>
      <c r="AO288" s="379"/>
      <c r="AP288" s="379"/>
      <c r="AQ288" s="379"/>
      <c r="AR288" s="379"/>
      <c r="AS288" s="379"/>
      <c r="AT288" s="379"/>
      <c r="AU288" s="379"/>
      <c r="AV288" s="379"/>
    </row>
    <row r="289" spans="1:48" ht="15.75" customHeight="1">
      <c r="A289" s="1"/>
      <c r="B289" s="1"/>
      <c r="C289" s="1"/>
      <c r="D289" s="1"/>
      <c r="E289" s="1"/>
      <c r="F289" s="1"/>
      <c r="G289" s="1"/>
      <c r="H289" s="1"/>
      <c r="I289" s="379"/>
      <c r="J289" s="379"/>
      <c r="K289" s="379"/>
      <c r="L289" s="379"/>
      <c r="M289" s="379"/>
      <c r="N289" s="379"/>
      <c r="O289" s="379"/>
      <c r="P289" s="379"/>
      <c r="Q289" s="379"/>
      <c r="R289" s="379"/>
      <c r="S289" s="379"/>
      <c r="T289" s="379"/>
      <c r="U289" s="379"/>
      <c r="V289" s="379"/>
      <c r="W289" s="379"/>
      <c r="X289" s="379"/>
      <c r="Y289" s="379"/>
      <c r="Z289" s="379"/>
      <c r="AA289" s="379"/>
      <c r="AB289" s="379"/>
      <c r="AC289" s="379"/>
      <c r="AD289" s="379"/>
      <c r="AE289" s="379"/>
      <c r="AF289" s="379"/>
      <c r="AG289" s="379"/>
      <c r="AH289" s="379"/>
      <c r="AI289" s="379"/>
      <c r="AJ289" s="379"/>
      <c r="AK289" s="379"/>
      <c r="AL289" s="379"/>
      <c r="AM289" s="379"/>
      <c r="AO289" s="379"/>
      <c r="AP289" s="379"/>
      <c r="AQ289" s="379"/>
      <c r="AR289" s="379"/>
      <c r="AS289" s="379"/>
      <c r="AT289" s="379"/>
      <c r="AU289" s="379"/>
      <c r="AV289" s="379"/>
    </row>
    <row r="290" spans="1:48" ht="15.75" customHeight="1">
      <c r="A290" s="1"/>
      <c r="B290" s="1"/>
      <c r="C290" s="1"/>
      <c r="D290" s="1"/>
      <c r="E290" s="1"/>
      <c r="F290" s="1"/>
      <c r="G290" s="1"/>
      <c r="H290" s="1"/>
      <c r="I290" s="379"/>
      <c r="J290" s="379"/>
      <c r="K290" s="379"/>
      <c r="L290" s="379"/>
      <c r="M290" s="379"/>
      <c r="N290" s="379"/>
      <c r="O290" s="379"/>
      <c r="P290" s="379"/>
      <c r="Q290" s="379"/>
      <c r="R290" s="379"/>
      <c r="S290" s="379"/>
      <c r="T290" s="379"/>
      <c r="U290" s="379"/>
      <c r="V290" s="379"/>
      <c r="W290" s="379"/>
      <c r="X290" s="379"/>
      <c r="Y290" s="379"/>
      <c r="Z290" s="379"/>
      <c r="AA290" s="379"/>
      <c r="AB290" s="379"/>
      <c r="AC290" s="379"/>
      <c r="AD290" s="379"/>
      <c r="AE290" s="379"/>
      <c r="AF290" s="379"/>
      <c r="AG290" s="379"/>
      <c r="AH290" s="379"/>
      <c r="AI290" s="379"/>
      <c r="AJ290" s="379"/>
      <c r="AK290" s="379"/>
      <c r="AL290" s="379"/>
      <c r="AM290" s="379"/>
      <c r="AO290" s="379"/>
      <c r="AP290" s="379"/>
      <c r="AQ290" s="379"/>
      <c r="AR290" s="379"/>
      <c r="AS290" s="379"/>
      <c r="AT290" s="379"/>
      <c r="AU290" s="379"/>
      <c r="AV290" s="379"/>
    </row>
    <row r="291" spans="1:48" ht="15.75" customHeight="1">
      <c r="A291" s="1"/>
      <c r="B291" s="1"/>
      <c r="C291" s="1"/>
      <c r="D291" s="1"/>
      <c r="E291" s="1"/>
      <c r="F291" s="1"/>
      <c r="G291" s="1"/>
      <c r="H291" s="1"/>
      <c r="I291" s="379"/>
      <c r="J291" s="379"/>
      <c r="K291" s="379"/>
      <c r="L291" s="379"/>
      <c r="M291" s="379"/>
      <c r="N291" s="379"/>
      <c r="O291" s="379"/>
      <c r="P291" s="379"/>
      <c r="Q291" s="379"/>
      <c r="R291" s="379"/>
      <c r="S291" s="379"/>
      <c r="T291" s="379"/>
      <c r="U291" s="379"/>
      <c r="V291" s="379"/>
      <c r="W291" s="379"/>
      <c r="X291" s="379"/>
      <c r="Y291" s="379"/>
      <c r="Z291" s="379"/>
      <c r="AA291" s="379"/>
      <c r="AB291" s="379"/>
      <c r="AC291" s="379"/>
      <c r="AD291" s="379"/>
      <c r="AE291" s="379"/>
      <c r="AF291" s="379"/>
      <c r="AG291" s="379"/>
      <c r="AH291" s="379"/>
      <c r="AI291" s="379"/>
      <c r="AJ291" s="379"/>
      <c r="AK291" s="379"/>
      <c r="AL291" s="379"/>
      <c r="AM291" s="379"/>
      <c r="AO291" s="379"/>
      <c r="AP291" s="379"/>
      <c r="AQ291" s="379"/>
      <c r="AR291" s="379"/>
      <c r="AS291" s="379"/>
      <c r="AT291" s="379"/>
      <c r="AU291" s="379"/>
      <c r="AV291" s="379"/>
    </row>
    <row r="292" spans="1:48" ht="15.75" customHeight="1">
      <c r="A292" s="1"/>
      <c r="B292" s="1"/>
      <c r="C292" s="1"/>
      <c r="D292" s="1"/>
      <c r="E292" s="1"/>
      <c r="F292" s="1"/>
      <c r="G292" s="1"/>
      <c r="H292" s="1"/>
      <c r="I292" s="379"/>
      <c r="J292" s="379"/>
      <c r="K292" s="379"/>
      <c r="L292" s="379"/>
      <c r="M292" s="379"/>
      <c r="N292" s="379"/>
      <c r="O292" s="379"/>
      <c r="P292" s="379"/>
      <c r="Q292" s="379"/>
      <c r="R292" s="379"/>
      <c r="S292" s="379"/>
      <c r="T292" s="379"/>
      <c r="U292" s="379"/>
      <c r="V292" s="379"/>
      <c r="W292" s="379"/>
      <c r="X292" s="379"/>
      <c r="Y292" s="379"/>
      <c r="Z292" s="379"/>
      <c r="AA292" s="379"/>
      <c r="AB292" s="379"/>
      <c r="AC292" s="379"/>
      <c r="AD292" s="379"/>
      <c r="AE292" s="379"/>
      <c r="AF292" s="379"/>
      <c r="AG292" s="379"/>
      <c r="AH292" s="379"/>
      <c r="AI292" s="379"/>
      <c r="AJ292" s="379"/>
      <c r="AK292" s="379"/>
      <c r="AL292" s="379"/>
      <c r="AM292" s="379"/>
      <c r="AO292" s="379"/>
      <c r="AP292" s="379"/>
      <c r="AQ292" s="379"/>
      <c r="AR292" s="379"/>
      <c r="AS292" s="379"/>
      <c r="AT292" s="379"/>
      <c r="AU292" s="379"/>
      <c r="AV292" s="379"/>
    </row>
    <row r="293" spans="1:48" ht="15.75" customHeight="1">
      <c r="A293" s="1"/>
      <c r="B293" s="1"/>
      <c r="C293" s="1"/>
      <c r="D293" s="1"/>
      <c r="E293" s="1"/>
      <c r="F293" s="1"/>
      <c r="G293" s="1"/>
      <c r="H293" s="1"/>
      <c r="I293" s="379"/>
      <c r="J293" s="379"/>
      <c r="K293" s="379"/>
      <c r="L293" s="379"/>
      <c r="M293" s="379"/>
      <c r="N293" s="379"/>
      <c r="O293" s="379"/>
      <c r="P293" s="379"/>
      <c r="Q293" s="379"/>
      <c r="R293" s="379"/>
      <c r="S293" s="379"/>
      <c r="T293" s="379"/>
      <c r="U293" s="379"/>
      <c r="V293" s="379"/>
      <c r="W293" s="379"/>
      <c r="X293" s="379"/>
      <c r="Y293" s="379"/>
      <c r="Z293" s="379"/>
      <c r="AA293" s="379"/>
      <c r="AB293" s="379"/>
      <c r="AC293" s="379"/>
      <c r="AD293" s="379"/>
      <c r="AE293" s="379"/>
      <c r="AF293" s="379"/>
      <c r="AG293" s="379"/>
      <c r="AH293" s="379"/>
      <c r="AI293" s="379"/>
      <c r="AJ293" s="379"/>
      <c r="AK293" s="379"/>
      <c r="AL293" s="379"/>
      <c r="AM293" s="379"/>
      <c r="AO293" s="379"/>
      <c r="AP293" s="379"/>
      <c r="AQ293" s="379"/>
      <c r="AR293" s="379"/>
      <c r="AS293" s="379"/>
      <c r="AT293" s="379"/>
      <c r="AU293" s="379"/>
      <c r="AV293" s="379"/>
    </row>
    <row r="294" spans="1:48" ht="15.75" customHeight="1">
      <c r="A294" s="1"/>
      <c r="B294" s="1"/>
      <c r="C294" s="1"/>
      <c r="D294" s="1"/>
      <c r="E294" s="1"/>
      <c r="F294" s="1"/>
      <c r="G294" s="1"/>
      <c r="H294" s="1"/>
      <c r="I294" s="379"/>
      <c r="J294" s="379"/>
      <c r="K294" s="379"/>
      <c r="L294" s="379"/>
      <c r="M294" s="379"/>
      <c r="N294" s="379"/>
      <c r="O294" s="379"/>
      <c r="P294" s="379"/>
      <c r="Q294" s="379"/>
      <c r="R294" s="379"/>
      <c r="S294" s="379"/>
      <c r="T294" s="379"/>
      <c r="U294" s="379"/>
      <c r="V294" s="379"/>
      <c r="W294" s="379"/>
      <c r="X294" s="379"/>
      <c r="Y294" s="379"/>
      <c r="Z294" s="379"/>
      <c r="AA294" s="379"/>
      <c r="AB294" s="379"/>
      <c r="AC294" s="379"/>
      <c r="AD294" s="379"/>
      <c r="AE294" s="379"/>
      <c r="AF294" s="379"/>
      <c r="AG294" s="379"/>
      <c r="AH294" s="379"/>
      <c r="AI294" s="379"/>
      <c r="AJ294" s="379"/>
      <c r="AK294" s="379"/>
      <c r="AL294" s="379"/>
      <c r="AM294" s="379"/>
      <c r="AO294" s="379"/>
      <c r="AP294" s="379"/>
      <c r="AQ294" s="379"/>
      <c r="AR294" s="379"/>
      <c r="AS294" s="379"/>
      <c r="AT294" s="379"/>
      <c r="AU294" s="379"/>
      <c r="AV294" s="379"/>
    </row>
    <row r="295" spans="1:48" ht="15.75" customHeight="1">
      <c r="A295" s="1"/>
      <c r="B295" s="1"/>
      <c r="C295" s="1"/>
      <c r="D295" s="1"/>
      <c r="E295" s="1"/>
      <c r="F295" s="1"/>
      <c r="G295" s="1"/>
      <c r="H295" s="1"/>
      <c r="I295" s="379"/>
      <c r="J295" s="379"/>
      <c r="K295" s="379"/>
      <c r="L295" s="379"/>
      <c r="M295" s="379"/>
      <c r="N295" s="379"/>
      <c r="O295" s="379"/>
      <c r="P295" s="379"/>
      <c r="Q295" s="379"/>
      <c r="R295" s="379"/>
      <c r="S295" s="379"/>
      <c r="T295" s="379"/>
      <c r="U295" s="379"/>
      <c r="V295" s="379"/>
      <c r="W295" s="379"/>
      <c r="X295" s="379"/>
      <c r="Y295" s="379"/>
      <c r="Z295" s="379"/>
      <c r="AA295" s="379"/>
      <c r="AB295" s="379"/>
      <c r="AC295" s="379"/>
      <c r="AD295" s="379"/>
      <c r="AE295" s="379"/>
      <c r="AF295" s="379"/>
      <c r="AG295" s="379"/>
      <c r="AH295" s="379"/>
      <c r="AI295" s="379"/>
      <c r="AJ295" s="379"/>
      <c r="AK295" s="379"/>
      <c r="AL295" s="379"/>
      <c r="AM295" s="379"/>
      <c r="AO295" s="379"/>
      <c r="AP295" s="379"/>
      <c r="AQ295" s="379"/>
      <c r="AR295" s="379"/>
      <c r="AS295" s="379"/>
      <c r="AT295" s="379"/>
      <c r="AU295" s="379"/>
      <c r="AV295" s="379"/>
    </row>
    <row r="296" spans="1:48" ht="15.75" customHeight="1">
      <c r="A296" s="1"/>
      <c r="B296" s="1"/>
      <c r="C296" s="1"/>
      <c r="D296" s="1"/>
      <c r="E296" s="1"/>
      <c r="F296" s="1"/>
      <c r="G296" s="1"/>
      <c r="H296" s="1"/>
      <c r="I296" s="379"/>
      <c r="J296" s="379"/>
      <c r="K296" s="379"/>
      <c r="L296" s="379"/>
      <c r="M296" s="379"/>
      <c r="N296" s="379"/>
      <c r="O296" s="379"/>
      <c r="P296" s="379"/>
      <c r="Q296" s="379"/>
      <c r="R296" s="379"/>
      <c r="S296" s="379"/>
      <c r="T296" s="379"/>
      <c r="U296" s="379"/>
      <c r="V296" s="379"/>
      <c r="W296" s="379"/>
      <c r="X296" s="379"/>
      <c r="Y296" s="379"/>
      <c r="Z296" s="379"/>
      <c r="AA296" s="379"/>
      <c r="AB296" s="379"/>
      <c r="AC296" s="379"/>
      <c r="AD296" s="379"/>
      <c r="AE296" s="379"/>
      <c r="AF296" s="379"/>
      <c r="AG296" s="379"/>
      <c r="AH296" s="379"/>
      <c r="AI296" s="379"/>
      <c r="AJ296" s="379"/>
      <c r="AK296" s="379"/>
      <c r="AL296" s="379"/>
      <c r="AM296" s="379"/>
      <c r="AO296" s="379"/>
      <c r="AP296" s="379"/>
      <c r="AQ296" s="379"/>
      <c r="AR296" s="379"/>
      <c r="AS296" s="379"/>
      <c r="AT296" s="379"/>
      <c r="AU296" s="379"/>
      <c r="AV296" s="379"/>
    </row>
    <row r="297" spans="1:48" ht="15.75" customHeight="1">
      <c r="A297" s="1"/>
      <c r="B297" s="1"/>
      <c r="C297" s="1"/>
      <c r="D297" s="1"/>
      <c r="E297" s="1"/>
      <c r="F297" s="1"/>
      <c r="G297" s="1"/>
      <c r="H297" s="1"/>
      <c r="I297" s="379"/>
      <c r="J297" s="379"/>
      <c r="K297" s="379"/>
      <c r="L297" s="379"/>
      <c r="M297" s="379"/>
      <c r="N297" s="379"/>
      <c r="O297" s="379"/>
      <c r="P297" s="379"/>
      <c r="Q297" s="379"/>
      <c r="R297" s="379"/>
      <c r="S297" s="379"/>
      <c r="T297" s="379"/>
      <c r="U297" s="379"/>
      <c r="V297" s="379"/>
      <c r="W297" s="379"/>
      <c r="X297" s="379"/>
      <c r="Y297" s="379"/>
      <c r="Z297" s="379"/>
      <c r="AA297" s="379"/>
      <c r="AB297" s="379"/>
      <c r="AC297" s="379"/>
      <c r="AD297" s="379"/>
      <c r="AE297" s="379"/>
      <c r="AF297" s="379"/>
      <c r="AG297" s="379"/>
      <c r="AH297" s="379"/>
      <c r="AI297" s="379"/>
      <c r="AJ297" s="379"/>
      <c r="AK297" s="379"/>
      <c r="AL297" s="379"/>
      <c r="AM297" s="379"/>
      <c r="AO297" s="379"/>
      <c r="AP297" s="379"/>
      <c r="AQ297" s="379"/>
      <c r="AR297" s="379"/>
      <c r="AS297" s="379"/>
      <c r="AT297" s="379"/>
      <c r="AU297" s="379"/>
      <c r="AV297" s="379"/>
    </row>
    <row r="298" spans="1:48" ht="15.75" customHeight="1">
      <c r="A298" s="1"/>
      <c r="B298" s="1"/>
      <c r="C298" s="1"/>
      <c r="D298" s="1"/>
      <c r="E298" s="1"/>
      <c r="F298" s="1"/>
      <c r="G298" s="1"/>
      <c r="H298" s="1"/>
      <c r="I298" s="379"/>
      <c r="J298" s="379"/>
      <c r="K298" s="379"/>
      <c r="L298" s="379"/>
      <c r="M298" s="379"/>
      <c r="N298" s="379"/>
      <c r="O298" s="379"/>
      <c r="P298" s="379"/>
      <c r="Q298" s="379"/>
      <c r="R298" s="379"/>
      <c r="S298" s="379"/>
      <c r="T298" s="379"/>
      <c r="U298" s="379"/>
      <c r="V298" s="379"/>
      <c r="W298" s="379"/>
      <c r="X298" s="379"/>
      <c r="Y298" s="379"/>
      <c r="Z298" s="379"/>
      <c r="AA298" s="379"/>
      <c r="AB298" s="379"/>
      <c r="AC298" s="379"/>
      <c r="AD298" s="379"/>
      <c r="AE298" s="379"/>
      <c r="AF298" s="379"/>
      <c r="AG298" s="379"/>
      <c r="AH298" s="379"/>
      <c r="AI298" s="379"/>
      <c r="AJ298" s="379"/>
      <c r="AK298" s="379"/>
      <c r="AL298" s="379"/>
      <c r="AM298" s="379"/>
      <c r="AO298" s="379"/>
      <c r="AP298" s="379"/>
      <c r="AQ298" s="379"/>
      <c r="AR298" s="379"/>
      <c r="AS298" s="379"/>
      <c r="AT298" s="379"/>
      <c r="AU298" s="379"/>
      <c r="AV298" s="379"/>
    </row>
    <row r="299" spans="1:48" ht="15.75" customHeight="1">
      <c r="A299" s="1"/>
      <c r="B299" s="1"/>
      <c r="C299" s="1"/>
      <c r="D299" s="1"/>
      <c r="E299" s="1"/>
      <c r="F299" s="1"/>
      <c r="G299" s="1"/>
      <c r="H299" s="1"/>
      <c r="I299" s="379"/>
      <c r="J299" s="379"/>
      <c r="K299" s="379"/>
      <c r="L299" s="379"/>
      <c r="M299" s="379"/>
      <c r="N299" s="379"/>
      <c r="O299" s="379"/>
      <c r="P299" s="379"/>
      <c r="Q299" s="379"/>
      <c r="R299" s="379"/>
      <c r="S299" s="379"/>
      <c r="T299" s="379"/>
      <c r="U299" s="379"/>
      <c r="V299" s="379"/>
      <c r="W299" s="379"/>
      <c r="X299" s="379"/>
      <c r="Y299" s="379"/>
      <c r="Z299" s="379"/>
      <c r="AA299" s="379"/>
      <c r="AB299" s="379"/>
      <c r="AC299" s="379"/>
      <c r="AD299" s="379"/>
      <c r="AE299" s="379"/>
      <c r="AF299" s="379"/>
      <c r="AG299" s="379"/>
      <c r="AH299" s="379"/>
      <c r="AI299" s="379"/>
      <c r="AJ299" s="379"/>
      <c r="AK299" s="379"/>
      <c r="AL299" s="379"/>
      <c r="AM299" s="379"/>
      <c r="AO299" s="379"/>
      <c r="AP299" s="379"/>
      <c r="AQ299" s="379"/>
      <c r="AR299" s="379"/>
      <c r="AS299" s="379"/>
      <c r="AT299" s="379"/>
      <c r="AU299" s="379"/>
      <c r="AV299" s="379"/>
    </row>
    <row r="300" spans="1:48" ht="15.75" customHeight="1">
      <c r="A300" s="1"/>
      <c r="B300" s="1"/>
      <c r="C300" s="1"/>
      <c r="D300" s="1"/>
      <c r="E300" s="1"/>
      <c r="F300" s="1"/>
      <c r="G300" s="1"/>
      <c r="H300" s="1"/>
      <c r="I300" s="379"/>
      <c r="J300" s="379"/>
      <c r="K300" s="379"/>
      <c r="L300" s="379"/>
      <c r="M300" s="379"/>
      <c r="N300" s="379"/>
      <c r="O300" s="379"/>
      <c r="P300" s="379"/>
      <c r="Q300" s="379"/>
      <c r="R300" s="379"/>
      <c r="S300" s="379"/>
      <c r="T300" s="379"/>
      <c r="U300" s="379"/>
      <c r="V300" s="379"/>
      <c r="W300" s="379"/>
      <c r="X300" s="379"/>
      <c r="Y300" s="379"/>
      <c r="Z300" s="379"/>
      <c r="AA300" s="379"/>
      <c r="AB300" s="379"/>
      <c r="AC300" s="379"/>
      <c r="AD300" s="379"/>
      <c r="AE300" s="379"/>
      <c r="AF300" s="379"/>
      <c r="AG300" s="379"/>
      <c r="AH300" s="379"/>
      <c r="AI300" s="379"/>
      <c r="AJ300" s="379"/>
      <c r="AK300" s="379"/>
      <c r="AL300" s="379"/>
      <c r="AM300" s="379"/>
      <c r="AO300" s="379"/>
      <c r="AP300" s="379"/>
      <c r="AQ300" s="379"/>
      <c r="AR300" s="379"/>
      <c r="AS300" s="379"/>
      <c r="AT300" s="379"/>
      <c r="AU300" s="379"/>
      <c r="AV300" s="379"/>
    </row>
    <row r="301" spans="1:48" ht="15.75" customHeight="1">
      <c r="A301" s="1"/>
      <c r="B301" s="1"/>
      <c r="C301" s="1"/>
      <c r="D301" s="1"/>
      <c r="E301" s="1"/>
      <c r="F301" s="1"/>
      <c r="G301" s="1"/>
      <c r="H301" s="1"/>
      <c r="I301" s="379"/>
      <c r="J301" s="379"/>
      <c r="K301" s="379"/>
      <c r="L301" s="379"/>
      <c r="M301" s="379"/>
      <c r="N301" s="379"/>
      <c r="O301" s="379"/>
      <c r="P301" s="379"/>
      <c r="Q301" s="379"/>
      <c r="R301" s="379"/>
      <c r="S301" s="379"/>
      <c r="T301" s="379"/>
      <c r="U301" s="379"/>
      <c r="V301" s="379"/>
      <c r="W301" s="379"/>
      <c r="X301" s="379"/>
      <c r="Y301" s="379"/>
      <c r="Z301" s="379"/>
      <c r="AA301" s="379"/>
      <c r="AB301" s="379"/>
      <c r="AC301" s="379"/>
      <c r="AD301" s="379"/>
      <c r="AE301" s="379"/>
      <c r="AF301" s="379"/>
      <c r="AG301" s="379"/>
      <c r="AH301" s="379"/>
      <c r="AI301" s="379"/>
      <c r="AJ301" s="379"/>
      <c r="AK301" s="379"/>
      <c r="AL301" s="379"/>
      <c r="AM301" s="379"/>
      <c r="AO301" s="379"/>
      <c r="AP301" s="379"/>
      <c r="AQ301" s="379"/>
      <c r="AR301" s="379"/>
      <c r="AS301" s="379"/>
      <c r="AT301" s="379"/>
      <c r="AU301" s="379"/>
      <c r="AV301" s="379"/>
    </row>
    <row r="302" spans="1:48" ht="15.75" customHeight="1">
      <c r="A302" s="1"/>
      <c r="B302" s="1"/>
      <c r="C302" s="1"/>
      <c r="D302" s="1"/>
      <c r="E302" s="1"/>
      <c r="F302" s="1"/>
      <c r="G302" s="1"/>
      <c r="H302" s="1"/>
      <c r="I302" s="379"/>
      <c r="J302" s="379"/>
      <c r="K302" s="379"/>
      <c r="L302" s="379"/>
      <c r="M302" s="379"/>
      <c r="N302" s="379"/>
      <c r="O302" s="379"/>
      <c r="P302" s="379"/>
      <c r="Q302" s="379"/>
      <c r="R302" s="379"/>
      <c r="S302" s="379"/>
      <c r="T302" s="379"/>
      <c r="U302" s="379"/>
      <c r="V302" s="379"/>
      <c r="W302" s="379"/>
      <c r="X302" s="379"/>
      <c r="Y302" s="379"/>
      <c r="Z302" s="379"/>
      <c r="AA302" s="379"/>
      <c r="AB302" s="379"/>
      <c r="AC302" s="379"/>
      <c r="AD302" s="379"/>
      <c r="AE302" s="379"/>
      <c r="AF302" s="379"/>
      <c r="AG302" s="379"/>
      <c r="AH302" s="379"/>
      <c r="AI302" s="379"/>
      <c r="AJ302" s="379"/>
      <c r="AK302" s="379"/>
      <c r="AL302" s="379"/>
      <c r="AM302" s="379"/>
      <c r="AO302" s="379"/>
      <c r="AP302" s="379"/>
      <c r="AQ302" s="379"/>
      <c r="AR302" s="379"/>
      <c r="AS302" s="379"/>
      <c r="AT302" s="379"/>
      <c r="AU302" s="379"/>
      <c r="AV302" s="379"/>
    </row>
    <row r="303" spans="1:48" ht="15.75" customHeight="1">
      <c r="A303" s="1"/>
      <c r="B303" s="1"/>
      <c r="C303" s="1"/>
      <c r="D303" s="1"/>
      <c r="E303" s="1"/>
      <c r="F303" s="1"/>
      <c r="G303" s="1"/>
      <c r="H303" s="1"/>
      <c r="I303" s="379"/>
      <c r="J303" s="379"/>
      <c r="K303" s="379"/>
      <c r="L303" s="379"/>
      <c r="M303" s="379"/>
      <c r="N303" s="379"/>
      <c r="O303" s="379"/>
      <c r="P303" s="379"/>
      <c r="Q303" s="379"/>
      <c r="R303" s="379"/>
      <c r="S303" s="379"/>
      <c r="T303" s="379"/>
      <c r="U303" s="379"/>
      <c r="V303" s="379"/>
      <c r="W303" s="379"/>
      <c r="X303" s="379"/>
      <c r="Y303" s="379"/>
      <c r="Z303" s="379"/>
      <c r="AA303" s="379"/>
      <c r="AB303" s="379"/>
      <c r="AC303" s="379"/>
      <c r="AD303" s="379"/>
      <c r="AE303" s="379"/>
      <c r="AF303" s="379"/>
      <c r="AG303" s="379"/>
      <c r="AH303" s="379"/>
      <c r="AI303" s="379"/>
      <c r="AJ303" s="379"/>
      <c r="AK303" s="379"/>
      <c r="AL303" s="379"/>
      <c r="AM303" s="379"/>
      <c r="AO303" s="379"/>
      <c r="AP303" s="379"/>
      <c r="AQ303" s="379"/>
      <c r="AR303" s="379"/>
      <c r="AS303" s="379"/>
      <c r="AT303" s="379"/>
      <c r="AU303" s="379"/>
      <c r="AV303" s="379"/>
    </row>
    <row r="304" spans="1:48" ht="15.75" customHeight="1">
      <c r="A304" s="1"/>
      <c r="B304" s="1"/>
      <c r="C304" s="1"/>
      <c r="D304" s="1"/>
      <c r="E304" s="1"/>
      <c r="F304" s="1"/>
      <c r="G304" s="1"/>
      <c r="H304" s="1"/>
      <c r="I304" s="379"/>
      <c r="J304" s="379"/>
      <c r="K304" s="379"/>
      <c r="L304" s="379"/>
      <c r="M304" s="379"/>
      <c r="N304" s="379"/>
      <c r="O304" s="379"/>
      <c r="P304" s="379"/>
      <c r="Q304" s="379"/>
      <c r="R304" s="379"/>
      <c r="S304" s="379"/>
      <c r="T304" s="379"/>
      <c r="U304" s="379"/>
      <c r="V304" s="379"/>
      <c r="W304" s="379"/>
      <c r="X304" s="379"/>
      <c r="Y304" s="379"/>
      <c r="Z304" s="379"/>
      <c r="AA304" s="379"/>
      <c r="AB304" s="379"/>
      <c r="AC304" s="379"/>
      <c r="AD304" s="379"/>
      <c r="AE304" s="379"/>
      <c r="AF304" s="379"/>
      <c r="AG304" s="379"/>
      <c r="AH304" s="379"/>
      <c r="AI304" s="379"/>
      <c r="AJ304" s="379"/>
      <c r="AK304" s="379"/>
      <c r="AL304" s="379"/>
      <c r="AM304" s="379"/>
      <c r="AO304" s="379"/>
      <c r="AP304" s="379"/>
      <c r="AQ304" s="379"/>
      <c r="AR304" s="379"/>
      <c r="AS304" s="379"/>
      <c r="AT304" s="379"/>
      <c r="AU304" s="379"/>
      <c r="AV304" s="379"/>
    </row>
    <row r="305" spans="1:48" ht="15.75" customHeight="1">
      <c r="A305" s="1"/>
      <c r="B305" s="1"/>
      <c r="C305" s="1"/>
      <c r="D305" s="1"/>
      <c r="E305" s="1"/>
      <c r="F305" s="1"/>
      <c r="G305" s="1"/>
      <c r="H305" s="1"/>
      <c r="I305" s="379"/>
      <c r="J305" s="379"/>
      <c r="K305" s="379"/>
      <c r="L305" s="379"/>
      <c r="M305" s="379"/>
      <c r="N305" s="379"/>
      <c r="O305" s="379"/>
      <c r="P305" s="379"/>
      <c r="Q305" s="379"/>
      <c r="R305" s="379"/>
      <c r="S305" s="379"/>
      <c r="T305" s="379"/>
      <c r="U305" s="379"/>
      <c r="V305" s="379"/>
      <c r="W305" s="379"/>
      <c r="X305" s="379"/>
      <c r="Y305" s="379"/>
      <c r="Z305" s="379"/>
      <c r="AA305" s="379"/>
      <c r="AB305" s="379"/>
      <c r="AC305" s="379"/>
      <c r="AD305" s="379"/>
      <c r="AE305" s="379"/>
      <c r="AF305" s="379"/>
      <c r="AG305" s="379"/>
      <c r="AH305" s="379"/>
      <c r="AI305" s="379"/>
      <c r="AJ305" s="379"/>
      <c r="AK305" s="379"/>
      <c r="AL305" s="379"/>
      <c r="AM305" s="379"/>
      <c r="AO305" s="379"/>
      <c r="AP305" s="379"/>
      <c r="AQ305" s="379"/>
      <c r="AR305" s="379"/>
      <c r="AS305" s="379"/>
      <c r="AT305" s="379"/>
      <c r="AU305" s="379"/>
      <c r="AV305" s="379"/>
    </row>
    <row r="306" spans="1:48" ht="15.75" customHeight="1">
      <c r="A306" s="1"/>
      <c r="B306" s="1"/>
      <c r="C306" s="1"/>
      <c r="D306" s="1"/>
      <c r="E306" s="1"/>
      <c r="F306" s="1"/>
      <c r="G306" s="1"/>
      <c r="H306" s="1"/>
      <c r="I306" s="379"/>
      <c r="J306" s="379"/>
      <c r="K306" s="379"/>
      <c r="L306" s="379"/>
      <c r="M306" s="379"/>
      <c r="N306" s="379"/>
      <c r="O306" s="379"/>
      <c r="P306" s="379"/>
      <c r="Q306" s="379"/>
      <c r="R306" s="379"/>
      <c r="S306" s="379"/>
      <c r="T306" s="379"/>
      <c r="U306" s="379"/>
      <c r="V306" s="379"/>
      <c r="W306" s="379"/>
      <c r="X306" s="379"/>
      <c r="Y306" s="379"/>
      <c r="Z306" s="379"/>
      <c r="AA306" s="379"/>
      <c r="AB306" s="379"/>
      <c r="AC306" s="379"/>
      <c r="AD306" s="379"/>
      <c r="AE306" s="379"/>
      <c r="AF306" s="379"/>
      <c r="AG306" s="379"/>
      <c r="AH306" s="379"/>
      <c r="AI306" s="379"/>
      <c r="AJ306" s="379"/>
      <c r="AK306" s="379"/>
      <c r="AL306" s="379"/>
      <c r="AM306" s="379"/>
      <c r="AO306" s="379"/>
      <c r="AP306" s="379"/>
      <c r="AQ306" s="379"/>
      <c r="AR306" s="379"/>
      <c r="AS306" s="379"/>
      <c r="AT306" s="379"/>
      <c r="AU306" s="379"/>
      <c r="AV306" s="379"/>
    </row>
    <row r="307" spans="1:48" ht="15.75" customHeight="1">
      <c r="A307" s="1"/>
      <c r="B307" s="1"/>
      <c r="C307" s="1"/>
      <c r="D307" s="1"/>
      <c r="E307" s="1"/>
      <c r="F307" s="1"/>
      <c r="G307" s="1"/>
      <c r="H307" s="1"/>
      <c r="I307" s="379"/>
      <c r="J307" s="379"/>
      <c r="K307" s="379"/>
      <c r="L307" s="379"/>
      <c r="M307" s="379"/>
      <c r="N307" s="379"/>
      <c r="O307" s="379"/>
      <c r="P307" s="379"/>
      <c r="Q307" s="379"/>
      <c r="R307" s="379"/>
      <c r="S307" s="379"/>
      <c r="T307" s="379"/>
      <c r="U307" s="379"/>
      <c r="V307" s="379"/>
      <c r="W307" s="379"/>
      <c r="X307" s="379"/>
      <c r="Y307" s="379"/>
      <c r="Z307" s="379"/>
      <c r="AA307" s="379"/>
      <c r="AB307" s="379"/>
      <c r="AC307" s="379"/>
      <c r="AD307" s="379"/>
      <c r="AE307" s="379"/>
      <c r="AF307" s="379"/>
      <c r="AG307" s="379"/>
      <c r="AH307" s="379"/>
      <c r="AI307" s="379"/>
      <c r="AJ307" s="379"/>
      <c r="AK307" s="379"/>
      <c r="AL307" s="379"/>
      <c r="AM307" s="379"/>
      <c r="AO307" s="379"/>
      <c r="AP307" s="379"/>
      <c r="AQ307" s="379"/>
      <c r="AR307" s="379"/>
      <c r="AS307" s="379"/>
      <c r="AT307" s="379"/>
      <c r="AU307" s="379"/>
      <c r="AV307" s="379"/>
    </row>
    <row r="308" spans="1:48" ht="15.75" customHeight="1">
      <c r="A308" s="1"/>
      <c r="B308" s="1"/>
      <c r="C308" s="1"/>
      <c r="D308" s="1"/>
      <c r="E308" s="1"/>
      <c r="F308" s="1"/>
      <c r="G308" s="1"/>
      <c r="H308" s="1"/>
      <c r="I308" s="379"/>
      <c r="J308" s="379"/>
      <c r="K308" s="379"/>
      <c r="L308" s="379"/>
      <c r="M308" s="379"/>
      <c r="N308" s="379"/>
      <c r="O308" s="379"/>
      <c r="P308" s="379"/>
      <c r="Q308" s="379"/>
      <c r="R308" s="379"/>
      <c r="S308" s="379"/>
      <c r="T308" s="379"/>
      <c r="U308" s="379"/>
      <c r="V308" s="379"/>
      <c r="W308" s="379"/>
      <c r="X308" s="379"/>
      <c r="Y308" s="379"/>
      <c r="Z308" s="379"/>
      <c r="AA308" s="379"/>
      <c r="AB308" s="379"/>
      <c r="AC308" s="379"/>
      <c r="AD308" s="379"/>
      <c r="AE308" s="379"/>
      <c r="AF308" s="379"/>
      <c r="AG308" s="379"/>
      <c r="AH308" s="379"/>
      <c r="AI308" s="379"/>
      <c r="AJ308" s="379"/>
      <c r="AK308" s="379"/>
      <c r="AL308" s="379"/>
      <c r="AM308" s="379"/>
      <c r="AO308" s="379"/>
      <c r="AP308" s="379"/>
      <c r="AQ308" s="379"/>
      <c r="AR308" s="379"/>
      <c r="AS308" s="379"/>
      <c r="AT308" s="379"/>
      <c r="AU308" s="379"/>
      <c r="AV308" s="379"/>
    </row>
    <row r="309" spans="1:48" ht="15.75" customHeight="1">
      <c r="A309" s="1"/>
      <c r="B309" s="1"/>
      <c r="C309" s="1"/>
      <c r="D309" s="1"/>
      <c r="E309" s="1"/>
      <c r="F309" s="1"/>
      <c r="G309" s="1"/>
      <c r="H309" s="1"/>
      <c r="I309" s="379"/>
      <c r="J309" s="379"/>
      <c r="K309" s="379"/>
      <c r="L309" s="379"/>
      <c r="M309" s="379"/>
      <c r="N309" s="379"/>
      <c r="O309" s="379"/>
      <c r="P309" s="379"/>
      <c r="Q309" s="379"/>
      <c r="R309" s="379"/>
      <c r="S309" s="379"/>
      <c r="T309" s="379"/>
      <c r="U309" s="379"/>
      <c r="V309" s="379"/>
      <c r="W309" s="379"/>
      <c r="X309" s="379"/>
      <c r="Y309" s="379"/>
      <c r="Z309" s="379"/>
      <c r="AA309" s="379"/>
      <c r="AB309" s="379"/>
      <c r="AC309" s="379"/>
      <c r="AD309" s="379"/>
      <c r="AE309" s="379"/>
      <c r="AF309" s="379"/>
      <c r="AG309" s="379"/>
      <c r="AH309" s="379"/>
      <c r="AI309" s="379"/>
      <c r="AJ309" s="379"/>
      <c r="AK309" s="379"/>
      <c r="AL309" s="379"/>
      <c r="AM309" s="379"/>
      <c r="AO309" s="379"/>
      <c r="AP309" s="379"/>
      <c r="AQ309" s="379"/>
      <c r="AR309" s="379"/>
      <c r="AS309" s="379"/>
      <c r="AT309" s="379"/>
      <c r="AU309" s="379"/>
      <c r="AV309" s="379"/>
    </row>
    <row r="310" spans="1:48" ht="15.75" customHeight="1">
      <c r="A310" s="1"/>
      <c r="B310" s="1"/>
      <c r="C310" s="1"/>
      <c r="D310" s="1"/>
      <c r="E310" s="1"/>
      <c r="F310" s="1"/>
      <c r="G310" s="1"/>
      <c r="H310" s="1"/>
      <c r="I310" s="379"/>
      <c r="J310" s="379"/>
      <c r="K310" s="379"/>
      <c r="L310" s="379"/>
      <c r="M310" s="379"/>
      <c r="N310" s="379"/>
      <c r="O310" s="379"/>
      <c r="P310" s="379"/>
      <c r="Q310" s="379"/>
      <c r="R310" s="379"/>
      <c r="S310" s="379"/>
      <c r="T310" s="379"/>
      <c r="U310" s="379"/>
      <c r="V310" s="379"/>
      <c r="W310" s="379"/>
      <c r="X310" s="379"/>
      <c r="Y310" s="379"/>
      <c r="Z310" s="379"/>
      <c r="AA310" s="379"/>
      <c r="AB310" s="379"/>
      <c r="AC310" s="379"/>
      <c r="AD310" s="379"/>
      <c r="AE310" s="379"/>
      <c r="AF310" s="379"/>
      <c r="AG310" s="379"/>
      <c r="AH310" s="379"/>
      <c r="AI310" s="379"/>
      <c r="AJ310" s="379"/>
      <c r="AK310" s="379"/>
      <c r="AL310" s="379"/>
      <c r="AM310" s="379"/>
      <c r="AO310" s="379"/>
      <c r="AP310" s="379"/>
      <c r="AQ310" s="379"/>
      <c r="AR310" s="379"/>
      <c r="AS310" s="379"/>
      <c r="AT310" s="379"/>
      <c r="AU310" s="379"/>
      <c r="AV310" s="379"/>
    </row>
    <row r="311" spans="1:48" ht="15.75" customHeight="1">
      <c r="A311" s="1"/>
      <c r="B311" s="1"/>
      <c r="C311" s="1"/>
      <c r="D311" s="1"/>
      <c r="E311" s="1"/>
      <c r="F311" s="1"/>
      <c r="G311" s="1"/>
      <c r="H311" s="1"/>
      <c r="I311" s="379"/>
      <c r="J311" s="379"/>
      <c r="K311" s="379"/>
      <c r="L311" s="379"/>
      <c r="M311" s="379"/>
      <c r="N311" s="379"/>
      <c r="O311" s="379"/>
      <c r="P311" s="379"/>
      <c r="Q311" s="379"/>
      <c r="R311" s="379"/>
      <c r="S311" s="379"/>
      <c r="T311" s="379"/>
      <c r="U311" s="379"/>
      <c r="V311" s="379"/>
      <c r="W311" s="379"/>
      <c r="X311" s="379"/>
      <c r="Y311" s="379"/>
      <c r="Z311" s="379"/>
      <c r="AA311" s="379"/>
      <c r="AB311" s="379"/>
      <c r="AC311" s="379"/>
      <c r="AD311" s="379"/>
      <c r="AE311" s="379"/>
      <c r="AF311" s="379"/>
      <c r="AG311" s="379"/>
      <c r="AH311" s="379"/>
      <c r="AI311" s="379"/>
      <c r="AJ311" s="379"/>
      <c r="AK311" s="379"/>
      <c r="AL311" s="379"/>
      <c r="AM311" s="379"/>
      <c r="AO311" s="379"/>
      <c r="AP311" s="379"/>
      <c r="AQ311" s="379"/>
      <c r="AR311" s="379"/>
      <c r="AS311" s="379"/>
      <c r="AT311" s="379"/>
      <c r="AU311" s="379"/>
      <c r="AV311" s="379"/>
    </row>
    <row r="312" spans="1:48" ht="15.75" customHeight="1">
      <c r="A312" s="1"/>
      <c r="B312" s="1"/>
      <c r="C312" s="1"/>
      <c r="D312" s="1"/>
      <c r="E312" s="1"/>
      <c r="F312" s="1"/>
      <c r="G312" s="1"/>
      <c r="H312" s="1"/>
      <c r="I312" s="379"/>
      <c r="J312" s="379"/>
      <c r="K312" s="379"/>
      <c r="L312" s="379"/>
      <c r="M312" s="379"/>
      <c r="N312" s="379"/>
      <c r="O312" s="379"/>
      <c r="P312" s="379"/>
      <c r="Q312" s="379"/>
      <c r="R312" s="379"/>
      <c r="S312" s="379"/>
      <c r="T312" s="379"/>
      <c r="U312" s="379"/>
      <c r="V312" s="379"/>
      <c r="W312" s="379"/>
      <c r="X312" s="379"/>
      <c r="Y312" s="379"/>
      <c r="Z312" s="379"/>
      <c r="AA312" s="379"/>
      <c r="AB312" s="379"/>
      <c r="AC312" s="379"/>
      <c r="AD312" s="379"/>
      <c r="AE312" s="379"/>
      <c r="AF312" s="379"/>
      <c r="AG312" s="379"/>
      <c r="AH312" s="379"/>
      <c r="AI312" s="379"/>
      <c r="AJ312" s="379"/>
      <c r="AK312" s="379"/>
      <c r="AL312" s="379"/>
      <c r="AM312" s="379"/>
      <c r="AO312" s="379"/>
      <c r="AP312" s="379"/>
      <c r="AQ312" s="379"/>
      <c r="AR312" s="379"/>
      <c r="AS312" s="379"/>
      <c r="AT312" s="379"/>
      <c r="AU312" s="379"/>
      <c r="AV312" s="379"/>
    </row>
    <row r="313" spans="1:48" ht="15.75" customHeight="1">
      <c r="A313" s="1"/>
      <c r="B313" s="1"/>
      <c r="C313" s="1"/>
      <c r="D313" s="1"/>
      <c r="E313" s="1"/>
      <c r="F313" s="1"/>
      <c r="G313" s="1"/>
      <c r="H313" s="1"/>
      <c r="I313" s="379"/>
      <c r="J313" s="379"/>
      <c r="K313" s="379"/>
      <c r="L313" s="379"/>
      <c r="M313" s="379"/>
      <c r="N313" s="379"/>
      <c r="O313" s="379"/>
      <c r="P313" s="379"/>
      <c r="Q313" s="379"/>
      <c r="R313" s="379"/>
      <c r="S313" s="379"/>
      <c r="T313" s="379"/>
      <c r="U313" s="379"/>
      <c r="V313" s="379"/>
      <c r="W313" s="379"/>
      <c r="X313" s="379"/>
      <c r="Y313" s="379"/>
      <c r="Z313" s="379"/>
      <c r="AA313" s="379"/>
      <c r="AB313" s="379"/>
      <c r="AC313" s="379"/>
      <c r="AD313" s="379"/>
      <c r="AE313" s="379"/>
      <c r="AF313" s="379"/>
      <c r="AG313" s="379"/>
      <c r="AH313" s="379"/>
      <c r="AI313" s="379"/>
      <c r="AJ313" s="379"/>
      <c r="AK313" s="379"/>
      <c r="AL313" s="379"/>
      <c r="AM313" s="379"/>
      <c r="AO313" s="379"/>
      <c r="AP313" s="379"/>
      <c r="AQ313" s="379"/>
      <c r="AR313" s="379"/>
      <c r="AS313" s="379"/>
      <c r="AT313" s="379"/>
      <c r="AU313" s="379"/>
      <c r="AV313" s="379"/>
    </row>
    <row r="314" spans="1:48" ht="15.75" customHeight="1">
      <c r="A314" s="1"/>
      <c r="B314" s="1"/>
      <c r="C314" s="1"/>
      <c r="D314" s="1"/>
      <c r="E314" s="1"/>
      <c r="F314" s="1"/>
      <c r="G314" s="1"/>
      <c r="H314" s="1"/>
      <c r="I314" s="379"/>
      <c r="J314" s="379"/>
      <c r="K314" s="379"/>
      <c r="L314" s="379"/>
      <c r="M314" s="379"/>
      <c r="N314" s="379"/>
      <c r="O314" s="379"/>
      <c r="P314" s="379"/>
      <c r="Q314" s="379"/>
      <c r="R314" s="379"/>
      <c r="S314" s="379"/>
      <c r="T314" s="379"/>
      <c r="U314" s="379"/>
      <c r="V314" s="379"/>
      <c r="W314" s="379"/>
      <c r="X314" s="379"/>
      <c r="Y314" s="379"/>
      <c r="Z314" s="379"/>
      <c r="AA314" s="379"/>
      <c r="AB314" s="379"/>
      <c r="AC314" s="379"/>
      <c r="AD314" s="379"/>
      <c r="AE314" s="379"/>
      <c r="AF314" s="379"/>
      <c r="AG314" s="379"/>
      <c r="AH314" s="379"/>
      <c r="AI314" s="379"/>
      <c r="AJ314" s="379"/>
      <c r="AK314" s="379"/>
      <c r="AL314" s="379"/>
      <c r="AM314" s="379"/>
      <c r="AO314" s="379"/>
      <c r="AP314" s="379"/>
      <c r="AQ314" s="379"/>
      <c r="AR314" s="379"/>
      <c r="AS314" s="379"/>
      <c r="AT314" s="379"/>
      <c r="AU314" s="379"/>
      <c r="AV314" s="379"/>
    </row>
    <row r="315" spans="1:48" ht="15.75" customHeight="1">
      <c r="A315" s="1"/>
      <c r="B315" s="1"/>
      <c r="C315" s="1"/>
      <c r="D315" s="1"/>
      <c r="E315" s="1"/>
      <c r="F315" s="1"/>
      <c r="G315" s="1"/>
      <c r="H315" s="1"/>
      <c r="I315" s="379"/>
      <c r="J315" s="379"/>
      <c r="K315" s="379"/>
      <c r="L315" s="379"/>
      <c r="M315" s="379"/>
      <c r="N315" s="379"/>
      <c r="O315" s="379"/>
      <c r="P315" s="379"/>
      <c r="Q315" s="379"/>
      <c r="R315" s="379"/>
      <c r="S315" s="379"/>
      <c r="T315" s="379"/>
      <c r="U315" s="379"/>
      <c r="V315" s="379"/>
      <c r="W315" s="379"/>
      <c r="X315" s="379"/>
      <c r="Y315" s="379"/>
      <c r="Z315" s="379"/>
      <c r="AA315" s="379"/>
      <c r="AB315" s="379"/>
      <c r="AC315" s="379"/>
      <c r="AD315" s="379"/>
      <c r="AE315" s="379"/>
      <c r="AF315" s="379"/>
      <c r="AG315" s="379"/>
      <c r="AH315" s="379"/>
      <c r="AI315" s="379"/>
      <c r="AJ315" s="379"/>
      <c r="AK315" s="379"/>
      <c r="AL315" s="379"/>
      <c r="AM315" s="379"/>
      <c r="AO315" s="379"/>
      <c r="AP315" s="379"/>
      <c r="AQ315" s="379"/>
      <c r="AR315" s="379"/>
      <c r="AS315" s="379"/>
      <c r="AT315" s="379"/>
      <c r="AU315" s="379"/>
      <c r="AV315" s="379"/>
    </row>
    <row r="316" spans="1:48" ht="15.75" customHeight="1">
      <c r="A316" s="1"/>
      <c r="B316" s="1"/>
      <c r="C316" s="1"/>
      <c r="D316" s="1"/>
      <c r="E316" s="1"/>
      <c r="F316" s="1"/>
      <c r="G316" s="1"/>
      <c r="H316" s="1"/>
      <c r="I316" s="379"/>
      <c r="J316" s="379"/>
      <c r="K316" s="379"/>
      <c r="L316" s="379"/>
      <c r="M316" s="379"/>
      <c r="N316" s="379"/>
      <c r="O316" s="379"/>
      <c r="P316" s="379"/>
      <c r="Q316" s="379"/>
      <c r="R316" s="379"/>
      <c r="S316" s="379"/>
      <c r="T316" s="379"/>
      <c r="U316" s="379"/>
      <c r="V316" s="379"/>
      <c r="W316" s="379"/>
      <c r="X316" s="379"/>
      <c r="Y316" s="379"/>
      <c r="Z316" s="379"/>
      <c r="AA316" s="379"/>
      <c r="AB316" s="379"/>
      <c r="AC316" s="379"/>
      <c r="AD316" s="379"/>
      <c r="AE316" s="379"/>
      <c r="AF316" s="379"/>
      <c r="AG316" s="379"/>
      <c r="AH316" s="379"/>
      <c r="AI316" s="379"/>
      <c r="AJ316" s="379"/>
      <c r="AK316" s="379"/>
      <c r="AL316" s="379"/>
      <c r="AM316" s="379"/>
      <c r="AO316" s="379"/>
      <c r="AP316" s="379"/>
      <c r="AQ316" s="379"/>
      <c r="AR316" s="379"/>
      <c r="AS316" s="379"/>
      <c r="AT316" s="379"/>
      <c r="AU316" s="379"/>
      <c r="AV316" s="379"/>
    </row>
    <row r="317" spans="1:48" ht="15.75" customHeight="1">
      <c r="A317" s="1"/>
      <c r="B317" s="1"/>
      <c r="C317" s="1"/>
      <c r="D317" s="1"/>
      <c r="E317" s="1"/>
      <c r="F317" s="1"/>
      <c r="G317" s="1"/>
      <c r="H317" s="1"/>
      <c r="I317" s="379"/>
      <c r="J317" s="379"/>
      <c r="K317" s="379"/>
      <c r="L317" s="379"/>
      <c r="M317" s="379"/>
      <c r="N317" s="379"/>
      <c r="O317" s="379"/>
      <c r="P317" s="379"/>
      <c r="Q317" s="379"/>
      <c r="R317" s="379"/>
      <c r="S317" s="379"/>
      <c r="T317" s="379"/>
      <c r="U317" s="379"/>
      <c r="V317" s="379"/>
      <c r="W317" s="379"/>
      <c r="X317" s="379"/>
      <c r="Y317" s="379"/>
      <c r="Z317" s="379"/>
      <c r="AA317" s="379"/>
      <c r="AB317" s="379"/>
      <c r="AC317" s="379"/>
      <c r="AD317" s="379"/>
      <c r="AE317" s="379"/>
      <c r="AF317" s="379"/>
      <c r="AG317" s="379"/>
      <c r="AH317" s="379"/>
      <c r="AI317" s="379"/>
      <c r="AJ317" s="379"/>
      <c r="AK317" s="379"/>
      <c r="AL317" s="379"/>
      <c r="AM317" s="379"/>
      <c r="AO317" s="379"/>
      <c r="AP317" s="379"/>
      <c r="AQ317" s="379"/>
      <c r="AR317" s="379"/>
      <c r="AS317" s="379"/>
      <c r="AT317" s="379"/>
      <c r="AU317" s="379"/>
      <c r="AV317" s="379"/>
    </row>
    <row r="318" spans="1:48" ht="15.75" customHeight="1">
      <c r="A318" s="1"/>
      <c r="B318" s="1"/>
      <c r="C318" s="1"/>
      <c r="D318" s="1"/>
      <c r="E318" s="1"/>
      <c r="F318" s="1"/>
      <c r="G318" s="1"/>
      <c r="H318" s="1"/>
      <c r="I318" s="379"/>
      <c r="J318" s="379"/>
      <c r="K318" s="379"/>
      <c r="L318" s="379"/>
      <c r="M318" s="379"/>
      <c r="N318" s="379"/>
      <c r="O318" s="379"/>
      <c r="P318" s="379"/>
      <c r="Q318" s="379"/>
      <c r="R318" s="379"/>
      <c r="S318" s="379"/>
      <c r="T318" s="379"/>
      <c r="U318" s="379"/>
      <c r="V318" s="379"/>
      <c r="W318" s="379"/>
      <c r="X318" s="379"/>
      <c r="Y318" s="379"/>
      <c r="Z318" s="379"/>
      <c r="AA318" s="379"/>
      <c r="AB318" s="379"/>
      <c r="AC318" s="379"/>
      <c r="AD318" s="379"/>
      <c r="AE318" s="379"/>
      <c r="AF318" s="379"/>
      <c r="AG318" s="379"/>
      <c r="AH318" s="379"/>
      <c r="AI318" s="379"/>
      <c r="AJ318" s="379"/>
      <c r="AK318" s="379"/>
      <c r="AL318" s="379"/>
      <c r="AM318" s="379"/>
      <c r="AO318" s="379"/>
      <c r="AP318" s="379"/>
      <c r="AQ318" s="379"/>
      <c r="AR318" s="379"/>
      <c r="AS318" s="379"/>
      <c r="AT318" s="379"/>
      <c r="AU318" s="379"/>
      <c r="AV318" s="379"/>
    </row>
    <row r="319" spans="1:48" ht="15.75" customHeight="1">
      <c r="A319" s="1"/>
      <c r="B319" s="1"/>
      <c r="C319" s="1"/>
      <c r="D319" s="1"/>
      <c r="E319" s="1"/>
      <c r="F319" s="1"/>
      <c r="G319" s="1"/>
      <c r="H319" s="1"/>
      <c r="I319" s="379"/>
      <c r="J319" s="379"/>
      <c r="K319" s="379"/>
      <c r="L319" s="379"/>
      <c r="M319" s="379"/>
      <c r="N319" s="379"/>
      <c r="O319" s="379"/>
      <c r="P319" s="379"/>
      <c r="Q319" s="379"/>
      <c r="R319" s="379"/>
      <c r="S319" s="379"/>
      <c r="T319" s="379"/>
      <c r="U319" s="379"/>
      <c r="V319" s="379"/>
      <c r="W319" s="379"/>
      <c r="X319" s="379"/>
      <c r="Y319" s="379"/>
      <c r="Z319" s="379"/>
      <c r="AA319" s="379"/>
      <c r="AB319" s="379"/>
      <c r="AC319" s="379"/>
      <c r="AD319" s="379"/>
      <c r="AE319" s="379"/>
      <c r="AF319" s="379"/>
      <c r="AG319" s="379"/>
      <c r="AH319" s="379"/>
      <c r="AI319" s="379"/>
      <c r="AJ319" s="379"/>
      <c r="AK319" s="379"/>
      <c r="AL319" s="379"/>
      <c r="AM319" s="379"/>
      <c r="AO319" s="379"/>
      <c r="AP319" s="379"/>
      <c r="AQ319" s="379"/>
      <c r="AR319" s="379"/>
      <c r="AS319" s="379"/>
      <c r="AT319" s="379"/>
      <c r="AU319" s="379"/>
      <c r="AV319" s="379"/>
    </row>
    <row r="320" spans="1:48" ht="15.75" customHeight="1">
      <c r="A320" s="1"/>
      <c r="B320" s="1"/>
      <c r="C320" s="1"/>
      <c r="D320" s="1"/>
      <c r="E320" s="1"/>
      <c r="F320" s="1"/>
      <c r="G320" s="1"/>
      <c r="H320" s="1"/>
      <c r="I320" s="379"/>
      <c r="J320" s="379"/>
      <c r="K320" s="379"/>
      <c r="L320" s="379"/>
      <c r="M320" s="379"/>
      <c r="N320" s="379"/>
      <c r="O320" s="379"/>
      <c r="P320" s="379"/>
      <c r="Q320" s="379"/>
      <c r="R320" s="379"/>
      <c r="S320" s="379"/>
      <c r="T320" s="379"/>
      <c r="U320" s="379"/>
      <c r="V320" s="379"/>
      <c r="W320" s="379"/>
      <c r="X320" s="379"/>
      <c r="Y320" s="379"/>
      <c r="Z320" s="379"/>
      <c r="AA320" s="379"/>
      <c r="AB320" s="379"/>
      <c r="AC320" s="379"/>
      <c r="AD320" s="379"/>
      <c r="AE320" s="379"/>
      <c r="AF320" s="379"/>
      <c r="AG320" s="379"/>
      <c r="AH320" s="379"/>
      <c r="AI320" s="379"/>
      <c r="AJ320" s="379"/>
      <c r="AK320" s="379"/>
      <c r="AL320" s="379"/>
      <c r="AM320" s="379"/>
      <c r="AO320" s="379"/>
      <c r="AP320" s="379"/>
      <c r="AQ320" s="379"/>
      <c r="AR320" s="379"/>
      <c r="AS320" s="379"/>
      <c r="AT320" s="379"/>
      <c r="AU320" s="379"/>
      <c r="AV320" s="379"/>
    </row>
    <row r="321" spans="1:48" ht="15.75" customHeight="1">
      <c r="A321" s="1"/>
      <c r="B321" s="1"/>
      <c r="C321" s="1"/>
      <c r="D321" s="1"/>
      <c r="E321" s="1"/>
      <c r="F321" s="1"/>
      <c r="G321" s="1"/>
      <c r="H321" s="1"/>
      <c r="I321" s="379"/>
      <c r="J321" s="379"/>
      <c r="K321" s="379"/>
      <c r="L321" s="379"/>
      <c r="M321" s="379"/>
      <c r="N321" s="379"/>
      <c r="O321" s="379"/>
      <c r="P321" s="379"/>
      <c r="Q321" s="379"/>
      <c r="R321" s="379"/>
      <c r="S321" s="379"/>
      <c r="T321" s="379"/>
      <c r="U321" s="379"/>
      <c r="V321" s="379"/>
      <c r="W321" s="379"/>
      <c r="X321" s="379"/>
      <c r="Y321" s="379"/>
      <c r="Z321" s="379"/>
      <c r="AA321" s="379"/>
      <c r="AB321" s="379"/>
      <c r="AC321" s="379"/>
      <c r="AD321" s="379"/>
      <c r="AE321" s="379"/>
      <c r="AF321" s="379"/>
      <c r="AG321" s="379"/>
      <c r="AH321" s="379"/>
      <c r="AI321" s="379"/>
      <c r="AJ321" s="379"/>
      <c r="AK321" s="379"/>
      <c r="AL321" s="379"/>
      <c r="AM321" s="379"/>
      <c r="AO321" s="379"/>
      <c r="AP321" s="379"/>
      <c r="AQ321" s="379"/>
      <c r="AR321" s="379"/>
      <c r="AS321" s="379"/>
      <c r="AT321" s="379"/>
      <c r="AU321" s="379"/>
      <c r="AV321" s="379"/>
    </row>
    <row r="322" spans="1:48" ht="15.75" customHeight="1">
      <c r="A322" s="1"/>
      <c r="B322" s="1"/>
      <c r="C322" s="1"/>
      <c r="D322" s="1"/>
      <c r="E322" s="1"/>
      <c r="F322" s="1"/>
      <c r="G322" s="1"/>
      <c r="H322" s="1"/>
      <c r="I322" s="379"/>
      <c r="J322" s="379"/>
      <c r="K322" s="379"/>
      <c r="L322" s="379"/>
      <c r="M322" s="379"/>
      <c r="N322" s="379"/>
      <c r="O322" s="379"/>
      <c r="P322" s="379"/>
      <c r="Q322" s="379"/>
      <c r="R322" s="379"/>
      <c r="S322" s="379"/>
      <c r="T322" s="379"/>
      <c r="U322" s="379"/>
      <c r="V322" s="379"/>
      <c r="W322" s="379"/>
      <c r="X322" s="379"/>
      <c r="Y322" s="379"/>
      <c r="Z322" s="379"/>
      <c r="AA322" s="379"/>
      <c r="AB322" s="379"/>
      <c r="AC322" s="379"/>
      <c r="AD322" s="379"/>
      <c r="AE322" s="379"/>
      <c r="AF322" s="379"/>
      <c r="AG322" s="379"/>
      <c r="AH322" s="379"/>
      <c r="AI322" s="379"/>
      <c r="AJ322" s="379"/>
      <c r="AK322" s="379"/>
      <c r="AL322" s="379"/>
      <c r="AM322" s="379"/>
      <c r="AO322" s="379"/>
      <c r="AP322" s="379"/>
      <c r="AQ322" s="379"/>
      <c r="AR322" s="379"/>
      <c r="AS322" s="379"/>
      <c r="AT322" s="379"/>
      <c r="AU322" s="379"/>
      <c r="AV322" s="379"/>
    </row>
    <row r="323" spans="1:48" ht="15.75" customHeight="1">
      <c r="A323" s="1"/>
      <c r="B323" s="1"/>
      <c r="C323" s="1"/>
      <c r="D323" s="1"/>
      <c r="E323" s="1"/>
      <c r="F323" s="1"/>
      <c r="G323" s="1"/>
      <c r="H323" s="1"/>
      <c r="I323" s="379"/>
      <c r="J323" s="379"/>
      <c r="K323" s="379"/>
      <c r="L323" s="379"/>
      <c r="M323" s="379"/>
      <c r="N323" s="379"/>
      <c r="O323" s="379"/>
      <c r="P323" s="379"/>
      <c r="Q323" s="379"/>
      <c r="R323" s="379"/>
      <c r="S323" s="379"/>
      <c r="T323" s="379"/>
      <c r="U323" s="379"/>
      <c r="V323" s="379"/>
      <c r="W323" s="379"/>
      <c r="X323" s="379"/>
      <c r="Y323" s="379"/>
      <c r="Z323" s="379"/>
      <c r="AA323" s="379"/>
      <c r="AB323" s="379"/>
      <c r="AC323" s="379"/>
      <c r="AD323" s="379"/>
      <c r="AE323" s="379"/>
      <c r="AF323" s="379"/>
      <c r="AG323" s="379"/>
      <c r="AH323" s="379"/>
      <c r="AI323" s="379"/>
      <c r="AJ323" s="379"/>
      <c r="AK323" s="379"/>
      <c r="AL323" s="379"/>
      <c r="AM323" s="379"/>
      <c r="AO323" s="379"/>
      <c r="AP323" s="379"/>
      <c r="AQ323" s="379"/>
      <c r="AR323" s="379"/>
      <c r="AS323" s="379"/>
      <c r="AT323" s="379"/>
      <c r="AU323" s="379"/>
      <c r="AV323" s="379"/>
    </row>
    <row r="324" spans="1:48" ht="15.75" customHeight="1">
      <c r="A324" s="1"/>
      <c r="B324" s="1"/>
      <c r="C324" s="1"/>
      <c r="D324" s="1"/>
      <c r="E324" s="1"/>
      <c r="F324" s="1"/>
      <c r="G324" s="1"/>
      <c r="H324" s="1"/>
      <c r="I324" s="379"/>
      <c r="J324" s="379"/>
      <c r="K324" s="379"/>
      <c r="L324" s="379"/>
      <c r="M324" s="379"/>
      <c r="N324" s="379"/>
      <c r="O324" s="379"/>
      <c r="P324" s="379"/>
      <c r="Q324" s="379"/>
      <c r="R324" s="379"/>
      <c r="S324" s="379"/>
      <c r="T324" s="379"/>
      <c r="U324" s="379"/>
      <c r="V324" s="379"/>
      <c r="W324" s="379"/>
      <c r="X324" s="379"/>
      <c r="Y324" s="379"/>
      <c r="Z324" s="379"/>
      <c r="AA324" s="379"/>
      <c r="AB324" s="379"/>
      <c r="AC324" s="379"/>
      <c r="AD324" s="379"/>
      <c r="AE324" s="379"/>
      <c r="AF324" s="379"/>
      <c r="AG324" s="379"/>
      <c r="AH324" s="379"/>
      <c r="AI324" s="379"/>
      <c r="AJ324" s="379"/>
      <c r="AK324" s="379"/>
      <c r="AL324" s="379"/>
      <c r="AM324" s="379"/>
      <c r="AO324" s="379"/>
      <c r="AP324" s="379"/>
      <c r="AQ324" s="379"/>
      <c r="AR324" s="379"/>
      <c r="AS324" s="379"/>
      <c r="AT324" s="379"/>
      <c r="AU324" s="379"/>
      <c r="AV324" s="379"/>
    </row>
    <row r="325" spans="1:48" ht="15.75" customHeight="1">
      <c r="A325" s="1"/>
      <c r="B325" s="1"/>
      <c r="C325" s="1"/>
      <c r="D325" s="1"/>
      <c r="E325" s="1"/>
      <c r="F325" s="1"/>
      <c r="G325" s="1"/>
      <c r="H325" s="1"/>
      <c r="I325" s="379"/>
      <c r="J325" s="379"/>
      <c r="K325" s="379"/>
      <c r="L325" s="379"/>
      <c r="M325" s="379"/>
      <c r="N325" s="379"/>
      <c r="O325" s="379"/>
      <c r="P325" s="379"/>
      <c r="Q325" s="379"/>
      <c r="R325" s="379"/>
      <c r="S325" s="379"/>
      <c r="T325" s="379"/>
      <c r="U325" s="379"/>
      <c r="V325" s="379"/>
      <c r="W325" s="379"/>
      <c r="X325" s="379"/>
      <c r="Y325" s="379"/>
      <c r="Z325" s="379"/>
      <c r="AA325" s="379"/>
      <c r="AB325" s="379"/>
      <c r="AC325" s="379"/>
      <c r="AD325" s="379"/>
      <c r="AE325" s="379"/>
      <c r="AF325" s="379"/>
      <c r="AG325" s="379"/>
      <c r="AH325" s="379"/>
      <c r="AI325" s="379"/>
      <c r="AJ325" s="379"/>
      <c r="AK325" s="379"/>
      <c r="AL325" s="379"/>
      <c r="AM325" s="379"/>
      <c r="AO325" s="379"/>
      <c r="AP325" s="379"/>
      <c r="AQ325" s="379"/>
      <c r="AR325" s="379"/>
      <c r="AS325" s="379"/>
      <c r="AT325" s="379"/>
      <c r="AU325" s="379"/>
      <c r="AV325" s="379"/>
    </row>
    <row r="326" spans="1:48" ht="15.75" customHeight="1">
      <c r="A326" s="1"/>
      <c r="B326" s="1"/>
      <c r="C326" s="1"/>
      <c r="D326" s="1"/>
      <c r="E326" s="1"/>
      <c r="F326" s="1"/>
      <c r="G326" s="1"/>
      <c r="H326" s="1"/>
      <c r="I326" s="379"/>
      <c r="J326" s="379"/>
      <c r="K326" s="379"/>
      <c r="L326" s="379"/>
      <c r="M326" s="379"/>
      <c r="N326" s="379"/>
      <c r="O326" s="379"/>
      <c r="P326" s="379"/>
      <c r="Q326" s="379"/>
      <c r="R326" s="379"/>
      <c r="S326" s="379"/>
      <c r="T326" s="379"/>
      <c r="U326" s="379"/>
      <c r="V326" s="379"/>
      <c r="W326" s="379"/>
      <c r="X326" s="379"/>
      <c r="Y326" s="379"/>
      <c r="Z326" s="379"/>
      <c r="AA326" s="379"/>
      <c r="AB326" s="379"/>
      <c r="AC326" s="379"/>
      <c r="AD326" s="379"/>
      <c r="AE326" s="379"/>
      <c r="AF326" s="379"/>
      <c r="AG326" s="379"/>
      <c r="AH326" s="379"/>
      <c r="AI326" s="379"/>
      <c r="AJ326" s="379"/>
      <c r="AK326" s="379"/>
      <c r="AL326" s="379"/>
      <c r="AM326" s="379"/>
      <c r="AO326" s="379"/>
      <c r="AP326" s="379"/>
      <c r="AQ326" s="379"/>
      <c r="AR326" s="379"/>
      <c r="AS326" s="379"/>
      <c r="AT326" s="379"/>
      <c r="AU326" s="379"/>
      <c r="AV326" s="379"/>
    </row>
    <row r="327" spans="1:48" ht="15.75" customHeight="1">
      <c r="A327" s="1"/>
      <c r="B327" s="1"/>
      <c r="C327" s="1"/>
      <c r="D327" s="1"/>
      <c r="E327" s="1"/>
      <c r="F327" s="1"/>
      <c r="G327" s="1"/>
      <c r="H327" s="1"/>
      <c r="I327" s="379"/>
      <c r="J327" s="379"/>
      <c r="K327" s="379"/>
      <c r="L327" s="379"/>
      <c r="M327" s="379"/>
      <c r="N327" s="379"/>
      <c r="O327" s="379"/>
      <c r="P327" s="379"/>
      <c r="Q327" s="379"/>
      <c r="R327" s="379"/>
      <c r="S327" s="379"/>
      <c r="T327" s="379"/>
      <c r="U327" s="379"/>
      <c r="V327" s="379"/>
      <c r="W327" s="379"/>
      <c r="X327" s="379"/>
      <c r="Y327" s="379"/>
      <c r="Z327" s="379"/>
      <c r="AA327" s="379"/>
      <c r="AB327" s="379"/>
      <c r="AC327" s="379"/>
      <c r="AD327" s="379"/>
      <c r="AE327" s="379"/>
      <c r="AF327" s="379"/>
      <c r="AG327" s="379"/>
      <c r="AH327" s="379"/>
      <c r="AI327" s="379"/>
      <c r="AJ327" s="379"/>
      <c r="AK327" s="379"/>
      <c r="AL327" s="379"/>
      <c r="AM327" s="379"/>
      <c r="AO327" s="379"/>
      <c r="AP327" s="379"/>
      <c r="AQ327" s="379"/>
      <c r="AR327" s="379"/>
      <c r="AS327" s="379"/>
      <c r="AT327" s="379"/>
      <c r="AU327" s="379"/>
      <c r="AV327" s="379"/>
    </row>
    <row r="328" spans="1:48" ht="15.75" customHeight="1">
      <c r="A328" s="1"/>
      <c r="B328" s="1"/>
      <c r="C328" s="1"/>
      <c r="D328" s="1"/>
      <c r="E328" s="1"/>
      <c r="F328" s="1"/>
      <c r="G328" s="1"/>
      <c r="H328" s="1"/>
      <c r="I328" s="379"/>
      <c r="J328" s="379"/>
      <c r="K328" s="379"/>
      <c r="L328" s="379"/>
      <c r="M328" s="379"/>
      <c r="N328" s="379"/>
      <c r="O328" s="379"/>
      <c r="P328" s="379"/>
      <c r="Q328" s="379"/>
      <c r="R328" s="379"/>
      <c r="S328" s="379"/>
      <c r="T328" s="379"/>
      <c r="U328" s="379"/>
      <c r="V328" s="379"/>
      <c r="W328" s="379"/>
      <c r="X328" s="379"/>
      <c r="Y328" s="379"/>
      <c r="Z328" s="379"/>
      <c r="AA328" s="379"/>
      <c r="AB328" s="379"/>
      <c r="AC328" s="379"/>
      <c r="AD328" s="379"/>
      <c r="AE328" s="379"/>
      <c r="AF328" s="379"/>
      <c r="AG328" s="379"/>
      <c r="AH328" s="379"/>
      <c r="AI328" s="379"/>
      <c r="AJ328" s="379"/>
      <c r="AK328" s="379"/>
      <c r="AL328" s="379"/>
      <c r="AM328" s="379"/>
      <c r="AO328" s="379"/>
      <c r="AP328" s="379"/>
      <c r="AQ328" s="379"/>
      <c r="AR328" s="379"/>
      <c r="AS328" s="379"/>
      <c r="AT328" s="379"/>
      <c r="AU328" s="379"/>
      <c r="AV328" s="379"/>
    </row>
    <row r="329" spans="1:48" ht="15.75" customHeight="1">
      <c r="A329" s="1"/>
      <c r="B329" s="1"/>
      <c r="C329" s="1"/>
      <c r="D329" s="1"/>
      <c r="E329" s="1"/>
      <c r="F329" s="1"/>
      <c r="G329" s="1"/>
      <c r="H329" s="1"/>
      <c r="I329" s="379"/>
      <c r="J329" s="379"/>
      <c r="K329" s="379"/>
      <c r="L329" s="379"/>
      <c r="M329" s="379"/>
      <c r="N329" s="379"/>
      <c r="O329" s="379"/>
      <c r="P329" s="379"/>
      <c r="Q329" s="379"/>
      <c r="R329" s="379"/>
      <c r="S329" s="379"/>
      <c r="T329" s="379"/>
      <c r="U329" s="379"/>
      <c r="V329" s="379"/>
      <c r="W329" s="379"/>
      <c r="X329" s="379"/>
      <c r="Y329" s="379"/>
      <c r="Z329" s="379"/>
      <c r="AA329" s="379"/>
      <c r="AB329" s="379"/>
      <c r="AC329" s="379"/>
      <c r="AD329" s="379"/>
      <c r="AE329" s="379"/>
      <c r="AF329" s="379"/>
      <c r="AG329" s="379"/>
      <c r="AH329" s="379"/>
      <c r="AI329" s="379"/>
      <c r="AJ329" s="379"/>
      <c r="AK329" s="379"/>
      <c r="AL329" s="379"/>
      <c r="AM329" s="379"/>
      <c r="AO329" s="379"/>
      <c r="AP329" s="379"/>
      <c r="AQ329" s="379"/>
      <c r="AR329" s="379"/>
      <c r="AS329" s="379"/>
      <c r="AT329" s="379"/>
      <c r="AU329" s="379"/>
      <c r="AV329" s="379"/>
    </row>
    <row r="330" spans="1:48" ht="15.75" customHeight="1">
      <c r="A330" s="1"/>
      <c r="B330" s="1"/>
      <c r="C330" s="1"/>
      <c r="D330" s="1"/>
      <c r="E330" s="1"/>
      <c r="F330" s="1"/>
      <c r="G330" s="1"/>
      <c r="H330" s="1"/>
      <c r="I330" s="379"/>
      <c r="J330" s="379"/>
      <c r="K330" s="379"/>
      <c r="L330" s="379"/>
      <c r="M330" s="379"/>
      <c r="N330" s="379"/>
      <c r="O330" s="379"/>
      <c r="P330" s="379"/>
      <c r="Q330" s="379"/>
      <c r="R330" s="379"/>
      <c r="S330" s="379"/>
      <c r="T330" s="379"/>
      <c r="U330" s="379"/>
      <c r="V330" s="379"/>
      <c r="W330" s="379"/>
      <c r="X330" s="379"/>
      <c r="Y330" s="379"/>
      <c r="Z330" s="379"/>
      <c r="AA330" s="379"/>
      <c r="AB330" s="379"/>
      <c r="AC330" s="379"/>
      <c r="AD330" s="379"/>
      <c r="AE330" s="379"/>
      <c r="AF330" s="379"/>
      <c r="AG330" s="379"/>
      <c r="AH330" s="379"/>
      <c r="AI330" s="379"/>
      <c r="AJ330" s="379"/>
      <c r="AK330" s="379"/>
      <c r="AL330" s="379"/>
      <c r="AM330" s="379"/>
      <c r="AO330" s="379"/>
      <c r="AP330" s="379"/>
      <c r="AQ330" s="379"/>
      <c r="AR330" s="379"/>
      <c r="AS330" s="379"/>
      <c r="AT330" s="379"/>
      <c r="AU330" s="379"/>
      <c r="AV330" s="379"/>
    </row>
    <row r="331" spans="1:48" ht="15.75" customHeight="1">
      <c r="A331" s="1"/>
      <c r="B331" s="1"/>
      <c r="C331" s="1"/>
      <c r="D331" s="1"/>
      <c r="E331" s="1"/>
      <c r="F331" s="1"/>
      <c r="G331" s="1"/>
      <c r="H331" s="1"/>
      <c r="I331" s="379"/>
      <c r="J331" s="379"/>
      <c r="K331" s="379"/>
      <c r="L331" s="379"/>
      <c r="M331" s="379"/>
      <c r="N331" s="379"/>
      <c r="O331" s="379"/>
      <c r="P331" s="379"/>
      <c r="Q331" s="379"/>
      <c r="R331" s="379"/>
      <c r="S331" s="379"/>
      <c r="T331" s="379"/>
      <c r="U331" s="379"/>
      <c r="V331" s="379"/>
      <c r="W331" s="379"/>
      <c r="X331" s="379"/>
      <c r="Y331" s="379"/>
      <c r="Z331" s="379"/>
      <c r="AA331" s="379"/>
      <c r="AB331" s="379"/>
      <c r="AC331" s="379"/>
      <c r="AD331" s="379"/>
      <c r="AE331" s="379"/>
      <c r="AF331" s="379"/>
      <c r="AG331" s="379"/>
      <c r="AH331" s="379"/>
      <c r="AI331" s="379"/>
      <c r="AJ331" s="379"/>
      <c r="AK331" s="379"/>
      <c r="AL331" s="379"/>
      <c r="AM331" s="379"/>
      <c r="AO331" s="379"/>
      <c r="AP331" s="379"/>
      <c r="AQ331" s="379"/>
      <c r="AR331" s="379"/>
      <c r="AS331" s="379"/>
      <c r="AT331" s="379"/>
      <c r="AU331" s="379"/>
      <c r="AV331" s="379"/>
    </row>
    <row r="332" spans="1:48" ht="15.75" customHeight="1">
      <c r="A332" s="1"/>
      <c r="B332" s="1"/>
      <c r="C332" s="1"/>
      <c r="D332" s="1"/>
      <c r="E332" s="1"/>
      <c r="F332" s="1"/>
      <c r="G332" s="1"/>
      <c r="H332" s="1"/>
      <c r="I332" s="379"/>
      <c r="J332" s="379"/>
      <c r="K332" s="379"/>
      <c r="L332" s="379"/>
      <c r="M332" s="379"/>
      <c r="N332" s="379"/>
      <c r="O332" s="379"/>
      <c r="P332" s="379"/>
      <c r="Q332" s="379"/>
      <c r="R332" s="379"/>
      <c r="S332" s="379"/>
      <c r="T332" s="379"/>
      <c r="U332" s="379"/>
      <c r="V332" s="379"/>
      <c r="W332" s="379"/>
      <c r="X332" s="379"/>
      <c r="Y332" s="379"/>
      <c r="Z332" s="379"/>
      <c r="AA332" s="379"/>
      <c r="AB332" s="379"/>
      <c r="AC332" s="379"/>
      <c r="AD332" s="379"/>
      <c r="AE332" s="379"/>
      <c r="AF332" s="379"/>
      <c r="AG332" s="379"/>
      <c r="AH332" s="379"/>
      <c r="AI332" s="379"/>
      <c r="AJ332" s="379"/>
      <c r="AK332" s="379"/>
      <c r="AL332" s="379"/>
      <c r="AM332" s="379"/>
      <c r="AO332" s="379"/>
      <c r="AP332" s="379"/>
      <c r="AQ332" s="379"/>
      <c r="AR332" s="379"/>
      <c r="AS332" s="379"/>
      <c r="AT332" s="379"/>
      <c r="AU332" s="379"/>
      <c r="AV332" s="379"/>
    </row>
    <row r="333" spans="1:48" ht="15.75" customHeight="1">
      <c r="A333" s="1"/>
      <c r="B333" s="1"/>
      <c r="C333" s="1"/>
      <c r="D333" s="1"/>
      <c r="E333" s="1"/>
      <c r="F333" s="1"/>
      <c r="G333" s="1"/>
      <c r="H333" s="1"/>
      <c r="I333" s="379"/>
      <c r="J333" s="379"/>
      <c r="K333" s="379"/>
      <c r="L333" s="379"/>
      <c r="M333" s="379"/>
      <c r="N333" s="379"/>
      <c r="O333" s="379"/>
      <c r="P333" s="379"/>
      <c r="Q333" s="379"/>
      <c r="R333" s="379"/>
      <c r="S333" s="379"/>
      <c r="T333" s="379"/>
      <c r="U333" s="379"/>
      <c r="V333" s="379"/>
      <c r="W333" s="379"/>
      <c r="X333" s="379"/>
      <c r="Y333" s="379"/>
      <c r="Z333" s="379"/>
      <c r="AA333" s="379"/>
      <c r="AB333" s="379"/>
      <c r="AC333" s="379"/>
      <c r="AD333" s="379"/>
      <c r="AE333" s="379"/>
      <c r="AF333" s="379"/>
      <c r="AG333" s="379"/>
      <c r="AH333" s="379"/>
      <c r="AI333" s="379"/>
      <c r="AJ333" s="379"/>
      <c r="AK333" s="379"/>
      <c r="AL333" s="379"/>
      <c r="AM333" s="379"/>
      <c r="AO333" s="379"/>
      <c r="AP333" s="379"/>
      <c r="AQ333" s="379"/>
      <c r="AR333" s="379"/>
      <c r="AS333" s="379"/>
      <c r="AT333" s="379"/>
      <c r="AU333" s="379"/>
      <c r="AV333" s="379"/>
    </row>
    <row r="334" spans="1:48" ht="15.75" customHeight="1">
      <c r="A334" s="1"/>
      <c r="B334" s="1"/>
      <c r="C334" s="1"/>
      <c r="D334" s="1"/>
      <c r="E334" s="1"/>
      <c r="F334" s="1"/>
      <c r="G334" s="1"/>
      <c r="H334" s="1"/>
      <c r="I334" s="379"/>
      <c r="J334" s="379"/>
      <c r="K334" s="379"/>
      <c r="L334" s="379"/>
      <c r="M334" s="379"/>
      <c r="N334" s="379"/>
      <c r="O334" s="379"/>
      <c r="P334" s="379"/>
      <c r="Q334" s="379"/>
      <c r="R334" s="379"/>
      <c r="S334" s="379"/>
      <c r="T334" s="379"/>
      <c r="U334" s="379"/>
      <c r="V334" s="379"/>
      <c r="W334" s="379"/>
      <c r="X334" s="379"/>
      <c r="Y334" s="379"/>
      <c r="Z334" s="379"/>
      <c r="AA334" s="379"/>
      <c r="AB334" s="379"/>
      <c r="AC334" s="379"/>
      <c r="AD334" s="379"/>
      <c r="AE334" s="379"/>
      <c r="AF334" s="379"/>
      <c r="AG334" s="379"/>
      <c r="AH334" s="379"/>
      <c r="AI334" s="379"/>
      <c r="AJ334" s="379"/>
      <c r="AK334" s="379"/>
      <c r="AL334" s="379"/>
      <c r="AM334" s="379"/>
      <c r="AO334" s="379"/>
      <c r="AP334" s="379"/>
      <c r="AQ334" s="379"/>
      <c r="AR334" s="379"/>
      <c r="AS334" s="379"/>
      <c r="AT334" s="379"/>
      <c r="AU334" s="379"/>
      <c r="AV334" s="379"/>
    </row>
    <row r="335" spans="1:48" ht="15.75" customHeight="1">
      <c r="A335" s="1"/>
      <c r="B335" s="1"/>
      <c r="C335" s="1"/>
      <c r="D335" s="1"/>
      <c r="E335" s="1"/>
      <c r="F335" s="1"/>
      <c r="G335" s="1"/>
      <c r="H335" s="1"/>
      <c r="I335" s="379"/>
      <c r="J335" s="379"/>
      <c r="K335" s="379"/>
      <c r="L335" s="379"/>
      <c r="M335" s="379"/>
      <c r="N335" s="379"/>
      <c r="O335" s="379"/>
      <c r="P335" s="379"/>
      <c r="Q335" s="379"/>
      <c r="R335" s="379"/>
      <c r="S335" s="379"/>
      <c r="T335" s="379"/>
      <c r="U335" s="379"/>
      <c r="V335" s="379"/>
      <c r="W335" s="379"/>
      <c r="X335" s="379"/>
      <c r="Y335" s="379"/>
      <c r="Z335" s="379"/>
      <c r="AA335" s="379"/>
      <c r="AB335" s="379"/>
      <c r="AC335" s="379"/>
      <c r="AD335" s="379"/>
      <c r="AE335" s="379"/>
      <c r="AF335" s="379"/>
      <c r="AG335" s="379"/>
      <c r="AH335" s="379"/>
      <c r="AI335" s="379"/>
      <c r="AJ335" s="379"/>
      <c r="AK335" s="379"/>
      <c r="AL335" s="379"/>
      <c r="AM335" s="379"/>
      <c r="AO335" s="379"/>
      <c r="AP335" s="379"/>
      <c r="AQ335" s="379"/>
      <c r="AR335" s="379"/>
      <c r="AS335" s="379"/>
      <c r="AT335" s="379"/>
      <c r="AU335" s="379"/>
      <c r="AV335" s="379"/>
    </row>
    <row r="336" spans="1:48" ht="15.75" customHeight="1">
      <c r="A336" s="1"/>
      <c r="B336" s="1"/>
      <c r="C336" s="1"/>
      <c r="D336" s="1"/>
      <c r="E336" s="1"/>
      <c r="F336" s="1"/>
      <c r="G336" s="1"/>
      <c r="H336" s="1"/>
      <c r="I336" s="379"/>
      <c r="J336" s="379"/>
      <c r="K336" s="379"/>
      <c r="L336" s="379"/>
      <c r="M336" s="379"/>
      <c r="N336" s="379"/>
      <c r="O336" s="379"/>
      <c r="P336" s="379"/>
      <c r="Q336" s="379"/>
      <c r="R336" s="379"/>
      <c r="S336" s="379"/>
      <c r="T336" s="379"/>
      <c r="U336" s="379"/>
      <c r="V336" s="379"/>
      <c r="W336" s="379"/>
      <c r="X336" s="379"/>
      <c r="Y336" s="379"/>
      <c r="Z336" s="379"/>
      <c r="AA336" s="379"/>
      <c r="AB336" s="379"/>
      <c r="AC336" s="379"/>
      <c r="AD336" s="379"/>
      <c r="AE336" s="379"/>
      <c r="AF336" s="379"/>
      <c r="AG336" s="379"/>
      <c r="AH336" s="379"/>
      <c r="AI336" s="379"/>
      <c r="AJ336" s="379"/>
      <c r="AK336" s="379"/>
      <c r="AL336" s="379"/>
      <c r="AM336" s="379"/>
      <c r="AO336" s="379"/>
      <c r="AP336" s="379"/>
      <c r="AQ336" s="379"/>
      <c r="AR336" s="379"/>
      <c r="AS336" s="379"/>
      <c r="AT336" s="379"/>
      <c r="AU336" s="379"/>
      <c r="AV336" s="379"/>
    </row>
    <row r="337" spans="1:48" ht="15.75" customHeight="1">
      <c r="A337" s="1"/>
      <c r="B337" s="1"/>
      <c r="C337" s="1"/>
      <c r="D337" s="1"/>
      <c r="E337" s="1"/>
      <c r="F337" s="1"/>
      <c r="G337" s="1"/>
      <c r="H337" s="1"/>
      <c r="I337" s="379"/>
      <c r="J337" s="379"/>
      <c r="K337" s="379"/>
      <c r="L337" s="379"/>
      <c r="M337" s="379"/>
      <c r="N337" s="379"/>
      <c r="O337" s="379"/>
      <c r="P337" s="379"/>
      <c r="Q337" s="379"/>
      <c r="R337" s="379"/>
      <c r="S337" s="379"/>
      <c r="T337" s="379"/>
      <c r="U337" s="379"/>
      <c r="V337" s="379"/>
      <c r="W337" s="379"/>
      <c r="X337" s="379"/>
      <c r="Y337" s="379"/>
      <c r="Z337" s="379"/>
      <c r="AA337" s="379"/>
      <c r="AB337" s="379"/>
      <c r="AC337" s="379"/>
      <c r="AD337" s="379"/>
      <c r="AE337" s="379"/>
      <c r="AF337" s="379"/>
      <c r="AG337" s="379"/>
      <c r="AH337" s="379"/>
      <c r="AI337" s="379"/>
      <c r="AJ337" s="379"/>
      <c r="AK337" s="379"/>
      <c r="AL337" s="379"/>
      <c r="AM337" s="379"/>
      <c r="AO337" s="379"/>
      <c r="AP337" s="379"/>
      <c r="AQ337" s="379"/>
      <c r="AR337" s="379"/>
      <c r="AS337" s="379"/>
      <c r="AT337" s="379"/>
      <c r="AU337" s="379"/>
      <c r="AV337" s="379"/>
    </row>
    <row r="338" spans="1:48" ht="15.75" customHeight="1">
      <c r="A338" s="1"/>
      <c r="B338" s="1"/>
      <c r="C338" s="1"/>
      <c r="D338" s="1"/>
      <c r="E338" s="1"/>
      <c r="F338" s="1"/>
      <c r="G338" s="1"/>
      <c r="H338" s="1"/>
      <c r="I338" s="379"/>
      <c r="J338" s="379"/>
      <c r="K338" s="379"/>
      <c r="L338" s="379"/>
      <c r="M338" s="379"/>
      <c r="N338" s="379"/>
      <c r="O338" s="379"/>
      <c r="P338" s="379"/>
      <c r="Q338" s="379"/>
      <c r="R338" s="379"/>
      <c r="S338" s="379"/>
      <c r="T338" s="379"/>
      <c r="U338" s="379"/>
      <c r="V338" s="379"/>
      <c r="W338" s="379"/>
      <c r="X338" s="379"/>
      <c r="Y338" s="379"/>
      <c r="Z338" s="379"/>
      <c r="AA338" s="379"/>
      <c r="AB338" s="379"/>
      <c r="AC338" s="379"/>
      <c r="AD338" s="379"/>
      <c r="AE338" s="379"/>
      <c r="AF338" s="379"/>
      <c r="AG338" s="379"/>
      <c r="AH338" s="379"/>
      <c r="AI338" s="379"/>
      <c r="AJ338" s="379"/>
      <c r="AK338" s="379"/>
      <c r="AL338" s="379"/>
      <c r="AM338" s="379"/>
      <c r="AO338" s="379"/>
      <c r="AP338" s="379"/>
      <c r="AQ338" s="379"/>
      <c r="AR338" s="379"/>
      <c r="AS338" s="379"/>
      <c r="AT338" s="379"/>
      <c r="AU338" s="379"/>
      <c r="AV338" s="379"/>
    </row>
    <row r="339" spans="1:48" ht="15.75" customHeight="1">
      <c r="A339" s="1"/>
      <c r="B339" s="1"/>
      <c r="C339" s="1"/>
      <c r="D339" s="1"/>
      <c r="E339" s="1"/>
      <c r="F339" s="1"/>
      <c r="G339" s="1"/>
      <c r="H339" s="1"/>
      <c r="I339" s="379"/>
      <c r="J339" s="379"/>
      <c r="K339" s="379"/>
      <c r="L339" s="379"/>
      <c r="M339" s="379"/>
      <c r="N339" s="379"/>
      <c r="O339" s="379"/>
      <c r="P339" s="379"/>
      <c r="Q339" s="379"/>
      <c r="R339" s="379"/>
      <c r="S339" s="379"/>
      <c r="T339" s="379"/>
      <c r="U339" s="379"/>
      <c r="V339" s="379"/>
      <c r="W339" s="379"/>
      <c r="X339" s="379"/>
      <c r="Y339" s="379"/>
      <c r="Z339" s="379"/>
      <c r="AA339" s="379"/>
      <c r="AB339" s="379"/>
      <c r="AC339" s="379"/>
      <c r="AD339" s="379"/>
      <c r="AE339" s="379"/>
      <c r="AF339" s="379"/>
      <c r="AG339" s="379"/>
      <c r="AH339" s="379"/>
      <c r="AI339" s="379"/>
      <c r="AJ339" s="379"/>
      <c r="AK339" s="379"/>
      <c r="AL339" s="379"/>
      <c r="AM339" s="379"/>
      <c r="AO339" s="379"/>
      <c r="AP339" s="379"/>
      <c r="AQ339" s="379"/>
      <c r="AR339" s="379"/>
      <c r="AS339" s="379"/>
      <c r="AT339" s="379"/>
      <c r="AU339" s="379"/>
      <c r="AV339" s="379"/>
    </row>
    <row r="340" spans="1:48" ht="15.75" customHeight="1">
      <c r="A340" s="1"/>
      <c r="B340" s="1"/>
      <c r="C340" s="1"/>
      <c r="D340" s="1"/>
      <c r="E340" s="1"/>
      <c r="F340" s="1"/>
      <c r="G340" s="1"/>
      <c r="H340" s="1"/>
      <c r="I340" s="379"/>
      <c r="J340" s="379"/>
      <c r="K340" s="379"/>
      <c r="L340" s="379"/>
      <c r="M340" s="379"/>
      <c r="N340" s="379"/>
      <c r="O340" s="379"/>
      <c r="P340" s="379"/>
      <c r="Q340" s="379"/>
      <c r="R340" s="379"/>
      <c r="S340" s="379"/>
      <c r="T340" s="379"/>
      <c r="U340" s="379"/>
      <c r="V340" s="379"/>
      <c r="W340" s="379"/>
      <c r="X340" s="379"/>
      <c r="Y340" s="379"/>
      <c r="Z340" s="379"/>
      <c r="AA340" s="379"/>
      <c r="AB340" s="379"/>
      <c r="AC340" s="379"/>
      <c r="AD340" s="379"/>
      <c r="AE340" s="379"/>
      <c r="AF340" s="379"/>
      <c r="AG340" s="379"/>
      <c r="AH340" s="379"/>
      <c r="AI340" s="379"/>
      <c r="AJ340" s="379"/>
      <c r="AK340" s="379"/>
      <c r="AL340" s="379"/>
      <c r="AM340" s="379"/>
      <c r="AO340" s="379"/>
      <c r="AP340" s="379"/>
      <c r="AQ340" s="379"/>
      <c r="AR340" s="379"/>
      <c r="AS340" s="379"/>
      <c r="AT340" s="379"/>
      <c r="AU340" s="379"/>
      <c r="AV340" s="379"/>
    </row>
    <row r="341" spans="1:48" ht="15.75" customHeight="1">
      <c r="A341" s="1"/>
      <c r="B341" s="1"/>
      <c r="C341" s="1"/>
      <c r="D341" s="1"/>
      <c r="E341" s="1"/>
      <c r="F341" s="1"/>
      <c r="G341" s="1"/>
      <c r="H341" s="1"/>
      <c r="I341" s="379"/>
      <c r="J341" s="379"/>
      <c r="K341" s="379"/>
      <c r="L341" s="379"/>
      <c r="M341" s="379"/>
      <c r="N341" s="379"/>
      <c r="O341" s="379"/>
      <c r="P341" s="379"/>
      <c r="Q341" s="379"/>
      <c r="R341" s="379"/>
      <c r="S341" s="379"/>
      <c r="T341" s="379"/>
      <c r="U341" s="379"/>
      <c r="V341" s="379"/>
      <c r="W341" s="379"/>
      <c r="X341" s="379"/>
      <c r="Y341" s="379"/>
      <c r="Z341" s="379"/>
      <c r="AA341" s="379"/>
      <c r="AB341" s="379"/>
      <c r="AC341" s="379"/>
      <c r="AD341" s="379"/>
      <c r="AE341" s="379"/>
      <c r="AF341" s="379"/>
      <c r="AG341" s="379"/>
      <c r="AH341" s="379"/>
      <c r="AI341" s="379"/>
      <c r="AJ341" s="379"/>
      <c r="AK341" s="379"/>
      <c r="AL341" s="379"/>
      <c r="AM341" s="379"/>
      <c r="AO341" s="379"/>
      <c r="AP341" s="379"/>
      <c r="AQ341" s="379"/>
      <c r="AR341" s="379"/>
      <c r="AS341" s="379"/>
      <c r="AT341" s="379"/>
      <c r="AU341" s="379"/>
      <c r="AV341" s="379"/>
    </row>
    <row r="342" spans="1:48" ht="15.75" customHeight="1">
      <c r="A342" s="1"/>
      <c r="B342" s="1"/>
      <c r="C342" s="1"/>
      <c r="D342" s="1"/>
      <c r="E342" s="1"/>
      <c r="F342" s="1"/>
      <c r="G342" s="1"/>
      <c r="H342" s="1"/>
      <c r="I342" s="379"/>
      <c r="J342" s="379"/>
      <c r="K342" s="379"/>
      <c r="L342" s="379"/>
      <c r="M342" s="379"/>
      <c r="N342" s="379"/>
      <c r="O342" s="379"/>
      <c r="P342" s="379"/>
      <c r="Q342" s="379"/>
      <c r="R342" s="379"/>
      <c r="S342" s="379"/>
      <c r="T342" s="379"/>
      <c r="U342" s="379"/>
      <c r="V342" s="379"/>
      <c r="W342" s="379"/>
      <c r="X342" s="379"/>
      <c r="Y342" s="379"/>
      <c r="Z342" s="379"/>
      <c r="AA342" s="379"/>
      <c r="AB342" s="379"/>
      <c r="AC342" s="379"/>
      <c r="AD342" s="379"/>
      <c r="AE342" s="379"/>
      <c r="AF342" s="379"/>
      <c r="AG342" s="379"/>
      <c r="AH342" s="379"/>
      <c r="AI342" s="379"/>
      <c r="AJ342" s="379"/>
      <c r="AK342" s="379"/>
      <c r="AL342" s="379"/>
      <c r="AM342" s="379"/>
      <c r="AO342" s="379"/>
      <c r="AP342" s="379"/>
      <c r="AQ342" s="379"/>
      <c r="AR342" s="379"/>
      <c r="AS342" s="379"/>
      <c r="AT342" s="379"/>
      <c r="AU342" s="379"/>
      <c r="AV342" s="379"/>
    </row>
    <row r="343" spans="1:48" ht="15.75" customHeight="1">
      <c r="A343" s="1"/>
      <c r="B343" s="1"/>
      <c r="C343" s="1"/>
      <c r="D343" s="1"/>
      <c r="E343" s="1"/>
      <c r="F343" s="1"/>
      <c r="G343" s="1"/>
      <c r="H343" s="1"/>
      <c r="I343" s="379"/>
      <c r="J343" s="379"/>
      <c r="K343" s="379"/>
      <c r="L343" s="379"/>
      <c r="M343" s="379"/>
      <c r="N343" s="379"/>
      <c r="O343" s="379"/>
      <c r="P343" s="379"/>
      <c r="Q343" s="379"/>
      <c r="R343" s="379"/>
      <c r="S343" s="379"/>
      <c r="T343" s="379"/>
      <c r="U343" s="379"/>
      <c r="V343" s="379"/>
      <c r="W343" s="379"/>
      <c r="X343" s="379"/>
      <c r="Y343" s="379"/>
      <c r="Z343" s="379"/>
      <c r="AA343" s="379"/>
      <c r="AB343" s="379"/>
      <c r="AC343" s="379"/>
      <c r="AD343" s="379"/>
      <c r="AE343" s="379"/>
      <c r="AF343" s="379"/>
      <c r="AG343" s="379"/>
      <c r="AH343" s="379"/>
      <c r="AI343" s="379"/>
      <c r="AJ343" s="379"/>
      <c r="AK343" s="379"/>
      <c r="AL343" s="379"/>
      <c r="AM343" s="379"/>
      <c r="AO343" s="379"/>
      <c r="AP343" s="379"/>
      <c r="AQ343" s="379"/>
      <c r="AR343" s="379"/>
      <c r="AS343" s="379"/>
      <c r="AT343" s="379"/>
      <c r="AU343" s="379"/>
      <c r="AV343" s="379"/>
    </row>
    <row r="344" spans="1:48" ht="15.75" customHeight="1">
      <c r="A344" s="1"/>
      <c r="B344" s="1"/>
      <c r="C344" s="1"/>
      <c r="D344" s="1"/>
      <c r="E344" s="1"/>
      <c r="F344" s="1"/>
      <c r="G344" s="1"/>
      <c r="H344" s="1"/>
      <c r="I344" s="379"/>
      <c r="J344" s="379"/>
      <c r="K344" s="379"/>
      <c r="L344" s="379"/>
      <c r="M344" s="379"/>
      <c r="N344" s="379"/>
      <c r="O344" s="379"/>
      <c r="P344" s="379"/>
      <c r="Q344" s="379"/>
      <c r="R344" s="379"/>
      <c r="S344" s="379"/>
      <c r="T344" s="379"/>
      <c r="U344" s="379"/>
      <c r="V344" s="379"/>
      <c r="W344" s="379"/>
      <c r="X344" s="379"/>
      <c r="Y344" s="379"/>
      <c r="Z344" s="379"/>
      <c r="AA344" s="379"/>
      <c r="AB344" s="379"/>
      <c r="AC344" s="379"/>
      <c r="AD344" s="379"/>
      <c r="AE344" s="379"/>
      <c r="AF344" s="379"/>
      <c r="AG344" s="379"/>
      <c r="AH344" s="379"/>
      <c r="AI344" s="379"/>
      <c r="AJ344" s="379"/>
      <c r="AK344" s="379"/>
      <c r="AL344" s="379"/>
      <c r="AM344" s="379"/>
      <c r="AO344" s="379"/>
      <c r="AP344" s="379"/>
      <c r="AQ344" s="379"/>
      <c r="AR344" s="379"/>
      <c r="AS344" s="379"/>
      <c r="AT344" s="379"/>
      <c r="AU344" s="379"/>
      <c r="AV344" s="379"/>
    </row>
    <row r="345" spans="1:48" ht="15.75" customHeight="1">
      <c r="A345" s="1"/>
      <c r="B345" s="1"/>
      <c r="C345" s="1"/>
      <c r="D345" s="1"/>
      <c r="E345" s="1"/>
      <c r="F345" s="1"/>
      <c r="G345" s="1"/>
      <c r="H345" s="1"/>
      <c r="I345" s="379"/>
      <c r="J345" s="379"/>
      <c r="K345" s="379"/>
      <c r="L345" s="379"/>
      <c r="M345" s="379"/>
      <c r="N345" s="379"/>
      <c r="O345" s="379"/>
      <c r="P345" s="379"/>
      <c r="Q345" s="379"/>
      <c r="R345" s="379"/>
      <c r="S345" s="379"/>
      <c r="T345" s="379"/>
      <c r="U345" s="379"/>
      <c r="V345" s="379"/>
      <c r="W345" s="379"/>
      <c r="X345" s="379"/>
      <c r="Y345" s="379"/>
      <c r="Z345" s="379"/>
      <c r="AA345" s="379"/>
      <c r="AB345" s="379"/>
      <c r="AC345" s="379"/>
      <c r="AD345" s="379"/>
      <c r="AE345" s="379"/>
      <c r="AF345" s="379"/>
      <c r="AG345" s="379"/>
      <c r="AH345" s="379"/>
      <c r="AI345" s="379"/>
      <c r="AJ345" s="379"/>
      <c r="AK345" s="379"/>
      <c r="AL345" s="379"/>
      <c r="AM345" s="379"/>
      <c r="AO345" s="379"/>
      <c r="AP345" s="379"/>
      <c r="AQ345" s="379"/>
      <c r="AR345" s="379"/>
      <c r="AS345" s="379"/>
      <c r="AT345" s="379"/>
      <c r="AU345" s="379"/>
      <c r="AV345" s="379"/>
    </row>
    <row r="346" spans="1:48" ht="15.75" customHeight="1">
      <c r="A346" s="1"/>
      <c r="B346" s="1"/>
      <c r="C346" s="1"/>
      <c r="D346" s="1"/>
      <c r="E346" s="1"/>
      <c r="F346" s="1"/>
      <c r="G346" s="1"/>
      <c r="H346" s="1"/>
      <c r="I346" s="379"/>
      <c r="J346" s="379"/>
      <c r="K346" s="379"/>
      <c r="L346" s="379"/>
      <c r="M346" s="379"/>
      <c r="N346" s="379"/>
      <c r="O346" s="379"/>
      <c r="P346" s="379"/>
      <c r="Q346" s="379"/>
      <c r="R346" s="379"/>
      <c r="S346" s="379"/>
      <c r="T346" s="379"/>
      <c r="U346" s="379"/>
      <c r="V346" s="379"/>
      <c r="W346" s="379"/>
      <c r="X346" s="379"/>
      <c r="Y346" s="379"/>
      <c r="Z346" s="379"/>
      <c r="AA346" s="379"/>
      <c r="AB346" s="379"/>
      <c r="AC346" s="379"/>
      <c r="AD346" s="379"/>
      <c r="AE346" s="379"/>
      <c r="AF346" s="379"/>
      <c r="AG346" s="379"/>
      <c r="AH346" s="379"/>
      <c r="AI346" s="379"/>
      <c r="AJ346" s="379"/>
      <c r="AK346" s="379"/>
      <c r="AL346" s="379"/>
      <c r="AM346" s="379"/>
      <c r="AO346" s="379"/>
      <c r="AP346" s="379"/>
      <c r="AQ346" s="379"/>
      <c r="AR346" s="379"/>
      <c r="AS346" s="379"/>
      <c r="AT346" s="379"/>
      <c r="AU346" s="379"/>
      <c r="AV346" s="379"/>
    </row>
    <row r="347" spans="1:48" ht="15.75" customHeight="1">
      <c r="A347" s="1"/>
      <c r="B347" s="1"/>
      <c r="C347" s="1"/>
      <c r="D347" s="1"/>
      <c r="E347" s="1"/>
      <c r="F347" s="1"/>
      <c r="G347" s="1"/>
      <c r="H347" s="1"/>
      <c r="I347" s="379"/>
      <c r="J347" s="379"/>
      <c r="K347" s="379"/>
      <c r="L347" s="379"/>
      <c r="M347" s="379"/>
      <c r="N347" s="379"/>
      <c r="O347" s="379"/>
      <c r="P347" s="379"/>
      <c r="Q347" s="379"/>
      <c r="R347" s="379"/>
      <c r="S347" s="379"/>
      <c r="T347" s="379"/>
      <c r="U347" s="379"/>
      <c r="V347" s="379"/>
      <c r="W347" s="379"/>
      <c r="X347" s="379"/>
      <c r="Y347" s="379"/>
      <c r="Z347" s="379"/>
      <c r="AA347" s="379"/>
      <c r="AB347" s="379"/>
      <c r="AC347" s="379"/>
      <c r="AD347" s="379"/>
      <c r="AE347" s="379"/>
      <c r="AF347" s="379"/>
      <c r="AG347" s="379"/>
      <c r="AH347" s="379"/>
      <c r="AI347" s="379"/>
      <c r="AJ347" s="379"/>
      <c r="AK347" s="379"/>
      <c r="AL347" s="379"/>
      <c r="AM347" s="379"/>
      <c r="AO347" s="379"/>
      <c r="AP347" s="379"/>
      <c r="AQ347" s="379"/>
      <c r="AR347" s="379"/>
      <c r="AS347" s="379"/>
      <c r="AT347" s="379"/>
      <c r="AU347" s="379"/>
      <c r="AV347" s="379"/>
    </row>
    <row r="348" spans="1:48" ht="15.75" customHeight="1">
      <c r="A348" s="1"/>
      <c r="B348" s="1"/>
      <c r="C348" s="1"/>
      <c r="D348" s="1"/>
      <c r="E348" s="1"/>
      <c r="F348" s="1"/>
      <c r="G348" s="1"/>
      <c r="H348" s="1"/>
      <c r="I348" s="379"/>
      <c r="J348" s="379"/>
      <c r="K348" s="379"/>
      <c r="L348" s="379"/>
      <c r="M348" s="379"/>
      <c r="N348" s="379"/>
      <c r="O348" s="379"/>
      <c r="P348" s="379"/>
      <c r="Q348" s="379"/>
      <c r="R348" s="379"/>
      <c r="S348" s="379"/>
      <c r="T348" s="379"/>
      <c r="U348" s="379"/>
      <c r="V348" s="379"/>
      <c r="W348" s="379"/>
      <c r="X348" s="379"/>
      <c r="Y348" s="379"/>
      <c r="Z348" s="379"/>
      <c r="AA348" s="379"/>
      <c r="AB348" s="379"/>
      <c r="AC348" s="379"/>
      <c r="AD348" s="379"/>
      <c r="AE348" s="379"/>
      <c r="AF348" s="379"/>
      <c r="AG348" s="379"/>
      <c r="AH348" s="379"/>
      <c r="AI348" s="379"/>
      <c r="AJ348" s="379"/>
      <c r="AK348" s="379"/>
      <c r="AL348" s="379"/>
      <c r="AM348" s="379"/>
      <c r="AO348" s="379"/>
      <c r="AP348" s="379"/>
      <c r="AQ348" s="379"/>
      <c r="AR348" s="379"/>
      <c r="AS348" s="379"/>
      <c r="AT348" s="379"/>
      <c r="AU348" s="379"/>
      <c r="AV348" s="379"/>
    </row>
    <row r="349" spans="1:48" ht="15.75" customHeight="1">
      <c r="A349" s="1"/>
      <c r="B349" s="1"/>
      <c r="C349" s="1"/>
      <c r="D349" s="1"/>
      <c r="E349" s="1"/>
      <c r="F349" s="1"/>
      <c r="G349" s="1"/>
      <c r="H349" s="1"/>
      <c r="I349" s="379"/>
      <c r="J349" s="379"/>
      <c r="K349" s="379"/>
      <c r="L349" s="379"/>
      <c r="M349" s="379"/>
      <c r="N349" s="379"/>
      <c r="O349" s="379"/>
      <c r="P349" s="379"/>
      <c r="Q349" s="379"/>
      <c r="R349" s="379"/>
      <c r="S349" s="379"/>
      <c r="T349" s="379"/>
      <c r="U349" s="379"/>
      <c r="V349" s="379"/>
      <c r="W349" s="379"/>
      <c r="X349" s="379"/>
      <c r="Y349" s="379"/>
      <c r="Z349" s="379"/>
      <c r="AA349" s="379"/>
      <c r="AB349" s="379"/>
      <c r="AC349" s="379"/>
      <c r="AD349" s="379"/>
      <c r="AE349" s="379"/>
      <c r="AF349" s="379"/>
      <c r="AG349" s="379"/>
      <c r="AH349" s="379"/>
      <c r="AI349" s="379"/>
      <c r="AJ349" s="379"/>
      <c r="AK349" s="379"/>
      <c r="AL349" s="379"/>
      <c r="AM349" s="379"/>
      <c r="AO349" s="379"/>
      <c r="AP349" s="379"/>
      <c r="AQ349" s="379"/>
      <c r="AR349" s="379"/>
      <c r="AS349" s="379"/>
      <c r="AT349" s="379"/>
      <c r="AU349" s="379"/>
      <c r="AV349" s="379"/>
    </row>
    <row r="350" spans="1:48" ht="15.75" customHeight="1">
      <c r="A350" s="1"/>
      <c r="B350" s="1"/>
      <c r="C350" s="1"/>
      <c r="D350" s="1"/>
      <c r="E350" s="1"/>
      <c r="F350" s="1"/>
      <c r="G350" s="1"/>
      <c r="H350" s="1"/>
      <c r="I350" s="379"/>
      <c r="J350" s="379"/>
      <c r="K350" s="379"/>
      <c r="L350" s="379"/>
      <c r="M350" s="379"/>
      <c r="N350" s="379"/>
      <c r="O350" s="379"/>
      <c r="P350" s="379"/>
      <c r="Q350" s="379"/>
      <c r="R350" s="379"/>
      <c r="S350" s="379"/>
      <c r="T350" s="379"/>
      <c r="U350" s="379"/>
      <c r="V350" s="379"/>
      <c r="W350" s="379"/>
      <c r="X350" s="379"/>
      <c r="Y350" s="379"/>
      <c r="Z350" s="379"/>
      <c r="AA350" s="379"/>
      <c r="AB350" s="379"/>
      <c r="AC350" s="379"/>
      <c r="AD350" s="379"/>
      <c r="AE350" s="379"/>
      <c r="AF350" s="379"/>
      <c r="AG350" s="379"/>
      <c r="AH350" s="379"/>
      <c r="AI350" s="379"/>
      <c r="AJ350" s="379"/>
      <c r="AK350" s="379"/>
      <c r="AL350" s="379"/>
      <c r="AM350" s="379"/>
      <c r="AO350" s="379"/>
      <c r="AP350" s="379"/>
      <c r="AQ350" s="379"/>
      <c r="AR350" s="379"/>
      <c r="AS350" s="379"/>
      <c r="AT350" s="379"/>
      <c r="AU350" s="379"/>
      <c r="AV350" s="379"/>
    </row>
    <row r="351" spans="1:48" ht="15.75" customHeight="1">
      <c r="A351" s="1"/>
      <c r="B351" s="1"/>
      <c r="C351" s="1"/>
      <c r="D351" s="1"/>
      <c r="E351" s="1"/>
      <c r="F351" s="1"/>
      <c r="G351" s="1"/>
      <c r="H351" s="1"/>
      <c r="I351" s="379"/>
      <c r="J351" s="379"/>
      <c r="K351" s="379"/>
      <c r="L351" s="379"/>
      <c r="M351" s="379"/>
      <c r="N351" s="379"/>
      <c r="O351" s="379"/>
      <c r="P351" s="379"/>
      <c r="Q351" s="379"/>
      <c r="R351" s="379"/>
      <c r="S351" s="379"/>
      <c r="T351" s="379"/>
      <c r="U351" s="379"/>
      <c r="V351" s="379"/>
      <c r="W351" s="379"/>
      <c r="X351" s="379"/>
      <c r="Y351" s="379"/>
      <c r="Z351" s="379"/>
      <c r="AA351" s="379"/>
      <c r="AB351" s="379"/>
      <c r="AC351" s="379"/>
      <c r="AD351" s="379"/>
      <c r="AE351" s="379"/>
      <c r="AF351" s="379"/>
      <c r="AG351" s="379"/>
      <c r="AH351" s="379"/>
      <c r="AI351" s="379"/>
      <c r="AJ351" s="379"/>
      <c r="AK351" s="379"/>
      <c r="AL351" s="379"/>
      <c r="AM351" s="379"/>
      <c r="AO351" s="379"/>
      <c r="AP351" s="379"/>
      <c r="AQ351" s="379"/>
      <c r="AR351" s="379"/>
      <c r="AS351" s="379"/>
      <c r="AT351" s="379"/>
      <c r="AU351" s="379"/>
      <c r="AV351" s="379"/>
    </row>
    <row r="352" spans="1:48" ht="15.75" customHeight="1">
      <c r="A352" s="1"/>
      <c r="B352" s="1"/>
      <c r="C352" s="1"/>
      <c r="D352" s="1"/>
      <c r="E352" s="1"/>
      <c r="F352" s="1"/>
      <c r="G352" s="1"/>
      <c r="H352" s="1"/>
      <c r="I352" s="379"/>
      <c r="J352" s="379"/>
      <c r="K352" s="379"/>
      <c r="L352" s="379"/>
      <c r="M352" s="379"/>
      <c r="N352" s="379"/>
      <c r="O352" s="379"/>
      <c r="P352" s="379"/>
      <c r="Q352" s="379"/>
      <c r="R352" s="379"/>
      <c r="S352" s="379"/>
      <c r="T352" s="379"/>
      <c r="U352" s="379"/>
      <c r="V352" s="379"/>
      <c r="W352" s="379"/>
      <c r="X352" s="379"/>
      <c r="Y352" s="379"/>
      <c r="Z352" s="379"/>
      <c r="AA352" s="379"/>
      <c r="AB352" s="379"/>
      <c r="AC352" s="379"/>
      <c r="AD352" s="379"/>
      <c r="AE352" s="379"/>
      <c r="AF352" s="379"/>
      <c r="AG352" s="379"/>
      <c r="AH352" s="379"/>
      <c r="AI352" s="379"/>
      <c r="AJ352" s="379"/>
      <c r="AK352" s="379"/>
      <c r="AL352" s="379"/>
      <c r="AM352" s="379"/>
      <c r="AO352" s="379"/>
      <c r="AP352" s="379"/>
      <c r="AQ352" s="379"/>
      <c r="AR352" s="379"/>
      <c r="AS352" s="379"/>
      <c r="AT352" s="379"/>
      <c r="AU352" s="379"/>
      <c r="AV352" s="379"/>
    </row>
    <row r="353" spans="1:48" ht="15.75" customHeight="1">
      <c r="A353" s="1"/>
      <c r="B353" s="1"/>
      <c r="C353" s="1"/>
      <c r="D353" s="1"/>
      <c r="E353" s="1"/>
      <c r="F353" s="1"/>
      <c r="G353" s="1"/>
      <c r="H353" s="1"/>
      <c r="I353" s="379"/>
      <c r="J353" s="379"/>
      <c r="K353" s="379"/>
      <c r="L353" s="379"/>
      <c r="M353" s="379"/>
      <c r="N353" s="379"/>
      <c r="O353" s="379"/>
      <c r="P353" s="379"/>
      <c r="Q353" s="379"/>
      <c r="R353" s="379"/>
      <c r="S353" s="379"/>
      <c r="T353" s="379"/>
      <c r="U353" s="379"/>
      <c r="V353" s="379"/>
      <c r="W353" s="379"/>
      <c r="X353" s="379"/>
      <c r="Y353" s="379"/>
      <c r="Z353" s="379"/>
      <c r="AA353" s="379"/>
      <c r="AB353" s="379"/>
      <c r="AC353" s="379"/>
      <c r="AD353" s="379"/>
      <c r="AE353" s="379"/>
      <c r="AF353" s="379"/>
      <c r="AG353" s="379"/>
      <c r="AH353" s="379"/>
      <c r="AI353" s="379"/>
      <c r="AJ353" s="379"/>
      <c r="AK353" s="379"/>
      <c r="AL353" s="379"/>
      <c r="AM353" s="379"/>
      <c r="AO353" s="379"/>
      <c r="AP353" s="379"/>
      <c r="AQ353" s="379"/>
      <c r="AR353" s="379"/>
      <c r="AS353" s="379"/>
      <c r="AT353" s="379"/>
      <c r="AU353" s="379"/>
      <c r="AV353" s="379"/>
    </row>
    <row r="354" spans="1:48" ht="15.75" customHeight="1">
      <c r="A354" s="1"/>
      <c r="B354" s="1"/>
      <c r="C354" s="1"/>
      <c r="D354" s="1"/>
      <c r="E354" s="1"/>
      <c r="F354" s="1"/>
      <c r="G354" s="1"/>
      <c r="H354" s="1"/>
      <c r="I354" s="379"/>
      <c r="J354" s="379"/>
      <c r="K354" s="379"/>
      <c r="L354" s="379"/>
      <c r="M354" s="379"/>
      <c r="N354" s="379"/>
      <c r="O354" s="379"/>
      <c r="P354" s="379"/>
      <c r="Q354" s="379"/>
      <c r="R354" s="379"/>
      <c r="S354" s="379"/>
      <c r="T354" s="379"/>
      <c r="U354" s="379"/>
      <c r="V354" s="379"/>
      <c r="W354" s="379"/>
      <c r="X354" s="379"/>
      <c r="Y354" s="379"/>
      <c r="Z354" s="379"/>
      <c r="AA354" s="379"/>
      <c r="AB354" s="379"/>
      <c r="AC354" s="379"/>
      <c r="AD354" s="379"/>
      <c r="AE354" s="379"/>
      <c r="AF354" s="379"/>
      <c r="AG354" s="379"/>
      <c r="AH354" s="379"/>
      <c r="AI354" s="379"/>
      <c r="AJ354" s="379"/>
      <c r="AK354" s="379"/>
      <c r="AL354" s="379"/>
      <c r="AM354" s="379"/>
      <c r="AO354" s="379"/>
      <c r="AP354" s="379"/>
      <c r="AQ354" s="379"/>
      <c r="AR354" s="379"/>
      <c r="AS354" s="379"/>
      <c r="AT354" s="379"/>
      <c r="AU354" s="379"/>
      <c r="AV354" s="379"/>
    </row>
    <row r="355" spans="1:48" ht="15.75" customHeight="1">
      <c r="A355" s="1"/>
      <c r="B355" s="1"/>
      <c r="C355" s="1"/>
      <c r="D355" s="1"/>
      <c r="E355" s="1"/>
      <c r="F355" s="1"/>
      <c r="G355" s="1"/>
      <c r="H355" s="1"/>
      <c r="I355" s="379"/>
      <c r="J355" s="379"/>
      <c r="K355" s="379"/>
      <c r="L355" s="379"/>
      <c r="M355" s="379"/>
      <c r="N355" s="379"/>
      <c r="O355" s="379"/>
      <c r="P355" s="379"/>
      <c r="Q355" s="379"/>
      <c r="R355" s="379"/>
      <c r="S355" s="379"/>
      <c r="T355" s="379"/>
      <c r="U355" s="379"/>
      <c r="V355" s="379"/>
      <c r="W355" s="379"/>
      <c r="X355" s="379"/>
      <c r="Y355" s="379"/>
      <c r="Z355" s="379"/>
      <c r="AA355" s="379"/>
      <c r="AB355" s="379"/>
      <c r="AC355" s="379"/>
      <c r="AD355" s="379"/>
      <c r="AE355" s="379"/>
      <c r="AF355" s="379"/>
      <c r="AG355" s="379"/>
      <c r="AH355" s="379"/>
      <c r="AI355" s="379"/>
      <c r="AJ355" s="379"/>
      <c r="AK355" s="379"/>
      <c r="AL355" s="379"/>
      <c r="AM355" s="379"/>
      <c r="AO355" s="379"/>
      <c r="AP355" s="379"/>
      <c r="AQ355" s="379"/>
      <c r="AR355" s="379"/>
      <c r="AS355" s="379"/>
      <c r="AT355" s="379"/>
      <c r="AU355" s="379"/>
      <c r="AV355" s="379"/>
    </row>
    <row r="356" spans="1:48" ht="15.75" customHeight="1">
      <c r="A356" s="1"/>
      <c r="B356" s="1"/>
      <c r="C356" s="1"/>
      <c r="D356" s="1"/>
      <c r="E356" s="1"/>
      <c r="F356" s="1"/>
      <c r="G356" s="1"/>
      <c r="H356" s="1"/>
      <c r="I356" s="379"/>
      <c r="J356" s="379"/>
      <c r="K356" s="379"/>
      <c r="L356" s="379"/>
      <c r="M356" s="379"/>
      <c r="N356" s="379"/>
      <c r="O356" s="379"/>
      <c r="P356" s="379"/>
      <c r="Q356" s="379"/>
      <c r="R356" s="379"/>
      <c r="S356" s="379"/>
      <c r="T356" s="379"/>
      <c r="U356" s="379"/>
      <c r="V356" s="379"/>
      <c r="W356" s="379"/>
      <c r="X356" s="379"/>
      <c r="Y356" s="379"/>
      <c r="Z356" s="379"/>
      <c r="AA356" s="379"/>
      <c r="AB356" s="379"/>
      <c r="AC356" s="379"/>
      <c r="AD356" s="379"/>
      <c r="AE356" s="379"/>
      <c r="AF356" s="379"/>
      <c r="AG356" s="379"/>
      <c r="AH356" s="379"/>
      <c r="AI356" s="379"/>
      <c r="AJ356" s="379"/>
      <c r="AK356" s="379"/>
      <c r="AL356" s="379"/>
      <c r="AM356" s="379"/>
      <c r="AO356" s="379"/>
      <c r="AP356" s="379"/>
      <c r="AQ356" s="379"/>
      <c r="AR356" s="379"/>
      <c r="AS356" s="379"/>
      <c r="AT356" s="379"/>
      <c r="AU356" s="379"/>
      <c r="AV356" s="379"/>
    </row>
    <row r="357" spans="1:48" ht="15.75" customHeight="1">
      <c r="A357" s="1"/>
      <c r="B357" s="1"/>
      <c r="C357" s="1"/>
      <c r="D357" s="1"/>
      <c r="E357" s="1"/>
      <c r="F357" s="1"/>
      <c r="G357" s="1"/>
      <c r="H357" s="1"/>
      <c r="I357" s="379"/>
      <c r="J357" s="379"/>
      <c r="K357" s="379"/>
      <c r="L357" s="379"/>
      <c r="M357" s="379"/>
      <c r="N357" s="379"/>
      <c r="O357" s="379"/>
      <c r="P357" s="379"/>
      <c r="Q357" s="379"/>
      <c r="R357" s="379"/>
      <c r="S357" s="379"/>
      <c r="T357" s="379"/>
      <c r="U357" s="379"/>
      <c r="V357" s="379"/>
      <c r="W357" s="379"/>
      <c r="X357" s="379"/>
      <c r="Y357" s="379"/>
      <c r="Z357" s="379"/>
      <c r="AA357" s="379"/>
      <c r="AB357" s="379"/>
      <c r="AC357" s="379"/>
      <c r="AD357" s="379"/>
      <c r="AE357" s="379"/>
      <c r="AF357" s="379"/>
      <c r="AG357" s="379"/>
      <c r="AH357" s="379"/>
      <c r="AI357" s="379"/>
      <c r="AJ357" s="379"/>
      <c r="AK357" s="379"/>
      <c r="AL357" s="379"/>
      <c r="AM357" s="379"/>
      <c r="AO357" s="379"/>
      <c r="AP357" s="379"/>
      <c r="AQ357" s="379"/>
      <c r="AR357" s="379"/>
      <c r="AS357" s="379"/>
      <c r="AT357" s="379"/>
      <c r="AU357" s="379"/>
      <c r="AV357" s="379"/>
    </row>
    <row r="358" spans="1:48" ht="15.75" customHeight="1">
      <c r="A358" s="1"/>
      <c r="B358" s="1"/>
      <c r="C358" s="1"/>
      <c r="D358" s="1"/>
      <c r="E358" s="1"/>
      <c r="F358" s="1"/>
      <c r="G358" s="1"/>
      <c r="H358" s="1"/>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c r="AL358" s="379"/>
      <c r="AM358" s="379"/>
      <c r="AO358" s="379"/>
      <c r="AP358" s="379"/>
      <c r="AQ358" s="379"/>
      <c r="AR358" s="379"/>
      <c r="AS358" s="379"/>
      <c r="AT358" s="379"/>
      <c r="AU358" s="379"/>
      <c r="AV358" s="379"/>
    </row>
    <row r="359" spans="1:48" ht="15.75" customHeight="1">
      <c r="A359" s="1"/>
      <c r="B359" s="1"/>
      <c r="C359" s="1"/>
      <c r="D359" s="1"/>
      <c r="E359" s="1"/>
      <c r="F359" s="1"/>
      <c r="G359" s="1"/>
      <c r="H359" s="1"/>
      <c r="I359" s="379"/>
      <c r="J359" s="379"/>
      <c r="K359" s="379"/>
      <c r="L359" s="379"/>
      <c r="M359" s="379"/>
      <c r="N359" s="379"/>
      <c r="O359" s="379"/>
      <c r="P359" s="379"/>
      <c r="Q359" s="379"/>
      <c r="R359" s="379"/>
      <c r="S359" s="379"/>
      <c r="T359" s="379"/>
      <c r="U359" s="379"/>
      <c r="V359" s="379"/>
      <c r="W359" s="379"/>
      <c r="X359" s="379"/>
      <c r="Y359" s="379"/>
      <c r="Z359" s="379"/>
      <c r="AA359" s="379"/>
      <c r="AB359" s="379"/>
      <c r="AC359" s="379"/>
      <c r="AD359" s="379"/>
      <c r="AE359" s="379"/>
      <c r="AF359" s="379"/>
      <c r="AG359" s="379"/>
      <c r="AH359" s="379"/>
      <c r="AI359" s="379"/>
      <c r="AJ359" s="379"/>
      <c r="AK359" s="379"/>
      <c r="AL359" s="379"/>
      <c r="AM359" s="379"/>
      <c r="AO359" s="379"/>
      <c r="AP359" s="379"/>
      <c r="AQ359" s="379"/>
      <c r="AR359" s="379"/>
      <c r="AS359" s="379"/>
      <c r="AT359" s="379"/>
      <c r="AU359" s="379"/>
      <c r="AV359" s="379"/>
    </row>
    <row r="360" spans="1:48" ht="15.75" customHeight="1">
      <c r="A360" s="1"/>
      <c r="B360" s="1"/>
      <c r="C360" s="1"/>
      <c r="D360" s="1"/>
      <c r="E360" s="1"/>
      <c r="F360" s="1"/>
      <c r="G360" s="1"/>
      <c r="H360" s="1"/>
      <c r="I360" s="379"/>
      <c r="J360" s="379"/>
      <c r="K360" s="379"/>
      <c r="L360" s="379"/>
      <c r="M360" s="379"/>
      <c r="N360" s="379"/>
      <c r="O360" s="379"/>
      <c r="P360" s="379"/>
      <c r="Q360" s="379"/>
      <c r="R360" s="379"/>
      <c r="S360" s="379"/>
      <c r="T360" s="379"/>
      <c r="U360" s="379"/>
      <c r="V360" s="379"/>
      <c r="W360" s="379"/>
      <c r="X360" s="379"/>
      <c r="Y360" s="379"/>
      <c r="Z360" s="379"/>
      <c r="AA360" s="379"/>
      <c r="AB360" s="379"/>
      <c r="AC360" s="379"/>
      <c r="AD360" s="379"/>
      <c r="AE360" s="379"/>
      <c r="AF360" s="379"/>
      <c r="AG360" s="379"/>
      <c r="AH360" s="379"/>
      <c r="AI360" s="379"/>
      <c r="AJ360" s="379"/>
      <c r="AK360" s="379"/>
      <c r="AL360" s="379"/>
      <c r="AM360" s="379"/>
      <c r="AO360" s="379"/>
      <c r="AP360" s="379"/>
      <c r="AQ360" s="379"/>
      <c r="AR360" s="379"/>
      <c r="AS360" s="379"/>
      <c r="AT360" s="379"/>
      <c r="AU360" s="379"/>
      <c r="AV360" s="379"/>
    </row>
    <row r="361" spans="1:48" ht="15.75" customHeight="1">
      <c r="A361" s="1"/>
      <c r="B361" s="1"/>
      <c r="C361" s="1"/>
      <c r="D361" s="1"/>
      <c r="E361" s="1"/>
      <c r="F361" s="1"/>
      <c r="G361" s="1"/>
      <c r="H361" s="1"/>
      <c r="I361" s="379"/>
      <c r="J361" s="379"/>
      <c r="K361" s="379"/>
      <c r="L361" s="379"/>
      <c r="M361" s="379"/>
      <c r="N361" s="379"/>
      <c r="O361" s="379"/>
      <c r="P361" s="379"/>
      <c r="Q361" s="379"/>
      <c r="R361" s="379"/>
      <c r="S361" s="379"/>
      <c r="T361" s="379"/>
      <c r="U361" s="379"/>
      <c r="V361" s="379"/>
      <c r="W361" s="379"/>
      <c r="X361" s="379"/>
      <c r="Y361" s="379"/>
      <c r="Z361" s="379"/>
      <c r="AA361" s="379"/>
      <c r="AB361" s="379"/>
      <c r="AC361" s="379"/>
      <c r="AD361" s="379"/>
      <c r="AE361" s="379"/>
      <c r="AF361" s="379"/>
      <c r="AG361" s="379"/>
      <c r="AH361" s="379"/>
      <c r="AI361" s="379"/>
      <c r="AJ361" s="379"/>
      <c r="AK361" s="379"/>
      <c r="AL361" s="379"/>
      <c r="AM361" s="379"/>
      <c r="AO361" s="379"/>
      <c r="AP361" s="379"/>
      <c r="AQ361" s="379"/>
      <c r="AR361" s="379"/>
      <c r="AS361" s="379"/>
      <c r="AT361" s="379"/>
      <c r="AU361" s="379"/>
      <c r="AV361" s="379"/>
    </row>
    <row r="362" spans="1:48" ht="15.75" customHeight="1">
      <c r="A362" s="1"/>
      <c r="B362" s="1"/>
      <c r="C362" s="1"/>
      <c r="D362" s="1"/>
      <c r="E362" s="1"/>
      <c r="F362" s="1"/>
      <c r="G362" s="1"/>
      <c r="H362" s="1"/>
      <c r="I362" s="379"/>
      <c r="J362" s="379"/>
      <c r="K362" s="379"/>
      <c r="L362" s="379"/>
      <c r="M362" s="379"/>
      <c r="N362" s="379"/>
      <c r="O362" s="379"/>
      <c r="P362" s="379"/>
      <c r="Q362" s="379"/>
      <c r="R362" s="379"/>
      <c r="S362" s="379"/>
      <c r="T362" s="379"/>
      <c r="U362" s="379"/>
      <c r="V362" s="379"/>
      <c r="W362" s="379"/>
      <c r="X362" s="379"/>
      <c r="Y362" s="379"/>
      <c r="Z362" s="379"/>
      <c r="AA362" s="379"/>
      <c r="AB362" s="379"/>
      <c r="AC362" s="379"/>
      <c r="AD362" s="379"/>
      <c r="AE362" s="379"/>
      <c r="AF362" s="379"/>
      <c r="AG362" s="379"/>
      <c r="AH362" s="379"/>
      <c r="AI362" s="379"/>
      <c r="AJ362" s="379"/>
      <c r="AK362" s="379"/>
      <c r="AL362" s="379"/>
      <c r="AM362" s="379"/>
      <c r="AO362" s="379"/>
      <c r="AP362" s="379"/>
      <c r="AQ362" s="379"/>
      <c r="AR362" s="379"/>
      <c r="AS362" s="379"/>
      <c r="AT362" s="379"/>
      <c r="AU362" s="379"/>
      <c r="AV362" s="379"/>
    </row>
    <row r="363" spans="1:48" ht="15.75" customHeight="1">
      <c r="A363" s="1"/>
      <c r="B363" s="1"/>
      <c r="C363" s="1"/>
      <c r="D363" s="1"/>
      <c r="E363" s="1"/>
      <c r="F363" s="1"/>
      <c r="G363" s="1"/>
      <c r="H363" s="1"/>
      <c r="I363" s="379"/>
      <c r="J363" s="379"/>
      <c r="K363" s="379"/>
      <c r="L363" s="379"/>
      <c r="M363" s="379"/>
      <c r="N363" s="379"/>
      <c r="O363" s="379"/>
      <c r="P363" s="379"/>
      <c r="Q363" s="379"/>
      <c r="R363" s="379"/>
      <c r="S363" s="379"/>
      <c r="T363" s="379"/>
      <c r="U363" s="379"/>
      <c r="V363" s="379"/>
      <c r="W363" s="379"/>
      <c r="X363" s="379"/>
      <c r="Y363" s="379"/>
      <c r="Z363" s="379"/>
      <c r="AA363" s="379"/>
      <c r="AB363" s="379"/>
      <c r="AC363" s="379"/>
      <c r="AD363" s="379"/>
      <c r="AE363" s="379"/>
      <c r="AF363" s="379"/>
      <c r="AG363" s="379"/>
      <c r="AH363" s="379"/>
      <c r="AI363" s="379"/>
      <c r="AJ363" s="379"/>
      <c r="AK363" s="379"/>
      <c r="AL363" s="379"/>
      <c r="AM363" s="379"/>
      <c r="AO363" s="379"/>
      <c r="AP363" s="379"/>
      <c r="AQ363" s="379"/>
      <c r="AR363" s="379"/>
      <c r="AS363" s="379"/>
      <c r="AT363" s="379"/>
      <c r="AU363" s="379"/>
      <c r="AV363" s="379"/>
    </row>
    <row r="364" spans="1:48" ht="15.75" customHeight="1">
      <c r="A364" s="1"/>
      <c r="B364" s="1"/>
      <c r="C364" s="1"/>
      <c r="D364" s="1"/>
      <c r="E364" s="1"/>
      <c r="F364" s="1"/>
      <c r="G364" s="1"/>
      <c r="H364" s="1"/>
      <c r="I364" s="379"/>
      <c r="J364" s="379"/>
      <c r="K364" s="379"/>
      <c r="L364" s="379"/>
      <c r="M364" s="379"/>
      <c r="N364" s="379"/>
      <c r="O364" s="379"/>
      <c r="P364" s="379"/>
      <c r="Q364" s="379"/>
      <c r="R364" s="379"/>
      <c r="S364" s="379"/>
      <c r="T364" s="379"/>
      <c r="U364" s="379"/>
      <c r="V364" s="379"/>
      <c r="W364" s="379"/>
      <c r="X364" s="379"/>
      <c r="Y364" s="379"/>
      <c r="Z364" s="379"/>
      <c r="AA364" s="379"/>
      <c r="AB364" s="379"/>
      <c r="AC364" s="379"/>
      <c r="AD364" s="379"/>
      <c r="AE364" s="379"/>
      <c r="AF364" s="379"/>
      <c r="AG364" s="379"/>
      <c r="AH364" s="379"/>
      <c r="AI364" s="379"/>
      <c r="AJ364" s="379"/>
      <c r="AK364" s="379"/>
      <c r="AL364" s="379"/>
      <c r="AM364" s="379"/>
      <c r="AO364" s="379"/>
      <c r="AP364" s="379"/>
      <c r="AQ364" s="379"/>
      <c r="AR364" s="379"/>
      <c r="AS364" s="379"/>
      <c r="AT364" s="379"/>
      <c r="AU364" s="379"/>
      <c r="AV364" s="379"/>
    </row>
    <row r="365" spans="1:48" ht="15.75" customHeight="1">
      <c r="A365" s="1"/>
      <c r="B365" s="1"/>
      <c r="C365" s="1"/>
      <c r="D365" s="1"/>
      <c r="E365" s="1"/>
      <c r="F365" s="1"/>
      <c r="G365" s="1"/>
      <c r="H365" s="1"/>
      <c r="I365" s="379"/>
      <c r="J365" s="379"/>
      <c r="K365" s="379"/>
      <c r="L365" s="379"/>
      <c r="M365" s="379"/>
      <c r="N365" s="379"/>
      <c r="O365" s="379"/>
      <c r="P365" s="379"/>
      <c r="Q365" s="379"/>
      <c r="R365" s="379"/>
      <c r="S365" s="379"/>
      <c r="T365" s="379"/>
      <c r="U365" s="379"/>
      <c r="V365" s="379"/>
      <c r="W365" s="379"/>
      <c r="X365" s="379"/>
      <c r="Y365" s="379"/>
      <c r="Z365" s="379"/>
      <c r="AA365" s="379"/>
      <c r="AB365" s="379"/>
      <c r="AC365" s="379"/>
      <c r="AD365" s="379"/>
      <c r="AE365" s="379"/>
      <c r="AF365" s="379"/>
      <c r="AG365" s="379"/>
      <c r="AH365" s="379"/>
      <c r="AI365" s="379"/>
      <c r="AJ365" s="379"/>
      <c r="AK365" s="379"/>
      <c r="AL365" s="379"/>
      <c r="AM365" s="379"/>
      <c r="AO365" s="379"/>
      <c r="AP365" s="379"/>
      <c r="AQ365" s="379"/>
      <c r="AR365" s="379"/>
      <c r="AS365" s="379"/>
      <c r="AT365" s="379"/>
      <c r="AU365" s="379"/>
      <c r="AV365" s="379"/>
    </row>
    <row r="366" spans="1:48" ht="15.75" customHeight="1">
      <c r="A366" s="1"/>
      <c r="B366" s="1"/>
      <c r="C366" s="1"/>
      <c r="D366" s="1"/>
      <c r="E366" s="1"/>
      <c r="F366" s="1"/>
      <c r="G366" s="1"/>
      <c r="H366" s="1"/>
      <c r="I366" s="379"/>
      <c r="J366" s="379"/>
      <c r="K366" s="379"/>
      <c r="L366" s="379"/>
      <c r="M366" s="379"/>
      <c r="N366" s="379"/>
      <c r="O366" s="379"/>
      <c r="P366" s="379"/>
      <c r="Q366" s="379"/>
      <c r="R366" s="379"/>
      <c r="S366" s="379"/>
      <c r="T366" s="379"/>
      <c r="U366" s="379"/>
      <c r="V366" s="379"/>
      <c r="W366" s="379"/>
      <c r="X366" s="379"/>
      <c r="Y366" s="379"/>
      <c r="Z366" s="379"/>
      <c r="AA366" s="379"/>
      <c r="AB366" s="379"/>
      <c r="AC366" s="379"/>
      <c r="AD366" s="379"/>
      <c r="AE366" s="379"/>
      <c r="AF366" s="379"/>
      <c r="AG366" s="379"/>
      <c r="AH366" s="379"/>
      <c r="AI366" s="379"/>
      <c r="AJ366" s="379"/>
      <c r="AK366" s="379"/>
      <c r="AL366" s="379"/>
      <c r="AM366" s="379"/>
      <c r="AO366" s="379"/>
      <c r="AP366" s="379"/>
      <c r="AQ366" s="379"/>
      <c r="AR366" s="379"/>
      <c r="AS366" s="379"/>
      <c r="AT366" s="379"/>
      <c r="AU366" s="379"/>
      <c r="AV366" s="379"/>
    </row>
    <row r="367" spans="1:48" ht="15.75" customHeight="1">
      <c r="A367" s="1"/>
      <c r="B367" s="1"/>
      <c r="C367" s="1"/>
      <c r="D367" s="1"/>
      <c r="E367" s="1"/>
      <c r="F367" s="1"/>
      <c r="G367" s="1"/>
      <c r="H367" s="1"/>
      <c r="I367" s="379"/>
      <c r="J367" s="379"/>
      <c r="K367" s="379"/>
      <c r="L367" s="379"/>
      <c r="M367" s="379"/>
      <c r="N367" s="379"/>
      <c r="O367" s="379"/>
      <c r="P367" s="379"/>
      <c r="Q367" s="379"/>
      <c r="R367" s="379"/>
      <c r="S367" s="379"/>
      <c r="T367" s="379"/>
      <c r="U367" s="379"/>
      <c r="V367" s="379"/>
      <c r="W367" s="379"/>
      <c r="X367" s="379"/>
      <c r="Y367" s="379"/>
      <c r="Z367" s="379"/>
      <c r="AA367" s="379"/>
      <c r="AB367" s="379"/>
      <c r="AC367" s="379"/>
      <c r="AD367" s="379"/>
      <c r="AE367" s="379"/>
      <c r="AF367" s="379"/>
      <c r="AG367" s="379"/>
      <c r="AH367" s="379"/>
      <c r="AI367" s="379"/>
      <c r="AJ367" s="379"/>
      <c r="AK367" s="379"/>
      <c r="AL367" s="379"/>
      <c r="AM367" s="379"/>
      <c r="AO367" s="379"/>
      <c r="AP367" s="379"/>
      <c r="AQ367" s="379"/>
      <c r="AR367" s="379"/>
      <c r="AS367" s="379"/>
      <c r="AT367" s="379"/>
      <c r="AU367" s="379"/>
      <c r="AV367" s="379"/>
    </row>
    <row r="368" spans="1:48" ht="15.75" customHeight="1">
      <c r="A368" s="1"/>
      <c r="B368" s="1"/>
      <c r="C368" s="1"/>
      <c r="D368" s="1"/>
      <c r="E368" s="1"/>
      <c r="F368" s="1"/>
      <c r="G368" s="1"/>
      <c r="H368" s="1"/>
      <c r="I368" s="379"/>
      <c r="J368" s="379"/>
      <c r="K368" s="379"/>
      <c r="L368" s="379"/>
      <c r="M368" s="379"/>
      <c r="N368" s="379"/>
      <c r="O368" s="379"/>
      <c r="P368" s="379"/>
      <c r="Q368" s="379"/>
      <c r="R368" s="379"/>
      <c r="S368" s="379"/>
      <c r="T368" s="379"/>
      <c r="U368" s="379"/>
      <c r="V368" s="379"/>
      <c r="W368" s="379"/>
      <c r="X368" s="379"/>
      <c r="Y368" s="379"/>
      <c r="Z368" s="379"/>
      <c r="AA368" s="379"/>
      <c r="AB368" s="379"/>
      <c r="AC368" s="379"/>
      <c r="AD368" s="379"/>
      <c r="AE368" s="379"/>
      <c r="AF368" s="379"/>
      <c r="AG368" s="379"/>
      <c r="AH368" s="379"/>
      <c r="AI368" s="379"/>
      <c r="AJ368" s="379"/>
      <c r="AK368" s="379"/>
      <c r="AL368" s="379"/>
      <c r="AM368" s="379"/>
      <c r="AO368" s="379"/>
      <c r="AP368" s="379"/>
      <c r="AQ368" s="379"/>
      <c r="AR368" s="379"/>
      <c r="AS368" s="379"/>
      <c r="AT368" s="379"/>
      <c r="AU368" s="379"/>
      <c r="AV368" s="379"/>
    </row>
    <row r="369" spans="1:48" ht="15.75" customHeight="1">
      <c r="A369" s="1"/>
      <c r="B369" s="1"/>
      <c r="C369" s="1"/>
      <c r="D369" s="1"/>
      <c r="E369" s="1"/>
      <c r="F369" s="1"/>
      <c r="G369" s="1"/>
      <c r="H369" s="1"/>
      <c r="I369" s="379"/>
      <c r="J369" s="379"/>
      <c r="K369" s="379"/>
      <c r="L369" s="379"/>
      <c r="M369" s="379"/>
      <c r="N369" s="379"/>
      <c r="O369" s="379"/>
      <c r="P369" s="379"/>
      <c r="Q369" s="379"/>
      <c r="R369" s="379"/>
      <c r="S369" s="379"/>
      <c r="T369" s="379"/>
      <c r="U369" s="379"/>
      <c r="V369" s="379"/>
      <c r="W369" s="379"/>
      <c r="X369" s="379"/>
      <c r="Y369" s="379"/>
      <c r="Z369" s="379"/>
      <c r="AA369" s="379"/>
      <c r="AB369" s="379"/>
      <c r="AC369" s="379"/>
      <c r="AD369" s="379"/>
      <c r="AE369" s="379"/>
      <c r="AF369" s="379"/>
      <c r="AG369" s="379"/>
      <c r="AH369" s="379"/>
      <c r="AI369" s="379"/>
      <c r="AJ369" s="379"/>
      <c r="AK369" s="379"/>
      <c r="AL369" s="379"/>
      <c r="AM369" s="379"/>
      <c r="AO369" s="379"/>
      <c r="AP369" s="379"/>
      <c r="AQ369" s="379"/>
      <c r="AR369" s="379"/>
      <c r="AS369" s="379"/>
      <c r="AT369" s="379"/>
      <c r="AU369" s="379"/>
      <c r="AV369" s="379"/>
    </row>
    <row r="370" spans="1:48" ht="15.75" customHeight="1">
      <c r="A370" s="1"/>
      <c r="B370" s="1"/>
      <c r="C370" s="1"/>
      <c r="D370" s="1"/>
      <c r="E370" s="1"/>
      <c r="F370" s="1"/>
      <c r="G370" s="1"/>
      <c r="H370" s="1"/>
      <c r="I370" s="379"/>
      <c r="J370" s="379"/>
      <c r="K370" s="379"/>
      <c r="L370" s="379"/>
      <c r="M370" s="379"/>
      <c r="N370" s="379"/>
      <c r="O370" s="379"/>
      <c r="P370" s="379"/>
      <c r="Q370" s="379"/>
      <c r="R370" s="379"/>
      <c r="S370" s="379"/>
      <c r="T370" s="379"/>
      <c r="U370" s="379"/>
      <c r="V370" s="379"/>
      <c r="W370" s="379"/>
      <c r="X370" s="379"/>
      <c r="Y370" s="379"/>
      <c r="Z370" s="379"/>
      <c r="AA370" s="379"/>
      <c r="AB370" s="379"/>
      <c r="AC370" s="379"/>
      <c r="AD370" s="379"/>
      <c r="AE370" s="379"/>
      <c r="AF370" s="379"/>
      <c r="AG370" s="379"/>
      <c r="AH370" s="379"/>
      <c r="AI370" s="379"/>
      <c r="AJ370" s="379"/>
      <c r="AK370" s="379"/>
      <c r="AL370" s="379"/>
      <c r="AM370" s="379"/>
      <c r="AO370" s="379"/>
      <c r="AP370" s="379"/>
      <c r="AQ370" s="379"/>
      <c r="AR370" s="379"/>
      <c r="AS370" s="379"/>
      <c r="AT370" s="379"/>
      <c r="AU370" s="379"/>
      <c r="AV370" s="379"/>
    </row>
    <row r="371" spans="1:48" ht="15.75" customHeight="1">
      <c r="A371" s="1"/>
      <c r="B371" s="1"/>
      <c r="C371" s="1"/>
      <c r="D371" s="1"/>
      <c r="E371" s="1"/>
      <c r="F371" s="1"/>
      <c r="G371" s="1"/>
      <c r="H371" s="1"/>
      <c r="I371" s="379"/>
      <c r="J371" s="379"/>
      <c r="K371" s="379"/>
      <c r="L371" s="379"/>
      <c r="M371" s="379"/>
      <c r="N371" s="379"/>
      <c r="O371" s="379"/>
      <c r="P371" s="379"/>
      <c r="Q371" s="379"/>
      <c r="R371" s="379"/>
      <c r="S371" s="379"/>
      <c r="T371" s="379"/>
      <c r="U371" s="379"/>
      <c r="V371" s="379"/>
      <c r="W371" s="379"/>
      <c r="X371" s="379"/>
      <c r="Y371" s="379"/>
      <c r="Z371" s="379"/>
      <c r="AA371" s="379"/>
      <c r="AB371" s="379"/>
      <c r="AC371" s="379"/>
      <c r="AD371" s="379"/>
      <c r="AE371" s="379"/>
      <c r="AF371" s="379"/>
      <c r="AG371" s="379"/>
      <c r="AH371" s="379"/>
      <c r="AI371" s="379"/>
      <c r="AJ371" s="379"/>
      <c r="AK371" s="379"/>
      <c r="AL371" s="379"/>
      <c r="AM371" s="379"/>
      <c r="AO371" s="379"/>
      <c r="AP371" s="379"/>
      <c r="AQ371" s="379"/>
      <c r="AR371" s="379"/>
      <c r="AS371" s="379"/>
      <c r="AT371" s="379"/>
      <c r="AU371" s="379"/>
      <c r="AV371" s="379"/>
    </row>
    <row r="372" spans="1:48" ht="15.75" customHeight="1">
      <c r="A372" s="1"/>
      <c r="B372" s="1"/>
      <c r="C372" s="1"/>
      <c r="D372" s="1"/>
      <c r="E372" s="1"/>
      <c r="F372" s="1"/>
      <c r="G372" s="1"/>
      <c r="H372" s="1"/>
      <c r="I372" s="379"/>
      <c r="J372" s="379"/>
      <c r="K372" s="379"/>
      <c r="L372" s="379"/>
      <c r="M372" s="379"/>
      <c r="N372" s="379"/>
      <c r="O372" s="379"/>
      <c r="P372" s="379"/>
      <c r="Q372" s="379"/>
      <c r="R372" s="379"/>
      <c r="S372" s="379"/>
      <c r="T372" s="379"/>
      <c r="U372" s="379"/>
      <c r="V372" s="379"/>
      <c r="W372" s="379"/>
      <c r="X372" s="379"/>
      <c r="Y372" s="379"/>
      <c r="Z372" s="379"/>
      <c r="AA372" s="379"/>
      <c r="AB372" s="379"/>
      <c r="AC372" s="379"/>
      <c r="AD372" s="379"/>
      <c r="AE372" s="379"/>
      <c r="AF372" s="379"/>
      <c r="AG372" s="379"/>
      <c r="AH372" s="379"/>
      <c r="AI372" s="379"/>
      <c r="AJ372" s="379"/>
      <c r="AK372" s="379"/>
      <c r="AL372" s="379"/>
      <c r="AM372" s="379"/>
      <c r="AO372" s="379"/>
      <c r="AP372" s="379"/>
      <c r="AQ372" s="379"/>
      <c r="AR372" s="379"/>
      <c r="AS372" s="379"/>
      <c r="AT372" s="379"/>
      <c r="AU372" s="379"/>
      <c r="AV372" s="379"/>
    </row>
    <row r="373" spans="1:48" ht="15.75" customHeight="1">
      <c r="A373" s="1"/>
      <c r="B373" s="1"/>
      <c r="C373" s="1"/>
      <c r="D373" s="1"/>
      <c r="E373" s="1"/>
      <c r="F373" s="1"/>
      <c r="G373" s="1"/>
      <c r="H373" s="1"/>
      <c r="I373" s="379"/>
      <c r="J373" s="379"/>
      <c r="K373" s="379"/>
      <c r="L373" s="379"/>
      <c r="M373" s="379"/>
      <c r="N373" s="379"/>
      <c r="O373" s="379"/>
      <c r="P373" s="379"/>
      <c r="Q373" s="379"/>
      <c r="R373" s="379"/>
      <c r="S373" s="379"/>
      <c r="T373" s="379"/>
      <c r="U373" s="379"/>
      <c r="V373" s="379"/>
      <c r="W373" s="379"/>
      <c r="X373" s="379"/>
      <c r="Y373" s="379"/>
      <c r="Z373" s="379"/>
      <c r="AA373" s="379"/>
      <c r="AB373" s="379"/>
      <c r="AC373" s="379"/>
      <c r="AD373" s="379"/>
      <c r="AE373" s="379"/>
      <c r="AF373" s="379"/>
      <c r="AG373" s="379"/>
      <c r="AH373" s="379"/>
      <c r="AI373" s="379"/>
      <c r="AJ373" s="379"/>
      <c r="AK373" s="379"/>
      <c r="AL373" s="379"/>
      <c r="AM373" s="379"/>
      <c r="AO373" s="379"/>
      <c r="AP373" s="379"/>
      <c r="AQ373" s="379"/>
      <c r="AR373" s="379"/>
      <c r="AS373" s="379"/>
      <c r="AT373" s="379"/>
      <c r="AU373" s="379"/>
      <c r="AV373" s="379"/>
    </row>
    <row r="374" spans="1:48" ht="15.75" customHeight="1">
      <c r="A374" s="1"/>
      <c r="B374" s="1"/>
      <c r="C374" s="1"/>
      <c r="D374" s="1"/>
      <c r="E374" s="1"/>
      <c r="F374" s="1"/>
      <c r="G374" s="1"/>
      <c r="H374" s="1"/>
      <c r="I374" s="379"/>
      <c r="J374" s="379"/>
      <c r="K374" s="379"/>
      <c r="L374" s="379"/>
      <c r="M374" s="379"/>
      <c r="N374" s="379"/>
      <c r="O374" s="379"/>
      <c r="P374" s="379"/>
      <c r="Q374" s="379"/>
      <c r="R374" s="379"/>
      <c r="S374" s="379"/>
      <c r="T374" s="379"/>
      <c r="U374" s="379"/>
      <c r="V374" s="379"/>
      <c r="W374" s="379"/>
      <c r="X374" s="379"/>
      <c r="Y374" s="379"/>
      <c r="Z374" s="379"/>
      <c r="AA374" s="379"/>
      <c r="AB374" s="379"/>
      <c r="AC374" s="379"/>
      <c r="AD374" s="379"/>
      <c r="AE374" s="379"/>
      <c r="AF374" s="379"/>
      <c r="AG374" s="379"/>
      <c r="AH374" s="379"/>
      <c r="AI374" s="379"/>
      <c r="AJ374" s="379"/>
      <c r="AK374" s="379"/>
      <c r="AL374" s="379"/>
      <c r="AM374" s="379"/>
      <c r="AO374" s="379"/>
      <c r="AP374" s="379"/>
      <c r="AQ374" s="379"/>
      <c r="AR374" s="379"/>
      <c r="AS374" s="379"/>
      <c r="AT374" s="379"/>
      <c r="AU374" s="379"/>
      <c r="AV374" s="379"/>
    </row>
    <row r="375" spans="1:48" ht="15.75" customHeight="1">
      <c r="A375" s="1"/>
      <c r="B375" s="1"/>
      <c r="C375" s="1"/>
      <c r="D375" s="1"/>
      <c r="E375" s="1"/>
      <c r="F375" s="1"/>
      <c r="G375" s="1"/>
      <c r="H375" s="1"/>
      <c r="I375" s="379"/>
      <c r="J375" s="379"/>
      <c r="K375" s="379"/>
      <c r="L375" s="379"/>
      <c r="M375" s="379"/>
      <c r="N375" s="379"/>
      <c r="O375" s="379"/>
      <c r="P375" s="379"/>
      <c r="Q375" s="379"/>
      <c r="R375" s="379"/>
      <c r="S375" s="379"/>
      <c r="T375" s="379"/>
      <c r="U375" s="379"/>
      <c r="V375" s="379"/>
      <c r="W375" s="379"/>
      <c r="X375" s="379"/>
      <c r="Y375" s="379"/>
      <c r="Z375" s="379"/>
      <c r="AA375" s="379"/>
      <c r="AB375" s="379"/>
      <c r="AC375" s="379"/>
      <c r="AD375" s="379"/>
      <c r="AE375" s="379"/>
      <c r="AF375" s="379"/>
      <c r="AG375" s="379"/>
      <c r="AH375" s="379"/>
      <c r="AI375" s="379"/>
      <c r="AJ375" s="379"/>
      <c r="AK375" s="379"/>
      <c r="AL375" s="379"/>
      <c r="AM375" s="379"/>
      <c r="AO375" s="379"/>
      <c r="AP375" s="379"/>
      <c r="AQ375" s="379"/>
      <c r="AR375" s="379"/>
      <c r="AS375" s="379"/>
      <c r="AT375" s="379"/>
      <c r="AU375" s="379"/>
      <c r="AV375" s="379"/>
    </row>
    <row r="376" spans="1:48" ht="15.75" customHeight="1">
      <c r="A376" s="1"/>
      <c r="B376" s="1"/>
      <c r="C376" s="1"/>
      <c r="D376" s="1"/>
      <c r="E376" s="1"/>
      <c r="F376" s="1"/>
      <c r="G376" s="1"/>
      <c r="H376" s="1"/>
      <c r="I376" s="379"/>
      <c r="J376" s="379"/>
      <c r="K376" s="379"/>
      <c r="L376" s="379"/>
      <c r="M376" s="379"/>
      <c r="N376" s="379"/>
      <c r="O376" s="379"/>
      <c r="P376" s="379"/>
      <c r="Q376" s="379"/>
      <c r="R376" s="379"/>
      <c r="S376" s="379"/>
      <c r="T376" s="379"/>
      <c r="U376" s="379"/>
      <c r="V376" s="379"/>
      <c r="W376" s="379"/>
      <c r="X376" s="379"/>
      <c r="Y376" s="379"/>
      <c r="Z376" s="379"/>
      <c r="AA376" s="379"/>
      <c r="AB376" s="379"/>
      <c r="AC376" s="379"/>
      <c r="AD376" s="379"/>
      <c r="AE376" s="379"/>
      <c r="AF376" s="379"/>
      <c r="AG376" s="379"/>
      <c r="AH376" s="379"/>
      <c r="AI376" s="379"/>
      <c r="AJ376" s="379"/>
      <c r="AK376" s="379"/>
      <c r="AL376" s="379"/>
      <c r="AM376" s="379"/>
      <c r="AO376" s="379"/>
      <c r="AP376" s="379"/>
      <c r="AQ376" s="379"/>
      <c r="AR376" s="379"/>
      <c r="AS376" s="379"/>
      <c r="AT376" s="379"/>
      <c r="AU376" s="379"/>
      <c r="AV376" s="379"/>
    </row>
    <row r="377" spans="1:48" ht="15.75" customHeight="1">
      <c r="A377" s="1"/>
      <c r="B377" s="1"/>
      <c r="C377" s="1"/>
      <c r="D377" s="1"/>
      <c r="E377" s="1"/>
      <c r="F377" s="1"/>
      <c r="G377" s="1"/>
      <c r="H377" s="1"/>
      <c r="I377" s="379"/>
      <c r="J377" s="379"/>
      <c r="K377" s="379"/>
      <c r="L377" s="379"/>
      <c r="M377" s="379"/>
      <c r="N377" s="379"/>
      <c r="O377" s="379"/>
      <c r="P377" s="379"/>
      <c r="Q377" s="379"/>
      <c r="R377" s="379"/>
      <c r="S377" s="379"/>
      <c r="T377" s="379"/>
      <c r="U377" s="379"/>
      <c r="V377" s="379"/>
      <c r="W377" s="379"/>
      <c r="X377" s="379"/>
      <c r="Y377" s="379"/>
      <c r="Z377" s="379"/>
      <c r="AA377" s="379"/>
      <c r="AB377" s="379"/>
      <c r="AC377" s="379"/>
      <c r="AD377" s="379"/>
      <c r="AE377" s="379"/>
      <c r="AF377" s="379"/>
      <c r="AG377" s="379"/>
      <c r="AH377" s="379"/>
      <c r="AI377" s="379"/>
      <c r="AJ377" s="379"/>
      <c r="AK377" s="379"/>
      <c r="AL377" s="379"/>
      <c r="AM377" s="379"/>
      <c r="AO377" s="379"/>
      <c r="AP377" s="379"/>
      <c r="AQ377" s="379"/>
      <c r="AR377" s="379"/>
      <c r="AS377" s="379"/>
      <c r="AT377" s="379"/>
      <c r="AU377" s="379"/>
      <c r="AV377" s="379"/>
    </row>
    <row r="378" spans="1:48" ht="15.75" customHeight="1">
      <c r="A378" s="1"/>
      <c r="B378" s="1"/>
      <c r="C378" s="1"/>
      <c r="D378" s="1"/>
      <c r="E378" s="1"/>
      <c r="F378" s="1"/>
      <c r="G378" s="1"/>
      <c r="H378" s="1"/>
      <c r="I378" s="379"/>
      <c r="J378" s="379"/>
      <c r="K378" s="379"/>
      <c r="L378" s="379"/>
      <c r="M378" s="379"/>
      <c r="N378" s="379"/>
      <c r="O378" s="379"/>
      <c r="P378" s="379"/>
      <c r="Q378" s="379"/>
      <c r="R378" s="379"/>
      <c r="S378" s="379"/>
      <c r="T378" s="379"/>
      <c r="U378" s="379"/>
      <c r="V378" s="379"/>
      <c r="W378" s="379"/>
      <c r="X378" s="379"/>
      <c r="Y378" s="379"/>
      <c r="Z378" s="379"/>
      <c r="AA378" s="379"/>
      <c r="AB378" s="379"/>
      <c r="AC378" s="379"/>
      <c r="AD378" s="379"/>
      <c r="AE378" s="379"/>
      <c r="AF378" s="379"/>
      <c r="AG378" s="379"/>
      <c r="AH378" s="379"/>
      <c r="AI378" s="379"/>
      <c r="AJ378" s="379"/>
      <c r="AK378" s="379"/>
      <c r="AL378" s="379"/>
      <c r="AM378" s="379"/>
      <c r="AO378" s="379"/>
      <c r="AP378" s="379"/>
      <c r="AQ378" s="379"/>
      <c r="AR378" s="379"/>
      <c r="AS378" s="379"/>
      <c r="AT378" s="379"/>
      <c r="AU378" s="379"/>
      <c r="AV378" s="379"/>
    </row>
    <row r="379" spans="1:48" ht="15.75" customHeight="1">
      <c r="A379" s="1"/>
      <c r="B379" s="1"/>
      <c r="C379" s="1"/>
      <c r="D379" s="1"/>
      <c r="E379" s="1"/>
      <c r="F379" s="1"/>
      <c r="G379" s="1"/>
      <c r="H379" s="1"/>
      <c r="I379" s="379"/>
      <c r="J379" s="379"/>
      <c r="K379" s="379"/>
      <c r="L379" s="379"/>
      <c r="M379" s="379"/>
      <c r="N379" s="379"/>
      <c r="O379" s="379"/>
      <c r="P379" s="379"/>
      <c r="Q379" s="379"/>
      <c r="R379" s="379"/>
      <c r="S379" s="379"/>
      <c r="T379" s="379"/>
      <c r="U379" s="379"/>
      <c r="V379" s="379"/>
      <c r="W379" s="379"/>
      <c r="X379" s="379"/>
      <c r="Y379" s="379"/>
      <c r="Z379" s="379"/>
      <c r="AA379" s="379"/>
      <c r="AB379" s="379"/>
      <c r="AC379" s="379"/>
      <c r="AD379" s="379"/>
      <c r="AE379" s="379"/>
      <c r="AF379" s="379"/>
      <c r="AG379" s="379"/>
      <c r="AH379" s="379"/>
      <c r="AI379" s="379"/>
      <c r="AJ379" s="379"/>
      <c r="AK379" s="379"/>
      <c r="AL379" s="379"/>
      <c r="AM379" s="379"/>
      <c r="AO379" s="379"/>
      <c r="AP379" s="379"/>
      <c r="AQ379" s="379"/>
      <c r="AR379" s="379"/>
      <c r="AS379" s="379"/>
      <c r="AT379" s="379"/>
      <c r="AU379" s="379"/>
      <c r="AV379" s="379"/>
    </row>
    <row r="380" spans="1:48" ht="15.75" customHeight="1">
      <c r="A380" s="1"/>
      <c r="B380" s="1"/>
      <c r="C380" s="1"/>
      <c r="D380" s="1"/>
      <c r="E380" s="1"/>
      <c r="F380" s="1"/>
      <c r="G380" s="1"/>
      <c r="H380" s="1"/>
      <c r="I380" s="379"/>
      <c r="J380" s="379"/>
      <c r="K380" s="379"/>
      <c r="L380" s="379"/>
      <c r="M380" s="379"/>
      <c r="N380" s="379"/>
      <c r="O380" s="379"/>
      <c r="P380" s="379"/>
      <c r="Q380" s="379"/>
      <c r="R380" s="379"/>
      <c r="S380" s="379"/>
      <c r="T380" s="379"/>
      <c r="U380" s="379"/>
      <c r="V380" s="379"/>
      <c r="W380" s="379"/>
      <c r="X380" s="379"/>
      <c r="Y380" s="379"/>
      <c r="Z380" s="379"/>
      <c r="AA380" s="379"/>
      <c r="AB380" s="379"/>
      <c r="AC380" s="379"/>
      <c r="AD380" s="379"/>
      <c r="AE380" s="379"/>
      <c r="AF380" s="379"/>
      <c r="AG380" s="379"/>
      <c r="AH380" s="379"/>
      <c r="AI380" s="379"/>
      <c r="AJ380" s="379"/>
      <c r="AK380" s="379"/>
      <c r="AL380" s="379"/>
      <c r="AM380" s="379"/>
      <c r="AO380" s="379"/>
      <c r="AP380" s="379"/>
      <c r="AQ380" s="379"/>
      <c r="AR380" s="379"/>
      <c r="AS380" s="379"/>
      <c r="AT380" s="379"/>
      <c r="AU380" s="379"/>
      <c r="AV380" s="379"/>
    </row>
    <row r="381" spans="1:48" ht="15.75" customHeight="1">
      <c r="A381" s="1"/>
      <c r="B381" s="1"/>
      <c r="C381" s="1"/>
      <c r="D381" s="1"/>
      <c r="E381" s="1"/>
      <c r="F381" s="1"/>
      <c r="G381" s="1"/>
      <c r="H381" s="1"/>
      <c r="I381" s="379"/>
      <c r="J381" s="379"/>
      <c r="K381" s="379"/>
      <c r="L381" s="379"/>
      <c r="M381" s="379"/>
      <c r="N381" s="379"/>
      <c r="O381" s="379"/>
      <c r="P381" s="379"/>
      <c r="Q381" s="379"/>
      <c r="R381" s="379"/>
      <c r="S381" s="379"/>
      <c r="T381" s="379"/>
      <c r="U381" s="379"/>
      <c r="V381" s="379"/>
      <c r="W381" s="379"/>
      <c r="X381" s="379"/>
      <c r="Y381" s="379"/>
      <c r="Z381" s="379"/>
      <c r="AA381" s="379"/>
      <c r="AB381" s="379"/>
      <c r="AC381" s="379"/>
      <c r="AD381" s="379"/>
      <c r="AE381" s="379"/>
      <c r="AF381" s="379"/>
      <c r="AG381" s="379"/>
      <c r="AH381" s="379"/>
      <c r="AI381" s="379"/>
      <c r="AJ381" s="379"/>
      <c r="AK381" s="379"/>
      <c r="AL381" s="379"/>
      <c r="AM381" s="379"/>
      <c r="AO381" s="379"/>
      <c r="AP381" s="379"/>
      <c r="AQ381" s="379"/>
      <c r="AR381" s="379"/>
      <c r="AS381" s="379"/>
      <c r="AT381" s="379"/>
      <c r="AU381" s="379"/>
      <c r="AV381" s="379"/>
    </row>
    <row r="382" spans="1:48" ht="15.75" customHeight="1">
      <c r="A382" s="1"/>
      <c r="B382" s="1"/>
      <c r="C382" s="1"/>
      <c r="D382" s="1"/>
      <c r="E382" s="1"/>
      <c r="F382" s="1"/>
      <c r="G382" s="1"/>
      <c r="H382" s="1"/>
      <c r="I382" s="379"/>
      <c r="J382" s="379"/>
      <c r="K382" s="379"/>
      <c r="L382" s="379"/>
      <c r="M382" s="379"/>
      <c r="N382" s="379"/>
      <c r="O382" s="379"/>
      <c r="P382" s="379"/>
      <c r="Q382" s="379"/>
      <c r="R382" s="379"/>
      <c r="S382" s="379"/>
      <c r="T382" s="379"/>
      <c r="U382" s="379"/>
      <c r="V382" s="379"/>
      <c r="W382" s="379"/>
      <c r="X382" s="379"/>
      <c r="Y382" s="379"/>
      <c r="Z382" s="379"/>
      <c r="AA382" s="379"/>
      <c r="AB382" s="379"/>
      <c r="AC382" s="379"/>
      <c r="AD382" s="379"/>
      <c r="AE382" s="379"/>
      <c r="AF382" s="379"/>
      <c r="AG382" s="379"/>
      <c r="AH382" s="379"/>
      <c r="AI382" s="379"/>
      <c r="AJ382" s="379"/>
      <c r="AK382" s="379"/>
      <c r="AL382" s="379"/>
      <c r="AM382" s="379"/>
      <c r="AO382" s="379"/>
      <c r="AP382" s="379"/>
      <c r="AQ382" s="379"/>
      <c r="AR382" s="379"/>
      <c r="AS382" s="379"/>
      <c r="AT382" s="379"/>
      <c r="AU382" s="379"/>
      <c r="AV382" s="379"/>
    </row>
    <row r="383" spans="1:48" ht="15.75" customHeight="1">
      <c r="A383" s="1"/>
      <c r="B383" s="1"/>
      <c r="C383" s="1"/>
      <c r="D383" s="1"/>
      <c r="E383" s="1"/>
      <c r="F383" s="1"/>
      <c r="G383" s="1"/>
      <c r="H383" s="1"/>
      <c r="I383" s="379"/>
      <c r="J383" s="379"/>
      <c r="K383" s="379"/>
      <c r="L383" s="379"/>
      <c r="M383" s="379"/>
      <c r="N383" s="379"/>
      <c r="O383" s="379"/>
      <c r="P383" s="379"/>
      <c r="Q383" s="379"/>
      <c r="R383" s="379"/>
      <c r="S383" s="379"/>
      <c r="T383" s="379"/>
      <c r="U383" s="379"/>
      <c r="V383" s="379"/>
      <c r="W383" s="379"/>
      <c r="X383" s="379"/>
      <c r="Y383" s="379"/>
      <c r="Z383" s="379"/>
      <c r="AA383" s="379"/>
      <c r="AB383" s="379"/>
      <c r="AC383" s="379"/>
      <c r="AD383" s="379"/>
      <c r="AE383" s="379"/>
      <c r="AF383" s="379"/>
      <c r="AG383" s="379"/>
      <c r="AH383" s="379"/>
      <c r="AI383" s="379"/>
      <c r="AJ383" s="379"/>
      <c r="AK383" s="379"/>
      <c r="AL383" s="379"/>
      <c r="AM383" s="379"/>
      <c r="AO383" s="379"/>
      <c r="AP383" s="379"/>
      <c r="AQ383" s="379"/>
      <c r="AR383" s="379"/>
      <c r="AS383" s="379"/>
      <c r="AT383" s="379"/>
      <c r="AU383" s="379"/>
      <c r="AV383" s="379"/>
    </row>
    <row r="384" spans="1:48" ht="15.75" customHeight="1">
      <c r="A384" s="1"/>
      <c r="B384" s="1"/>
      <c r="C384" s="1"/>
      <c r="D384" s="1"/>
      <c r="E384" s="1"/>
      <c r="F384" s="1"/>
      <c r="G384" s="1"/>
      <c r="H384" s="1"/>
      <c r="I384" s="379"/>
      <c r="J384" s="379"/>
      <c r="K384" s="379"/>
      <c r="L384" s="379"/>
      <c r="M384" s="379"/>
      <c r="N384" s="379"/>
      <c r="O384" s="379"/>
      <c r="P384" s="379"/>
      <c r="Q384" s="379"/>
      <c r="R384" s="379"/>
      <c r="S384" s="379"/>
      <c r="T384" s="379"/>
      <c r="U384" s="379"/>
      <c r="V384" s="379"/>
      <c r="W384" s="379"/>
      <c r="X384" s="379"/>
      <c r="Y384" s="379"/>
      <c r="Z384" s="379"/>
      <c r="AA384" s="379"/>
      <c r="AB384" s="379"/>
      <c r="AC384" s="379"/>
      <c r="AD384" s="379"/>
      <c r="AE384" s="379"/>
      <c r="AF384" s="379"/>
      <c r="AG384" s="379"/>
      <c r="AH384" s="379"/>
      <c r="AI384" s="379"/>
      <c r="AJ384" s="379"/>
      <c r="AK384" s="379"/>
      <c r="AL384" s="379"/>
      <c r="AM384" s="379"/>
      <c r="AO384" s="379"/>
      <c r="AP384" s="379"/>
      <c r="AQ384" s="379"/>
      <c r="AR384" s="379"/>
      <c r="AS384" s="379"/>
      <c r="AT384" s="379"/>
      <c r="AU384" s="379"/>
      <c r="AV384" s="379"/>
    </row>
    <row r="385" spans="1:48" ht="15.75" customHeight="1">
      <c r="A385" s="1"/>
      <c r="B385" s="1"/>
      <c r="C385" s="1"/>
      <c r="D385" s="1"/>
      <c r="E385" s="1"/>
      <c r="F385" s="1"/>
      <c r="G385" s="1"/>
      <c r="H385" s="1"/>
      <c r="I385" s="379"/>
      <c r="J385" s="379"/>
      <c r="K385" s="379"/>
      <c r="L385" s="379"/>
      <c r="M385" s="379"/>
      <c r="N385" s="379"/>
      <c r="O385" s="379"/>
      <c r="P385" s="379"/>
      <c r="Q385" s="379"/>
      <c r="R385" s="379"/>
      <c r="S385" s="379"/>
      <c r="T385" s="379"/>
      <c r="U385" s="379"/>
      <c r="V385" s="379"/>
      <c r="W385" s="379"/>
      <c r="X385" s="379"/>
      <c r="Y385" s="379"/>
      <c r="Z385" s="379"/>
      <c r="AA385" s="379"/>
      <c r="AB385" s="379"/>
      <c r="AC385" s="379"/>
      <c r="AD385" s="379"/>
      <c r="AE385" s="379"/>
      <c r="AF385" s="379"/>
      <c r="AG385" s="379"/>
      <c r="AH385" s="379"/>
      <c r="AI385" s="379"/>
      <c r="AJ385" s="379"/>
      <c r="AK385" s="379"/>
      <c r="AL385" s="379"/>
      <c r="AM385" s="379"/>
      <c r="AO385" s="379"/>
      <c r="AP385" s="379"/>
      <c r="AQ385" s="379"/>
      <c r="AR385" s="379"/>
      <c r="AS385" s="379"/>
      <c r="AT385" s="379"/>
      <c r="AU385" s="379"/>
      <c r="AV385" s="379"/>
    </row>
    <row r="386" spans="1:48" ht="15.75" customHeight="1">
      <c r="A386" s="1"/>
      <c r="B386" s="1"/>
      <c r="C386" s="1"/>
      <c r="D386" s="1"/>
      <c r="E386" s="1"/>
      <c r="F386" s="1"/>
      <c r="G386" s="1"/>
      <c r="H386" s="1"/>
      <c r="I386" s="379"/>
      <c r="J386" s="379"/>
      <c r="K386" s="379"/>
      <c r="L386" s="379"/>
      <c r="M386" s="379"/>
      <c r="N386" s="379"/>
      <c r="O386" s="379"/>
      <c r="P386" s="379"/>
      <c r="Q386" s="379"/>
      <c r="R386" s="379"/>
      <c r="S386" s="379"/>
      <c r="T386" s="379"/>
      <c r="U386" s="379"/>
      <c r="V386" s="379"/>
      <c r="W386" s="379"/>
      <c r="X386" s="379"/>
      <c r="Y386" s="379"/>
      <c r="Z386" s="379"/>
      <c r="AA386" s="379"/>
      <c r="AB386" s="379"/>
      <c r="AC386" s="379"/>
      <c r="AD386" s="379"/>
      <c r="AE386" s="379"/>
      <c r="AF386" s="379"/>
      <c r="AG386" s="379"/>
      <c r="AH386" s="379"/>
      <c r="AI386" s="379"/>
      <c r="AJ386" s="379"/>
      <c r="AK386" s="379"/>
      <c r="AL386" s="379"/>
      <c r="AM386" s="379"/>
      <c r="AO386" s="379"/>
      <c r="AP386" s="379"/>
      <c r="AQ386" s="379"/>
      <c r="AR386" s="379"/>
      <c r="AS386" s="379"/>
      <c r="AT386" s="379"/>
      <c r="AU386" s="379"/>
      <c r="AV386" s="379"/>
    </row>
    <row r="387" spans="1:48" ht="15.75" customHeight="1">
      <c r="A387" s="1"/>
      <c r="B387" s="1"/>
      <c r="C387" s="1"/>
      <c r="D387" s="1"/>
      <c r="E387" s="1"/>
      <c r="F387" s="1"/>
      <c r="G387" s="1"/>
      <c r="H387" s="1"/>
      <c r="I387" s="379"/>
      <c r="J387" s="379"/>
      <c r="K387" s="379"/>
      <c r="L387" s="379"/>
      <c r="M387" s="379"/>
      <c r="N387" s="379"/>
      <c r="O387" s="379"/>
      <c r="P387" s="379"/>
      <c r="Q387" s="379"/>
      <c r="R387" s="379"/>
      <c r="S387" s="379"/>
      <c r="T387" s="379"/>
      <c r="U387" s="379"/>
      <c r="V387" s="379"/>
      <c r="W387" s="379"/>
      <c r="X387" s="379"/>
      <c r="Y387" s="379"/>
      <c r="Z387" s="379"/>
      <c r="AA387" s="379"/>
      <c r="AB387" s="379"/>
      <c r="AC387" s="379"/>
      <c r="AD387" s="379"/>
      <c r="AE387" s="379"/>
      <c r="AF387" s="379"/>
      <c r="AG387" s="379"/>
      <c r="AH387" s="379"/>
      <c r="AI387" s="379"/>
      <c r="AJ387" s="379"/>
      <c r="AK387" s="379"/>
      <c r="AL387" s="379"/>
      <c r="AM387" s="379"/>
      <c r="AO387" s="379"/>
      <c r="AP387" s="379"/>
      <c r="AQ387" s="379"/>
      <c r="AR387" s="379"/>
      <c r="AS387" s="379"/>
      <c r="AT387" s="379"/>
      <c r="AU387" s="379"/>
      <c r="AV387" s="379"/>
    </row>
    <row r="388" spans="1:48" ht="15.75" customHeight="1">
      <c r="A388" s="1"/>
      <c r="B388" s="1"/>
      <c r="C388" s="1"/>
      <c r="D388" s="1"/>
      <c r="E388" s="1"/>
      <c r="F388" s="1"/>
      <c r="G388" s="1"/>
      <c r="H388" s="1"/>
      <c r="I388" s="379"/>
      <c r="J388" s="379"/>
      <c r="K388" s="379"/>
      <c r="L388" s="379"/>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O388" s="379"/>
      <c r="AP388" s="379"/>
      <c r="AQ388" s="379"/>
      <c r="AR388" s="379"/>
      <c r="AS388" s="379"/>
      <c r="AT388" s="379"/>
      <c r="AU388" s="379"/>
      <c r="AV388" s="379"/>
    </row>
    <row r="389" spans="1:48" ht="15.75" customHeight="1">
      <c r="A389" s="1"/>
      <c r="B389" s="1"/>
      <c r="C389" s="1"/>
      <c r="D389" s="1"/>
      <c r="E389" s="1"/>
      <c r="F389" s="1"/>
      <c r="G389" s="1"/>
      <c r="H389" s="1"/>
      <c r="I389" s="379"/>
      <c r="J389" s="379"/>
      <c r="K389" s="379"/>
      <c r="L389" s="379"/>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O389" s="379"/>
      <c r="AP389" s="379"/>
      <c r="AQ389" s="379"/>
      <c r="AR389" s="379"/>
      <c r="AS389" s="379"/>
      <c r="AT389" s="379"/>
      <c r="AU389" s="379"/>
      <c r="AV389" s="379"/>
    </row>
    <row r="390" spans="1:48" ht="15.75" customHeight="1">
      <c r="A390" s="1"/>
      <c r="B390" s="1"/>
      <c r="C390" s="1"/>
      <c r="D390" s="1"/>
      <c r="E390" s="1"/>
      <c r="F390" s="1"/>
      <c r="G390" s="1"/>
      <c r="H390" s="1"/>
      <c r="I390" s="379"/>
      <c r="J390" s="379"/>
      <c r="K390" s="379"/>
      <c r="L390" s="379"/>
      <c r="M390" s="379"/>
      <c r="N390" s="379"/>
      <c r="O390" s="379"/>
      <c r="P390" s="379"/>
      <c r="Q390" s="379"/>
      <c r="R390" s="379"/>
      <c r="S390" s="379"/>
      <c r="T390" s="379"/>
      <c r="U390" s="379"/>
      <c r="V390" s="379"/>
      <c r="W390" s="379"/>
      <c r="X390" s="379"/>
      <c r="Y390" s="379"/>
      <c r="Z390" s="379"/>
      <c r="AA390" s="379"/>
      <c r="AB390" s="379"/>
      <c r="AC390" s="379"/>
      <c r="AD390" s="379"/>
      <c r="AE390" s="379"/>
      <c r="AF390" s="379"/>
      <c r="AG390" s="379"/>
      <c r="AH390" s="379"/>
      <c r="AI390" s="379"/>
      <c r="AJ390" s="379"/>
      <c r="AK390" s="379"/>
      <c r="AL390" s="379"/>
      <c r="AM390" s="379"/>
      <c r="AO390" s="379"/>
      <c r="AP390" s="379"/>
      <c r="AQ390" s="379"/>
      <c r="AR390" s="379"/>
      <c r="AS390" s="379"/>
      <c r="AT390" s="379"/>
      <c r="AU390" s="379"/>
      <c r="AV390" s="379"/>
    </row>
    <row r="391" spans="1:48" ht="15.75" customHeight="1">
      <c r="A391" s="1"/>
      <c r="B391" s="1"/>
      <c r="C391" s="1"/>
      <c r="D391" s="1"/>
      <c r="E391" s="1"/>
      <c r="F391" s="1"/>
      <c r="G391" s="1"/>
      <c r="H391" s="1"/>
      <c r="I391" s="379"/>
      <c r="J391" s="379"/>
      <c r="K391" s="379"/>
      <c r="L391" s="379"/>
      <c r="M391" s="379"/>
      <c r="N391" s="379"/>
      <c r="O391" s="379"/>
      <c r="P391" s="379"/>
      <c r="Q391" s="379"/>
      <c r="R391" s="379"/>
      <c r="S391" s="379"/>
      <c r="T391" s="379"/>
      <c r="U391" s="379"/>
      <c r="V391" s="379"/>
      <c r="W391" s="379"/>
      <c r="X391" s="379"/>
      <c r="Y391" s="379"/>
      <c r="Z391" s="379"/>
      <c r="AA391" s="379"/>
      <c r="AB391" s="379"/>
      <c r="AC391" s="379"/>
      <c r="AD391" s="379"/>
      <c r="AE391" s="379"/>
      <c r="AF391" s="379"/>
      <c r="AG391" s="379"/>
      <c r="AH391" s="379"/>
      <c r="AI391" s="379"/>
      <c r="AJ391" s="379"/>
      <c r="AK391" s="379"/>
      <c r="AL391" s="379"/>
      <c r="AM391" s="379"/>
      <c r="AO391" s="379"/>
      <c r="AP391" s="379"/>
      <c r="AQ391" s="379"/>
      <c r="AR391" s="379"/>
      <c r="AS391" s="379"/>
      <c r="AT391" s="379"/>
      <c r="AU391" s="379"/>
      <c r="AV391" s="379"/>
    </row>
    <row r="392" spans="1:48" ht="15.75" customHeight="1">
      <c r="A392" s="1"/>
      <c r="B392" s="1"/>
      <c r="C392" s="1"/>
      <c r="D392" s="1"/>
      <c r="E392" s="1"/>
      <c r="F392" s="1"/>
      <c r="G392" s="1"/>
      <c r="H392" s="1"/>
      <c r="I392" s="379"/>
      <c r="J392" s="379"/>
      <c r="K392" s="379"/>
      <c r="L392" s="379"/>
      <c r="M392" s="379"/>
      <c r="N392" s="379"/>
      <c r="O392" s="379"/>
      <c r="P392" s="379"/>
      <c r="Q392" s="379"/>
      <c r="R392" s="379"/>
      <c r="S392" s="379"/>
      <c r="T392" s="379"/>
      <c r="U392" s="379"/>
      <c r="V392" s="379"/>
      <c r="W392" s="379"/>
      <c r="X392" s="379"/>
      <c r="Y392" s="379"/>
      <c r="Z392" s="379"/>
      <c r="AA392" s="379"/>
      <c r="AB392" s="379"/>
      <c r="AC392" s="379"/>
      <c r="AD392" s="379"/>
      <c r="AE392" s="379"/>
      <c r="AF392" s="379"/>
      <c r="AG392" s="379"/>
      <c r="AH392" s="379"/>
      <c r="AI392" s="379"/>
      <c r="AJ392" s="379"/>
      <c r="AK392" s="379"/>
      <c r="AL392" s="379"/>
      <c r="AM392" s="379"/>
      <c r="AO392" s="379"/>
      <c r="AP392" s="379"/>
      <c r="AQ392" s="379"/>
      <c r="AR392" s="379"/>
      <c r="AS392" s="379"/>
      <c r="AT392" s="379"/>
      <c r="AU392" s="379"/>
      <c r="AV392" s="379"/>
    </row>
    <row r="393" spans="1:48" ht="15.75" customHeight="1">
      <c r="A393" s="1"/>
      <c r="B393" s="1"/>
      <c r="C393" s="1"/>
      <c r="D393" s="1"/>
      <c r="E393" s="1"/>
      <c r="F393" s="1"/>
      <c r="G393" s="1"/>
      <c r="H393" s="1"/>
      <c r="I393" s="379"/>
      <c r="J393" s="379"/>
      <c r="K393" s="379"/>
      <c r="L393" s="379"/>
      <c r="M393" s="379"/>
      <c r="N393" s="379"/>
      <c r="O393" s="379"/>
      <c r="P393" s="379"/>
      <c r="Q393" s="379"/>
      <c r="R393" s="379"/>
      <c r="S393" s="379"/>
      <c r="T393" s="379"/>
      <c r="U393" s="379"/>
      <c r="V393" s="379"/>
      <c r="W393" s="379"/>
      <c r="X393" s="379"/>
      <c r="Y393" s="379"/>
      <c r="Z393" s="379"/>
      <c r="AA393" s="379"/>
      <c r="AB393" s="379"/>
      <c r="AC393" s="379"/>
      <c r="AD393" s="379"/>
      <c r="AE393" s="379"/>
      <c r="AF393" s="379"/>
      <c r="AG393" s="379"/>
      <c r="AH393" s="379"/>
      <c r="AI393" s="379"/>
      <c r="AJ393" s="379"/>
      <c r="AK393" s="379"/>
      <c r="AL393" s="379"/>
      <c r="AM393" s="379"/>
      <c r="AO393" s="379"/>
      <c r="AP393" s="379"/>
      <c r="AQ393" s="379"/>
      <c r="AR393" s="379"/>
      <c r="AS393" s="379"/>
      <c r="AT393" s="379"/>
      <c r="AU393" s="379"/>
      <c r="AV393" s="379"/>
    </row>
    <row r="394" spans="1:48" ht="15.75" customHeight="1">
      <c r="A394" s="1"/>
      <c r="B394" s="1"/>
      <c r="C394" s="1"/>
      <c r="D394" s="1"/>
      <c r="E394" s="1"/>
      <c r="F394" s="1"/>
      <c r="G394" s="1"/>
      <c r="H394" s="1"/>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c r="AM394" s="379"/>
      <c r="AO394" s="379"/>
      <c r="AP394" s="379"/>
      <c r="AQ394" s="379"/>
      <c r="AR394" s="379"/>
      <c r="AS394" s="379"/>
      <c r="AT394" s="379"/>
      <c r="AU394" s="379"/>
      <c r="AV394" s="379"/>
    </row>
    <row r="395" spans="1:48" ht="15.75" customHeight="1">
      <c r="A395" s="1"/>
      <c r="B395" s="1"/>
      <c r="C395" s="1"/>
      <c r="D395" s="1"/>
      <c r="E395" s="1"/>
      <c r="F395" s="1"/>
      <c r="G395" s="1"/>
      <c r="H395" s="1"/>
      <c r="I395" s="379"/>
      <c r="J395" s="379"/>
      <c r="K395" s="379"/>
      <c r="L395" s="379"/>
      <c r="M395" s="379"/>
      <c r="N395" s="379"/>
      <c r="O395" s="379"/>
      <c r="P395" s="379"/>
      <c r="Q395" s="379"/>
      <c r="R395" s="379"/>
      <c r="S395" s="379"/>
      <c r="T395" s="379"/>
      <c r="U395" s="379"/>
      <c r="V395" s="379"/>
      <c r="W395" s="379"/>
      <c r="X395" s="379"/>
      <c r="Y395" s="379"/>
      <c r="Z395" s="379"/>
      <c r="AA395" s="379"/>
      <c r="AB395" s="379"/>
      <c r="AC395" s="379"/>
      <c r="AD395" s="379"/>
      <c r="AE395" s="379"/>
      <c r="AF395" s="379"/>
      <c r="AG395" s="379"/>
      <c r="AH395" s="379"/>
      <c r="AI395" s="379"/>
      <c r="AJ395" s="379"/>
      <c r="AK395" s="379"/>
      <c r="AL395" s="379"/>
      <c r="AM395" s="379"/>
      <c r="AO395" s="379"/>
      <c r="AP395" s="379"/>
      <c r="AQ395" s="379"/>
      <c r="AR395" s="379"/>
      <c r="AS395" s="379"/>
      <c r="AT395" s="379"/>
      <c r="AU395" s="379"/>
      <c r="AV395" s="379"/>
    </row>
    <row r="396" spans="1:48" ht="15.75" customHeight="1">
      <c r="A396" s="1"/>
      <c r="B396" s="1"/>
      <c r="C396" s="1"/>
      <c r="D396" s="1"/>
      <c r="E396" s="1"/>
      <c r="F396" s="1"/>
      <c r="G396" s="1"/>
      <c r="H396" s="1"/>
      <c r="I396" s="379"/>
      <c r="J396" s="379"/>
      <c r="K396" s="379"/>
      <c r="L396" s="379"/>
      <c r="M396" s="379"/>
      <c r="N396" s="379"/>
      <c r="O396" s="379"/>
      <c r="P396" s="379"/>
      <c r="Q396" s="379"/>
      <c r="R396" s="379"/>
      <c r="S396" s="379"/>
      <c r="T396" s="379"/>
      <c r="U396" s="379"/>
      <c r="V396" s="379"/>
      <c r="W396" s="379"/>
      <c r="X396" s="379"/>
      <c r="Y396" s="379"/>
      <c r="Z396" s="379"/>
      <c r="AA396" s="379"/>
      <c r="AB396" s="379"/>
      <c r="AC396" s="379"/>
      <c r="AD396" s="379"/>
      <c r="AE396" s="379"/>
      <c r="AF396" s="379"/>
      <c r="AG396" s="379"/>
      <c r="AH396" s="379"/>
      <c r="AI396" s="379"/>
      <c r="AJ396" s="379"/>
      <c r="AK396" s="379"/>
      <c r="AL396" s="379"/>
      <c r="AM396" s="379"/>
      <c r="AO396" s="379"/>
      <c r="AP396" s="379"/>
      <c r="AQ396" s="379"/>
      <c r="AR396" s="379"/>
      <c r="AS396" s="379"/>
      <c r="AT396" s="379"/>
      <c r="AU396" s="379"/>
      <c r="AV396" s="379"/>
    </row>
    <row r="397" spans="1:48" ht="15.75" customHeight="1">
      <c r="A397" s="1"/>
      <c r="B397" s="1"/>
      <c r="C397" s="1"/>
      <c r="D397" s="1"/>
      <c r="E397" s="1"/>
      <c r="F397" s="1"/>
      <c r="G397" s="1"/>
      <c r="H397" s="1"/>
      <c r="I397" s="379"/>
      <c r="J397" s="379"/>
      <c r="K397" s="379"/>
      <c r="L397" s="379"/>
      <c r="M397" s="379"/>
      <c r="N397" s="379"/>
      <c r="O397" s="379"/>
      <c r="P397" s="379"/>
      <c r="Q397" s="379"/>
      <c r="R397" s="379"/>
      <c r="S397" s="379"/>
      <c r="T397" s="379"/>
      <c r="U397" s="379"/>
      <c r="V397" s="379"/>
      <c r="W397" s="379"/>
      <c r="X397" s="379"/>
      <c r="Y397" s="379"/>
      <c r="Z397" s="379"/>
      <c r="AA397" s="379"/>
      <c r="AB397" s="379"/>
      <c r="AC397" s="379"/>
      <c r="AD397" s="379"/>
      <c r="AE397" s="379"/>
      <c r="AF397" s="379"/>
      <c r="AG397" s="379"/>
      <c r="AH397" s="379"/>
      <c r="AI397" s="379"/>
      <c r="AJ397" s="379"/>
      <c r="AK397" s="379"/>
      <c r="AL397" s="379"/>
      <c r="AM397" s="379"/>
      <c r="AO397" s="379"/>
      <c r="AP397" s="379"/>
      <c r="AQ397" s="379"/>
      <c r="AR397" s="379"/>
      <c r="AS397" s="379"/>
      <c r="AT397" s="379"/>
      <c r="AU397" s="379"/>
      <c r="AV397" s="379"/>
    </row>
    <row r="398" spans="1:48" ht="15.75" customHeight="1">
      <c r="A398" s="1"/>
      <c r="B398" s="1"/>
      <c r="C398" s="1"/>
      <c r="D398" s="1"/>
      <c r="E398" s="1"/>
      <c r="F398" s="1"/>
      <c r="G398" s="1"/>
      <c r="H398" s="1"/>
      <c r="I398" s="379"/>
      <c r="J398" s="379"/>
      <c r="K398" s="379"/>
      <c r="L398" s="379"/>
      <c r="M398" s="379"/>
      <c r="N398" s="379"/>
      <c r="O398" s="379"/>
      <c r="P398" s="379"/>
      <c r="Q398" s="379"/>
      <c r="R398" s="379"/>
      <c r="S398" s="379"/>
      <c r="T398" s="379"/>
      <c r="U398" s="379"/>
      <c r="V398" s="379"/>
      <c r="W398" s="379"/>
      <c r="X398" s="379"/>
      <c r="Y398" s="379"/>
      <c r="Z398" s="379"/>
      <c r="AA398" s="379"/>
      <c r="AB398" s="379"/>
      <c r="AC398" s="379"/>
      <c r="AD398" s="379"/>
      <c r="AE398" s="379"/>
      <c r="AF398" s="379"/>
      <c r="AG398" s="379"/>
      <c r="AH398" s="379"/>
      <c r="AI398" s="379"/>
      <c r="AJ398" s="379"/>
      <c r="AK398" s="379"/>
      <c r="AL398" s="379"/>
      <c r="AM398" s="379"/>
      <c r="AO398" s="379"/>
      <c r="AP398" s="379"/>
      <c r="AQ398" s="379"/>
      <c r="AR398" s="379"/>
      <c r="AS398" s="379"/>
      <c r="AT398" s="379"/>
      <c r="AU398" s="379"/>
      <c r="AV398" s="379"/>
    </row>
    <row r="399" spans="1:48" ht="15.75" customHeight="1">
      <c r="A399" s="1"/>
      <c r="B399" s="1"/>
      <c r="C399" s="1"/>
      <c r="D399" s="1"/>
      <c r="E399" s="1"/>
      <c r="F399" s="1"/>
      <c r="G399" s="1"/>
      <c r="H399" s="1"/>
      <c r="I399" s="379"/>
      <c r="J399" s="379"/>
      <c r="K399" s="379"/>
      <c r="L399" s="379"/>
      <c r="M399" s="379"/>
      <c r="N399" s="379"/>
      <c r="O399" s="379"/>
      <c r="P399" s="379"/>
      <c r="Q399" s="379"/>
      <c r="R399" s="379"/>
      <c r="S399" s="379"/>
      <c r="T399" s="379"/>
      <c r="U399" s="379"/>
      <c r="V399" s="379"/>
      <c r="W399" s="379"/>
      <c r="X399" s="379"/>
      <c r="Y399" s="379"/>
      <c r="Z399" s="379"/>
      <c r="AA399" s="379"/>
      <c r="AB399" s="379"/>
      <c r="AC399" s="379"/>
      <c r="AD399" s="379"/>
      <c r="AE399" s="379"/>
      <c r="AF399" s="379"/>
      <c r="AG399" s="379"/>
      <c r="AH399" s="379"/>
      <c r="AI399" s="379"/>
      <c r="AJ399" s="379"/>
      <c r="AK399" s="379"/>
      <c r="AL399" s="379"/>
      <c r="AM399" s="379"/>
      <c r="AO399" s="379"/>
      <c r="AP399" s="379"/>
      <c r="AQ399" s="379"/>
      <c r="AR399" s="379"/>
      <c r="AS399" s="379"/>
      <c r="AT399" s="379"/>
      <c r="AU399" s="379"/>
      <c r="AV399" s="379"/>
    </row>
    <row r="400" spans="1:48" ht="15.75" customHeight="1">
      <c r="A400" s="1"/>
      <c r="B400" s="1"/>
      <c r="C400" s="1"/>
      <c r="D400" s="1"/>
      <c r="E400" s="1"/>
      <c r="F400" s="1"/>
      <c r="G400" s="1"/>
      <c r="H400" s="1"/>
      <c r="I400" s="379"/>
      <c r="J400" s="379"/>
      <c r="K400" s="379"/>
      <c r="L400" s="379"/>
      <c r="M400" s="379"/>
      <c r="N400" s="379"/>
      <c r="O400" s="379"/>
      <c r="P400" s="379"/>
      <c r="Q400" s="379"/>
      <c r="R400" s="379"/>
      <c r="S400" s="379"/>
      <c r="T400" s="379"/>
      <c r="U400" s="379"/>
      <c r="V400" s="379"/>
      <c r="W400" s="379"/>
      <c r="X400" s="379"/>
      <c r="Y400" s="379"/>
      <c r="Z400" s="379"/>
      <c r="AA400" s="379"/>
      <c r="AB400" s="379"/>
      <c r="AC400" s="379"/>
      <c r="AD400" s="379"/>
      <c r="AE400" s="379"/>
      <c r="AF400" s="379"/>
      <c r="AG400" s="379"/>
      <c r="AH400" s="379"/>
      <c r="AI400" s="379"/>
      <c r="AJ400" s="379"/>
      <c r="AK400" s="379"/>
      <c r="AL400" s="379"/>
      <c r="AM400" s="379"/>
      <c r="AO400" s="379"/>
      <c r="AP400" s="379"/>
      <c r="AQ400" s="379"/>
      <c r="AR400" s="379"/>
      <c r="AS400" s="379"/>
      <c r="AT400" s="379"/>
      <c r="AU400" s="379"/>
      <c r="AV400" s="379"/>
    </row>
    <row r="401" spans="1:48" ht="15.75" customHeight="1">
      <c r="A401" s="1"/>
      <c r="B401" s="1"/>
      <c r="C401" s="1"/>
      <c r="D401" s="1"/>
      <c r="E401" s="1"/>
      <c r="F401" s="1"/>
      <c r="G401" s="1"/>
      <c r="H401" s="1"/>
      <c r="I401" s="379"/>
      <c r="J401" s="379"/>
      <c r="K401" s="379"/>
      <c r="L401" s="379"/>
      <c r="M401" s="379"/>
      <c r="N401" s="379"/>
      <c r="O401" s="379"/>
      <c r="P401" s="379"/>
      <c r="Q401" s="379"/>
      <c r="R401" s="379"/>
      <c r="S401" s="379"/>
      <c r="T401" s="379"/>
      <c r="U401" s="379"/>
      <c r="V401" s="379"/>
      <c r="W401" s="379"/>
      <c r="X401" s="379"/>
      <c r="Y401" s="379"/>
      <c r="Z401" s="379"/>
      <c r="AA401" s="379"/>
      <c r="AB401" s="379"/>
      <c r="AC401" s="379"/>
      <c r="AD401" s="379"/>
      <c r="AE401" s="379"/>
      <c r="AF401" s="379"/>
      <c r="AG401" s="379"/>
      <c r="AH401" s="379"/>
      <c r="AI401" s="379"/>
      <c r="AJ401" s="379"/>
      <c r="AK401" s="379"/>
      <c r="AL401" s="379"/>
      <c r="AM401" s="379"/>
      <c r="AO401" s="379"/>
      <c r="AP401" s="379"/>
      <c r="AQ401" s="379"/>
      <c r="AR401" s="379"/>
      <c r="AS401" s="379"/>
      <c r="AT401" s="379"/>
      <c r="AU401" s="379"/>
      <c r="AV401" s="379"/>
    </row>
    <row r="402" spans="1:48" ht="15.75" customHeight="1">
      <c r="A402" s="1"/>
      <c r="B402" s="1"/>
      <c r="C402" s="1"/>
      <c r="D402" s="1"/>
      <c r="E402" s="1"/>
      <c r="F402" s="1"/>
      <c r="G402" s="1"/>
      <c r="H402" s="1"/>
      <c r="I402" s="379"/>
      <c r="J402" s="379"/>
      <c r="K402" s="379"/>
      <c r="L402" s="379"/>
      <c r="M402" s="379"/>
      <c r="N402" s="379"/>
      <c r="O402" s="379"/>
      <c r="P402" s="379"/>
      <c r="Q402" s="379"/>
      <c r="R402" s="379"/>
      <c r="S402" s="379"/>
      <c r="T402" s="379"/>
      <c r="U402" s="379"/>
      <c r="V402" s="379"/>
      <c r="W402" s="379"/>
      <c r="X402" s="379"/>
      <c r="Y402" s="379"/>
      <c r="Z402" s="379"/>
      <c r="AA402" s="379"/>
      <c r="AB402" s="379"/>
      <c r="AC402" s="379"/>
      <c r="AD402" s="379"/>
      <c r="AE402" s="379"/>
      <c r="AF402" s="379"/>
      <c r="AG402" s="379"/>
      <c r="AH402" s="379"/>
      <c r="AI402" s="379"/>
      <c r="AJ402" s="379"/>
      <c r="AK402" s="379"/>
      <c r="AL402" s="379"/>
      <c r="AM402" s="379"/>
      <c r="AO402" s="379"/>
      <c r="AP402" s="379"/>
      <c r="AQ402" s="379"/>
      <c r="AR402" s="379"/>
      <c r="AS402" s="379"/>
      <c r="AT402" s="379"/>
      <c r="AU402" s="379"/>
      <c r="AV402" s="379"/>
    </row>
    <row r="403" spans="1:48" ht="15.75" customHeight="1">
      <c r="A403" s="1"/>
      <c r="B403" s="1"/>
      <c r="C403" s="1"/>
      <c r="D403" s="1"/>
      <c r="E403" s="1"/>
      <c r="F403" s="1"/>
      <c r="G403" s="1"/>
      <c r="H403" s="1"/>
      <c r="I403" s="379"/>
      <c r="J403" s="379"/>
      <c r="K403" s="379"/>
      <c r="L403" s="379"/>
      <c r="M403" s="379"/>
      <c r="N403" s="379"/>
      <c r="O403" s="379"/>
      <c r="P403" s="379"/>
      <c r="Q403" s="379"/>
      <c r="R403" s="379"/>
      <c r="S403" s="379"/>
      <c r="T403" s="379"/>
      <c r="U403" s="379"/>
      <c r="V403" s="379"/>
      <c r="W403" s="379"/>
      <c r="X403" s="379"/>
      <c r="Y403" s="379"/>
      <c r="Z403" s="379"/>
      <c r="AA403" s="379"/>
      <c r="AB403" s="379"/>
      <c r="AC403" s="379"/>
      <c r="AD403" s="379"/>
      <c r="AE403" s="379"/>
      <c r="AF403" s="379"/>
      <c r="AG403" s="379"/>
      <c r="AH403" s="379"/>
      <c r="AI403" s="379"/>
      <c r="AJ403" s="379"/>
      <c r="AK403" s="379"/>
      <c r="AL403" s="379"/>
      <c r="AM403" s="379"/>
      <c r="AO403" s="379"/>
      <c r="AP403" s="379"/>
      <c r="AQ403" s="379"/>
      <c r="AR403" s="379"/>
      <c r="AS403" s="379"/>
      <c r="AT403" s="379"/>
      <c r="AU403" s="379"/>
      <c r="AV403" s="379"/>
    </row>
    <row r="404" spans="1:48" ht="15.75" customHeight="1">
      <c r="A404" s="1"/>
      <c r="B404" s="1"/>
      <c r="C404" s="1"/>
      <c r="D404" s="1"/>
      <c r="E404" s="1"/>
      <c r="F404" s="1"/>
      <c r="G404" s="1"/>
      <c r="H404" s="1"/>
      <c r="I404" s="379"/>
      <c r="J404" s="379"/>
      <c r="K404" s="379"/>
      <c r="L404" s="379"/>
      <c r="M404" s="379"/>
      <c r="N404" s="379"/>
      <c r="O404" s="379"/>
      <c r="P404" s="379"/>
      <c r="Q404" s="379"/>
      <c r="R404" s="379"/>
      <c r="S404" s="379"/>
      <c r="T404" s="379"/>
      <c r="U404" s="379"/>
      <c r="V404" s="379"/>
      <c r="W404" s="379"/>
      <c r="X404" s="379"/>
      <c r="Y404" s="379"/>
      <c r="Z404" s="379"/>
      <c r="AA404" s="379"/>
      <c r="AB404" s="379"/>
      <c r="AC404" s="379"/>
      <c r="AD404" s="379"/>
      <c r="AE404" s="379"/>
      <c r="AF404" s="379"/>
      <c r="AG404" s="379"/>
      <c r="AH404" s="379"/>
      <c r="AI404" s="379"/>
      <c r="AJ404" s="379"/>
      <c r="AK404" s="379"/>
      <c r="AL404" s="379"/>
      <c r="AM404" s="379"/>
      <c r="AO404" s="379"/>
      <c r="AP404" s="379"/>
      <c r="AQ404" s="379"/>
      <c r="AR404" s="379"/>
      <c r="AS404" s="379"/>
      <c r="AT404" s="379"/>
      <c r="AU404" s="379"/>
      <c r="AV404" s="379"/>
    </row>
    <row r="405" spans="1:48" ht="15.75" customHeight="1">
      <c r="A405" s="1"/>
      <c r="B405" s="1"/>
      <c r="C405" s="1"/>
      <c r="D405" s="1"/>
      <c r="E405" s="1"/>
      <c r="F405" s="1"/>
      <c r="G405" s="1"/>
      <c r="H405" s="1"/>
      <c r="I405" s="379"/>
      <c r="J405" s="379"/>
      <c r="K405" s="379"/>
      <c r="L405" s="379"/>
      <c r="M405" s="379"/>
      <c r="N405" s="379"/>
      <c r="O405" s="379"/>
      <c r="P405" s="379"/>
      <c r="Q405" s="379"/>
      <c r="R405" s="379"/>
      <c r="S405" s="379"/>
      <c r="T405" s="379"/>
      <c r="U405" s="379"/>
      <c r="V405" s="379"/>
      <c r="W405" s="379"/>
      <c r="X405" s="379"/>
      <c r="Y405" s="379"/>
      <c r="Z405" s="379"/>
      <c r="AA405" s="379"/>
      <c r="AB405" s="379"/>
      <c r="AC405" s="379"/>
      <c r="AD405" s="379"/>
      <c r="AE405" s="379"/>
      <c r="AF405" s="379"/>
      <c r="AG405" s="379"/>
      <c r="AH405" s="379"/>
      <c r="AI405" s="379"/>
      <c r="AJ405" s="379"/>
      <c r="AK405" s="379"/>
      <c r="AL405" s="379"/>
      <c r="AM405" s="379"/>
      <c r="AO405" s="379"/>
      <c r="AP405" s="379"/>
      <c r="AQ405" s="379"/>
      <c r="AR405" s="379"/>
      <c r="AS405" s="379"/>
      <c r="AT405" s="379"/>
      <c r="AU405" s="379"/>
      <c r="AV405" s="379"/>
    </row>
    <row r="406" spans="1:48" ht="15.75" customHeight="1">
      <c r="A406" s="1"/>
      <c r="B406" s="1"/>
      <c r="C406" s="1"/>
      <c r="D406" s="1"/>
      <c r="E406" s="1"/>
      <c r="F406" s="1"/>
      <c r="G406" s="1"/>
      <c r="H406" s="1"/>
      <c r="I406" s="379"/>
      <c r="J406" s="379"/>
      <c r="K406" s="379"/>
      <c r="L406" s="379"/>
      <c r="M406" s="379"/>
      <c r="N406" s="379"/>
      <c r="O406" s="379"/>
      <c r="P406" s="379"/>
      <c r="Q406" s="379"/>
      <c r="R406" s="379"/>
      <c r="S406" s="379"/>
      <c r="T406" s="379"/>
      <c r="U406" s="379"/>
      <c r="V406" s="379"/>
      <c r="W406" s="379"/>
      <c r="X406" s="379"/>
      <c r="Y406" s="379"/>
      <c r="Z406" s="379"/>
      <c r="AA406" s="379"/>
      <c r="AB406" s="379"/>
      <c r="AC406" s="379"/>
      <c r="AD406" s="379"/>
      <c r="AE406" s="379"/>
      <c r="AF406" s="379"/>
      <c r="AG406" s="379"/>
      <c r="AH406" s="379"/>
      <c r="AI406" s="379"/>
      <c r="AJ406" s="379"/>
      <c r="AK406" s="379"/>
      <c r="AL406" s="379"/>
      <c r="AM406" s="379"/>
      <c r="AO406" s="379"/>
      <c r="AP406" s="379"/>
      <c r="AQ406" s="379"/>
      <c r="AR406" s="379"/>
      <c r="AS406" s="379"/>
      <c r="AT406" s="379"/>
      <c r="AU406" s="379"/>
      <c r="AV406" s="379"/>
    </row>
    <row r="407" spans="1:48" ht="15.75" customHeight="1">
      <c r="A407" s="1"/>
      <c r="B407" s="1"/>
      <c r="C407" s="1"/>
      <c r="D407" s="1"/>
      <c r="E407" s="1"/>
      <c r="F407" s="1"/>
      <c r="G407" s="1"/>
      <c r="H407" s="1"/>
      <c r="I407" s="379"/>
      <c r="J407" s="379"/>
      <c r="K407" s="379"/>
      <c r="L407" s="379"/>
      <c r="M407" s="379"/>
      <c r="N407" s="379"/>
      <c r="O407" s="379"/>
      <c r="P407" s="379"/>
      <c r="Q407" s="379"/>
      <c r="R407" s="379"/>
      <c r="S407" s="379"/>
      <c r="T407" s="379"/>
      <c r="U407" s="379"/>
      <c r="V407" s="379"/>
      <c r="W407" s="379"/>
      <c r="X407" s="379"/>
      <c r="Y407" s="379"/>
      <c r="Z407" s="379"/>
      <c r="AA407" s="379"/>
      <c r="AB407" s="379"/>
      <c r="AC407" s="379"/>
      <c r="AD407" s="379"/>
      <c r="AE407" s="379"/>
      <c r="AF407" s="379"/>
      <c r="AG407" s="379"/>
      <c r="AH407" s="379"/>
      <c r="AI407" s="379"/>
      <c r="AJ407" s="379"/>
      <c r="AK407" s="379"/>
      <c r="AL407" s="379"/>
      <c r="AM407" s="379"/>
      <c r="AO407" s="379"/>
      <c r="AP407" s="379"/>
      <c r="AQ407" s="379"/>
      <c r="AR407" s="379"/>
      <c r="AS407" s="379"/>
      <c r="AT407" s="379"/>
      <c r="AU407" s="379"/>
      <c r="AV407" s="379"/>
    </row>
    <row r="408" spans="1:48" ht="15.75" customHeight="1">
      <c r="A408" s="1"/>
      <c r="B408" s="1"/>
      <c r="C408" s="1"/>
      <c r="D408" s="1"/>
      <c r="E408" s="1"/>
      <c r="F408" s="1"/>
      <c r="G408" s="1"/>
      <c r="H408" s="1"/>
      <c r="I408" s="379"/>
      <c r="J408" s="379"/>
      <c r="K408" s="379"/>
      <c r="L408" s="379"/>
      <c r="M408" s="379"/>
      <c r="N408" s="379"/>
      <c r="O408" s="379"/>
      <c r="P408" s="379"/>
      <c r="Q408" s="379"/>
      <c r="R408" s="379"/>
      <c r="S408" s="379"/>
      <c r="T408" s="379"/>
      <c r="U408" s="379"/>
      <c r="V408" s="379"/>
      <c r="W408" s="379"/>
      <c r="X408" s="379"/>
      <c r="Y408" s="379"/>
      <c r="Z408" s="379"/>
      <c r="AA408" s="379"/>
      <c r="AB408" s="379"/>
      <c r="AC408" s="379"/>
      <c r="AD408" s="379"/>
      <c r="AE408" s="379"/>
      <c r="AF408" s="379"/>
      <c r="AG408" s="379"/>
      <c r="AH408" s="379"/>
      <c r="AI408" s="379"/>
      <c r="AJ408" s="379"/>
      <c r="AK408" s="379"/>
      <c r="AL408" s="379"/>
      <c r="AM408" s="379"/>
      <c r="AO408" s="379"/>
      <c r="AP408" s="379"/>
      <c r="AQ408" s="379"/>
      <c r="AR408" s="379"/>
      <c r="AS408" s="379"/>
      <c r="AT408" s="379"/>
      <c r="AU408" s="379"/>
      <c r="AV408" s="379"/>
    </row>
    <row r="409" spans="1:48" ht="15.75" customHeight="1">
      <c r="A409" s="1"/>
      <c r="B409" s="1"/>
      <c r="C409" s="1"/>
      <c r="D409" s="1"/>
      <c r="E409" s="1"/>
      <c r="F409" s="1"/>
      <c r="G409" s="1"/>
      <c r="H409" s="1"/>
      <c r="I409" s="379"/>
      <c r="J409" s="379"/>
      <c r="K409" s="379"/>
      <c r="L409" s="379"/>
      <c r="M409" s="379"/>
      <c r="N409" s="379"/>
      <c r="O409" s="379"/>
      <c r="P409" s="379"/>
      <c r="Q409" s="379"/>
      <c r="R409" s="379"/>
      <c r="S409" s="379"/>
      <c r="T409" s="379"/>
      <c r="U409" s="379"/>
      <c r="V409" s="379"/>
      <c r="W409" s="379"/>
      <c r="X409" s="379"/>
      <c r="Y409" s="379"/>
      <c r="Z409" s="379"/>
      <c r="AA409" s="379"/>
      <c r="AB409" s="379"/>
      <c r="AC409" s="379"/>
      <c r="AD409" s="379"/>
      <c r="AE409" s="379"/>
      <c r="AF409" s="379"/>
      <c r="AG409" s="379"/>
      <c r="AH409" s="379"/>
      <c r="AI409" s="379"/>
      <c r="AJ409" s="379"/>
      <c r="AK409" s="379"/>
      <c r="AL409" s="379"/>
      <c r="AM409" s="379"/>
      <c r="AO409" s="379"/>
      <c r="AP409" s="379"/>
      <c r="AQ409" s="379"/>
      <c r="AR409" s="379"/>
      <c r="AS409" s="379"/>
      <c r="AT409" s="379"/>
      <c r="AU409" s="379"/>
      <c r="AV409" s="379"/>
    </row>
    <row r="410" spans="1:48" ht="15.75" customHeight="1">
      <c r="A410" s="1"/>
      <c r="B410" s="1"/>
      <c r="C410" s="1"/>
      <c r="D410" s="1"/>
      <c r="E410" s="1"/>
      <c r="F410" s="1"/>
      <c r="G410" s="1"/>
      <c r="H410" s="1"/>
      <c r="I410" s="379"/>
      <c r="J410" s="379"/>
      <c r="K410" s="379"/>
      <c r="L410" s="379"/>
      <c r="M410" s="379"/>
      <c r="N410" s="379"/>
      <c r="O410" s="379"/>
      <c r="P410" s="379"/>
      <c r="Q410" s="379"/>
      <c r="R410" s="379"/>
      <c r="S410" s="379"/>
      <c r="T410" s="379"/>
      <c r="U410" s="379"/>
      <c r="V410" s="379"/>
      <c r="W410" s="379"/>
      <c r="X410" s="379"/>
      <c r="Y410" s="379"/>
      <c r="Z410" s="379"/>
      <c r="AA410" s="379"/>
      <c r="AB410" s="379"/>
      <c r="AC410" s="379"/>
      <c r="AD410" s="379"/>
      <c r="AE410" s="379"/>
      <c r="AF410" s="379"/>
      <c r="AG410" s="379"/>
      <c r="AH410" s="379"/>
      <c r="AI410" s="379"/>
      <c r="AJ410" s="379"/>
      <c r="AK410" s="379"/>
      <c r="AL410" s="379"/>
      <c r="AM410" s="379"/>
      <c r="AO410" s="379"/>
      <c r="AP410" s="379"/>
      <c r="AQ410" s="379"/>
      <c r="AR410" s="379"/>
      <c r="AS410" s="379"/>
      <c r="AT410" s="379"/>
      <c r="AU410" s="379"/>
      <c r="AV410" s="379"/>
    </row>
    <row r="411" spans="1:48" ht="15.75" customHeight="1">
      <c r="A411" s="1"/>
      <c r="B411" s="1"/>
      <c r="C411" s="1"/>
      <c r="D411" s="1"/>
      <c r="E411" s="1"/>
      <c r="F411" s="1"/>
      <c r="G411" s="1"/>
      <c r="H411" s="1"/>
      <c r="I411" s="379"/>
      <c r="J411" s="379"/>
      <c r="K411" s="379"/>
      <c r="L411" s="379"/>
      <c r="M411" s="379"/>
      <c r="N411" s="379"/>
      <c r="O411" s="379"/>
      <c r="P411" s="379"/>
      <c r="Q411" s="379"/>
      <c r="R411" s="379"/>
      <c r="S411" s="379"/>
      <c r="T411" s="379"/>
      <c r="U411" s="379"/>
      <c r="V411" s="379"/>
      <c r="W411" s="379"/>
      <c r="X411" s="379"/>
      <c r="Y411" s="379"/>
      <c r="Z411" s="379"/>
      <c r="AA411" s="379"/>
      <c r="AB411" s="379"/>
      <c r="AC411" s="379"/>
      <c r="AD411" s="379"/>
      <c r="AE411" s="379"/>
      <c r="AF411" s="379"/>
      <c r="AG411" s="379"/>
      <c r="AH411" s="379"/>
      <c r="AI411" s="379"/>
      <c r="AJ411" s="379"/>
      <c r="AK411" s="379"/>
      <c r="AL411" s="379"/>
      <c r="AM411" s="379"/>
      <c r="AO411" s="379"/>
      <c r="AP411" s="379"/>
      <c r="AQ411" s="379"/>
      <c r="AR411" s="379"/>
      <c r="AS411" s="379"/>
      <c r="AT411" s="379"/>
      <c r="AU411" s="379"/>
      <c r="AV411" s="379"/>
    </row>
    <row r="412" spans="1:48" ht="15.75" customHeight="1">
      <c r="A412" s="1"/>
      <c r="B412" s="1"/>
      <c r="C412" s="1"/>
      <c r="D412" s="1"/>
      <c r="E412" s="1"/>
      <c r="F412" s="1"/>
      <c r="G412" s="1"/>
      <c r="H412" s="1"/>
      <c r="I412" s="379"/>
      <c r="J412" s="379"/>
      <c r="K412" s="379"/>
      <c r="L412" s="379"/>
      <c r="M412" s="379"/>
      <c r="N412" s="379"/>
      <c r="O412" s="379"/>
      <c r="P412" s="379"/>
      <c r="Q412" s="379"/>
      <c r="R412" s="379"/>
      <c r="S412" s="379"/>
      <c r="T412" s="379"/>
      <c r="U412" s="379"/>
      <c r="V412" s="379"/>
      <c r="W412" s="379"/>
      <c r="X412" s="379"/>
      <c r="Y412" s="379"/>
      <c r="Z412" s="379"/>
      <c r="AA412" s="379"/>
      <c r="AB412" s="379"/>
      <c r="AC412" s="379"/>
      <c r="AD412" s="379"/>
      <c r="AE412" s="379"/>
      <c r="AF412" s="379"/>
      <c r="AG412" s="379"/>
      <c r="AH412" s="379"/>
      <c r="AI412" s="379"/>
      <c r="AJ412" s="379"/>
      <c r="AK412" s="379"/>
      <c r="AL412" s="379"/>
      <c r="AM412" s="379"/>
      <c r="AO412" s="379"/>
      <c r="AP412" s="379"/>
      <c r="AQ412" s="379"/>
      <c r="AR412" s="379"/>
      <c r="AS412" s="379"/>
      <c r="AT412" s="379"/>
      <c r="AU412" s="379"/>
      <c r="AV412" s="379"/>
    </row>
    <row r="413" spans="1:48" ht="15.75" customHeight="1">
      <c r="A413" s="1"/>
      <c r="B413" s="1"/>
      <c r="C413" s="1"/>
      <c r="D413" s="1"/>
      <c r="E413" s="1"/>
      <c r="F413" s="1"/>
      <c r="G413" s="1"/>
      <c r="H413" s="1"/>
      <c r="I413" s="379"/>
      <c r="J413" s="379"/>
      <c r="K413" s="379"/>
      <c r="L413" s="379"/>
      <c r="M413" s="379"/>
      <c r="N413" s="379"/>
      <c r="O413" s="379"/>
      <c r="P413" s="379"/>
      <c r="Q413" s="379"/>
      <c r="R413" s="379"/>
      <c r="S413" s="379"/>
      <c r="T413" s="379"/>
      <c r="U413" s="379"/>
      <c r="V413" s="379"/>
      <c r="W413" s="379"/>
      <c r="X413" s="379"/>
      <c r="Y413" s="379"/>
      <c r="Z413" s="379"/>
      <c r="AA413" s="379"/>
      <c r="AB413" s="379"/>
      <c r="AC413" s="379"/>
      <c r="AD413" s="379"/>
      <c r="AE413" s="379"/>
      <c r="AF413" s="379"/>
      <c r="AG413" s="379"/>
      <c r="AH413" s="379"/>
      <c r="AI413" s="379"/>
      <c r="AJ413" s="379"/>
      <c r="AK413" s="379"/>
      <c r="AL413" s="379"/>
      <c r="AM413" s="379"/>
      <c r="AO413" s="379"/>
      <c r="AP413" s="379"/>
      <c r="AQ413" s="379"/>
      <c r="AR413" s="379"/>
      <c r="AS413" s="379"/>
      <c r="AT413" s="379"/>
      <c r="AU413" s="379"/>
      <c r="AV413" s="379"/>
    </row>
    <row r="414" spans="1:48" ht="15.75" customHeight="1">
      <c r="A414" s="1"/>
      <c r="B414" s="1"/>
      <c r="C414" s="1"/>
      <c r="D414" s="1"/>
      <c r="E414" s="1"/>
      <c r="F414" s="1"/>
      <c r="G414" s="1"/>
      <c r="H414" s="1"/>
      <c r="I414" s="379"/>
      <c r="J414" s="379"/>
      <c r="K414" s="379"/>
      <c r="L414" s="379"/>
      <c r="M414" s="379"/>
      <c r="N414" s="379"/>
      <c r="O414" s="379"/>
      <c r="P414" s="379"/>
      <c r="Q414" s="379"/>
      <c r="R414" s="379"/>
      <c r="S414" s="379"/>
      <c r="T414" s="379"/>
      <c r="U414" s="379"/>
      <c r="V414" s="379"/>
      <c r="W414" s="379"/>
      <c r="X414" s="379"/>
      <c r="Y414" s="379"/>
      <c r="Z414" s="379"/>
      <c r="AA414" s="379"/>
      <c r="AB414" s="379"/>
      <c r="AC414" s="379"/>
      <c r="AD414" s="379"/>
      <c r="AE414" s="379"/>
      <c r="AF414" s="379"/>
      <c r="AG414" s="379"/>
      <c r="AH414" s="379"/>
      <c r="AI414" s="379"/>
      <c r="AJ414" s="379"/>
      <c r="AK414" s="379"/>
      <c r="AL414" s="379"/>
      <c r="AM414" s="379"/>
      <c r="AO414" s="379"/>
      <c r="AP414" s="379"/>
      <c r="AQ414" s="379"/>
      <c r="AR414" s="379"/>
      <c r="AS414" s="379"/>
      <c r="AT414" s="379"/>
      <c r="AU414" s="379"/>
      <c r="AV414" s="379"/>
    </row>
    <row r="415" spans="1:48" ht="15.75" customHeight="1">
      <c r="A415" s="1"/>
      <c r="B415" s="1"/>
      <c r="C415" s="1"/>
      <c r="D415" s="1"/>
      <c r="E415" s="1"/>
      <c r="F415" s="1"/>
      <c r="G415" s="1"/>
      <c r="H415" s="1"/>
      <c r="I415" s="379"/>
      <c r="J415" s="379"/>
      <c r="K415" s="379"/>
      <c r="L415" s="379"/>
      <c r="M415" s="379"/>
      <c r="N415" s="379"/>
      <c r="O415" s="379"/>
      <c r="P415" s="379"/>
      <c r="Q415" s="379"/>
      <c r="R415" s="379"/>
      <c r="S415" s="379"/>
      <c r="T415" s="379"/>
      <c r="U415" s="379"/>
      <c r="V415" s="379"/>
      <c r="W415" s="379"/>
      <c r="X415" s="379"/>
      <c r="Y415" s="379"/>
      <c r="Z415" s="379"/>
      <c r="AA415" s="379"/>
      <c r="AB415" s="379"/>
      <c r="AC415" s="379"/>
      <c r="AD415" s="379"/>
      <c r="AE415" s="379"/>
      <c r="AF415" s="379"/>
      <c r="AG415" s="379"/>
      <c r="AH415" s="379"/>
      <c r="AI415" s="379"/>
      <c r="AJ415" s="379"/>
      <c r="AK415" s="379"/>
      <c r="AL415" s="379"/>
      <c r="AM415" s="379"/>
      <c r="AO415" s="379"/>
      <c r="AP415" s="379"/>
      <c r="AQ415" s="379"/>
      <c r="AR415" s="379"/>
      <c r="AS415" s="379"/>
      <c r="AT415" s="379"/>
      <c r="AU415" s="379"/>
      <c r="AV415" s="379"/>
    </row>
    <row r="416" spans="1:48" ht="15.75" customHeight="1">
      <c r="A416" s="1"/>
      <c r="B416" s="1"/>
      <c r="C416" s="1"/>
      <c r="D416" s="1"/>
      <c r="E416" s="1"/>
      <c r="F416" s="1"/>
      <c r="G416" s="1"/>
      <c r="H416" s="1"/>
      <c r="I416" s="379"/>
      <c r="J416" s="379"/>
      <c r="K416" s="379"/>
      <c r="L416" s="379"/>
      <c r="M416" s="379"/>
      <c r="N416" s="379"/>
      <c r="O416" s="379"/>
      <c r="P416" s="379"/>
      <c r="Q416" s="379"/>
      <c r="R416" s="379"/>
      <c r="S416" s="379"/>
      <c r="T416" s="379"/>
      <c r="U416" s="379"/>
      <c r="V416" s="379"/>
      <c r="W416" s="379"/>
      <c r="X416" s="379"/>
      <c r="Y416" s="379"/>
      <c r="Z416" s="379"/>
      <c r="AA416" s="379"/>
      <c r="AB416" s="379"/>
      <c r="AC416" s="379"/>
      <c r="AD416" s="379"/>
      <c r="AE416" s="379"/>
      <c r="AF416" s="379"/>
      <c r="AG416" s="379"/>
      <c r="AH416" s="379"/>
      <c r="AI416" s="379"/>
      <c r="AJ416" s="379"/>
      <c r="AK416" s="379"/>
      <c r="AL416" s="379"/>
      <c r="AM416" s="379"/>
      <c r="AO416" s="379"/>
      <c r="AP416" s="379"/>
      <c r="AQ416" s="379"/>
      <c r="AR416" s="379"/>
      <c r="AS416" s="379"/>
      <c r="AT416" s="379"/>
      <c r="AU416" s="379"/>
      <c r="AV416" s="379"/>
    </row>
    <row r="417" spans="1:48" ht="15.75" customHeight="1">
      <c r="A417" s="1"/>
      <c r="B417" s="1"/>
      <c r="C417" s="1"/>
      <c r="D417" s="1"/>
      <c r="E417" s="1"/>
      <c r="F417" s="1"/>
      <c r="G417" s="1"/>
      <c r="H417" s="1"/>
      <c r="I417" s="379"/>
      <c r="J417" s="379"/>
      <c r="K417" s="379"/>
      <c r="L417" s="379"/>
      <c r="M417" s="379"/>
      <c r="N417" s="379"/>
      <c r="O417" s="379"/>
      <c r="P417" s="379"/>
      <c r="Q417" s="379"/>
      <c r="R417" s="379"/>
      <c r="S417" s="379"/>
      <c r="T417" s="379"/>
      <c r="U417" s="379"/>
      <c r="V417" s="379"/>
      <c r="W417" s="379"/>
      <c r="X417" s="379"/>
      <c r="Y417" s="379"/>
      <c r="Z417" s="379"/>
      <c r="AA417" s="379"/>
      <c r="AB417" s="379"/>
      <c r="AC417" s="379"/>
      <c r="AD417" s="379"/>
      <c r="AE417" s="379"/>
      <c r="AF417" s="379"/>
      <c r="AG417" s="379"/>
      <c r="AH417" s="379"/>
      <c r="AI417" s="379"/>
      <c r="AJ417" s="379"/>
      <c r="AK417" s="379"/>
      <c r="AL417" s="379"/>
      <c r="AM417" s="379"/>
      <c r="AO417" s="379"/>
      <c r="AP417" s="379"/>
      <c r="AQ417" s="379"/>
      <c r="AR417" s="379"/>
      <c r="AS417" s="379"/>
      <c r="AT417" s="379"/>
      <c r="AU417" s="379"/>
      <c r="AV417" s="379"/>
    </row>
    <row r="418" spans="1:48" ht="15.75" customHeight="1">
      <c r="A418" s="1"/>
      <c r="B418" s="1"/>
      <c r="C418" s="1"/>
      <c r="D418" s="1"/>
      <c r="E418" s="1"/>
      <c r="F418" s="1"/>
      <c r="G418" s="1"/>
      <c r="H418" s="1"/>
      <c r="I418" s="379"/>
      <c r="J418" s="379"/>
      <c r="K418" s="379"/>
      <c r="L418" s="379"/>
      <c r="M418" s="379"/>
      <c r="N418" s="379"/>
      <c r="O418" s="379"/>
      <c r="P418" s="379"/>
      <c r="Q418" s="379"/>
      <c r="R418" s="379"/>
      <c r="S418" s="379"/>
      <c r="T418" s="379"/>
      <c r="U418" s="379"/>
      <c r="V418" s="379"/>
      <c r="W418" s="379"/>
      <c r="X418" s="379"/>
      <c r="Y418" s="379"/>
      <c r="Z418" s="379"/>
      <c r="AA418" s="379"/>
      <c r="AB418" s="379"/>
      <c r="AC418" s="379"/>
      <c r="AD418" s="379"/>
      <c r="AE418" s="379"/>
      <c r="AF418" s="379"/>
      <c r="AG418" s="379"/>
      <c r="AH418" s="379"/>
      <c r="AI418" s="379"/>
      <c r="AJ418" s="379"/>
      <c r="AK418" s="379"/>
      <c r="AL418" s="379"/>
      <c r="AM418" s="379"/>
      <c r="AO418" s="379"/>
      <c r="AP418" s="379"/>
      <c r="AQ418" s="379"/>
      <c r="AR418" s="379"/>
      <c r="AS418" s="379"/>
      <c r="AT418" s="379"/>
      <c r="AU418" s="379"/>
      <c r="AV418" s="379"/>
    </row>
    <row r="419" spans="1:48" ht="15.75" customHeight="1">
      <c r="A419" s="1"/>
      <c r="B419" s="1"/>
      <c r="C419" s="1"/>
      <c r="D419" s="1"/>
      <c r="E419" s="1"/>
      <c r="F419" s="1"/>
      <c r="G419" s="1"/>
      <c r="H419" s="1"/>
      <c r="I419" s="379"/>
      <c r="J419" s="379"/>
      <c r="K419" s="379"/>
      <c r="L419" s="379"/>
      <c r="M419" s="379"/>
      <c r="N419" s="379"/>
      <c r="O419" s="379"/>
      <c r="P419" s="379"/>
      <c r="Q419" s="379"/>
      <c r="R419" s="379"/>
      <c r="S419" s="379"/>
      <c r="T419" s="379"/>
      <c r="U419" s="379"/>
      <c r="V419" s="379"/>
      <c r="W419" s="379"/>
      <c r="X419" s="379"/>
      <c r="Y419" s="379"/>
      <c r="Z419" s="379"/>
      <c r="AA419" s="379"/>
      <c r="AB419" s="379"/>
      <c r="AC419" s="379"/>
      <c r="AD419" s="379"/>
      <c r="AE419" s="379"/>
      <c r="AF419" s="379"/>
      <c r="AG419" s="379"/>
      <c r="AH419" s="379"/>
      <c r="AI419" s="379"/>
      <c r="AJ419" s="379"/>
      <c r="AK419" s="379"/>
      <c r="AL419" s="379"/>
      <c r="AM419" s="379"/>
      <c r="AO419" s="379"/>
      <c r="AP419" s="379"/>
      <c r="AQ419" s="379"/>
      <c r="AR419" s="379"/>
      <c r="AS419" s="379"/>
      <c r="AT419" s="379"/>
      <c r="AU419" s="379"/>
      <c r="AV419" s="379"/>
    </row>
    <row r="420" spans="1:48" ht="15.75" customHeight="1">
      <c r="A420" s="1"/>
      <c r="B420" s="1"/>
      <c r="C420" s="1"/>
      <c r="D420" s="1"/>
      <c r="E420" s="1"/>
      <c r="F420" s="1"/>
      <c r="G420" s="1"/>
      <c r="H420" s="1"/>
      <c r="I420" s="379"/>
      <c r="J420" s="379"/>
      <c r="K420" s="379"/>
      <c r="L420" s="379"/>
      <c r="M420" s="379"/>
      <c r="N420" s="379"/>
      <c r="O420" s="379"/>
      <c r="P420" s="379"/>
      <c r="Q420" s="379"/>
      <c r="R420" s="379"/>
      <c r="S420" s="379"/>
      <c r="T420" s="379"/>
      <c r="U420" s="379"/>
      <c r="V420" s="379"/>
      <c r="W420" s="379"/>
      <c r="X420" s="379"/>
      <c r="Y420" s="379"/>
      <c r="Z420" s="379"/>
      <c r="AA420" s="379"/>
      <c r="AB420" s="379"/>
      <c r="AC420" s="379"/>
      <c r="AD420" s="379"/>
      <c r="AE420" s="379"/>
      <c r="AF420" s="379"/>
      <c r="AG420" s="379"/>
      <c r="AH420" s="379"/>
      <c r="AI420" s="379"/>
      <c r="AJ420" s="379"/>
      <c r="AK420" s="379"/>
      <c r="AL420" s="379"/>
      <c r="AM420" s="379"/>
      <c r="AO420" s="379"/>
      <c r="AP420" s="379"/>
      <c r="AQ420" s="379"/>
      <c r="AR420" s="379"/>
      <c r="AS420" s="379"/>
      <c r="AT420" s="379"/>
      <c r="AU420" s="379"/>
      <c r="AV420" s="379"/>
    </row>
    <row r="421" spans="1:48" ht="15.75" customHeight="1">
      <c r="A421" s="1"/>
      <c r="B421" s="1"/>
      <c r="C421" s="1"/>
      <c r="D421" s="1"/>
      <c r="E421" s="1"/>
      <c r="F421" s="1"/>
      <c r="G421" s="1"/>
      <c r="H421" s="1"/>
      <c r="I421" s="379"/>
      <c r="J421" s="379"/>
      <c r="K421" s="379"/>
      <c r="L421" s="379"/>
      <c r="M421" s="379"/>
      <c r="N421" s="379"/>
      <c r="O421" s="379"/>
      <c r="P421" s="379"/>
      <c r="Q421" s="379"/>
      <c r="R421" s="379"/>
      <c r="S421" s="379"/>
      <c r="T421" s="379"/>
      <c r="U421" s="379"/>
      <c r="V421" s="379"/>
      <c r="W421" s="379"/>
      <c r="X421" s="379"/>
      <c r="Y421" s="379"/>
      <c r="Z421" s="379"/>
      <c r="AA421" s="379"/>
      <c r="AB421" s="379"/>
      <c r="AC421" s="379"/>
      <c r="AD421" s="379"/>
      <c r="AE421" s="379"/>
      <c r="AF421" s="379"/>
      <c r="AG421" s="379"/>
      <c r="AH421" s="379"/>
      <c r="AI421" s="379"/>
      <c r="AJ421" s="379"/>
      <c r="AK421" s="379"/>
      <c r="AL421" s="379"/>
      <c r="AM421" s="379"/>
      <c r="AO421" s="379"/>
      <c r="AP421" s="379"/>
      <c r="AQ421" s="379"/>
      <c r="AR421" s="379"/>
      <c r="AS421" s="379"/>
      <c r="AT421" s="379"/>
      <c r="AU421" s="379"/>
      <c r="AV421" s="379"/>
    </row>
    <row r="422" spans="1:48" ht="15.75" customHeight="1">
      <c r="A422" s="1"/>
      <c r="B422" s="1"/>
      <c r="C422" s="1"/>
      <c r="D422" s="1"/>
      <c r="E422" s="1"/>
      <c r="F422" s="1"/>
      <c r="G422" s="1"/>
      <c r="H422" s="1"/>
      <c r="I422" s="379"/>
      <c r="J422" s="379"/>
      <c r="K422" s="379"/>
      <c r="L422" s="379"/>
      <c r="M422" s="379"/>
      <c r="N422" s="379"/>
      <c r="O422" s="379"/>
      <c r="P422" s="379"/>
      <c r="Q422" s="379"/>
      <c r="R422" s="379"/>
      <c r="S422" s="379"/>
      <c r="T422" s="379"/>
      <c r="U422" s="379"/>
      <c r="V422" s="379"/>
      <c r="W422" s="379"/>
      <c r="X422" s="379"/>
      <c r="Y422" s="379"/>
      <c r="Z422" s="379"/>
      <c r="AA422" s="379"/>
      <c r="AB422" s="379"/>
      <c r="AC422" s="379"/>
      <c r="AD422" s="379"/>
      <c r="AE422" s="379"/>
      <c r="AF422" s="379"/>
      <c r="AG422" s="379"/>
      <c r="AH422" s="379"/>
      <c r="AI422" s="379"/>
      <c r="AJ422" s="379"/>
      <c r="AK422" s="379"/>
      <c r="AL422" s="379"/>
      <c r="AM422" s="379"/>
      <c r="AO422" s="379"/>
      <c r="AP422" s="379"/>
      <c r="AQ422" s="379"/>
      <c r="AR422" s="379"/>
      <c r="AS422" s="379"/>
      <c r="AT422" s="379"/>
      <c r="AU422" s="379"/>
      <c r="AV422" s="379"/>
    </row>
    <row r="423" spans="1:48" ht="15.75" customHeight="1">
      <c r="A423" s="1"/>
      <c r="B423" s="1"/>
      <c r="C423" s="1"/>
      <c r="D423" s="1"/>
      <c r="E423" s="1"/>
      <c r="F423" s="1"/>
      <c r="G423" s="1"/>
      <c r="H423" s="1"/>
      <c r="I423" s="379"/>
      <c r="J423" s="379"/>
      <c r="K423" s="379"/>
      <c r="L423" s="379"/>
      <c r="M423" s="379"/>
      <c r="N423" s="379"/>
      <c r="O423" s="379"/>
      <c r="P423" s="379"/>
      <c r="Q423" s="379"/>
      <c r="R423" s="379"/>
      <c r="S423" s="379"/>
      <c r="T423" s="379"/>
      <c r="U423" s="379"/>
      <c r="V423" s="379"/>
      <c r="W423" s="379"/>
      <c r="X423" s="379"/>
      <c r="Y423" s="379"/>
      <c r="Z423" s="379"/>
      <c r="AA423" s="379"/>
      <c r="AB423" s="379"/>
      <c r="AC423" s="379"/>
      <c r="AD423" s="379"/>
      <c r="AE423" s="379"/>
      <c r="AF423" s="379"/>
      <c r="AG423" s="379"/>
      <c r="AH423" s="379"/>
      <c r="AI423" s="379"/>
      <c r="AJ423" s="379"/>
      <c r="AK423" s="379"/>
      <c r="AL423" s="379"/>
      <c r="AM423" s="379"/>
      <c r="AO423" s="379"/>
      <c r="AP423" s="379"/>
      <c r="AQ423" s="379"/>
      <c r="AR423" s="379"/>
      <c r="AS423" s="379"/>
      <c r="AT423" s="379"/>
      <c r="AU423" s="379"/>
      <c r="AV423" s="379"/>
    </row>
    <row r="424" spans="1:48" ht="15.75" customHeight="1">
      <c r="A424" s="1"/>
      <c r="B424" s="1"/>
      <c r="C424" s="1"/>
      <c r="D424" s="1"/>
      <c r="E424" s="1"/>
      <c r="F424" s="1"/>
      <c r="G424" s="1"/>
      <c r="H424" s="1"/>
      <c r="I424" s="379"/>
      <c r="J424" s="379"/>
      <c r="K424" s="379"/>
      <c r="L424" s="379"/>
      <c r="M424" s="379"/>
      <c r="N424" s="379"/>
      <c r="O424" s="379"/>
      <c r="P424" s="379"/>
      <c r="Q424" s="379"/>
      <c r="R424" s="379"/>
      <c r="S424" s="379"/>
      <c r="T424" s="379"/>
      <c r="U424" s="379"/>
      <c r="V424" s="379"/>
      <c r="W424" s="379"/>
      <c r="X424" s="379"/>
      <c r="Y424" s="379"/>
      <c r="Z424" s="379"/>
      <c r="AA424" s="379"/>
      <c r="AB424" s="379"/>
      <c r="AC424" s="379"/>
      <c r="AD424" s="379"/>
      <c r="AE424" s="379"/>
      <c r="AF424" s="379"/>
      <c r="AG424" s="379"/>
      <c r="AH424" s="379"/>
      <c r="AI424" s="379"/>
      <c r="AJ424" s="379"/>
      <c r="AK424" s="379"/>
      <c r="AL424" s="379"/>
      <c r="AM424" s="379"/>
      <c r="AO424" s="379"/>
      <c r="AP424" s="379"/>
      <c r="AQ424" s="379"/>
      <c r="AR424" s="379"/>
      <c r="AS424" s="379"/>
      <c r="AT424" s="379"/>
      <c r="AU424" s="379"/>
      <c r="AV424" s="379"/>
    </row>
    <row r="425" spans="1:48" ht="15.75" customHeight="1">
      <c r="A425" s="1"/>
      <c r="B425" s="1"/>
      <c r="C425" s="1"/>
      <c r="D425" s="1"/>
      <c r="E425" s="1"/>
      <c r="F425" s="1"/>
      <c r="G425" s="1"/>
      <c r="H425" s="1"/>
      <c r="I425" s="379"/>
      <c r="J425" s="379"/>
      <c r="K425" s="379"/>
      <c r="L425" s="379"/>
      <c r="M425" s="379"/>
      <c r="N425" s="379"/>
      <c r="O425" s="379"/>
      <c r="P425" s="379"/>
      <c r="Q425" s="379"/>
      <c r="R425" s="379"/>
      <c r="S425" s="379"/>
      <c r="T425" s="379"/>
      <c r="U425" s="379"/>
      <c r="V425" s="379"/>
      <c r="W425" s="379"/>
      <c r="X425" s="379"/>
      <c r="Y425" s="379"/>
      <c r="Z425" s="379"/>
      <c r="AA425" s="379"/>
      <c r="AB425" s="379"/>
      <c r="AC425" s="379"/>
      <c r="AD425" s="379"/>
      <c r="AE425" s="379"/>
      <c r="AF425" s="379"/>
      <c r="AG425" s="379"/>
      <c r="AH425" s="379"/>
      <c r="AI425" s="379"/>
      <c r="AJ425" s="379"/>
      <c r="AK425" s="379"/>
      <c r="AL425" s="379"/>
      <c r="AM425" s="379"/>
      <c r="AO425" s="379"/>
      <c r="AP425" s="379"/>
      <c r="AQ425" s="379"/>
      <c r="AR425" s="379"/>
      <c r="AS425" s="379"/>
      <c r="AT425" s="379"/>
      <c r="AU425" s="379"/>
      <c r="AV425" s="379"/>
    </row>
    <row r="426" spans="1:48" ht="15.75" customHeight="1">
      <c r="A426" s="1"/>
      <c r="B426" s="1"/>
      <c r="C426" s="1"/>
      <c r="D426" s="1"/>
      <c r="E426" s="1"/>
      <c r="F426" s="1"/>
      <c r="G426" s="1"/>
      <c r="H426" s="1"/>
      <c r="I426" s="379"/>
      <c r="J426" s="379"/>
      <c r="K426" s="379"/>
      <c r="L426" s="379"/>
      <c r="M426" s="379"/>
      <c r="N426" s="379"/>
      <c r="O426" s="379"/>
      <c r="P426" s="379"/>
      <c r="Q426" s="379"/>
      <c r="R426" s="379"/>
      <c r="S426" s="379"/>
      <c r="T426" s="379"/>
      <c r="U426" s="379"/>
      <c r="V426" s="379"/>
      <c r="W426" s="379"/>
      <c r="X426" s="379"/>
      <c r="Y426" s="379"/>
      <c r="Z426" s="379"/>
      <c r="AA426" s="379"/>
      <c r="AB426" s="379"/>
      <c r="AC426" s="379"/>
      <c r="AD426" s="379"/>
      <c r="AE426" s="379"/>
      <c r="AF426" s="379"/>
      <c r="AG426" s="379"/>
      <c r="AH426" s="379"/>
      <c r="AI426" s="379"/>
      <c r="AJ426" s="379"/>
      <c r="AK426" s="379"/>
      <c r="AL426" s="379"/>
      <c r="AM426" s="379"/>
      <c r="AO426" s="379"/>
      <c r="AP426" s="379"/>
      <c r="AQ426" s="379"/>
      <c r="AR426" s="379"/>
      <c r="AS426" s="379"/>
      <c r="AT426" s="379"/>
      <c r="AU426" s="379"/>
      <c r="AV426" s="379"/>
    </row>
    <row r="427" spans="1:48" ht="15.75" customHeight="1">
      <c r="A427" s="1"/>
      <c r="B427" s="1"/>
      <c r="C427" s="1"/>
      <c r="D427" s="1"/>
      <c r="E427" s="1"/>
      <c r="F427" s="1"/>
      <c r="G427" s="1"/>
      <c r="H427" s="1"/>
      <c r="I427" s="379"/>
      <c r="J427" s="379"/>
      <c r="K427" s="379"/>
      <c r="L427" s="379"/>
      <c r="M427" s="379"/>
      <c r="N427" s="379"/>
      <c r="O427" s="379"/>
      <c r="P427" s="379"/>
      <c r="Q427" s="379"/>
      <c r="R427" s="379"/>
      <c r="S427" s="379"/>
      <c r="T427" s="379"/>
      <c r="U427" s="379"/>
      <c r="V427" s="379"/>
      <c r="W427" s="379"/>
      <c r="X427" s="379"/>
      <c r="Y427" s="379"/>
      <c r="Z427" s="379"/>
      <c r="AA427" s="379"/>
      <c r="AB427" s="379"/>
      <c r="AC427" s="379"/>
      <c r="AD427" s="379"/>
      <c r="AE427" s="379"/>
      <c r="AF427" s="379"/>
      <c r="AG427" s="379"/>
      <c r="AH427" s="379"/>
      <c r="AI427" s="379"/>
      <c r="AJ427" s="379"/>
      <c r="AK427" s="379"/>
      <c r="AL427" s="379"/>
      <c r="AM427" s="379"/>
      <c r="AO427" s="379"/>
      <c r="AP427" s="379"/>
      <c r="AQ427" s="379"/>
      <c r="AR427" s="379"/>
      <c r="AS427" s="379"/>
      <c r="AT427" s="379"/>
      <c r="AU427" s="379"/>
      <c r="AV427" s="379"/>
    </row>
    <row r="428" spans="1:48" ht="15.75" customHeight="1">
      <c r="A428" s="1"/>
      <c r="B428" s="1"/>
      <c r="C428" s="1"/>
      <c r="D428" s="1"/>
      <c r="E428" s="1"/>
      <c r="F428" s="1"/>
      <c r="G428" s="1"/>
      <c r="H428" s="1"/>
      <c r="I428" s="379"/>
      <c r="J428" s="379"/>
      <c r="K428" s="379"/>
      <c r="L428" s="379"/>
      <c r="M428" s="379"/>
      <c r="N428" s="379"/>
      <c r="O428" s="379"/>
      <c r="P428" s="379"/>
      <c r="Q428" s="379"/>
      <c r="R428" s="379"/>
      <c r="S428" s="379"/>
      <c r="T428" s="379"/>
      <c r="U428" s="379"/>
      <c r="V428" s="379"/>
      <c r="W428" s="379"/>
      <c r="X428" s="379"/>
      <c r="Y428" s="379"/>
      <c r="Z428" s="379"/>
      <c r="AA428" s="379"/>
      <c r="AB428" s="379"/>
      <c r="AC428" s="379"/>
      <c r="AD428" s="379"/>
      <c r="AE428" s="379"/>
      <c r="AF428" s="379"/>
      <c r="AG428" s="379"/>
      <c r="AH428" s="379"/>
      <c r="AI428" s="379"/>
      <c r="AJ428" s="379"/>
      <c r="AK428" s="379"/>
      <c r="AL428" s="379"/>
      <c r="AM428" s="379"/>
      <c r="AO428" s="379"/>
      <c r="AP428" s="379"/>
      <c r="AQ428" s="379"/>
      <c r="AR428" s="379"/>
      <c r="AS428" s="379"/>
      <c r="AT428" s="379"/>
      <c r="AU428" s="379"/>
      <c r="AV428" s="379"/>
    </row>
    <row r="429" spans="1:48" ht="15.75" customHeight="1">
      <c r="A429" s="1"/>
      <c r="B429" s="1"/>
      <c r="C429" s="1"/>
      <c r="D429" s="1"/>
      <c r="E429" s="1"/>
      <c r="F429" s="1"/>
      <c r="G429" s="1"/>
      <c r="H429" s="1"/>
      <c r="I429" s="379"/>
      <c r="J429" s="379"/>
      <c r="K429" s="379"/>
      <c r="L429" s="379"/>
      <c r="M429" s="379"/>
      <c r="N429" s="379"/>
      <c r="O429" s="379"/>
      <c r="P429" s="379"/>
      <c r="Q429" s="379"/>
      <c r="R429" s="379"/>
      <c r="S429" s="379"/>
      <c r="T429" s="379"/>
      <c r="U429" s="379"/>
      <c r="V429" s="379"/>
      <c r="W429" s="379"/>
      <c r="X429" s="379"/>
      <c r="Y429" s="379"/>
      <c r="Z429" s="379"/>
      <c r="AA429" s="379"/>
      <c r="AB429" s="379"/>
      <c r="AC429" s="379"/>
      <c r="AD429" s="379"/>
      <c r="AE429" s="379"/>
      <c r="AF429" s="379"/>
      <c r="AG429" s="379"/>
      <c r="AH429" s="379"/>
      <c r="AI429" s="379"/>
      <c r="AJ429" s="379"/>
      <c r="AK429" s="379"/>
      <c r="AL429" s="379"/>
      <c r="AM429" s="379"/>
      <c r="AO429" s="379"/>
      <c r="AP429" s="379"/>
      <c r="AQ429" s="379"/>
      <c r="AR429" s="379"/>
      <c r="AS429" s="379"/>
      <c r="AT429" s="379"/>
      <c r="AU429" s="379"/>
      <c r="AV429" s="379"/>
    </row>
    <row r="430" spans="1:48" ht="15.75" customHeight="1">
      <c r="A430" s="1"/>
      <c r="B430" s="1"/>
      <c r="C430" s="1"/>
      <c r="D430" s="1"/>
      <c r="E430" s="1"/>
      <c r="F430" s="1"/>
      <c r="G430" s="1"/>
      <c r="H430" s="1"/>
      <c r="I430" s="379"/>
      <c r="J430" s="379"/>
      <c r="K430" s="379"/>
      <c r="L430" s="379"/>
      <c r="M430" s="379"/>
      <c r="N430" s="379"/>
      <c r="O430" s="379"/>
      <c r="P430" s="379"/>
      <c r="Q430" s="379"/>
      <c r="R430" s="379"/>
      <c r="S430" s="379"/>
      <c r="T430" s="379"/>
      <c r="U430" s="379"/>
      <c r="V430" s="379"/>
      <c r="W430" s="379"/>
      <c r="X430" s="379"/>
      <c r="Y430" s="379"/>
      <c r="Z430" s="379"/>
      <c r="AA430" s="379"/>
      <c r="AB430" s="379"/>
      <c r="AC430" s="379"/>
      <c r="AD430" s="379"/>
      <c r="AE430" s="379"/>
      <c r="AF430" s="379"/>
      <c r="AG430" s="379"/>
      <c r="AH430" s="379"/>
      <c r="AI430" s="379"/>
      <c r="AJ430" s="379"/>
      <c r="AK430" s="379"/>
      <c r="AL430" s="379"/>
      <c r="AM430" s="379"/>
      <c r="AO430" s="379"/>
      <c r="AP430" s="379"/>
      <c r="AQ430" s="379"/>
      <c r="AR430" s="379"/>
      <c r="AS430" s="379"/>
      <c r="AT430" s="379"/>
      <c r="AU430" s="379"/>
      <c r="AV430" s="379"/>
    </row>
    <row r="431" spans="1:48" ht="15.75" customHeight="1">
      <c r="A431" s="1"/>
      <c r="B431" s="1"/>
      <c r="C431" s="1"/>
      <c r="D431" s="1"/>
      <c r="E431" s="1"/>
      <c r="F431" s="1"/>
      <c r="G431" s="1"/>
      <c r="H431" s="1"/>
      <c r="I431" s="379"/>
      <c r="J431" s="379"/>
      <c r="K431" s="379"/>
      <c r="L431" s="379"/>
      <c r="M431" s="379"/>
      <c r="N431" s="379"/>
      <c r="O431" s="379"/>
      <c r="P431" s="379"/>
      <c r="Q431" s="379"/>
      <c r="R431" s="379"/>
      <c r="S431" s="379"/>
      <c r="T431" s="379"/>
      <c r="U431" s="379"/>
      <c r="V431" s="379"/>
      <c r="W431" s="379"/>
      <c r="X431" s="379"/>
      <c r="Y431" s="379"/>
      <c r="Z431" s="379"/>
      <c r="AA431" s="379"/>
      <c r="AB431" s="379"/>
      <c r="AC431" s="379"/>
      <c r="AD431" s="379"/>
      <c r="AE431" s="379"/>
      <c r="AF431" s="379"/>
      <c r="AG431" s="379"/>
      <c r="AH431" s="379"/>
      <c r="AI431" s="379"/>
      <c r="AJ431" s="379"/>
      <c r="AK431" s="379"/>
      <c r="AL431" s="379"/>
      <c r="AM431" s="379"/>
      <c r="AO431" s="379"/>
      <c r="AP431" s="379"/>
      <c r="AQ431" s="379"/>
      <c r="AR431" s="379"/>
      <c r="AS431" s="379"/>
      <c r="AT431" s="379"/>
      <c r="AU431" s="379"/>
      <c r="AV431" s="379"/>
    </row>
    <row r="432" spans="1:48" ht="15.75" customHeight="1">
      <c r="A432" s="1"/>
      <c r="B432" s="1"/>
      <c r="C432" s="1"/>
      <c r="D432" s="1"/>
      <c r="E432" s="1"/>
      <c r="F432" s="1"/>
      <c r="G432" s="1"/>
      <c r="H432" s="1"/>
      <c r="I432" s="379"/>
      <c r="J432" s="379"/>
      <c r="K432" s="379"/>
      <c r="L432" s="379"/>
      <c r="M432" s="379"/>
      <c r="N432" s="379"/>
      <c r="O432" s="379"/>
      <c r="P432" s="379"/>
      <c r="Q432" s="379"/>
      <c r="R432" s="379"/>
      <c r="S432" s="379"/>
      <c r="T432" s="379"/>
      <c r="U432" s="379"/>
      <c r="V432" s="379"/>
      <c r="W432" s="379"/>
      <c r="X432" s="379"/>
      <c r="Y432" s="379"/>
      <c r="Z432" s="379"/>
      <c r="AA432" s="379"/>
      <c r="AB432" s="379"/>
      <c r="AC432" s="379"/>
      <c r="AD432" s="379"/>
      <c r="AE432" s="379"/>
      <c r="AF432" s="379"/>
      <c r="AG432" s="379"/>
      <c r="AH432" s="379"/>
      <c r="AI432" s="379"/>
      <c r="AJ432" s="379"/>
      <c r="AK432" s="379"/>
      <c r="AL432" s="379"/>
      <c r="AM432" s="379"/>
      <c r="AO432" s="379"/>
      <c r="AP432" s="379"/>
      <c r="AQ432" s="379"/>
      <c r="AR432" s="379"/>
      <c r="AS432" s="379"/>
      <c r="AT432" s="379"/>
      <c r="AU432" s="379"/>
      <c r="AV432" s="379"/>
    </row>
    <row r="433" spans="1:48" ht="15.75" customHeight="1">
      <c r="A433" s="1"/>
      <c r="B433" s="1"/>
      <c r="C433" s="1"/>
      <c r="D433" s="1"/>
      <c r="E433" s="1"/>
      <c r="F433" s="1"/>
      <c r="G433" s="1"/>
      <c r="H433" s="1"/>
      <c r="I433" s="379"/>
      <c r="J433" s="379"/>
      <c r="K433" s="379"/>
      <c r="L433" s="379"/>
      <c r="M433" s="379"/>
      <c r="N433" s="379"/>
      <c r="O433" s="379"/>
      <c r="P433" s="379"/>
      <c r="Q433" s="379"/>
      <c r="R433" s="379"/>
      <c r="S433" s="379"/>
      <c r="T433" s="379"/>
      <c r="U433" s="379"/>
      <c r="V433" s="379"/>
      <c r="W433" s="379"/>
      <c r="X433" s="379"/>
      <c r="Y433" s="379"/>
      <c r="Z433" s="379"/>
      <c r="AA433" s="379"/>
      <c r="AB433" s="379"/>
      <c r="AC433" s="379"/>
      <c r="AD433" s="379"/>
      <c r="AE433" s="379"/>
      <c r="AF433" s="379"/>
      <c r="AG433" s="379"/>
      <c r="AH433" s="379"/>
      <c r="AI433" s="379"/>
      <c r="AJ433" s="379"/>
      <c r="AK433" s="379"/>
      <c r="AL433" s="379"/>
      <c r="AM433" s="379"/>
      <c r="AO433" s="379"/>
      <c r="AP433" s="379"/>
      <c r="AQ433" s="379"/>
      <c r="AR433" s="379"/>
      <c r="AS433" s="379"/>
      <c r="AT433" s="379"/>
      <c r="AU433" s="379"/>
      <c r="AV433" s="379"/>
    </row>
    <row r="434" spans="1:48" ht="15.75" customHeight="1">
      <c r="A434" s="1"/>
      <c r="B434" s="1"/>
      <c r="C434" s="1"/>
      <c r="D434" s="1"/>
      <c r="E434" s="1"/>
      <c r="F434" s="1"/>
      <c r="G434" s="1"/>
      <c r="H434" s="1"/>
      <c r="I434" s="379"/>
      <c r="J434" s="379"/>
      <c r="K434" s="379"/>
      <c r="L434" s="379"/>
      <c r="M434" s="379"/>
      <c r="N434" s="379"/>
      <c r="O434" s="379"/>
      <c r="P434" s="379"/>
      <c r="Q434" s="379"/>
      <c r="R434" s="379"/>
      <c r="S434" s="379"/>
      <c r="T434" s="379"/>
      <c r="U434" s="379"/>
      <c r="V434" s="379"/>
      <c r="W434" s="379"/>
      <c r="X434" s="379"/>
      <c r="Y434" s="379"/>
      <c r="Z434" s="379"/>
      <c r="AA434" s="379"/>
      <c r="AB434" s="379"/>
      <c r="AC434" s="379"/>
      <c r="AD434" s="379"/>
      <c r="AE434" s="379"/>
      <c r="AF434" s="379"/>
      <c r="AG434" s="379"/>
      <c r="AH434" s="379"/>
      <c r="AI434" s="379"/>
      <c r="AJ434" s="379"/>
      <c r="AK434" s="379"/>
      <c r="AL434" s="379"/>
      <c r="AM434" s="379"/>
      <c r="AO434" s="379"/>
      <c r="AP434" s="379"/>
      <c r="AQ434" s="379"/>
      <c r="AR434" s="379"/>
      <c r="AS434" s="379"/>
      <c r="AT434" s="379"/>
      <c r="AU434" s="379"/>
      <c r="AV434" s="379"/>
    </row>
    <row r="435" spans="1:48" ht="15.75" customHeight="1">
      <c r="A435" s="1"/>
      <c r="B435" s="1"/>
      <c r="C435" s="1"/>
      <c r="D435" s="1"/>
      <c r="E435" s="1"/>
      <c r="F435" s="1"/>
      <c r="G435" s="1"/>
      <c r="H435" s="1"/>
      <c r="I435" s="379"/>
      <c r="J435" s="379"/>
      <c r="K435" s="379"/>
      <c r="L435" s="379"/>
      <c r="M435" s="379"/>
      <c r="N435" s="379"/>
      <c r="O435" s="379"/>
      <c r="P435" s="379"/>
      <c r="Q435" s="379"/>
      <c r="R435" s="379"/>
      <c r="S435" s="379"/>
      <c r="T435" s="379"/>
      <c r="U435" s="379"/>
      <c r="V435" s="379"/>
      <c r="W435" s="379"/>
      <c r="X435" s="379"/>
      <c r="Y435" s="379"/>
      <c r="Z435" s="379"/>
      <c r="AA435" s="379"/>
      <c r="AB435" s="379"/>
      <c r="AC435" s="379"/>
      <c r="AD435" s="379"/>
      <c r="AE435" s="379"/>
      <c r="AF435" s="379"/>
      <c r="AG435" s="379"/>
      <c r="AH435" s="379"/>
      <c r="AI435" s="379"/>
      <c r="AJ435" s="379"/>
      <c r="AK435" s="379"/>
      <c r="AL435" s="379"/>
      <c r="AM435" s="379"/>
      <c r="AO435" s="379"/>
      <c r="AP435" s="379"/>
      <c r="AQ435" s="379"/>
      <c r="AR435" s="379"/>
      <c r="AS435" s="379"/>
      <c r="AT435" s="379"/>
      <c r="AU435" s="379"/>
      <c r="AV435" s="379"/>
    </row>
    <row r="436" spans="1:48" ht="15.75" customHeight="1">
      <c r="A436" s="1"/>
      <c r="B436" s="1"/>
      <c r="C436" s="1"/>
      <c r="D436" s="1"/>
      <c r="E436" s="1"/>
      <c r="F436" s="1"/>
      <c r="G436" s="1"/>
      <c r="H436" s="1"/>
      <c r="I436" s="379"/>
      <c r="J436" s="379"/>
      <c r="K436" s="379"/>
      <c r="L436" s="379"/>
      <c r="M436" s="379"/>
      <c r="N436" s="379"/>
      <c r="O436" s="379"/>
      <c r="P436" s="379"/>
      <c r="Q436" s="379"/>
      <c r="R436" s="379"/>
      <c r="S436" s="379"/>
      <c r="T436" s="379"/>
      <c r="U436" s="379"/>
      <c r="V436" s="379"/>
      <c r="W436" s="379"/>
      <c r="X436" s="379"/>
      <c r="Y436" s="379"/>
      <c r="Z436" s="379"/>
      <c r="AA436" s="379"/>
      <c r="AB436" s="379"/>
      <c r="AC436" s="379"/>
      <c r="AD436" s="379"/>
      <c r="AE436" s="379"/>
      <c r="AF436" s="379"/>
      <c r="AG436" s="379"/>
      <c r="AH436" s="379"/>
      <c r="AI436" s="379"/>
      <c r="AJ436" s="379"/>
      <c r="AK436" s="379"/>
      <c r="AL436" s="379"/>
      <c r="AM436" s="379"/>
      <c r="AO436" s="379"/>
      <c r="AP436" s="379"/>
      <c r="AQ436" s="379"/>
      <c r="AR436" s="379"/>
      <c r="AS436" s="379"/>
      <c r="AT436" s="379"/>
      <c r="AU436" s="379"/>
      <c r="AV436" s="379"/>
    </row>
    <row r="437" spans="1:48" ht="15.75" customHeight="1">
      <c r="A437" s="1"/>
      <c r="B437" s="1"/>
      <c r="C437" s="1"/>
      <c r="D437" s="1"/>
      <c r="E437" s="1"/>
      <c r="F437" s="1"/>
      <c r="G437" s="1"/>
      <c r="H437" s="1"/>
      <c r="I437" s="379"/>
      <c r="J437" s="379"/>
      <c r="K437" s="379"/>
      <c r="L437" s="379"/>
      <c r="M437" s="379"/>
      <c r="N437" s="379"/>
      <c r="O437" s="379"/>
      <c r="P437" s="379"/>
      <c r="Q437" s="379"/>
      <c r="R437" s="379"/>
      <c r="S437" s="379"/>
      <c r="T437" s="379"/>
      <c r="U437" s="379"/>
      <c r="V437" s="379"/>
      <c r="W437" s="379"/>
      <c r="X437" s="379"/>
      <c r="Y437" s="379"/>
      <c r="Z437" s="379"/>
      <c r="AA437" s="379"/>
      <c r="AB437" s="379"/>
      <c r="AC437" s="379"/>
      <c r="AD437" s="379"/>
      <c r="AE437" s="379"/>
      <c r="AF437" s="379"/>
      <c r="AG437" s="379"/>
      <c r="AH437" s="379"/>
      <c r="AI437" s="379"/>
      <c r="AJ437" s="379"/>
      <c r="AK437" s="379"/>
      <c r="AL437" s="379"/>
      <c r="AM437" s="379"/>
      <c r="AO437" s="379"/>
      <c r="AP437" s="379"/>
      <c r="AQ437" s="379"/>
      <c r="AR437" s="379"/>
      <c r="AS437" s="379"/>
      <c r="AT437" s="379"/>
      <c r="AU437" s="379"/>
      <c r="AV437" s="379"/>
    </row>
    <row r="438" spans="1:48" ht="15.75" customHeight="1">
      <c r="A438" s="1"/>
      <c r="B438" s="1"/>
      <c r="C438" s="1"/>
      <c r="D438" s="1"/>
      <c r="E438" s="1"/>
      <c r="F438" s="1"/>
      <c r="G438" s="1"/>
      <c r="H438" s="1"/>
      <c r="I438" s="379"/>
      <c r="J438" s="379"/>
      <c r="K438" s="379"/>
      <c r="L438" s="379"/>
      <c r="M438" s="379"/>
      <c r="N438" s="379"/>
      <c r="O438" s="379"/>
      <c r="P438" s="379"/>
      <c r="Q438" s="379"/>
      <c r="R438" s="379"/>
      <c r="S438" s="379"/>
      <c r="T438" s="379"/>
      <c r="U438" s="379"/>
      <c r="V438" s="379"/>
      <c r="W438" s="379"/>
      <c r="X438" s="379"/>
      <c r="Y438" s="379"/>
      <c r="Z438" s="379"/>
      <c r="AA438" s="379"/>
      <c r="AB438" s="379"/>
      <c r="AC438" s="379"/>
      <c r="AD438" s="379"/>
      <c r="AE438" s="379"/>
      <c r="AF438" s="379"/>
      <c r="AG438" s="379"/>
      <c r="AH438" s="379"/>
      <c r="AI438" s="379"/>
      <c r="AJ438" s="379"/>
      <c r="AK438" s="379"/>
      <c r="AL438" s="379"/>
      <c r="AM438" s="379"/>
      <c r="AO438" s="379"/>
      <c r="AP438" s="379"/>
      <c r="AQ438" s="379"/>
      <c r="AR438" s="379"/>
      <c r="AS438" s="379"/>
      <c r="AT438" s="379"/>
      <c r="AU438" s="379"/>
      <c r="AV438" s="379"/>
    </row>
    <row r="439" spans="1:48" ht="15.75" customHeight="1">
      <c r="A439" s="1"/>
      <c r="B439" s="1"/>
      <c r="C439" s="1"/>
      <c r="D439" s="1"/>
      <c r="E439" s="1"/>
      <c r="F439" s="1"/>
      <c r="G439" s="1"/>
      <c r="H439" s="1"/>
      <c r="I439" s="379"/>
      <c r="J439" s="379"/>
      <c r="K439" s="379"/>
      <c r="L439" s="379"/>
      <c r="M439" s="379"/>
      <c r="N439" s="379"/>
      <c r="O439" s="379"/>
      <c r="P439" s="379"/>
      <c r="Q439" s="379"/>
      <c r="R439" s="379"/>
      <c r="S439" s="379"/>
      <c r="T439" s="379"/>
      <c r="U439" s="379"/>
      <c r="V439" s="379"/>
      <c r="W439" s="379"/>
      <c r="X439" s="379"/>
      <c r="Y439" s="379"/>
      <c r="Z439" s="379"/>
      <c r="AA439" s="379"/>
      <c r="AB439" s="379"/>
      <c r="AC439" s="379"/>
      <c r="AD439" s="379"/>
      <c r="AE439" s="379"/>
      <c r="AF439" s="379"/>
      <c r="AG439" s="379"/>
      <c r="AH439" s="379"/>
      <c r="AI439" s="379"/>
      <c r="AJ439" s="379"/>
      <c r="AK439" s="379"/>
      <c r="AL439" s="379"/>
      <c r="AM439" s="379"/>
      <c r="AO439" s="379"/>
      <c r="AP439" s="379"/>
      <c r="AQ439" s="379"/>
      <c r="AR439" s="379"/>
      <c r="AS439" s="379"/>
      <c r="AT439" s="379"/>
      <c r="AU439" s="379"/>
      <c r="AV439" s="379"/>
    </row>
    <row r="440" spans="1:48" ht="15.75" customHeight="1">
      <c r="A440" s="1"/>
      <c r="B440" s="1"/>
      <c r="C440" s="1"/>
      <c r="D440" s="1"/>
      <c r="E440" s="1"/>
      <c r="F440" s="1"/>
      <c r="G440" s="1"/>
      <c r="H440" s="1"/>
      <c r="I440" s="379"/>
      <c r="J440" s="379"/>
      <c r="K440" s="379"/>
      <c r="L440" s="379"/>
      <c r="M440" s="379"/>
      <c r="N440" s="379"/>
      <c r="O440" s="379"/>
      <c r="P440" s="379"/>
      <c r="Q440" s="379"/>
      <c r="R440" s="379"/>
      <c r="S440" s="379"/>
      <c r="T440" s="379"/>
      <c r="U440" s="379"/>
      <c r="V440" s="379"/>
      <c r="W440" s="379"/>
      <c r="X440" s="379"/>
      <c r="Y440" s="379"/>
      <c r="Z440" s="379"/>
      <c r="AA440" s="379"/>
      <c r="AB440" s="379"/>
      <c r="AC440" s="379"/>
      <c r="AD440" s="379"/>
      <c r="AE440" s="379"/>
      <c r="AF440" s="379"/>
      <c r="AG440" s="379"/>
      <c r="AH440" s="379"/>
      <c r="AI440" s="379"/>
      <c r="AJ440" s="379"/>
      <c r="AK440" s="379"/>
      <c r="AL440" s="379"/>
      <c r="AM440" s="379"/>
      <c r="AO440" s="379"/>
      <c r="AP440" s="379"/>
      <c r="AQ440" s="379"/>
      <c r="AR440" s="379"/>
      <c r="AS440" s="379"/>
      <c r="AT440" s="379"/>
      <c r="AU440" s="379"/>
      <c r="AV440" s="379"/>
    </row>
    <row r="441" spans="1:48" ht="15.75" customHeight="1">
      <c r="A441" s="1"/>
      <c r="B441" s="1"/>
      <c r="C441" s="1"/>
      <c r="D441" s="1"/>
      <c r="E441" s="1"/>
      <c r="F441" s="1"/>
      <c r="G441" s="1"/>
      <c r="H441" s="1"/>
      <c r="I441" s="379"/>
      <c r="J441" s="379"/>
      <c r="K441" s="379"/>
      <c r="L441" s="379"/>
      <c r="M441" s="379"/>
      <c r="N441" s="379"/>
      <c r="O441" s="379"/>
      <c r="P441" s="379"/>
      <c r="Q441" s="379"/>
      <c r="R441" s="379"/>
      <c r="S441" s="379"/>
      <c r="T441" s="379"/>
      <c r="U441" s="379"/>
      <c r="V441" s="379"/>
      <c r="W441" s="379"/>
      <c r="X441" s="379"/>
      <c r="Y441" s="379"/>
      <c r="Z441" s="379"/>
      <c r="AA441" s="379"/>
      <c r="AB441" s="379"/>
      <c r="AC441" s="379"/>
      <c r="AD441" s="379"/>
      <c r="AE441" s="379"/>
      <c r="AF441" s="379"/>
      <c r="AG441" s="379"/>
      <c r="AH441" s="379"/>
      <c r="AI441" s="379"/>
      <c r="AJ441" s="379"/>
      <c r="AK441" s="379"/>
      <c r="AL441" s="379"/>
      <c r="AM441" s="379"/>
      <c r="AO441" s="379"/>
      <c r="AP441" s="379"/>
      <c r="AQ441" s="379"/>
      <c r="AR441" s="379"/>
      <c r="AS441" s="379"/>
      <c r="AT441" s="379"/>
      <c r="AU441" s="379"/>
      <c r="AV441" s="379"/>
    </row>
    <row r="442" spans="1:48" ht="15.75" customHeight="1">
      <c r="A442" s="1"/>
      <c r="B442" s="1"/>
      <c r="C442" s="1"/>
      <c r="D442" s="1"/>
      <c r="E442" s="1"/>
      <c r="F442" s="1"/>
      <c r="G442" s="1"/>
      <c r="H442" s="1"/>
      <c r="I442" s="379"/>
      <c r="J442" s="379"/>
      <c r="K442" s="379"/>
      <c r="L442" s="379"/>
      <c r="M442" s="379"/>
      <c r="N442" s="379"/>
      <c r="O442" s="379"/>
      <c r="P442" s="379"/>
      <c r="Q442" s="379"/>
      <c r="R442" s="379"/>
      <c r="S442" s="379"/>
      <c r="T442" s="379"/>
      <c r="U442" s="379"/>
      <c r="V442" s="379"/>
      <c r="W442" s="379"/>
      <c r="X442" s="379"/>
      <c r="Y442" s="379"/>
      <c r="Z442" s="379"/>
      <c r="AA442" s="379"/>
      <c r="AB442" s="379"/>
      <c r="AC442" s="379"/>
      <c r="AD442" s="379"/>
      <c r="AE442" s="379"/>
      <c r="AF442" s="379"/>
      <c r="AG442" s="379"/>
      <c r="AH442" s="379"/>
      <c r="AI442" s="379"/>
      <c r="AJ442" s="379"/>
      <c r="AK442" s="379"/>
      <c r="AL442" s="379"/>
      <c r="AM442" s="379"/>
      <c r="AO442" s="379"/>
      <c r="AP442" s="379"/>
      <c r="AQ442" s="379"/>
      <c r="AR442" s="379"/>
      <c r="AS442" s="379"/>
      <c r="AT442" s="379"/>
      <c r="AU442" s="379"/>
      <c r="AV442" s="379"/>
    </row>
    <row r="443" spans="1:48" ht="15.75" customHeight="1">
      <c r="A443" s="1"/>
      <c r="B443" s="1"/>
      <c r="C443" s="1"/>
      <c r="D443" s="1"/>
      <c r="E443" s="1"/>
      <c r="F443" s="1"/>
      <c r="G443" s="1"/>
      <c r="H443" s="1"/>
      <c r="I443" s="379"/>
      <c r="J443" s="379"/>
      <c r="K443" s="379"/>
      <c r="L443" s="379"/>
      <c r="M443" s="379"/>
      <c r="N443" s="379"/>
      <c r="O443" s="379"/>
      <c r="P443" s="379"/>
      <c r="Q443" s="379"/>
      <c r="R443" s="379"/>
      <c r="S443" s="379"/>
      <c r="T443" s="379"/>
      <c r="U443" s="379"/>
      <c r="V443" s="379"/>
      <c r="W443" s="379"/>
      <c r="X443" s="379"/>
      <c r="Y443" s="379"/>
      <c r="Z443" s="379"/>
      <c r="AA443" s="379"/>
      <c r="AB443" s="379"/>
      <c r="AC443" s="379"/>
      <c r="AD443" s="379"/>
      <c r="AE443" s="379"/>
      <c r="AF443" s="379"/>
      <c r="AG443" s="379"/>
      <c r="AH443" s="379"/>
      <c r="AI443" s="379"/>
      <c r="AJ443" s="379"/>
      <c r="AK443" s="379"/>
      <c r="AL443" s="379"/>
      <c r="AM443" s="379"/>
      <c r="AO443" s="379"/>
      <c r="AP443" s="379"/>
      <c r="AQ443" s="379"/>
      <c r="AR443" s="379"/>
      <c r="AS443" s="379"/>
      <c r="AT443" s="379"/>
      <c r="AU443" s="379"/>
      <c r="AV443" s="379"/>
    </row>
    <row r="444" spans="1:48" ht="15.75" customHeight="1">
      <c r="A444" s="1"/>
      <c r="B444" s="1"/>
      <c r="C444" s="1"/>
      <c r="D444" s="1"/>
      <c r="E444" s="1"/>
      <c r="F444" s="1"/>
      <c r="G444" s="1"/>
      <c r="H444" s="1"/>
      <c r="I444" s="379"/>
      <c r="J444" s="379"/>
      <c r="K444" s="379"/>
      <c r="L444" s="379"/>
      <c r="M444" s="379"/>
      <c r="N444" s="379"/>
      <c r="O444" s="379"/>
      <c r="P444" s="379"/>
      <c r="Q444" s="379"/>
      <c r="R444" s="379"/>
      <c r="S444" s="379"/>
      <c r="T444" s="379"/>
      <c r="U444" s="379"/>
      <c r="V444" s="379"/>
      <c r="W444" s="379"/>
      <c r="X444" s="379"/>
      <c r="Y444" s="379"/>
      <c r="Z444" s="379"/>
      <c r="AA444" s="379"/>
      <c r="AB444" s="379"/>
      <c r="AC444" s="379"/>
      <c r="AD444" s="379"/>
      <c r="AE444" s="379"/>
      <c r="AF444" s="379"/>
      <c r="AG444" s="379"/>
      <c r="AH444" s="379"/>
      <c r="AI444" s="379"/>
      <c r="AJ444" s="379"/>
      <c r="AK444" s="379"/>
      <c r="AL444" s="379"/>
      <c r="AM444" s="379"/>
      <c r="AO444" s="379"/>
      <c r="AP444" s="379"/>
      <c r="AQ444" s="379"/>
      <c r="AR444" s="379"/>
      <c r="AS444" s="379"/>
      <c r="AT444" s="379"/>
      <c r="AU444" s="379"/>
      <c r="AV444" s="379"/>
    </row>
    <row r="445" spans="1:48" ht="15.75" customHeight="1">
      <c r="A445" s="1"/>
      <c r="B445" s="1"/>
      <c r="C445" s="1"/>
      <c r="D445" s="1"/>
      <c r="E445" s="1"/>
      <c r="F445" s="1"/>
      <c r="G445" s="1"/>
      <c r="H445" s="1"/>
      <c r="I445" s="379"/>
      <c r="J445" s="379"/>
      <c r="K445" s="379"/>
      <c r="L445" s="379"/>
      <c r="M445" s="379"/>
      <c r="N445" s="379"/>
      <c r="O445" s="379"/>
      <c r="P445" s="379"/>
      <c r="Q445" s="379"/>
      <c r="R445" s="379"/>
      <c r="S445" s="379"/>
      <c r="T445" s="379"/>
      <c r="U445" s="379"/>
      <c r="V445" s="379"/>
      <c r="W445" s="379"/>
      <c r="X445" s="379"/>
      <c r="Y445" s="379"/>
      <c r="Z445" s="379"/>
      <c r="AA445" s="379"/>
      <c r="AB445" s="379"/>
      <c r="AC445" s="379"/>
      <c r="AD445" s="379"/>
      <c r="AE445" s="379"/>
      <c r="AF445" s="379"/>
      <c r="AG445" s="379"/>
      <c r="AH445" s="379"/>
      <c r="AI445" s="379"/>
      <c r="AJ445" s="379"/>
      <c r="AK445" s="379"/>
      <c r="AL445" s="379"/>
      <c r="AM445" s="379"/>
      <c r="AO445" s="379"/>
      <c r="AP445" s="379"/>
      <c r="AQ445" s="379"/>
      <c r="AR445" s="379"/>
      <c r="AS445" s="379"/>
      <c r="AT445" s="379"/>
      <c r="AU445" s="379"/>
      <c r="AV445" s="379"/>
    </row>
    <row r="446" spans="1:48" ht="15.75" customHeight="1">
      <c r="A446" s="1"/>
      <c r="B446" s="1"/>
      <c r="C446" s="1"/>
      <c r="D446" s="1"/>
      <c r="E446" s="1"/>
      <c r="F446" s="1"/>
      <c r="G446" s="1"/>
      <c r="H446" s="1"/>
      <c r="I446" s="379"/>
      <c r="J446" s="379"/>
      <c r="K446" s="379"/>
      <c r="L446" s="379"/>
      <c r="M446" s="379"/>
      <c r="N446" s="379"/>
      <c r="O446" s="379"/>
      <c r="P446" s="379"/>
      <c r="Q446" s="379"/>
      <c r="R446" s="379"/>
      <c r="S446" s="379"/>
      <c r="T446" s="379"/>
      <c r="U446" s="379"/>
      <c r="V446" s="379"/>
      <c r="W446" s="379"/>
      <c r="X446" s="379"/>
      <c r="Y446" s="379"/>
      <c r="Z446" s="379"/>
      <c r="AA446" s="379"/>
      <c r="AB446" s="379"/>
      <c r="AC446" s="379"/>
      <c r="AD446" s="379"/>
      <c r="AE446" s="379"/>
      <c r="AF446" s="379"/>
      <c r="AG446" s="379"/>
      <c r="AH446" s="379"/>
      <c r="AI446" s="379"/>
      <c r="AJ446" s="379"/>
      <c r="AK446" s="379"/>
      <c r="AL446" s="379"/>
      <c r="AM446" s="379"/>
      <c r="AO446" s="379"/>
      <c r="AP446" s="379"/>
      <c r="AQ446" s="379"/>
      <c r="AR446" s="379"/>
      <c r="AS446" s="379"/>
      <c r="AT446" s="379"/>
      <c r="AU446" s="379"/>
      <c r="AV446" s="379"/>
    </row>
    <row r="447" spans="1:48" ht="15.75" customHeight="1">
      <c r="A447" s="1"/>
      <c r="B447" s="1"/>
      <c r="C447" s="1"/>
      <c r="D447" s="1"/>
      <c r="E447" s="1"/>
      <c r="F447" s="1"/>
      <c r="G447" s="1"/>
      <c r="H447" s="1"/>
      <c r="I447" s="379"/>
      <c r="J447" s="379"/>
      <c r="K447" s="379"/>
      <c r="L447" s="379"/>
      <c r="M447" s="379"/>
      <c r="N447" s="379"/>
      <c r="O447" s="379"/>
      <c r="P447" s="379"/>
      <c r="Q447" s="379"/>
      <c r="R447" s="379"/>
      <c r="S447" s="379"/>
      <c r="T447" s="379"/>
      <c r="U447" s="379"/>
      <c r="V447" s="379"/>
      <c r="W447" s="379"/>
      <c r="X447" s="379"/>
      <c r="Y447" s="379"/>
      <c r="Z447" s="379"/>
      <c r="AA447" s="379"/>
      <c r="AB447" s="379"/>
      <c r="AC447" s="379"/>
      <c r="AD447" s="379"/>
      <c r="AE447" s="379"/>
      <c r="AF447" s="379"/>
      <c r="AG447" s="379"/>
      <c r="AH447" s="379"/>
      <c r="AI447" s="379"/>
      <c r="AJ447" s="379"/>
      <c r="AK447" s="379"/>
      <c r="AL447" s="379"/>
      <c r="AM447" s="379"/>
      <c r="AO447" s="379"/>
      <c r="AP447" s="379"/>
      <c r="AQ447" s="379"/>
      <c r="AR447" s="379"/>
      <c r="AS447" s="379"/>
      <c r="AT447" s="379"/>
      <c r="AU447" s="379"/>
      <c r="AV447" s="379"/>
    </row>
    <row r="448" spans="1:48" ht="15.75" customHeight="1">
      <c r="A448" s="1"/>
      <c r="B448" s="1"/>
      <c r="C448" s="1"/>
      <c r="D448" s="1"/>
      <c r="E448" s="1"/>
      <c r="F448" s="1"/>
      <c r="G448" s="1"/>
      <c r="H448" s="1"/>
      <c r="I448" s="379"/>
      <c r="J448" s="379"/>
      <c r="K448" s="379"/>
      <c r="L448" s="379"/>
      <c r="M448" s="379"/>
      <c r="N448" s="379"/>
      <c r="O448" s="379"/>
      <c r="P448" s="379"/>
      <c r="Q448" s="379"/>
      <c r="R448" s="379"/>
      <c r="S448" s="379"/>
      <c r="T448" s="379"/>
      <c r="U448" s="379"/>
      <c r="V448" s="379"/>
      <c r="W448" s="379"/>
      <c r="X448" s="379"/>
      <c r="Y448" s="379"/>
      <c r="Z448" s="379"/>
      <c r="AA448" s="379"/>
      <c r="AB448" s="379"/>
      <c r="AC448" s="379"/>
      <c r="AD448" s="379"/>
      <c r="AE448" s="379"/>
      <c r="AF448" s="379"/>
      <c r="AG448" s="379"/>
      <c r="AH448" s="379"/>
      <c r="AI448" s="379"/>
      <c r="AJ448" s="379"/>
      <c r="AK448" s="379"/>
      <c r="AL448" s="379"/>
      <c r="AM448" s="379"/>
      <c r="AO448" s="379"/>
      <c r="AP448" s="379"/>
      <c r="AQ448" s="379"/>
      <c r="AR448" s="379"/>
      <c r="AS448" s="379"/>
      <c r="AT448" s="379"/>
      <c r="AU448" s="379"/>
      <c r="AV448" s="379"/>
    </row>
    <row r="449" spans="1:48" ht="15.75" customHeight="1">
      <c r="A449" s="1"/>
      <c r="B449" s="1"/>
      <c r="C449" s="1"/>
      <c r="D449" s="1"/>
      <c r="E449" s="1"/>
      <c r="F449" s="1"/>
      <c r="G449" s="1"/>
      <c r="H449" s="1"/>
      <c r="I449" s="379"/>
      <c r="J449" s="379"/>
      <c r="K449" s="379"/>
      <c r="L449" s="379"/>
      <c r="M449" s="379"/>
      <c r="N449" s="379"/>
      <c r="O449" s="379"/>
      <c r="P449" s="379"/>
      <c r="Q449" s="379"/>
      <c r="R449" s="379"/>
      <c r="S449" s="379"/>
      <c r="T449" s="379"/>
      <c r="U449" s="379"/>
      <c r="V449" s="379"/>
      <c r="W449" s="379"/>
      <c r="X449" s="379"/>
      <c r="Y449" s="379"/>
      <c r="Z449" s="379"/>
      <c r="AA449" s="379"/>
      <c r="AB449" s="379"/>
      <c r="AC449" s="379"/>
      <c r="AD449" s="379"/>
      <c r="AE449" s="379"/>
      <c r="AF449" s="379"/>
      <c r="AG449" s="379"/>
      <c r="AH449" s="379"/>
      <c r="AI449" s="379"/>
      <c r="AJ449" s="379"/>
      <c r="AK449" s="379"/>
      <c r="AL449" s="379"/>
      <c r="AM449" s="379"/>
      <c r="AO449" s="379"/>
      <c r="AP449" s="379"/>
      <c r="AQ449" s="379"/>
      <c r="AR449" s="379"/>
      <c r="AS449" s="379"/>
      <c r="AT449" s="379"/>
      <c r="AU449" s="379"/>
      <c r="AV449" s="379"/>
    </row>
    <row r="450" spans="1:48" ht="15.75" customHeight="1">
      <c r="A450" s="1"/>
      <c r="B450" s="1"/>
      <c r="C450" s="1"/>
      <c r="D450" s="1"/>
      <c r="E450" s="1"/>
      <c r="F450" s="1"/>
      <c r="G450" s="1"/>
      <c r="H450" s="1"/>
      <c r="I450" s="379"/>
      <c r="J450" s="379"/>
      <c r="K450" s="379"/>
      <c r="L450" s="379"/>
      <c r="M450" s="379"/>
      <c r="N450" s="379"/>
      <c r="O450" s="379"/>
      <c r="P450" s="379"/>
      <c r="Q450" s="379"/>
      <c r="R450" s="379"/>
      <c r="S450" s="379"/>
      <c r="T450" s="379"/>
      <c r="U450" s="379"/>
      <c r="V450" s="379"/>
      <c r="W450" s="379"/>
      <c r="X450" s="379"/>
      <c r="Y450" s="379"/>
      <c r="Z450" s="379"/>
      <c r="AA450" s="379"/>
      <c r="AB450" s="379"/>
      <c r="AC450" s="379"/>
      <c r="AD450" s="379"/>
      <c r="AE450" s="379"/>
      <c r="AF450" s="379"/>
      <c r="AG450" s="379"/>
      <c r="AH450" s="379"/>
      <c r="AI450" s="379"/>
      <c r="AJ450" s="379"/>
      <c r="AK450" s="379"/>
      <c r="AL450" s="379"/>
      <c r="AM450" s="379"/>
      <c r="AO450" s="379"/>
      <c r="AP450" s="379"/>
      <c r="AQ450" s="379"/>
      <c r="AR450" s="379"/>
      <c r="AS450" s="379"/>
      <c r="AT450" s="379"/>
      <c r="AU450" s="379"/>
      <c r="AV450" s="379"/>
    </row>
    <row r="451" spans="1:48" ht="15.75" customHeight="1">
      <c r="A451" s="1"/>
      <c r="B451" s="1"/>
      <c r="C451" s="1"/>
      <c r="D451" s="1"/>
      <c r="E451" s="1"/>
      <c r="F451" s="1"/>
      <c r="G451" s="1"/>
      <c r="H451" s="1"/>
      <c r="I451" s="379"/>
      <c r="J451" s="379"/>
      <c r="K451" s="379"/>
      <c r="L451" s="379"/>
      <c r="M451" s="379"/>
      <c r="N451" s="379"/>
      <c r="O451" s="379"/>
      <c r="P451" s="379"/>
      <c r="Q451" s="379"/>
      <c r="R451" s="379"/>
      <c r="S451" s="379"/>
      <c r="T451" s="379"/>
      <c r="U451" s="379"/>
      <c r="V451" s="379"/>
      <c r="W451" s="379"/>
      <c r="X451" s="379"/>
      <c r="Y451" s="379"/>
      <c r="Z451" s="379"/>
      <c r="AA451" s="379"/>
      <c r="AB451" s="379"/>
      <c r="AC451" s="379"/>
      <c r="AD451" s="379"/>
      <c r="AE451" s="379"/>
      <c r="AF451" s="379"/>
      <c r="AG451" s="379"/>
      <c r="AH451" s="379"/>
      <c r="AI451" s="379"/>
      <c r="AJ451" s="379"/>
      <c r="AK451" s="379"/>
      <c r="AL451" s="379"/>
      <c r="AM451" s="379"/>
      <c r="AO451" s="379"/>
      <c r="AP451" s="379"/>
      <c r="AQ451" s="379"/>
      <c r="AR451" s="379"/>
      <c r="AS451" s="379"/>
      <c r="AT451" s="379"/>
      <c r="AU451" s="379"/>
      <c r="AV451" s="379"/>
    </row>
    <row r="452" spans="1:48" ht="15.75" customHeight="1">
      <c r="A452" s="1"/>
      <c r="B452" s="1"/>
      <c r="C452" s="1"/>
      <c r="D452" s="1"/>
      <c r="E452" s="1"/>
      <c r="F452" s="1"/>
      <c r="G452" s="1"/>
      <c r="H452" s="1"/>
      <c r="I452" s="379"/>
      <c r="J452" s="379"/>
      <c r="K452" s="379"/>
      <c r="L452" s="379"/>
      <c r="M452" s="379"/>
      <c r="N452" s="379"/>
      <c r="O452" s="379"/>
      <c r="P452" s="379"/>
      <c r="Q452" s="379"/>
      <c r="R452" s="379"/>
      <c r="S452" s="379"/>
      <c r="T452" s="379"/>
      <c r="U452" s="379"/>
      <c r="V452" s="379"/>
      <c r="W452" s="379"/>
      <c r="X452" s="379"/>
      <c r="Y452" s="379"/>
      <c r="Z452" s="379"/>
      <c r="AA452" s="379"/>
      <c r="AB452" s="379"/>
      <c r="AC452" s="379"/>
      <c r="AD452" s="379"/>
      <c r="AE452" s="379"/>
      <c r="AF452" s="379"/>
      <c r="AG452" s="379"/>
      <c r="AH452" s="379"/>
      <c r="AI452" s="379"/>
      <c r="AJ452" s="379"/>
      <c r="AK452" s="379"/>
      <c r="AL452" s="379"/>
      <c r="AM452" s="379"/>
      <c r="AO452" s="379"/>
      <c r="AP452" s="379"/>
      <c r="AQ452" s="379"/>
      <c r="AR452" s="379"/>
      <c r="AS452" s="379"/>
      <c r="AT452" s="379"/>
      <c r="AU452" s="379"/>
      <c r="AV452" s="379"/>
    </row>
    <row r="453" spans="1:48" ht="15.75" customHeight="1">
      <c r="A453" s="1"/>
      <c r="B453" s="1"/>
      <c r="C453" s="1"/>
      <c r="D453" s="1"/>
      <c r="E453" s="1"/>
      <c r="F453" s="1"/>
      <c r="G453" s="1"/>
      <c r="H453" s="1"/>
      <c r="I453" s="379"/>
      <c r="J453" s="379"/>
      <c r="K453" s="379"/>
      <c r="L453" s="379"/>
      <c r="M453" s="379"/>
      <c r="N453" s="379"/>
      <c r="O453" s="379"/>
      <c r="P453" s="379"/>
      <c r="Q453" s="379"/>
      <c r="R453" s="379"/>
      <c r="S453" s="379"/>
      <c r="T453" s="379"/>
      <c r="U453" s="379"/>
      <c r="V453" s="379"/>
      <c r="W453" s="379"/>
      <c r="X453" s="379"/>
      <c r="Y453" s="379"/>
      <c r="Z453" s="379"/>
      <c r="AA453" s="379"/>
      <c r="AB453" s="379"/>
      <c r="AC453" s="379"/>
      <c r="AD453" s="379"/>
      <c r="AE453" s="379"/>
      <c r="AF453" s="379"/>
      <c r="AG453" s="379"/>
      <c r="AH453" s="379"/>
      <c r="AI453" s="379"/>
      <c r="AJ453" s="379"/>
      <c r="AK453" s="379"/>
      <c r="AL453" s="379"/>
      <c r="AM453" s="379"/>
      <c r="AO453" s="379"/>
      <c r="AP453" s="379"/>
      <c r="AQ453" s="379"/>
      <c r="AR453" s="379"/>
      <c r="AS453" s="379"/>
      <c r="AT453" s="379"/>
      <c r="AU453" s="379"/>
      <c r="AV453" s="379"/>
    </row>
    <row r="454" spans="1:48" ht="15.75" customHeight="1">
      <c r="A454" s="1"/>
      <c r="B454" s="1"/>
      <c r="C454" s="1"/>
      <c r="D454" s="1"/>
      <c r="E454" s="1"/>
      <c r="F454" s="1"/>
      <c r="G454" s="1"/>
      <c r="H454" s="1"/>
      <c r="I454" s="379"/>
      <c r="J454" s="379"/>
      <c r="K454" s="379"/>
      <c r="L454" s="379"/>
      <c r="M454" s="379"/>
      <c r="N454" s="379"/>
      <c r="O454" s="379"/>
      <c r="P454" s="379"/>
      <c r="Q454" s="379"/>
      <c r="R454" s="379"/>
      <c r="S454" s="379"/>
      <c r="T454" s="379"/>
      <c r="U454" s="379"/>
      <c r="V454" s="379"/>
      <c r="W454" s="379"/>
      <c r="X454" s="379"/>
      <c r="Y454" s="379"/>
      <c r="Z454" s="379"/>
      <c r="AA454" s="379"/>
      <c r="AB454" s="379"/>
      <c r="AC454" s="379"/>
      <c r="AD454" s="379"/>
      <c r="AE454" s="379"/>
      <c r="AF454" s="379"/>
      <c r="AG454" s="379"/>
      <c r="AH454" s="379"/>
      <c r="AI454" s="379"/>
      <c r="AJ454" s="379"/>
      <c r="AK454" s="379"/>
      <c r="AL454" s="379"/>
      <c r="AM454" s="379"/>
      <c r="AO454" s="379"/>
      <c r="AP454" s="379"/>
      <c r="AQ454" s="379"/>
      <c r="AR454" s="379"/>
      <c r="AS454" s="379"/>
      <c r="AT454" s="379"/>
      <c r="AU454" s="379"/>
      <c r="AV454" s="379"/>
    </row>
    <row r="455" spans="1:48" ht="15.75" customHeight="1">
      <c r="A455" s="1"/>
      <c r="B455" s="1"/>
      <c r="C455" s="1"/>
      <c r="D455" s="1"/>
      <c r="E455" s="1"/>
      <c r="F455" s="1"/>
      <c r="G455" s="1"/>
      <c r="H455" s="1"/>
      <c r="I455" s="379"/>
      <c r="J455" s="379"/>
      <c r="K455" s="379"/>
      <c r="L455" s="379"/>
      <c r="M455" s="379"/>
      <c r="N455" s="379"/>
      <c r="O455" s="379"/>
      <c r="P455" s="379"/>
      <c r="Q455" s="379"/>
      <c r="R455" s="379"/>
      <c r="S455" s="379"/>
      <c r="T455" s="379"/>
      <c r="U455" s="379"/>
      <c r="V455" s="379"/>
      <c r="W455" s="379"/>
      <c r="X455" s="379"/>
      <c r="Y455" s="379"/>
      <c r="Z455" s="379"/>
      <c r="AA455" s="379"/>
      <c r="AB455" s="379"/>
      <c r="AC455" s="379"/>
      <c r="AD455" s="379"/>
      <c r="AE455" s="379"/>
      <c r="AF455" s="379"/>
      <c r="AG455" s="379"/>
      <c r="AH455" s="379"/>
      <c r="AI455" s="379"/>
      <c r="AJ455" s="379"/>
      <c r="AK455" s="379"/>
      <c r="AL455" s="379"/>
      <c r="AM455" s="379"/>
      <c r="AO455" s="379"/>
      <c r="AP455" s="379"/>
      <c r="AQ455" s="379"/>
      <c r="AR455" s="379"/>
      <c r="AS455" s="379"/>
      <c r="AT455" s="379"/>
      <c r="AU455" s="379"/>
      <c r="AV455" s="379"/>
    </row>
    <row r="456" spans="1:48" ht="15.75" customHeight="1">
      <c r="A456" s="1"/>
      <c r="B456" s="1"/>
      <c r="C456" s="1"/>
      <c r="D456" s="1"/>
      <c r="E456" s="1"/>
      <c r="F456" s="1"/>
      <c r="G456" s="1"/>
      <c r="H456" s="1"/>
      <c r="I456" s="379"/>
      <c r="J456" s="379"/>
      <c r="K456" s="379"/>
      <c r="L456" s="379"/>
      <c r="M456" s="379"/>
      <c r="N456" s="379"/>
      <c r="O456" s="379"/>
      <c r="P456" s="379"/>
      <c r="Q456" s="379"/>
      <c r="R456" s="379"/>
      <c r="S456" s="379"/>
      <c r="T456" s="379"/>
      <c r="U456" s="379"/>
      <c r="V456" s="379"/>
      <c r="W456" s="379"/>
      <c r="X456" s="379"/>
      <c r="Y456" s="379"/>
      <c r="Z456" s="379"/>
      <c r="AA456" s="379"/>
      <c r="AB456" s="379"/>
      <c r="AC456" s="379"/>
      <c r="AD456" s="379"/>
      <c r="AE456" s="379"/>
      <c r="AF456" s="379"/>
      <c r="AG456" s="379"/>
      <c r="AH456" s="379"/>
      <c r="AI456" s="379"/>
      <c r="AJ456" s="379"/>
      <c r="AK456" s="379"/>
      <c r="AL456" s="379"/>
      <c r="AM456" s="379"/>
      <c r="AO456" s="379"/>
      <c r="AP456" s="379"/>
      <c r="AQ456" s="379"/>
      <c r="AR456" s="379"/>
      <c r="AS456" s="379"/>
      <c r="AT456" s="379"/>
      <c r="AU456" s="379"/>
      <c r="AV456" s="379"/>
    </row>
    <row r="457" spans="1:48" ht="15.75" customHeight="1">
      <c r="A457" s="1"/>
      <c r="B457" s="1"/>
      <c r="C457" s="1"/>
      <c r="D457" s="1"/>
      <c r="E457" s="1"/>
      <c r="F457" s="1"/>
      <c r="G457" s="1"/>
      <c r="H457" s="1"/>
      <c r="I457" s="379"/>
      <c r="J457" s="379"/>
      <c r="K457" s="379"/>
      <c r="L457" s="379"/>
      <c r="M457" s="379"/>
      <c r="N457" s="379"/>
      <c r="O457" s="379"/>
      <c r="P457" s="379"/>
      <c r="Q457" s="379"/>
      <c r="R457" s="379"/>
      <c r="S457" s="379"/>
      <c r="T457" s="379"/>
      <c r="U457" s="379"/>
      <c r="V457" s="379"/>
      <c r="W457" s="379"/>
      <c r="X457" s="379"/>
      <c r="Y457" s="379"/>
      <c r="Z457" s="379"/>
      <c r="AA457" s="379"/>
      <c r="AB457" s="379"/>
      <c r="AC457" s="379"/>
      <c r="AD457" s="379"/>
      <c r="AE457" s="379"/>
      <c r="AF457" s="379"/>
      <c r="AG457" s="379"/>
      <c r="AH457" s="379"/>
      <c r="AI457" s="379"/>
      <c r="AJ457" s="379"/>
      <c r="AK457" s="379"/>
      <c r="AL457" s="379"/>
      <c r="AM457" s="379"/>
      <c r="AO457" s="379"/>
      <c r="AP457" s="379"/>
      <c r="AQ457" s="379"/>
      <c r="AR457" s="379"/>
      <c r="AS457" s="379"/>
      <c r="AT457" s="379"/>
      <c r="AU457" s="379"/>
      <c r="AV457" s="379"/>
    </row>
    <row r="458" spans="1:48" ht="15.75" customHeight="1">
      <c r="A458" s="1"/>
      <c r="B458" s="1"/>
      <c r="C458" s="1"/>
      <c r="D458" s="1"/>
      <c r="E458" s="1"/>
      <c r="F458" s="1"/>
      <c r="G458" s="1"/>
      <c r="H458" s="1"/>
      <c r="I458" s="379"/>
      <c r="J458" s="379"/>
      <c r="K458" s="379"/>
      <c r="L458" s="379"/>
      <c r="M458" s="379"/>
      <c r="N458" s="379"/>
      <c r="O458" s="379"/>
      <c r="P458" s="379"/>
      <c r="Q458" s="379"/>
      <c r="R458" s="379"/>
      <c r="S458" s="379"/>
      <c r="T458" s="379"/>
      <c r="U458" s="379"/>
      <c r="V458" s="379"/>
      <c r="W458" s="379"/>
      <c r="X458" s="379"/>
      <c r="Y458" s="379"/>
      <c r="Z458" s="379"/>
      <c r="AA458" s="379"/>
      <c r="AB458" s="379"/>
      <c r="AC458" s="379"/>
      <c r="AD458" s="379"/>
      <c r="AE458" s="379"/>
      <c r="AF458" s="379"/>
      <c r="AG458" s="379"/>
      <c r="AH458" s="379"/>
      <c r="AI458" s="379"/>
      <c r="AJ458" s="379"/>
      <c r="AK458" s="379"/>
      <c r="AL458" s="379"/>
      <c r="AM458" s="379"/>
      <c r="AO458" s="379"/>
      <c r="AP458" s="379"/>
      <c r="AQ458" s="379"/>
      <c r="AR458" s="379"/>
      <c r="AS458" s="379"/>
      <c r="AT458" s="379"/>
      <c r="AU458" s="379"/>
      <c r="AV458" s="379"/>
    </row>
    <row r="459" spans="1:48" ht="15.75" customHeight="1">
      <c r="A459" s="1"/>
      <c r="B459" s="1"/>
      <c r="C459" s="1"/>
      <c r="D459" s="1"/>
      <c r="E459" s="1"/>
      <c r="F459" s="1"/>
      <c r="G459" s="1"/>
      <c r="H459" s="1"/>
      <c r="I459" s="379"/>
      <c r="J459" s="379"/>
      <c r="K459" s="379"/>
      <c r="L459" s="379"/>
      <c r="M459" s="379"/>
      <c r="N459" s="379"/>
      <c r="O459" s="379"/>
      <c r="P459" s="379"/>
      <c r="Q459" s="379"/>
      <c r="R459" s="379"/>
      <c r="S459" s="379"/>
      <c r="T459" s="379"/>
      <c r="U459" s="379"/>
      <c r="V459" s="379"/>
      <c r="W459" s="379"/>
      <c r="X459" s="379"/>
      <c r="Y459" s="379"/>
      <c r="Z459" s="379"/>
      <c r="AA459" s="379"/>
      <c r="AB459" s="379"/>
      <c r="AC459" s="379"/>
      <c r="AD459" s="379"/>
      <c r="AE459" s="379"/>
      <c r="AF459" s="379"/>
      <c r="AG459" s="379"/>
      <c r="AH459" s="379"/>
      <c r="AI459" s="379"/>
      <c r="AJ459" s="379"/>
      <c r="AK459" s="379"/>
      <c r="AL459" s="379"/>
      <c r="AM459" s="379"/>
      <c r="AO459" s="379"/>
      <c r="AP459" s="379"/>
      <c r="AQ459" s="379"/>
      <c r="AR459" s="379"/>
      <c r="AS459" s="379"/>
      <c r="AT459" s="379"/>
      <c r="AU459" s="379"/>
      <c r="AV459" s="379"/>
    </row>
    <row r="460" spans="1:48" ht="15.75" customHeight="1">
      <c r="A460" s="1"/>
      <c r="B460" s="1"/>
      <c r="C460" s="1"/>
      <c r="D460" s="1"/>
      <c r="E460" s="1"/>
      <c r="F460" s="1"/>
      <c r="G460" s="1"/>
      <c r="H460" s="1"/>
      <c r="I460" s="379"/>
      <c r="J460" s="379"/>
      <c r="K460" s="379"/>
      <c r="L460" s="379"/>
      <c r="M460" s="379"/>
      <c r="N460" s="379"/>
      <c r="O460" s="379"/>
      <c r="P460" s="379"/>
      <c r="Q460" s="379"/>
      <c r="R460" s="379"/>
      <c r="S460" s="379"/>
      <c r="T460" s="379"/>
      <c r="U460" s="379"/>
      <c r="V460" s="379"/>
      <c r="W460" s="379"/>
      <c r="X460" s="379"/>
      <c r="Y460" s="379"/>
      <c r="Z460" s="379"/>
      <c r="AA460" s="379"/>
      <c r="AB460" s="379"/>
      <c r="AC460" s="379"/>
      <c r="AD460" s="379"/>
      <c r="AE460" s="379"/>
      <c r="AF460" s="379"/>
      <c r="AG460" s="379"/>
      <c r="AH460" s="379"/>
      <c r="AI460" s="379"/>
      <c r="AJ460" s="379"/>
      <c r="AK460" s="379"/>
      <c r="AL460" s="379"/>
      <c r="AM460" s="379"/>
      <c r="AO460" s="379"/>
      <c r="AP460" s="379"/>
      <c r="AQ460" s="379"/>
      <c r="AR460" s="379"/>
      <c r="AS460" s="379"/>
      <c r="AT460" s="379"/>
      <c r="AU460" s="379"/>
      <c r="AV460" s="379"/>
    </row>
    <row r="461" spans="1:48" ht="15.75" customHeight="1">
      <c r="A461" s="1"/>
      <c r="B461" s="1"/>
      <c r="C461" s="1"/>
      <c r="D461" s="1"/>
      <c r="E461" s="1"/>
      <c r="F461" s="1"/>
      <c r="G461" s="1"/>
      <c r="H461" s="1"/>
      <c r="I461" s="379"/>
      <c r="J461" s="379"/>
      <c r="K461" s="379"/>
      <c r="L461" s="379"/>
      <c r="M461" s="379"/>
      <c r="N461" s="379"/>
      <c r="O461" s="379"/>
      <c r="P461" s="379"/>
      <c r="Q461" s="379"/>
      <c r="R461" s="379"/>
      <c r="S461" s="379"/>
      <c r="T461" s="379"/>
      <c r="U461" s="379"/>
      <c r="V461" s="379"/>
      <c r="W461" s="379"/>
      <c r="X461" s="379"/>
      <c r="Y461" s="379"/>
      <c r="Z461" s="379"/>
      <c r="AA461" s="379"/>
      <c r="AB461" s="379"/>
      <c r="AC461" s="379"/>
      <c r="AD461" s="379"/>
      <c r="AE461" s="379"/>
      <c r="AF461" s="379"/>
      <c r="AG461" s="379"/>
      <c r="AH461" s="379"/>
      <c r="AI461" s="379"/>
      <c r="AJ461" s="379"/>
      <c r="AK461" s="379"/>
      <c r="AL461" s="379"/>
      <c r="AM461" s="379"/>
      <c r="AO461" s="379"/>
      <c r="AP461" s="379"/>
      <c r="AQ461" s="379"/>
      <c r="AR461" s="379"/>
      <c r="AS461" s="379"/>
      <c r="AT461" s="379"/>
      <c r="AU461" s="379"/>
      <c r="AV461" s="379"/>
    </row>
    <row r="462" spans="1:48" ht="15.75" customHeight="1">
      <c r="A462" s="1"/>
      <c r="B462" s="1"/>
      <c r="C462" s="1"/>
      <c r="D462" s="1"/>
      <c r="E462" s="1"/>
      <c r="F462" s="1"/>
      <c r="G462" s="1"/>
      <c r="H462" s="1"/>
      <c r="I462" s="379"/>
      <c r="J462" s="379"/>
      <c r="K462" s="379"/>
      <c r="L462" s="379"/>
      <c r="M462" s="379"/>
      <c r="N462" s="379"/>
      <c r="O462" s="379"/>
      <c r="P462" s="379"/>
      <c r="Q462" s="379"/>
      <c r="R462" s="379"/>
      <c r="S462" s="379"/>
      <c r="T462" s="379"/>
      <c r="U462" s="379"/>
      <c r="V462" s="379"/>
      <c r="W462" s="379"/>
      <c r="X462" s="379"/>
      <c r="Y462" s="379"/>
      <c r="Z462" s="379"/>
      <c r="AA462" s="379"/>
      <c r="AB462" s="379"/>
      <c r="AC462" s="379"/>
      <c r="AD462" s="379"/>
      <c r="AE462" s="379"/>
      <c r="AF462" s="379"/>
      <c r="AG462" s="379"/>
      <c r="AH462" s="379"/>
      <c r="AI462" s="379"/>
      <c r="AJ462" s="379"/>
      <c r="AK462" s="379"/>
      <c r="AL462" s="379"/>
      <c r="AM462" s="379"/>
      <c r="AO462" s="379"/>
      <c r="AP462" s="379"/>
      <c r="AQ462" s="379"/>
      <c r="AR462" s="379"/>
      <c r="AS462" s="379"/>
      <c r="AT462" s="379"/>
      <c r="AU462" s="379"/>
      <c r="AV462" s="379"/>
    </row>
    <row r="463" spans="1:48" ht="15.75" customHeight="1">
      <c r="A463" s="1"/>
      <c r="B463" s="1"/>
      <c r="C463" s="1"/>
      <c r="D463" s="1"/>
      <c r="E463" s="1"/>
      <c r="F463" s="1"/>
      <c r="G463" s="1"/>
      <c r="H463" s="1"/>
      <c r="I463" s="379"/>
      <c r="J463" s="379"/>
      <c r="K463" s="379"/>
      <c r="L463" s="379"/>
      <c r="M463" s="379"/>
      <c r="N463" s="379"/>
      <c r="O463" s="379"/>
      <c r="P463" s="379"/>
      <c r="Q463" s="379"/>
      <c r="R463" s="379"/>
      <c r="S463" s="379"/>
      <c r="T463" s="379"/>
      <c r="U463" s="379"/>
      <c r="V463" s="379"/>
      <c r="W463" s="379"/>
      <c r="X463" s="379"/>
      <c r="Y463" s="379"/>
      <c r="Z463" s="379"/>
      <c r="AA463" s="379"/>
      <c r="AB463" s="379"/>
      <c r="AC463" s="379"/>
      <c r="AD463" s="379"/>
      <c r="AE463" s="379"/>
      <c r="AF463" s="379"/>
      <c r="AG463" s="379"/>
      <c r="AH463" s="379"/>
      <c r="AI463" s="379"/>
      <c r="AJ463" s="379"/>
      <c r="AK463" s="379"/>
      <c r="AL463" s="379"/>
      <c r="AM463" s="379"/>
      <c r="AO463" s="379"/>
      <c r="AP463" s="379"/>
      <c r="AQ463" s="379"/>
      <c r="AR463" s="379"/>
      <c r="AS463" s="379"/>
      <c r="AT463" s="379"/>
      <c r="AU463" s="379"/>
      <c r="AV463" s="379"/>
    </row>
    <row r="464" spans="1:48" ht="15.75" customHeight="1">
      <c r="A464" s="1"/>
      <c r="B464" s="1"/>
      <c r="C464" s="1"/>
      <c r="D464" s="1"/>
      <c r="E464" s="1"/>
      <c r="F464" s="1"/>
      <c r="G464" s="1"/>
      <c r="H464" s="1"/>
      <c r="I464" s="379"/>
      <c r="J464" s="379"/>
      <c r="K464" s="379"/>
      <c r="L464" s="379"/>
      <c r="M464" s="379"/>
      <c r="N464" s="379"/>
      <c r="O464" s="379"/>
      <c r="P464" s="379"/>
      <c r="Q464" s="379"/>
      <c r="R464" s="379"/>
      <c r="S464" s="379"/>
      <c r="T464" s="379"/>
      <c r="U464" s="379"/>
      <c r="V464" s="379"/>
      <c r="W464" s="379"/>
      <c r="X464" s="379"/>
      <c r="Y464" s="379"/>
      <c r="Z464" s="379"/>
      <c r="AA464" s="379"/>
      <c r="AB464" s="379"/>
      <c r="AC464" s="379"/>
      <c r="AD464" s="379"/>
      <c r="AE464" s="379"/>
      <c r="AF464" s="379"/>
      <c r="AG464" s="379"/>
      <c r="AH464" s="379"/>
      <c r="AI464" s="379"/>
      <c r="AJ464" s="379"/>
      <c r="AK464" s="379"/>
      <c r="AL464" s="379"/>
      <c r="AM464" s="379"/>
      <c r="AO464" s="379"/>
      <c r="AP464" s="379"/>
      <c r="AQ464" s="379"/>
      <c r="AR464" s="379"/>
      <c r="AS464" s="379"/>
      <c r="AT464" s="379"/>
      <c r="AU464" s="379"/>
      <c r="AV464" s="379"/>
    </row>
    <row r="465" spans="1:48" ht="15.75" customHeight="1">
      <c r="A465" s="1"/>
      <c r="B465" s="1"/>
      <c r="C465" s="1"/>
      <c r="D465" s="1"/>
      <c r="E465" s="1"/>
      <c r="F465" s="1"/>
      <c r="G465" s="1"/>
      <c r="H465" s="1"/>
      <c r="I465" s="379"/>
      <c r="J465" s="379"/>
      <c r="K465" s="379"/>
      <c r="L465" s="379"/>
      <c r="M465" s="379"/>
      <c r="N465" s="379"/>
      <c r="O465" s="379"/>
      <c r="P465" s="379"/>
      <c r="Q465" s="379"/>
      <c r="R465" s="379"/>
      <c r="S465" s="379"/>
      <c r="T465" s="379"/>
      <c r="U465" s="379"/>
      <c r="V465" s="379"/>
      <c r="W465" s="379"/>
      <c r="X465" s="379"/>
      <c r="Y465" s="379"/>
      <c r="Z465" s="379"/>
      <c r="AA465" s="379"/>
      <c r="AB465" s="379"/>
      <c r="AC465" s="379"/>
      <c r="AD465" s="379"/>
      <c r="AE465" s="379"/>
      <c r="AF465" s="379"/>
      <c r="AG465" s="379"/>
      <c r="AH465" s="379"/>
      <c r="AI465" s="379"/>
      <c r="AJ465" s="379"/>
      <c r="AK465" s="379"/>
      <c r="AL465" s="379"/>
      <c r="AM465" s="379"/>
      <c r="AO465" s="379"/>
      <c r="AP465" s="379"/>
      <c r="AQ465" s="379"/>
      <c r="AR465" s="379"/>
      <c r="AS465" s="379"/>
      <c r="AT465" s="379"/>
      <c r="AU465" s="379"/>
      <c r="AV465" s="379"/>
    </row>
    <row r="466" spans="1:48" ht="15.75" customHeight="1">
      <c r="A466" s="1"/>
      <c r="B466" s="1"/>
      <c r="C466" s="1"/>
      <c r="D466" s="1"/>
      <c r="E466" s="1"/>
      <c r="F466" s="1"/>
      <c r="G466" s="1"/>
      <c r="H466" s="1"/>
      <c r="I466" s="379"/>
      <c r="J466" s="379"/>
      <c r="K466" s="379"/>
      <c r="L466" s="379"/>
      <c r="M466" s="379"/>
      <c r="N466" s="379"/>
      <c r="O466" s="379"/>
      <c r="P466" s="379"/>
      <c r="Q466" s="379"/>
      <c r="R466" s="379"/>
      <c r="S466" s="379"/>
      <c r="T466" s="379"/>
      <c r="U466" s="379"/>
      <c r="V466" s="379"/>
      <c r="W466" s="379"/>
      <c r="X466" s="379"/>
      <c r="Y466" s="379"/>
      <c r="Z466" s="379"/>
      <c r="AA466" s="379"/>
      <c r="AB466" s="379"/>
      <c r="AC466" s="379"/>
      <c r="AD466" s="379"/>
      <c r="AE466" s="379"/>
      <c r="AF466" s="379"/>
      <c r="AG466" s="379"/>
      <c r="AH466" s="379"/>
      <c r="AI466" s="379"/>
      <c r="AJ466" s="379"/>
      <c r="AK466" s="379"/>
      <c r="AL466" s="379"/>
      <c r="AM466" s="379"/>
      <c r="AO466" s="379"/>
      <c r="AP466" s="379"/>
      <c r="AQ466" s="379"/>
      <c r="AR466" s="379"/>
      <c r="AS466" s="379"/>
      <c r="AT466" s="379"/>
      <c r="AU466" s="379"/>
      <c r="AV466" s="379"/>
    </row>
    <row r="467" spans="1:48" ht="15.75" customHeight="1">
      <c r="A467" s="1"/>
      <c r="B467" s="1"/>
      <c r="C467" s="1"/>
      <c r="D467" s="1"/>
      <c r="E467" s="1"/>
      <c r="F467" s="1"/>
      <c r="G467" s="1"/>
      <c r="H467" s="1"/>
      <c r="I467" s="379"/>
      <c r="J467" s="379"/>
      <c r="K467" s="379"/>
      <c r="L467" s="379"/>
      <c r="M467" s="379"/>
      <c r="N467" s="379"/>
      <c r="O467" s="379"/>
      <c r="P467" s="379"/>
      <c r="Q467" s="379"/>
      <c r="R467" s="379"/>
      <c r="S467" s="379"/>
      <c r="T467" s="379"/>
      <c r="U467" s="379"/>
      <c r="V467" s="379"/>
      <c r="W467" s="379"/>
      <c r="X467" s="379"/>
      <c r="Y467" s="379"/>
      <c r="Z467" s="379"/>
      <c r="AA467" s="379"/>
      <c r="AB467" s="379"/>
      <c r="AC467" s="379"/>
      <c r="AD467" s="379"/>
      <c r="AE467" s="379"/>
      <c r="AF467" s="379"/>
      <c r="AG467" s="379"/>
      <c r="AH467" s="379"/>
      <c r="AI467" s="379"/>
      <c r="AJ467" s="379"/>
      <c r="AK467" s="379"/>
      <c r="AL467" s="379"/>
      <c r="AM467" s="379"/>
      <c r="AO467" s="379"/>
      <c r="AP467" s="379"/>
      <c r="AQ467" s="379"/>
      <c r="AR467" s="379"/>
      <c r="AS467" s="379"/>
      <c r="AT467" s="379"/>
      <c r="AU467" s="379"/>
      <c r="AV467" s="379"/>
    </row>
    <row r="468" spans="1:48" ht="15.75" customHeight="1">
      <c r="A468" s="1"/>
      <c r="B468" s="1"/>
      <c r="C468" s="1"/>
      <c r="D468" s="1"/>
      <c r="E468" s="1"/>
      <c r="F468" s="1"/>
      <c r="G468" s="1"/>
      <c r="H468" s="1"/>
      <c r="I468" s="379"/>
      <c r="J468" s="379"/>
      <c r="K468" s="379"/>
      <c r="L468" s="379"/>
      <c r="M468" s="379"/>
      <c r="N468" s="379"/>
      <c r="O468" s="379"/>
      <c r="P468" s="379"/>
      <c r="Q468" s="379"/>
      <c r="R468" s="379"/>
      <c r="S468" s="379"/>
      <c r="T468" s="379"/>
      <c r="U468" s="379"/>
      <c r="V468" s="379"/>
      <c r="W468" s="379"/>
      <c r="X468" s="379"/>
      <c r="Y468" s="379"/>
      <c r="Z468" s="379"/>
      <c r="AA468" s="379"/>
      <c r="AB468" s="379"/>
      <c r="AC468" s="379"/>
      <c r="AD468" s="379"/>
      <c r="AE468" s="379"/>
      <c r="AF468" s="379"/>
      <c r="AG468" s="379"/>
      <c r="AH468" s="379"/>
      <c r="AI468" s="379"/>
      <c r="AJ468" s="379"/>
      <c r="AK468" s="379"/>
      <c r="AL468" s="379"/>
      <c r="AM468" s="379"/>
      <c r="AO468" s="379"/>
      <c r="AP468" s="379"/>
      <c r="AQ468" s="379"/>
      <c r="AR468" s="379"/>
      <c r="AS468" s="379"/>
      <c r="AT468" s="379"/>
      <c r="AU468" s="379"/>
      <c r="AV468" s="379"/>
    </row>
    <row r="469" spans="1:48" ht="15.75" customHeight="1">
      <c r="A469" s="1"/>
      <c r="B469" s="1"/>
      <c r="C469" s="1"/>
      <c r="D469" s="1"/>
      <c r="E469" s="1"/>
      <c r="F469" s="1"/>
      <c r="G469" s="1"/>
      <c r="H469" s="1"/>
      <c r="I469" s="379"/>
      <c r="J469" s="379"/>
      <c r="K469" s="379"/>
      <c r="L469" s="379"/>
      <c r="M469" s="379"/>
      <c r="N469" s="379"/>
      <c r="O469" s="379"/>
      <c r="P469" s="379"/>
      <c r="Q469" s="379"/>
      <c r="R469" s="379"/>
      <c r="S469" s="379"/>
      <c r="T469" s="379"/>
      <c r="U469" s="379"/>
      <c r="V469" s="379"/>
      <c r="W469" s="379"/>
      <c r="X469" s="379"/>
      <c r="Y469" s="379"/>
      <c r="Z469" s="379"/>
      <c r="AA469" s="379"/>
      <c r="AB469" s="379"/>
      <c r="AC469" s="379"/>
      <c r="AD469" s="379"/>
      <c r="AE469" s="379"/>
      <c r="AF469" s="379"/>
      <c r="AG469" s="379"/>
      <c r="AH469" s="379"/>
      <c r="AI469" s="379"/>
      <c r="AJ469" s="379"/>
      <c r="AK469" s="379"/>
      <c r="AL469" s="379"/>
      <c r="AM469" s="379"/>
      <c r="AO469" s="379"/>
      <c r="AP469" s="379"/>
      <c r="AQ469" s="379"/>
      <c r="AR469" s="379"/>
      <c r="AS469" s="379"/>
      <c r="AT469" s="379"/>
      <c r="AU469" s="379"/>
      <c r="AV469" s="379"/>
    </row>
    <row r="470" spans="1:48" ht="15.75" customHeight="1">
      <c r="A470" s="1"/>
      <c r="B470" s="1"/>
      <c r="C470" s="1"/>
      <c r="D470" s="1"/>
      <c r="E470" s="1"/>
      <c r="F470" s="1"/>
      <c r="G470" s="1"/>
      <c r="H470" s="1"/>
      <c r="I470" s="379"/>
      <c r="J470" s="379"/>
      <c r="K470" s="379"/>
      <c r="L470" s="379"/>
      <c r="M470" s="379"/>
      <c r="N470" s="379"/>
      <c r="O470" s="379"/>
      <c r="P470" s="379"/>
      <c r="Q470" s="379"/>
      <c r="R470" s="379"/>
      <c r="S470" s="379"/>
      <c r="T470" s="379"/>
      <c r="U470" s="379"/>
      <c r="V470" s="379"/>
      <c r="W470" s="379"/>
      <c r="X470" s="379"/>
      <c r="Y470" s="379"/>
      <c r="Z470" s="379"/>
      <c r="AA470" s="379"/>
      <c r="AB470" s="379"/>
      <c r="AC470" s="379"/>
      <c r="AD470" s="379"/>
      <c r="AE470" s="379"/>
      <c r="AF470" s="379"/>
      <c r="AG470" s="379"/>
      <c r="AH470" s="379"/>
      <c r="AI470" s="379"/>
      <c r="AJ470" s="379"/>
      <c r="AK470" s="379"/>
      <c r="AL470" s="379"/>
      <c r="AM470" s="379"/>
      <c r="AO470" s="379"/>
      <c r="AP470" s="379"/>
      <c r="AQ470" s="379"/>
      <c r="AR470" s="379"/>
      <c r="AS470" s="379"/>
      <c r="AT470" s="379"/>
      <c r="AU470" s="379"/>
      <c r="AV470" s="379"/>
    </row>
    <row r="471" spans="1:48" ht="15.75" customHeight="1">
      <c r="A471" s="1"/>
      <c r="B471" s="1"/>
      <c r="C471" s="1"/>
      <c r="D471" s="1"/>
      <c r="E471" s="1"/>
      <c r="F471" s="1"/>
      <c r="G471" s="1"/>
      <c r="H471" s="1"/>
      <c r="I471" s="379"/>
      <c r="J471" s="379"/>
      <c r="K471" s="379"/>
      <c r="L471" s="379"/>
      <c r="M471" s="379"/>
      <c r="N471" s="379"/>
      <c r="O471" s="379"/>
      <c r="P471" s="379"/>
      <c r="Q471" s="379"/>
      <c r="R471" s="379"/>
      <c r="S471" s="379"/>
      <c r="T471" s="379"/>
      <c r="U471" s="379"/>
      <c r="V471" s="379"/>
      <c r="W471" s="379"/>
      <c r="X471" s="379"/>
      <c r="Y471" s="379"/>
      <c r="Z471" s="379"/>
      <c r="AA471" s="379"/>
      <c r="AB471" s="379"/>
      <c r="AC471" s="379"/>
      <c r="AD471" s="379"/>
      <c r="AE471" s="379"/>
      <c r="AF471" s="379"/>
      <c r="AG471" s="379"/>
      <c r="AH471" s="379"/>
      <c r="AI471" s="379"/>
      <c r="AJ471" s="379"/>
      <c r="AK471" s="379"/>
      <c r="AL471" s="379"/>
      <c r="AM471" s="379"/>
      <c r="AO471" s="379"/>
      <c r="AP471" s="379"/>
      <c r="AQ471" s="379"/>
      <c r="AR471" s="379"/>
      <c r="AS471" s="379"/>
      <c r="AT471" s="379"/>
      <c r="AU471" s="379"/>
      <c r="AV471" s="379"/>
    </row>
    <row r="472" spans="1:48" ht="15.75" customHeight="1">
      <c r="A472" s="1"/>
      <c r="B472" s="1"/>
      <c r="C472" s="1"/>
      <c r="D472" s="1"/>
      <c r="E472" s="1"/>
      <c r="F472" s="1"/>
      <c r="G472" s="1"/>
      <c r="H472" s="1"/>
      <c r="I472" s="379"/>
      <c r="J472" s="379"/>
      <c r="K472" s="379"/>
      <c r="L472" s="379"/>
      <c r="M472" s="379"/>
      <c r="N472" s="379"/>
      <c r="O472" s="379"/>
      <c r="P472" s="379"/>
      <c r="Q472" s="379"/>
      <c r="R472" s="379"/>
      <c r="S472" s="379"/>
      <c r="T472" s="379"/>
      <c r="U472" s="379"/>
      <c r="V472" s="379"/>
      <c r="W472" s="379"/>
      <c r="X472" s="379"/>
      <c r="Y472" s="379"/>
      <c r="Z472" s="379"/>
      <c r="AA472" s="379"/>
      <c r="AB472" s="379"/>
      <c r="AC472" s="379"/>
      <c r="AD472" s="379"/>
      <c r="AE472" s="379"/>
      <c r="AF472" s="379"/>
      <c r="AG472" s="379"/>
      <c r="AH472" s="379"/>
      <c r="AI472" s="379"/>
      <c r="AJ472" s="379"/>
      <c r="AK472" s="379"/>
      <c r="AL472" s="379"/>
      <c r="AM472" s="379"/>
      <c r="AO472" s="379"/>
      <c r="AP472" s="379"/>
      <c r="AQ472" s="379"/>
      <c r="AR472" s="379"/>
      <c r="AS472" s="379"/>
      <c r="AT472" s="379"/>
      <c r="AU472" s="379"/>
      <c r="AV472" s="379"/>
    </row>
    <row r="473" spans="1:48" ht="15.75" customHeight="1">
      <c r="A473" s="1"/>
      <c r="B473" s="1"/>
      <c r="C473" s="1"/>
      <c r="D473" s="1"/>
      <c r="E473" s="1"/>
      <c r="F473" s="1"/>
      <c r="G473" s="1"/>
      <c r="H473" s="1"/>
      <c r="I473" s="379"/>
      <c r="J473" s="379"/>
      <c r="K473" s="379"/>
      <c r="L473" s="379"/>
      <c r="M473" s="379"/>
      <c r="N473" s="379"/>
      <c r="O473" s="379"/>
      <c r="P473" s="379"/>
      <c r="Q473" s="379"/>
      <c r="R473" s="379"/>
      <c r="S473" s="379"/>
      <c r="T473" s="379"/>
      <c r="U473" s="379"/>
      <c r="V473" s="379"/>
      <c r="W473" s="379"/>
      <c r="X473" s="379"/>
      <c r="Y473" s="379"/>
      <c r="Z473" s="379"/>
      <c r="AA473" s="379"/>
      <c r="AB473" s="379"/>
      <c r="AC473" s="379"/>
      <c r="AD473" s="379"/>
      <c r="AE473" s="379"/>
      <c r="AF473" s="379"/>
      <c r="AG473" s="379"/>
      <c r="AH473" s="379"/>
      <c r="AI473" s="379"/>
      <c r="AJ473" s="379"/>
      <c r="AK473" s="379"/>
      <c r="AL473" s="379"/>
      <c r="AM473" s="379"/>
      <c r="AO473" s="379"/>
      <c r="AP473" s="379"/>
      <c r="AQ473" s="379"/>
      <c r="AR473" s="379"/>
      <c r="AS473" s="379"/>
      <c r="AT473" s="379"/>
      <c r="AU473" s="379"/>
      <c r="AV473" s="379"/>
    </row>
    <row r="474" spans="1:48" ht="15.75" customHeight="1">
      <c r="A474" s="1"/>
      <c r="B474" s="1"/>
      <c r="C474" s="1"/>
      <c r="D474" s="1"/>
      <c r="E474" s="1"/>
      <c r="F474" s="1"/>
      <c r="G474" s="1"/>
      <c r="H474" s="1"/>
      <c r="I474" s="379"/>
      <c r="J474" s="379"/>
      <c r="K474" s="379"/>
      <c r="L474" s="379"/>
      <c r="M474" s="379"/>
      <c r="N474" s="379"/>
      <c r="O474" s="379"/>
      <c r="P474" s="379"/>
      <c r="Q474" s="379"/>
      <c r="R474" s="379"/>
      <c r="S474" s="379"/>
      <c r="T474" s="379"/>
      <c r="U474" s="379"/>
      <c r="V474" s="379"/>
      <c r="W474" s="379"/>
      <c r="X474" s="379"/>
      <c r="Y474" s="379"/>
      <c r="Z474" s="379"/>
      <c r="AA474" s="379"/>
      <c r="AB474" s="379"/>
      <c r="AC474" s="379"/>
      <c r="AD474" s="379"/>
      <c r="AE474" s="379"/>
      <c r="AF474" s="379"/>
      <c r="AG474" s="379"/>
      <c r="AH474" s="379"/>
      <c r="AI474" s="379"/>
      <c r="AJ474" s="379"/>
      <c r="AK474" s="379"/>
      <c r="AL474" s="379"/>
      <c r="AM474" s="379"/>
      <c r="AO474" s="379"/>
      <c r="AP474" s="379"/>
      <c r="AQ474" s="379"/>
      <c r="AR474" s="379"/>
      <c r="AS474" s="379"/>
      <c r="AT474" s="379"/>
      <c r="AU474" s="379"/>
      <c r="AV474" s="379"/>
    </row>
    <row r="475" spans="1:48" ht="15.75" customHeight="1">
      <c r="A475" s="1"/>
      <c r="B475" s="1"/>
      <c r="C475" s="1"/>
      <c r="D475" s="1"/>
      <c r="E475" s="1"/>
      <c r="F475" s="1"/>
      <c r="G475" s="1"/>
      <c r="H475" s="1"/>
      <c r="I475" s="379"/>
      <c r="J475" s="379"/>
      <c r="K475" s="379"/>
      <c r="L475" s="379"/>
      <c r="M475" s="379"/>
      <c r="N475" s="379"/>
      <c r="O475" s="379"/>
      <c r="P475" s="379"/>
      <c r="Q475" s="379"/>
      <c r="R475" s="379"/>
      <c r="S475" s="379"/>
      <c r="T475" s="379"/>
      <c r="U475" s="379"/>
      <c r="V475" s="379"/>
      <c r="W475" s="379"/>
      <c r="X475" s="379"/>
      <c r="Y475" s="379"/>
      <c r="Z475" s="379"/>
      <c r="AA475" s="379"/>
      <c r="AB475" s="379"/>
      <c r="AC475" s="379"/>
      <c r="AD475" s="379"/>
      <c r="AE475" s="379"/>
      <c r="AF475" s="379"/>
      <c r="AG475" s="379"/>
      <c r="AH475" s="379"/>
      <c r="AI475" s="379"/>
      <c r="AJ475" s="379"/>
      <c r="AK475" s="379"/>
      <c r="AL475" s="379"/>
      <c r="AM475" s="379"/>
      <c r="AO475" s="379"/>
      <c r="AP475" s="379"/>
      <c r="AQ475" s="379"/>
      <c r="AR475" s="379"/>
      <c r="AS475" s="379"/>
      <c r="AT475" s="379"/>
      <c r="AU475" s="379"/>
      <c r="AV475" s="379"/>
    </row>
    <row r="476" spans="1:48" ht="15.75" customHeight="1">
      <c r="A476" s="1"/>
      <c r="B476" s="1"/>
      <c r="C476" s="1"/>
      <c r="D476" s="1"/>
      <c r="E476" s="1"/>
      <c r="F476" s="1"/>
      <c r="G476" s="1"/>
      <c r="H476" s="1"/>
      <c r="I476" s="379"/>
      <c r="J476" s="379"/>
      <c r="K476" s="379"/>
      <c r="L476" s="379"/>
      <c r="M476" s="379"/>
      <c r="N476" s="379"/>
      <c r="O476" s="379"/>
      <c r="P476" s="379"/>
      <c r="Q476" s="379"/>
      <c r="R476" s="379"/>
      <c r="S476" s="379"/>
      <c r="T476" s="379"/>
      <c r="U476" s="379"/>
      <c r="V476" s="379"/>
      <c r="W476" s="379"/>
      <c r="X476" s="379"/>
      <c r="Y476" s="379"/>
      <c r="Z476" s="379"/>
      <c r="AA476" s="379"/>
      <c r="AB476" s="379"/>
      <c r="AC476" s="379"/>
      <c r="AD476" s="379"/>
      <c r="AE476" s="379"/>
      <c r="AF476" s="379"/>
      <c r="AG476" s="379"/>
      <c r="AH476" s="379"/>
      <c r="AI476" s="379"/>
      <c r="AJ476" s="379"/>
      <c r="AK476" s="379"/>
      <c r="AL476" s="379"/>
      <c r="AM476" s="379"/>
      <c r="AO476" s="379"/>
      <c r="AP476" s="379"/>
      <c r="AQ476" s="379"/>
      <c r="AR476" s="379"/>
      <c r="AS476" s="379"/>
      <c r="AT476" s="379"/>
      <c r="AU476" s="379"/>
      <c r="AV476" s="379"/>
    </row>
    <row r="477" spans="1:48" ht="15.75" customHeight="1">
      <c r="A477" s="1"/>
      <c r="B477" s="1"/>
      <c r="C477" s="1"/>
      <c r="D477" s="1"/>
      <c r="E477" s="1"/>
      <c r="F477" s="1"/>
      <c r="G477" s="1"/>
      <c r="H477" s="1"/>
      <c r="I477" s="379"/>
      <c r="J477" s="379"/>
      <c r="K477" s="379"/>
      <c r="L477" s="379"/>
      <c r="M477" s="379"/>
      <c r="N477" s="379"/>
      <c r="O477" s="379"/>
      <c r="P477" s="379"/>
      <c r="Q477" s="379"/>
      <c r="R477" s="379"/>
      <c r="S477" s="379"/>
      <c r="T477" s="379"/>
      <c r="U477" s="379"/>
      <c r="V477" s="379"/>
      <c r="W477" s="379"/>
      <c r="X477" s="379"/>
      <c r="Y477" s="379"/>
      <c r="Z477" s="379"/>
      <c r="AA477" s="379"/>
      <c r="AB477" s="379"/>
      <c r="AC477" s="379"/>
      <c r="AD477" s="379"/>
      <c r="AE477" s="379"/>
      <c r="AF477" s="379"/>
      <c r="AG477" s="379"/>
      <c r="AH477" s="379"/>
      <c r="AI477" s="379"/>
      <c r="AJ477" s="379"/>
      <c r="AK477" s="379"/>
      <c r="AL477" s="379"/>
      <c r="AM477" s="379"/>
      <c r="AO477" s="379"/>
      <c r="AP477" s="379"/>
      <c r="AQ477" s="379"/>
      <c r="AR477" s="379"/>
      <c r="AS477" s="379"/>
      <c r="AT477" s="379"/>
      <c r="AU477" s="379"/>
      <c r="AV477" s="379"/>
    </row>
    <row r="478" spans="1:48" ht="15.75" customHeight="1">
      <c r="A478" s="1"/>
      <c r="B478" s="1"/>
      <c r="C478" s="1"/>
      <c r="D478" s="1"/>
      <c r="E478" s="1"/>
      <c r="F478" s="1"/>
      <c r="G478" s="1"/>
      <c r="H478" s="1"/>
      <c r="I478" s="379"/>
      <c r="J478" s="379"/>
      <c r="K478" s="379"/>
      <c r="L478" s="379"/>
      <c r="M478" s="379"/>
      <c r="N478" s="379"/>
      <c r="O478" s="379"/>
      <c r="P478" s="379"/>
      <c r="Q478" s="379"/>
      <c r="R478" s="379"/>
      <c r="S478" s="379"/>
      <c r="T478" s="379"/>
      <c r="U478" s="379"/>
      <c r="V478" s="379"/>
      <c r="W478" s="379"/>
      <c r="X478" s="379"/>
      <c r="Y478" s="379"/>
      <c r="Z478" s="379"/>
      <c r="AA478" s="379"/>
      <c r="AB478" s="379"/>
      <c r="AC478" s="379"/>
      <c r="AD478" s="379"/>
      <c r="AE478" s="379"/>
      <c r="AF478" s="379"/>
      <c r="AG478" s="379"/>
      <c r="AH478" s="379"/>
      <c r="AI478" s="379"/>
      <c r="AJ478" s="379"/>
      <c r="AK478" s="379"/>
      <c r="AL478" s="379"/>
      <c r="AM478" s="379"/>
      <c r="AO478" s="379"/>
      <c r="AP478" s="379"/>
      <c r="AQ478" s="379"/>
      <c r="AR478" s="379"/>
      <c r="AS478" s="379"/>
      <c r="AT478" s="379"/>
      <c r="AU478" s="379"/>
      <c r="AV478" s="379"/>
    </row>
    <row r="479" spans="1:48" ht="15.75" customHeight="1">
      <c r="A479" s="1"/>
      <c r="B479" s="1"/>
      <c r="C479" s="1"/>
      <c r="D479" s="1"/>
      <c r="E479" s="1"/>
      <c r="F479" s="1"/>
      <c r="G479" s="1"/>
      <c r="H479" s="1"/>
      <c r="I479" s="379"/>
      <c r="J479" s="379"/>
      <c r="K479" s="379"/>
      <c r="L479" s="379"/>
      <c r="M479" s="379"/>
      <c r="N479" s="379"/>
      <c r="O479" s="379"/>
      <c r="P479" s="379"/>
      <c r="Q479" s="379"/>
      <c r="R479" s="379"/>
      <c r="S479" s="379"/>
      <c r="T479" s="379"/>
      <c r="U479" s="379"/>
      <c r="V479" s="379"/>
      <c r="W479" s="379"/>
      <c r="X479" s="379"/>
      <c r="Y479" s="379"/>
      <c r="Z479" s="379"/>
      <c r="AA479" s="379"/>
      <c r="AB479" s="379"/>
      <c r="AC479" s="379"/>
      <c r="AD479" s="379"/>
      <c r="AE479" s="379"/>
      <c r="AF479" s="379"/>
      <c r="AG479" s="379"/>
      <c r="AH479" s="379"/>
      <c r="AI479" s="379"/>
      <c r="AJ479" s="379"/>
      <c r="AK479" s="379"/>
      <c r="AL479" s="379"/>
      <c r="AM479" s="379"/>
      <c r="AO479" s="379"/>
      <c r="AP479" s="379"/>
      <c r="AQ479" s="379"/>
      <c r="AR479" s="379"/>
      <c r="AS479" s="379"/>
      <c r="AT479" s="379"/>
      <c r="AU479" s="379"/>
      <c r="AV479" s="379"/>
    </row>
    <row r="480" spans="1:48" ht="15.75" customHeight="1">
      <c r="A480" s="1"/>
      <c r="B480" s="1"/>
      <c r="C480" s="1"/>
      <c r="D480" s="1"/>
      <c r="E480" s="1"/>
      <c r="F480" s="1"/>
      <c r="G480" s="1"/>
      <c r="H480" s="1"/>
      <c r="I480" s="379"/>
      <c r="J480" s="379"/>
      <c r="K480" s="379"/>
      <c r="L480" s="379"/>
      <c r="M480" s="379"/>
      <c r="N480" s="379"/>
      <c r="O480" s="379"/>
      <c r="P480" s="379"/>
      <c r="Q480" s="379"/>
      <c r="R480" s="379"/>
      <c r="S480" s="379"/>
      <c r="T480" s="379"/>
      <c r="U480" s="379"/>
      <c r="V480" s="379"/>
      <c r="W480" s="379"/>
      <c r="X480" s="379"/>
      <c r="Y480" s="379"/>
      <c r="Z480" s="379"/>
      <c r="AA480" s="379"/>
      <c r="AB480" s="379"/>
      <c r="AC480" s="379"/>
      <c r="AD480" s="379"/>
      <c r="AE480" s="379"/>
      <c r="AF480" s="379"/>
      <c r="AG480" s="379"/>
      <c r="AH480" s="379"/>
      <c r="AI480" s="379"/>
      <c r="AJ480" s="379"/>
      <c r="AK480" s="379"/>
      <c r="AL480" s="379"/>
      <c r="AM480" s="379"/>
      <c r="AO480" s="379"/>
      <c r="AP480" s="379"/>
      <c r="AQ480" s="379"/>
      <c r="AR480" s="379"/>
      <c r="AS480" s="379"/>
      <c r="AT480" s="379"/>
      <c r="AU480" s="379"/>
      <c r="AV480" s="379"/>
    </row>
    <row r="481" spans="1:48" ht="15.75" customHeight="1">
      <c r="A481" s="1"/>
      <c r="B481" s="1"/>
      <c r="C481" s="1"/>
      <c r="D481" s="1"/>
      <c r="E481" s="1"/>
      <c r="F481" s="1"/>
      <c r="G481" s="1"/>
      <c r="H481" s="1"/>
      <c r="I481" s="379"/>
      <c r="J481" s="379"/>
      <c r="K481" s="379"/>
      <c r="L481" s="379"/>
      <c r="M481" s="379"/>
      <c r="N481" s="379"/>
      <c r="O481" s="379"/>
      <c r="P481" s="379"/>
      <c r="Q481" s="379"/>
      <c r="R481" s="379"/>
      <c r="S481" s="379"/>
      <c r="T481" s="379"/>
      <c r="U481" s="379"/>
      <c r="V481" s="379"/>
      <c r="W481" s="379"/>
      <c r="X481" s="379"/>
      <c r="Y481" s="379"/>
      <c r="Z481" s="379"/>
      <c r="AA481" s="379"/>
      <c r="AB481" s="379"/>
      <c r="AC481" s="379"/>
      <c r="AD481" s="379"/>
      <c r="AE481" s="379"/>
      <c r="AF481" s="379"/>
      <c r="AG481" s="379"/>
      <c r="AH481" s="379"/>
      <c r="AI481" s="379"/>
      <c r="AJ481" s="379"/>
      <c r="AK481" s="379"/>
      <c r="AL481" s="379"/>
      <c r="AM481" s="379"/>
      <c r="AO481" s="379"/>
      <c r="AP481" s="379"/>
      <c r="AQ481" s="379"/>
      <c r="AR481" s="379"/>
      <c r="AS481" s="379"/>
      <c r="AT481" s="379"/>
      <c r="AU481" s="379"/>
      <c r="AV481" s="379"/>
    </row>
    <row r="482" spans="1:48" ht="15.75" customHeight="1">
      <c r="A482" s="1"/>
      <c r="B482" s="1"/>
      <c r="C482" s="1"/>
      <c r="D482" s="1"/>
      <c r="E482" s="1"/>
      <c r="F482" s="1"/>
      <c r="G482" s="1"/>
      <c r="H482" s="1"/>
      <c r="I482" s="379"/>
      <c r="J482" s="379"/>
      <c r="K482" s="379"/>
      <c r="L482" s="379"/>
      <c r="M482" s="379"/>
      <c r="N482" s="379"/>
      <c r="O482" s="379"/>
      <c r="P482" s="379"/>
      <c r="Q482" s="379"/>
      <c r="R482" s="379"/>
      <c r="S482" s="379"/>
      <c r="T482" s="379"/>
      <c r="U482" s="379"/>
      <c r="V482" s="379"/>
      <c r="W482" s="379"/>
      <c r="X482" s="379"/>
      <c r="Y482" s="379"/>
      <c r="Z482" s="379"/>
      <c r="AA482" s="379"/>
      <c r="AB482" s="379"/>
      <c r="AC482" s="379"/>
      <c r="AD482" s="379"/>
      <c r="AE482" s="379"/>
      <c r="AF482" s="379"/>
      <c r="AG482" s="379"/>
      <c r="AH482" s="379"/>
      <c r="AI482" s="379"/>
      <c r="AJ482" s="379"/>
      <c r="AK482" s="379"/>
      <c r="AL482" s="379"/>
      <c r="AM482" s="379"/>
      <c r="AO482" s="379"/>
      <c r="AP482" s="379"/>
      <c r="AQ482" s="379"/>
      <c r="AR482" s="379"/>
      <c r="AS482" s="379"/>
      <c r="AT482" s="379"/>
      <c r="AU482" s="379"/>
      <c r="AV482" s="379"/>
    </row>
    <row r="483" spans="1:48" ht="15.75" customHeight="1">
      <c r="A483" s="1"/>
      <c r="B483" s="1"/>
      <c r="C483" s="1"/>
      <c r="D483" s="1"/>
      <c r="E483" s="1"/>
      <c r="F483" s="1"/>
      <c r="G483" s="1"/>
      <c r="H483" s="1"/>
      <c r="I483" s="379"/>
      <c r="J483" s="379"/>
      <c r="K483" s="379"/>
      <c r="L483" s="379"/>
      <c r="M483" s="379"/>
      <c r="N483" s="379"/>
      <c r="O483" s="379"/>
      <c r="P483" s="379"/>
      <c r="Q483" s="379"/>
      <c r="R483" s="379"/>
      <c r="S483" s="379"/>
      <c r="T483" s="379"/>
      <c r="U483" s="379"/>
      <c r="V483" s="379"/>
      <c r="W483" s="379"/>
      <c r="X483" s="379"/>
      <c r="Y483" s="379"/>
      <c r="Z483" s="379"/>
      <c r="AA483" s="379"/>
      <c r="AB483" s="379"/>
      <c r="AC483" s="379"/>
      <c r="AD483" s="379"/>
      <c r="AE483" s="379"/>
      <c r="AF483" s="379"/>
      <c r="AG483" s="379"/>
      <c r="AH483" s="379"/>
      <c r="AI483" s="379"/>
      <c r="AJ483" s="379"/>
      <c r="AK483" s="379"/>
      <c r="AL483" s="379"/>
      <c r="AM483" s="379"/>
      <c r="AO483" s="379"/>
      <c r="AP483" s="379"/>
      <c r="AQ483" s="379"/>
      <c r="AR483" s="379"/>
      <c r="AS483" s="379"/>
      <c r="AT483" s="379"/>
      <c r="AU483" s="379"/>
      <c r="AV483" s="379"/>
    </row>
    <row r="484" spans="1:48" ht="15.75" customHeight="1">
      <c r="A484" s="1"/>
      <c r="B484" s="1"/>
      <c r="C484" s="1"/>
      <c r="D484" s="1"/>
      <c r="E484" s="1"/>
      <c r="F484" s="1"/>
      <c r="G484" s="1"/>
      <c r="H484" s="1"/>
      <c r="I484" s="379"/>
      <c r="J484" s="379"/>
      <c r="K484" s="379"/>
      <c r="L484" s="379"/>
      <c r="M484" s="379"/>
      <c r="N484" s="379"/>
      <c r="O484" s="379"/>
      <c r="P484" s="379"/>
      <c r="Q484" s="379"/>
      <c r="R484" s="379"/>
      <c r="S484" s="379"/>
      <c r="T484" s="379"/>
      <c r="U484" s="379"/>
      <c r="V484" s="379"/>
      <c r="W484" s="379"/>
      <c r="X484" s="379"/>
      <c r="Y484" s="379"/>
      <c r="Z484" s="379"/>
      <c r="AA484" s="379"/>
      <c r="AB484" s="379"/>
      <c r="AC484" s="379"/>
      <c r="AD484" s="379"/>
      <c r="AE484" s="379"/>
      <c r="AF484" s="379"/>
      <c r="AG484" s="379"/>
      <c r="AH484" s="379"/>
      <c r="AI484" s="379"/>
      <c r="AJ484" s="379"/>
      <c r="AK484" s="379"/>
      <c r="AL484" s="379"/>
      <c r="AM484" s="379"/>
      <c r="AO484" s="379"/>
      <c r="AP484" s="379"/>
      <c r="AQ484" s="379"/>
      <c r="AR484" s="379"/>
      <c r="AS484" s="379"/>
      <c r="AT484" s="379"/>
      <c r="AU484" s="379"/>
      <c r="AV484" s="379"/>
    </row>
    <row r="485" spans="1:48" ht="15.75" customHeight="1">
      <c r="A485" s="1"/>
      <c r="B485" s="1"/>
      <c r="C485" s="1"/>
      <c r="D485" s="1"/>
      <c r="E485" s="1"/>
      <c r="F485" s="1"/>
      <c r="G485" s="1"/>
      <c r="H485" s="1"/>
      <c r="I485" s="379"/>
      <c r="J485" s="379"/>
      <c r="K485" s="379"/>
      <c r="L485" s="379"/>
      <c r="M485" s="379"/>
      <c r="N485" s="379"/>
      <c r="O485" s="379"/>
      <c r="P485" s="379"/>
      <c r="Q485" s="379"/>
      <c r="R485" s="379"/>
      <c r="S485" s="379"/>
      <c r="T485" s="379"/>
      <c r="U485" s="379"/>
      <c r="V485" s="379"/>
      <c r="W485" s="379"/>
      <c r="X485" s="379"/>
      <c r="Y485" s="379"/>
      <c r="Z485" s="379"/>
      <c r="AA485" s="379"/>
      <c r="AB485" s="379"/>
      <c r="AC485" s="379"/>
      <c r="AD485" s="379"/>
      <c r="AE485" s="379"/>
      <c r="AF485" s="379"/>
      <c r="AG485" s="379"/>
      <c r="AH485" s="379"/>
      <c r="AI485" s="379"/>
      <c r="AJ485" s="379"/>
      <c r="AK485" s="379"/>
      <c r="AL485" s="379"/>
      <c r="AM485" s="379"/>
      <c r="AO485" s="379"/>
      <c r="AP485" s="379"/>
      <c r="AQ485" s="379"/>
      <c r="AR485" s="379"/>
      <c r="AS485" s="379"/>
      <c r="AT485" s="379"/>
      <c r="AU485" s="379"/>
      <c r="AV485" s="379"/>
    </row>
    <row r="486" spans="1:48" ht="15.75" customHeight="1">
      <c r="A486" s="1"/>
      <c r="B486" s="1"/>
      <c r="C486" s="1"/>
      <c r="D486" s="1"/>
      <c r="E486" s="1"/>
      <c r="F486" s="1"/>
      <c r="G486" s="1"/>
      <c r="H486" s="1"/>
      <c r="I486" s="379"/>
      <c r="J486" s="379"/>
      <c r="K486" s="379"/>
      <c r="L486" s="379"/>
      <c r="M486" s="379"/>
      <c r="N486" s="379"/>
      <c r="O486" s="379"/>
      <c r="P486" s="379"/>
      <c r="Q486" s="379"/>
      <c r="R486" s="379"/>
      <c r="S486" s="379"/>
      <c r="T486" s="379"/>
      <c r="U486" s="379"/>
      <c r="V486" s="379"/>
      <c r="W486" s="379"/>
      <c r="X486" s="379"/>
      <c r="Y486" s="379"/>
      <c r="Z486" s="379"/>
      <c r="AA486" s="379"/>
      <c r="AB486" s="379"/>
      <c r="AC486" s="379"/>
      <c r="AD486" s="379"/>
      <c r="AE486" s="379"/>
      <c r="AF486" s="379"/>
      <c r="AG486" s="379"/>
      <c r="AH486" s="379"/>
      <c r="AI486" s="379"/>
      <c r="AJ486" s="379"/>
      <c r="AK486" s="379"/>
      <c r="AL486" s="379"/>
      <c r="AM486" s="379"/>
      <c r="AO486" s="379"/>
      <c r="AP486" s="379"/>
      <c r="AQ486" s="379"/>
      <c r="AR486" s="379"/>
      <c r="AS486" s="379"/>
      <c r="AT486" s="379"/>
      <c r="AU486" s="379"/>
      <c r="AV486" s="379"/>
    </row>
    <row r="487" spans="1:48" ht="15.75" customHeight="1">
      <c r="A487" s="1"/>
      <c r="B487" s="1"/>
      <c r="C487" s="1"/>
      <c r="D487" s="1"/>
      <c r="E487" s="1"/>
      <c r="F487" s="1"/>
      <c r="G487" s="1"/>
      <c r="H487" s="1"/>
      <c r="I487" s="379"/>
      <c r="J487" s="379"/>
      <c r="K487" s="379"/>
      <c r="L487" s="379"/>
      <c r="M487" s="379"/>
      <c r="N487" s="379"/>
      <c r="O487" s="379"/>
      <c r="P487" s="379"/>
      <c r="Q487" s="379"/>
      <c r="R487" s="379"/>
      <c r="S487" s="379"/>
      <c r="T487" s="379"/>
      <c r="U487" s="379"/>
      <c r="V487" s="379"/>
      <c r="W487" s="379"/>
      <c r="X487" s="379"/>
      <c r="Y487" s="379"/>
      <c r="Z487" s="379"/>
      <c r="AA487" s="379"/>
      <c r="AB487" s="379"/>
      <c r="AC487" s="379"/>
      <c r="AD487" s="379"/>
      <c r="AE487" s="379"/>
      <c r="AF487" s="379"/>
      <c r="AG487" s="379"/>
      <c r="AH487" s="379"/>
      <c r="AI487" s="379"/>
      <c r="AJ487" s="379"/>
      <c r="AK487" s="379"/>
      <c r="AL487" s="379"/>
      <c r="AM487" s="379"/>
      <c r="AO487" s="379"/>
      <c r="AP487" s="379"/>
      <c r="AQ487" s="379"/>
      <c r="AR487" s="379"/>
      <c r="AS487" s="379"/>
      <c r="AT487" s="379"/>
      <c r="AU487" s="379"/>
      <c r="AV487" s="379"/>
    </row>
    <row r="488" spans="1:48" ht="15.75" customHeight="1">
      <c r="A488" s="1"/>
      <c r="B488" s="1"/>
      <c r="C488" s="1"/>
      <c r="D488" s="1"/>
      <c r="E488" s="1"/>
      <c r="F488" s="1"/>
      <c r="G488" s="1"/>
      <c r="H488" s="1"/>
      <c r="I488" s="379"/>
      <c r="J488" s="379"/>
      <c r="K488" s="379"/>
      <c r="L488" s="379"/>
      <c r="M488" s="379"/>
      <c r="N488" s="379"/>
      <c r="O488" s="379"/>
      <c r="P488" s="379"/>
      <c r="Q488" s="379"/>
      <c r="R488" s="379"/>
      <c r="S488" s="379"/>
      <c r="T488" s="379"/>
      <c r="U488" s="379"/>
      <c r="V488" s="379"/>
      <c r="W488" s="379"/>
      <c r="X488" s="379"/>
      <c r="Y488" s="379"/>
      <c r="Z488" s="379"/>
      <c r="AA488" s="379"/>
      <c r="AB488" s="379"/>
      <c r="AC488" s="379"/>
      <c r="AD488" s="379"/>
      <c r="AE488" s="379"/>
      <c r="AF488" s="379"/>
      <c r="AG488" s="379"/>
      <c r="AH488" s="379"/>
      <c r="AI488" s="379"/>
      <c r="AJ488" s="379"/>
      <c r="AK488" s="379"/>
      <c r="AL488" s="379"/>
      <c r="AM488" s="379"/>
      <c r="AO488" s="379"/>
      <c r="AP488" s="379"/>
      <c r="AQ488" s="379"/>
      <c r="AR488" s="379"/>
      <c r="AS488" s="379"/>
      <c r="AT488" s="379"/>
      <c r="AU488" s="379"/>
      <c r="AV488" s="379"/>
    </row>
    <row r="489" spans="1:48" ht="15.75" customHeight="1">
      <c r="A489" s="1"/>
      <c r="B489" s="1"/>
      <c r="C489" s="1"/>
      <c r="D489" s="1"/>
      <c r="E489" s="1"/>
      <c r="F489" s="1"/>
      <c r="G489" s="1"/>
      <c r="H489" s="1"/>
      <c r="I489" s="379"/>
      <c r="J489" s="379"/>
      <c r="K489" s="379"/>
      <c r="L489" s="379"/>
      <c r="M489" s="379"/>
      <c r="N489" s="379"/>
      <c r="O489" s="379"/>
      <c r="P489" s="379"/>
      <c r="Q489" s="379"/>
      <c r="R489" s="379"/>
      <c r="S489" s="379"/>
      <c r="T489" s="379"/>
      <c r="U489" s="379"/>
      <c r="V489" s="379"/>
      <c r="W489" s="379"/>
      <c r="X489" s="379"/>
      <c r="Y489" s="379"/>
      <c r="Z489" s="379"/>
      <c r="AA489" s="379"/>
      <c r="AB489" s="379"/>
      <c r="AC489" s="379"/>
      <c r="AD489" s="379"/>
      <c r="AE489" s="379"/>
      <c r="AF489" s="379"/>
      <c r="AG489" s="379"/>
      <c r="AH489" s="379"/>
      <c r="AI489" s="379"/>
      <c r="AJ489" s="379"/>
      <c r="AK489" s="379"/>
      <c r="AL489" s="379"/>
      <c r="AM489" s="379"/>
      <c r="AO489" s="379"/>
      <c r="AP489" s="379"/>
      <c r="AQ489" s="379"/>
      <c r="AR489" s="379"/>
      <c r="AS489" s="379"/>
      <c r="AT489" s="379"/>
      <c r="AU489" s="379"/>
      <c r="AV489" s="379"/>
    </row>
    <row r="490" spans="1:48" ht="15.75" customHeight="1">
      <c r="A490" s="1"/>
      <c r="B490" s="1"/>
      <c r="C490" s="1"/>
      <c r="D490" s="1"/>
      <c r="E490" s="1"/>
      <c r="F490" s="1"/>
      <c r="G490" s="1"/>
      <c r="H490" s="1"/>
      <c r="I490" s="379"/>
      <c r="J490" s="379"/>
      <c r="K490" s="379"/>
      <c r="L490" s="379"/>
      <c r="M490" s="379"/>
      <c r="N490" s="379"/>
      <c r="O490" s="379"/>
      <c r="P490" s="379"/>
      <c r="Q490" s="379"/>
      <c r="R490" s="379"/>
      <c r="S490" s="379"/>
      <c r="T490" s="379"/>
      <c r="U490" s="379"/>
      <c r="V490" s="379"/>
      <c r="W490" s="379"/>
      <c r="X490" s="379"/>
      <c r="Y490" s="379"/>
      <c r="Z490" s="379"/>
      <c r="AA490" s="379"/>
      <c r="AB490" s="379"/>
      <c r="AC490" s="379"/>
      <c r="AD490" s="379"/>
      <c r="AE490" s="379"/>
      <c r="AF490" s="379"/>
      <c r="AG490" s="379"/>
      <c r="AH490" s="379"/>
      <c r="AI490" s="379"/>
      <c r="AJ490" s="379"/>
      <c r="AK490" s="379"/>
      <c r="AL490" s="379"/>
      <c r="AM490" s="379"/>
      <c r="AO490" s="379"/>
      <c r="AP490" s="379"/>
      <c r="AQ490" s="379"/>
      <c r="AR490" s="379"/>
      <c r="AS490" s="379"/>
      <c r="AT490" s="379"/>
      <c r="AU490" s="379"/>
      <c r="AV490" s="379"/>
    </row>
    <row r="491" spans="1:48" ht="15.75" customHeight="1">
      <c r="A491" s="1"/>
      <c r="B491" s="1"/>
      <c r="C491" s="1"/>
      <c r="D491" s="1"/>
      <c r="E491" s="1"/>
      <c r="F491" s="1"/>
      <c r="G491" s="1"/>
      <c r="H491" s="1"/>
      <c r="I491" s="379"/>
      <c r="J491" s="379"/>
      <c r="K491" s="379"/>
      <c r="L491" s="379"/>
      <c r="M491" s="379"/>
      <c r="N491" s="379"/>
      <c r="O491" s="379"/>
      <c r="P491" s="379"/>
      <c r="Q491" s="379"/>
      <c r="R491" s="379"/>
      <c r="S491" s="379"/>
      <c r="T491" s="379"/>
      <c r="U491" s="379"/>
      <c r="V491" s="379"/>
      <c r="W491" s="379"/>
      <c r="X491" s="379"/>
      <c r="Y491" s="379"/>
      <c r="Z491" s="379"/>
      <c r="AA491" s="379"/>
      <c r="AB491" s="379"/>
      <c r="AC491" s="379"/>
      <c r="AD491" s="379"/>
      <c r="AE491" s="379"/>
      <c r="AF491" s="379"/>
      <c r="AG491" s="379"/>
      <c r="AH491" s="379"/>
      <c r="AI491" s="379"/>
      <c r="AJ491" s="379"/>
      <c r="AK491" s="379"/>
      <c r="AL491" s="379"/>
      <c r="AM491" s="379"/>
      <c r="AO491" s="379"/>
      <c r="AP491" s="379"/>
      <c r="AQ491" s="379"/>
      <c r="AR491" s="379"/>
      <c r="AS491" s="379"/>
      <c r="AT491" s="379"/>
      <c r="AU491" s="379"/>
      <c r="AV491" s="379"/>
    </row>
    <row r="492" spans="1:48" ht="15.75" customHeight="1">
      <c r="A492" s="1"/>
      <c r="B492" s="1"/>
      <c r="C492" s="1"/>
      <c r="D492" s="1"/>
      <c r="E492" s="1"/>
      <c r="F492" s="1"/>
      <c r="G492" s="1"/>
      <c r="H492" s="1"/>
      <c r="I492" s="379"/>
      <c r="J492" s="379"/>
      <c r="K492" s="379"/>
      <c r="L492" s="379"/>
      <c r="M492" s="379"/>
      <c r="N492" s="379"/>
      <c r="O492" s="379"/>
      <c r="P492" s="379"/>
      <c r="Q492" s="379"/>
      <c r="R492" s="379"/>
      <c r="S492" s="379"/>
      <c r="T492" s="379"/>
      <c r="U492" s="379"/>
      <c r="V492" s="379"/>
      <c r="W492" s="379"/>
      <c r="X492" s="379"/>
      <c r="Y492" s="379"/>
      <c r="Z492" s="379"/>
      <c r="AA492" s="379"/>
      <c r="AB492" s="379"/>
      <c r="AC492" s="379"/>
      <c r="AD492" s="379"/>
      <c r="AE492" s="379"/>
      <c r="AF492" s="379"/>
      <c r="AG492" s="379"/>
      <c r="AH492" s="379"/>
      <c r="AI492" s="379"/>
      <c r="AJ492" s="379"/>
      <c r="AK492" s="379"/>
      <c r="AL492" s="379"/>
      <c r="AM492" s="379"/>
      <c r="AO492" s="379"/>
      <c r="AP492" s="379"/>
      <c r="AQ492" s="379"/>
      <c r="AR492" s="379"/>
      <c r="AS492" s="379"/>
      <c r="AT492" s="379"/>
      <c r="AU492" s="379"/>
      <c r="AV492" s="379"/>
    </row>
    <row r="493" spans="1:48" ht="15.75" customHeight="1">
      <c r="A493" s="1"/>
      <c r="B493" s="1"/>
      <c r="C493" s="1"/>
      <c r="D493" s="1"/>
      <c r="E493" s="1"/>
      <c r="F493" s="1"/>
      <c r="G493" s="1"/>
      <c r="H493" s="1"/>
      <c r="I493" s="379"/>
      <c r="J493" s="379"/>
      <c r="K493" s="379"/>
      <c r="L493" s="379"/>
      <c r="M493" s="379"/>
      <c r="N493" s="379"/>
      <c r="O493" s="379"/>
      <c r="P493" s="379"/>
      <c r="Q493" s="379"/>
      <c r="R493" s="379"/>
      <c r="S493" s="379"/>
      <c r="T493" s="379"/>
      <c r="U493" s="379"/>
      <c r="V493" s="379"/>
      <c r="W493" s="379"/>
      <c r="X493" s="379"/>
      <c r="Y493" s="379"/>
      <c r="Z493" s="379"/>
      <c r="AA493" s="379"/>
      <c r="AB493" s="379"/>
      <c r="AC493" s="379"/>
      <c r="AD493" s="379"/>
      <c r="AE493" s="379"/>
      <c r="AF493" s="379"/>
      <c r="AG493" s="379"/>
      <c r="AH493" s="379"/>
      <c r="AI493" s="379"/>
      <c r="AJ493" s="379"/>
      <c r="AK493" s="379"/>
      <c r="AL493" s="379"/>
      <c r="AM493" s="379"/>
      <c r="AO493" s="379"/>
      <c r="AP493" s="379"/>
      <c r="AQ493" s="379"/>
      <c r="AR493" s="379"/>
      <c r="AS493" s="379"/>
      <c r="AT493" s="379"/>
      <c r="AU493" s="379"/>
      <c r="AV493" s="379"/>
    </row>
    <row r="494" spans="1:48" ht="15.75" customHeight="1">
      <c r="A494" s="1"/>
      <c r="B494" s="1"/>
      <c r="C494" s="1"/>
      <c r="D494" s="1"/>
      <c r="E494" s="1"/>
      <c r="F494" s="1"/>
      <c r="G494" s="1"/>
      <c r="H494" s="1"/>
      <c r="I494" s="379"/>
      <c r="J494" s="379"/>
      <c r="K494" s="379"/>
      <c r="L494" s="379"/>
      <c r="M494" s="379"/>
      <c r="N494" s="379"/>
      <c r="O494" s="379"/>
      <c r="P494" s="379"/>
      <c r="Q494" s="379"/>
      <c r="R494" s="379"/>
      <c r="S494" s="379"/>
      <c r="T494" s="379"/>
      <c r="U494" s="379"/>
      <c r="V494" s="379"/>
      <c r="W494" s="379"/>
      <c r="X494" s="379"/>
      <c r="Y494" s="379"/>
      <c r="Z494" s="379"/>
      <c r="AA494" s="379"/>
      <c r="AB494" s="379"/>
      <c r="AC494" s="379"/>
      <c r="AD494" s="379"/>
      <c r="AE494" s="379"/>
      <c r="AF494" s="379"/>
      <c r="AG494" s="379"/>
      <c r="AH494" s="379"/>
      <c r="AI494" s="379"/>
      <c r="AJ494" s="379"/>
      <c r="AK494" s="379"/>
      <c r="AL494" s="379"/>
      <c r="AM494" s="379"/>
      <c r="AO494" s="379"/>
      <c r="AP494" s="379"/>
      <c r="AQ494" s="379"/>
      <c r="AR494" s="379"/>
      <c r="AS494" s="379"/>
      <c r="AT494" s="379"/>
      <c r="AU494" s="379"/>
      <c r="AV494" s="379"/>
    </row>
    <row r="495" spans="1:48" ht="15.75" customHeight="1">
      <c r="A495" s="1"/>
      <c r="B495" s="1"/>
      <c r="C495" s="1"/>
      <c r="D495" s="1"/>
      <c r="E495" s="1"/>
      <c r="F495" s="1"/>
      <c r="G495" s="1"/>
      <c r="H495" s="1"/>
      <c r="I495" s="379"/>
      <c r="J495" s="379"/>
      <c r="K495" s="379"/>
      <c r="L495" s="379"/>
      <c r="M495" s="379"/>
      <c r="N495" s="379"/>
      <c r="O495" s="379"/>
      <c r="P495" s="379"/>
      <c r="Q495" s="379"/>
      <c r="R495" s="379"/>
      <c r="S495" s="379"/>
      <c r="T495" s="379"/>
      <c r="U495" s="379"/>
      <c r="V495" s="379"/>
      <c r="W495" s="379"/>
      <c r="X495" s="379"/>
      <c r="Y495" s="379"/>
      <c r="Z495" s="379"/>
      <c r="AA495" s="379"/>
      <c r="AB495" s="379"/>
      <c r="AC495" s="379"/>
      <c r="AD495" s="379"/>
      <c r="AE495" s="379"/>
      <c r="AF495" s="379"/>
      <c r="AG495" s="379"/>
      <c r="AH495" s="379"/>
      <c r="AI495" s="379"/>
      <c r="AJ495" s="379"/>
      <c r="AK495" s="379"/>
      <c r="AL495" s="379"/>
      <c r="AM495" s="379"/>
      <c r="AO495" s="379"/>
      <c r="AP495" s="379"/>
      <c r="AQ495" s="379"/>
      <c r="AR495" s="379"/>
      <c r="AS495" s="379"/>
      <c r="AT495" s="379"/>
      <c r="AU495" s="379"/>
      <c r="AV495" s="379"/>
    </row>
    <row r="496" spans="1:48" ht="15.75" customHeight="1">
      <c r="A496" s="1"/>
      <c r="B496" s="1"/>
      <c r="C496" s="1"/>
      <c r="D496" s="1"/>
      <c r="E496" s="1"/>
      <c r="F496" s="1"/>
      <c r="G496" s="1"/>
      <c r="H496" s="1"/>
      <c r="I496" s="379"/>
      <c r="J496" s="379"/>
      <c r="K496" s="379"/>
      <c r="L496" s="379"/>
      <c r="M496" s="379"/>
      <c r="N496" s="379"/>
      <c r="O496" s="379"/>
      <c r="P496" s="379"/>
      <c r="Q496" s="379"/>
      <c r="R496" s="379"/>
      <c r="S496" s="379"/>
      <c r="T496" s="379"/>
      <c r="U496" s="379"/>
      <c r="V496" s="379"/>
      <c r="W496" s="379"/>
      <c r="X496" s="379"/>
      <c r="Y496" s="379"/>
      <c r="Z496" s="379"/>
      <c r="AA496" s="379"/>
      <c r="AB496" s="379"/>
      <c r="AC496" s="379"/>
      <c r="AD496" s="379"/>
      <c r="AE496" s="379"/>
      <c r="AF496" s="379"/>
      <c r="AG496" s="379"/>
      <c r="AH496" s="379"/>
      <c r="AI496" s="379"/>
      <c r="AJ496" s="379"/>
      <c r="AK496" s="379"/>
      <c r="AL496" s="379"/>
      <c r="AM496" s="379"/>
      <c r="AO496" s="379"/>
      <c r="AP496" s="379"/>
      <c r="AQ496" s="379"/>
      <c r="AR496" s="379"/>
      <c r="AS496" s="379"/>
      <c r="AT496" s="379"/>
      <c r="AU496" s="379"/>
      <c r="AV496" s="379"/>
    </row>
    <row r="497" spans="1:48" ht="15.75" customHeight="1">
      <c r="A497" s="1"/>
      <c r="B497" s="1"/>
      <c r="C497" s="1"/>
      <c r="D497" s="1"/>
      <c r="E497" s="1"/>
      <c r="F497" s="1"/>
      <c r="G497" s="1"/>
      <c r="H497" s="1"/>
      <c r="I497" s="379"/>
      <c r="J497" s="379"/>
      <c r="K497" s="379"/>
      <c r="L497" s="379"/>
      <c r="M497" s="379"/>
      <c r="N497" s="379"/>
      <c r="O497" s="379"/>
      <c r="P497" s="379"/>
      <c r="Q497" s="379"/>
      <c r="R497" s="379"/>
      <c r="S497" s="379"/>
      <c r="T497" s="379"/>
      <c r="U497" s="379"/>
      <c r="V497" s="379"/>
      <c r="W497" s="379"/>
      <c r="X497" s="379"/>
      <c r="Y497" s="379"/>
      <c r="Z497" s="379"/>
      <c r="AA497" s="379"/>
      <c r="AB497" s="379"/>
      <c r="AC497" s="379"/>
      <c r="AD497" s="379"/>
      <c r="AE497" s="379"/>
      <c r="AF497" s="379"/>
      <c r="AG497" s="379"/>
      <c r="AH497" s="379"/>
      <c r="AI497" s="379"/>
      <c r="AJ497" s="379"/>
      <c r="AK497" s="379"/>
      <c r="AL497" s="379"/>
      <c r="AM497" s="379"/>
      <c r="AO497" s="379"/>
      <c r="AP497" s="379"/>
      <c r="AQ497" s="379"/>
      <c r="AR497" s="379"/>
      <c r="AS497" s="379"/>
      <c r="AT497" s="379"/>
      <c r="AU497" s="379"/>
      <c r="AV497" s="379"/>
    </row>
    <row r="498" spans="1:48" ht="15.75" customHeight="1">
      <c r="A498" s="1"/>
      <c r="B498" s="1"/>
      <c r="C498" s="1"/>
      <c r="D498" s="1"/>
      <c r="E498" s="1"/>
      <c r="F498" s="1"/>
      <c r="G498" s="1"/>
      <c r="H498" s="1"/>
      <c r="I498" s="379"/>
      <c r="J498" s="379"/>
      <c r="K498" s="379"/>
      <c r="L498" s="379"/>
      <c r="M498" s="379"/>
      <c r="N498" s="379"/>
      <c r="O498" s="379"/>
      <c r="P498" s="379"/>
      <c r="Q498" s="379"/>
      <c r="R498" s="379"/>
      <c r="S498" s="379"/>
      <c r="T498" s="379"/>
      <c r="U498" s="379"/>
      <c r="V498" s="379"/>
      <c r="W498" s="379"/>
      <c r="X498" s="379"/>
      <c r="Y498" s="379"/>
      <c r="Z498" s="379"/>
      <c r="AA498" s="379"/>
      <c r="AB498" s="379"/>
      <c r="AC498" s="379"/>
      <c r="AD498" s="379"/>
      <c r="AE498" s="379"/>
      <c r="AF498" s="379"/>
      <c r="AG498" s="379"/>
      <c r="AH498" s="379"/>
      <c r="AI498" s="379"/>
      <c r="AJ498" s="379"/>
      <c r="AK498" s="379"/>
      <c r="AL498" s="379"/>
      <c r="AM498" s="379"/>
      <c r="AO498" s="379"/>
      <c r="AP498" s="379"/>
      <c r="AQ498" s="379"/>
      <c r="AR498" s="379"/>
      <c r="AS498" s="379"/>
      <c r="AT498" s="379"/>
      <c r="AU498" s="379"/>
      <c r="AV498" s="379"/>
    </row>
    <row r="499" spans="1:48" ht="15.75" customHeight="1">
      <c r="A499" s="1"/>
      <c r="B499" s="1"/>
      <c r="C499" s="1"/>
      <c r="D499" s="1"/>
      <c r="E499" s="1"/>
      <c r="F499" s="1"/>
      <c r="G499" s="1"/>
      <c r="H499" s="1"/>
      <c r="I499" s="379"/>
      <c r="J499" s="379"/>
      <c r="K499" s="379"/>
      <c r="L499" s="379"/>
      <c r="M499" s="379"/>
      <c r="N499" s="379"/>
      <c r="O499" s="379"/>
      <c r="P499" s="379"/>
      <c r="Q499" s="379"/>
      <c r="R499" s="379"/>
      <c r="S499" s="379"/>
      <c r="T499" s="379"/>
      <c r="U499" s="379"/>
      <c r="V499" s="379"/>
      <c r="W499" s="379"/>
      <c r="X499" s="379"/>
      <c r="Y499" s="379"/>
      <c r="Z499" s="379"/>
      <c r="AA499" s="379"/>
      <c r="AB499" s="379"/>
      <c r="AC499" s="379"/>
      <c r="AD499" s="379"/>
      <c r="AE499" s="379"/>
      <c r="AF499" s="379"/>
      <c r="AG499" s="379"/>
      <c r="AH499" s="379"/>
      <c r="AI499" s="379"/>
      <c r="AJ499" s="379"/>
      <c r="AK499" s="379"/>
      <c r="AL499" s="379"/>
      <c r="AM499" s="379"/>
      <c r="AO499" s="379"/>
      <c r="AP499" s="379"/>
      <c r="AQ499" s="379"/>
      <c r="AR499" s="379"/>
      <c r="AS499" s="379"/>
      <c r="AT499" s="379"/>
      <c r="AU499" s="379"/>
      <c r="AV499" s="379"/>
    </row>
    <row r="500" spans="1:48" ht="15.75" customHeight="1">
      <c r="A500" s="1"/>
      <c r="B500" s="1"/>
      <c r="C500" s="1"/>
      <c r="D500" s="1"/>
      <c r="E500" s="1"/>
      <c r="F500" s="1"/>
      <c r="G500" s="1"/>
      <c r="H500" s="1"/>
      <c r="I500" s="379"/>
      <c r="J500" s="379"/>
      <c r="K500" s="379"/>
      <c r="L500" s="379"/>
      <c r="M500" s="379"/>
      <c r="N500" s="379"/>
      <c r="O500" s="379"/>
      <c r="P500" s="379"/>
      <c r="Q500" s="379"/>
      <c r="R500" s="379"/>
      <c r="S500" s="379"/>
      <c r="T500" s="379"/>
      <c r="U500" s="379"/>
      <c r="V500" s="379"/>
      <c r="W500" s="379"/>
      <c r="X500" s="379"/>
      <c r="Y500" s="379"/>
      <c r="Z500" s="379"/>
      <c r="AA500" s="379"/>
      <c r="AB500" s="379"/>
      <c r="AC500" s="379"/>
      <c r="AD500" s="379"/>
      <c r="AE500" s="379"/>
      <c r="AF500" s="379"/>
      <c r="AG500" s="379"/>
      <c r="AH500" s="379"/>
      <c r="AI500" s="379"/>
      <c r="AJ500" s="379"/>
      <c r="AK500" s="379"/>
      <c r="AL500" s="379"/>
      <c r="AM500" s="379"/>
      <c r="AO500" s="379"/>
      <c r="AP500" s="379"/>
      <c r="AQ500" s="379"/>
      <c r="AR500" s="379"/>
      <c r="AS500" s="379"/>
      <c r="AT500" s="379"/>
      <c r="AU500" s="379"/>
      <c r="AV500" s="379"/>
    </row>
    <row r="501" spans="1:48" ht="15.75" customHeight="1">
      <c r="A501" s="1"/>
      <c r="B501" s="1"/>
      <c r="C501" s="1"/>
      <c r="D501" s="1"/>
      <c r="E501" s="1"/>
      <c r="F501" s="1"/>
      <c r="G501" s="1"/>
      <c r="H501" s="1"/>
      <c r="I501" s="379"/>
      <c r="J501" s="379"/>
      <c r="K501" s="379"/>
      <c r="L501" s="379"/>
      <c r="M501" s="379"/>
      <c r="N501" s="379"/>
      <c r="O501" s="379"/>
      <c r="P501" s="379"/>
      <c r="Q501" s="379"/>
      <c r="R501" s="379"/>
      <c r="S501" s="379"/>
      <c r="T501" s="379"/>
      <c r="U501" s="379"/>
      <c r="V501" s="379"/>
      <c r="W501" s="379"/>
      <c r="X501" s="379"/>
      <c r="Y501" s="379"/>
      <c r="Z501" s="379"/>
      <c r="AA501" s="379"/>
      <c r="AB501" s="379"/>
      <c r="AC501" s="379"/>
      <c r="AD501" s="379"/>
      <c r="AE501" s="379"/>
      <c r="AF501" s="379"/>
      <c r="AG501" s="379"/>
      <c r="AH501" s="379"/>
      <c r="AI501" s="379"/>
      <c r="AJ501" s="379"/>
      <c r="AK501" s="379"/>
      <c r="AL501" s="379"/>
      <c r="AM501" s="379"/>
      <c r="AO501" s="379"/>
      <c r="AP501" s="379"/>
      <c r="AQ501" s="379"/>
      <c r="AR501" s="379"/>
      <c r="AS501" s="379"/>
      <c r="AT501" s="379"/>
      <c r="AU501" s="379"/>
      <c r="AV501" s="379"/>
    </row>
    <row r="502" spans="1:48" ht="15.75" customHeight="1">
      <c r="A502" s="1"/>
      <c r="B502" s="1"/>
      <c r="C502" s="1"/>
      <c r="D502" s="1"/>
      <c r="E502" s="1"/>
      <c r="F502" s="1"/>
      <c r="G502" s="1"/>
      <c r="H502" s="1"/>
      <c r="I502" s="379"/>
      <c r="J502" s="379"/>
      <c r="K502" s="379"/>
      <c r="L502" s="379"/>
      <c r="M502" s="379"/>
      <c r="N502" s="379"/>
      <c r="O502" s="379"/>
      <c r="P502" s="379"/>
      <c r="Q502" s="379"/>
      <c r="R502" s="379"/>
      <c r="S502" s="379"/>
      <c r="T502" s="379"/>
      <c r="U502" s="379"/>
      <c r="V502" s="379"/>
      <c r="W502" s="379"/>
      <c r="X502" s="379"/>
      <c r="Y502" s="379"/>
      <c r="Z502" s="379"/>
      <c r="AA502" s="379"/>
      <c r="AB502" s="379"/>
      <c r="AC502" s="379"/>
      <c r="AD502" s="379"/>
      <c r="AE502" s="379"/>
      <c r="AF502" s="379"/>
      <c r="AG502" s="379"/>
      <c r="AH502" s="379"/>
      <c r="AI502" s="379"/>
      <c r="AJ502" s="379"/>
      <c r="AK502" s="379"/>
      <c r="AL502" s="379"/>
      <c r="AM502" s="379"/>
      <c r="AO502" s="379"/>
      <c r="AP502" s="379"/>
      <c r="AQ502" s="379"/>
      <c r="AR502" s="379"/>
      <c r="AS502" s="379"/>
      <c r="AT502" s="379"/>
      <c r="AU502" s="379"/>
      <c r="AV502" s="379"/>
    </row>
    <row r="503" spans="1:48" ht="15.75" customHeight="1">
      <c r="A503" s="1"/>
      <c r="B503" s="1"/>
      <c r="C503" s="1"/>
      <c r="D503" s="1"/>
      <c r="E503" s="1"/>
      <c r="F503" s="1"/>
      <c r="G503" s="1"/>
      <c r="H503" s="1"/>
      <c r="I503" s="379"/>
      <c r="J503" s="379"/>
      <c r="K503" s="379"/>
      <c r="L503" s="379"/>
      <c r="M503" s="379"/>
      <c r="N503" s="379"/>
      <c r="O503" s="379"/>
      <c r="P503" s="379"/>
      <c r="Q503" s="379"/>
      <c r="R503" s="379"/>
      <c r="S503" s="379"/>
      <c r="T503" s="379"/>
      <c r="U503" s="379"/>
      <c r="V503" s="379"/>
      <c r="W503" s="379"/>
      <c r="X503" s="379"/>
      <c r="Y503" s="379"/>
      <c r="Z503" s="379"/>
      <c r="AA503" s="379"/>
      <c r="AB503" s="379"/>
      <c r="AC503" s="379"/>
      <c r="AD503" s="379"/>
      <c r="AE503" s="379"/>
      <c r="AF503" s="379"/>
      <c r="AG503" s="379"/>
      <c r="AH503" s="379"/>
      <c r="AI503" s="379"/>
      <c r="AJ503" s="379"/>
      <c r="AK503" s="379"/>
      <c r="AL503" s="379"/>
      <c r="AM503" s="379"/>
      <c r="AO503" s="379"/>
      <c r="AP503" s="379"/>
      <c r="AQ503" s="379"/>
      <c r="AR503" s="379"/>
      <c r="AS503" s="379"/>
      <c r="AT503" s="379"/>
      <c r="AU503" s="379"/>
      <c r="AV503" s="379"/>
    </row>
    <row r="504" spans="1:48" ht="15.75" customHeight="1">
      <c r="A504" s="1"/>
      <c r="B504" s="1"/>
      <c r="C504" s="1"/>
      <c r="D504" s="1"/>
      <c r="E504" s="1"/>
      <c r="F504" s="1"/>
      <c r="G504" s="1"/>
      <c r="H504" s="1"/>
      <c r="I504" s="379"/>
      <c r="J504" s="379"/>
      <c r="K504" s="379"/>
      <c r="L504" s="379"/>
      <c r="M504" s="379"/>
      <c r="N504" s="379"/>
      <c r="O504" s="379"/>
      <c r="P504" s="379"/>
      <c r="Q504" s="379"/>
      <c r="R504" s="379"/>
      <c r="S504" s="379"/>
      <c r="T504" s="379"/>
      <c r="U504" s="379"/>
      <c r="V504" s="379"/>
      <c r="W504" s="379"/>
      <c r="X504" s="379"/>
      <c r="Y504" s="379"/>
      <c r="Z504" s="379"/>
      <c r="AA504" s="379"/>
      <c r="AB504" s="379"/>
      <c r="AC504" s="379"/>
      <c r="AD504" s="379"/>
      <c r="AE504" s="379"/>
      <c r="AF504" s="379"/>
      <c r="AG504" s="379"/>
      <c r="AH504" s="379"/>
      <c r="AI504" s="379"/>
      <c r="AJ504" s="379"/>
      <c r="AK504" s="379"/>
      <c r="AL504" s="379"/>
      <c r="AM504" s="379"/>
      <c r="AO504" s="379"/>
      <c r="AP504" s="379"/>
      <c r="AQ504" s="379"/>
      <c r="AR504" s="379"/>
      <c r="AS504" s="379"/>
      <c r="AT504" s="379"/>
      <c r="AU504" s="379"/>
      <c r="AV504" s="379"/>
    </row>
    <row r="505" spans="1:48" ht="15.75" customHeight="1">
      <c r="A505" s="1"/>
      <c r="B505" s="1"/>
      <c r="C505" s="1"/>
      <c r="D505" s="1"/>
      <c r="E505" s="1"/>
      <c r="F505" s="1"/>
      <c r="G505" s="1"/>
      <c r="H505" s="1"/>
      <c r="I505" s="379"/>
      <c r="J505" s="379"/>
      <c r="K505" s="379"/>
      <c r="L505" s="379"/>
      <c r="M505" s="379"/>
      <c r="N505" s="379"/>
      <c r="O505" s="379"/>
      <c r="P505" s="379"/>
      <c r="Q505" s="379"/>
      <c r="R505" s="379"/>
      <c r="S505" s="379"/>
      <c r="T505" s="379"/>
      <c r="U505" s="379"/>
      <c r="V505" s="379"/>
      <c r="W505" s="379"/>
      <c r="X505" s="379"/>
      <c r="Y505" s="379"/>
      <c r="Z505" s="379"/>
      <c r="AA505" s="379"/>
      <c r="AB505" s="379"/>
      <c r="AC505" s="379"/>
      <c r="AD505" s="379"/>
      <c r="AE505" s="379"/>
      <c r="AF505" s="379"/>
      <c r="AG505" s="379"/>
      <c r="AH505" s="379"/>
      <c r="AI505" s="379"/>
      <c r="AJ505" s="379"/>
      <c r="AK505" s="379"/>
      <c r="AL505" s="379"/>
      <c r="AM505" s="379"/>
      <c r="AO505" s="379"/>
      <c r="AP505" s="379"/>
      <c r="AQ505" s="379"/>
      <c r="AR505" s="379"/>
      <c r="AS505" s="379"/>
      <c r="AT505" s="379"/>
      <c r="AU505" s="379"/>
      <c r="AV505" s="379"/>
    </row>
    <row r="506" spans="1:48" ht="15.75" customHeight="1">
      <c r="A506" s="1"/>
      <c r="B506" s="1"/>
      <c r="C506" s="1"/>
      <c r="D506" s="1"/>
      <c r="E506" s="1"/>
      <c r="F506" s="1"/>
      <c r="G506" s="1"/>
      <c r="H506" s="1"/>
      <c r="I506" s="379"/>
      <c r="J506" s="379"/>
      <c r="K506" s="379"/>
      <c r="L506" s="379"/>
      <c r="M506" s="379"/>
      <c r="N506" s="379"/>
      <c r="O506" s="379"/>
      <c r="P506" s="379"/>
      <c r="Q506" s="379"/>
      <c r="R506" s="379"/>
      <c r="S506" s="379"/>
      <c r="T506" s="379"/>
      <c r="U506" s="379"/>
      <c r="V506" s="379"/>
      <c r="W506" s="379"/>
      <c r="X506" s="379"/>
      <c r="Y506" s="379"/>
      <c r="Z506" s="379"/>
      <c r="AA506" s="379"/>
      <c r="AB506" s="379"/>
      <c r="AC506" s="379"/>
      <c r="AD506" s="379"/>
      <c r="AE506" s="379"/>
      <c r="AF506" s="379"/>
      <c r="AG506" s="379"/>
      <c r="AH506" s="379"/>
      <c r="AI506" s="379"/>
      <c r="AJ506" s="379"/>
      <c r="AK506" s="379"/>
      <c r="AL506" s="379"/>
      <c r="AM506" s="379"/>
      <c r="AO506" s="379"/>
      <c r="AP506" s="379"/>
      <c r="AQ506" s="379"/>
      <c r="AR506" s="379"/>
      <c r="AS506" s="379"/>
      <c r="AT506" s="379"/>
      <c r="AU506" s="379"/>
      <c r="AV506" s="379"/>
    </row>
    <row r="507" spans="1:48" ht="15.75" customHeight="1">
      <c r="A507" s="1"/>
      <c r="B507" s="1"/>
      <c r="C507" s="1"/>
      <c r="D507" s="1"/>
      <c r="E507" s="1"/>
      <c r="F507" s="1"/>
      <c r="G507" s="1"/>
      <c r="H507" s="1"/>
      <c r="I507" s="379"/>
      <c r="J507" s="379"/>
      <c r="K507" s="379"/>
      <c r="L507" s="379"/>
      <c r="M507" s="379"/>
      <c r="N507" s="379"/>
      <c r="O507" s="379"/>
      <c r="P507" s="379"/>
      <c r="Q507" s="379"/>
      <c r="R507" s="379"/>
      <c r="S507" s="379"/>
      <c r="T507" s="379"/>
      <c r="U507" s="379"/>
      <c r="V507" s="379"/>
      <c r="W507" s="379"/>
      <c r="X507" s="379"/>
      <c r="Y507" s="379"/>
      <c r="Z507" s="379"/>
      <c r="AA507" s="379"/>
      <c r="AB507" s="379"/>
      <c r="AC507" s="379"/>
      <c r="AD507" s="379"/>
      <c r="AE507" s="379"/>
      <c r="AF507" s="379"/>
      <c r="AG507" s="379"/>
      <c r="AH507" s="379"/>
      <c r="AI507" s="379"/>
      <c r="AJ507" s="379"/>
      <c r="AK507" s="379"/>
      <c r="AL507" s="379"/>
      <c r="AM507" s="379"/>
      <c r="AO507" s="379"/>
      <c r="AP507" s="379"/>
      <c r="AQ507" s="379"/>
      <c r="AR507" s="379"/>
      <c r="AS507" s="379"/>
      <c r="AT507" s="379"/>
      <c r="AU507" s="379"/>
      <c r="AV507" s="379"/>
    </row>
    <row r="508" spans="1:48" ht="15.75" customHeight="1">
      <c r="A508" s="1"/>
      <c r="B508" s="1"/>
      <c r="C508" s="1"/>
      <c r="D508" s="1"/>
      <c r="E508" s="1"/>
      <c r="F508" s="1"/>
      <c r="G508" s="1"/>
      <c r="H508" s="1"/>
      <c r="I508" s="379"/>
      <c r="J508" s="379"/>
      <c r="K508" s="379"/>
      <c r="L508" s="379"/>
      <c r="M508" s="379"/>
      <c r="N508" s="379"/>
      <c r="O508" s="379"/>
      <c r="P508" s="379"/>
      <c r="Q508" s="379"/>
      <c r="R508" s="379"/>
      <c r="S508" s="379"/>
      <c r="T508" s="379"/>
      <c r="U508" s="379"/>
      <c r="V508" s="379"/>
      <c r="W508" s="379"/>
      <c r="X508" s="379"/>
      <c r="Y508" s="379"/>
      <c r="Z508" s="379"/>
      <c r="AA508" s="379"/>
      <c r="AB508" s="379"/>
      <c r="AC508" s="379"/>
      <c r="AD508" s="379"/>
      <c r="AE508" s="379"/>
      <c r="AF508" s="379"/>
      <c r="AG508" s="379"/>
      <c r="AH508" s="379"/>
      <c r="AI508" s="379"/>
      <c r="AJ508" s="379"/>
      <c r="AK508" s="379"/>
      <c r="AL508" s="379"/>
      <c r="AM508" s="379"/>
      <c r="AO508" s="379"/>
      <c r="AP508" s="379"/>
      <c r="AQ508" s="379"/>
      <c r="AR508" s="379"/>
      <c r="AS508" s="379"/>
      <c r="AT508" s="379"/>
      <c r="AU508" s="379"/>
      <c r="AV508" s="379"/>
    </row>
    <row r="509" spans="1:48" ht="15.75" customHeight="1">
      <c r="A509" s="1"/>
      <c r="B509" s="1"/>
      <c r="C509" s="1"/>
      <c r="D509" s="1"/>
      <c r="E509" s="1"/>
      <c r="F509" s="1"/>
      <c r="G509" s="1"/>
      <c r="H509" s="1"/>
      <c r="I509" s="379"/>
      <c r="J509" s="379"/>
      <c r="K509" s="379"/>
      <c r="L509" s="379"/>
      <c r="M509" s="379"/>
      <c r="N509" s="379"/>
      <c r="O509" s="379"/>
      <c r="P509" s="379"/>
      <c r="Q509" s="379"/>
      <c r="R509" s="379"/>
      <c r="S509" s="379"/>
      <c r="T509" s="379"/>
      <c r="U509" s="379"/>
      <c r="V509" s="379"/>
      <c r="W509" s="379"/>
      <c r="X509" s="379"/>
      <c r="Y509" s="379"/>
      <c r="Z509" s="379"/>
      <c r="AA509" s="379"/>
      <c r="AB509" s="379"/>
      <c r="AC509" s="379"/>
      <c r="AD509" s="379"/>
      <c r="AE509" s="379"/>
      <c r="AF509" s="379"/>
      <c r="AG509" s="379"/>
      <c r="AH509" s="379"/>
      <c r="AI509" s="379"/>
      <c r="AJ509" s="379"/>
      <c r="AK509" s="379"/>
      <c r="AL509" s="379"/>
      <c r="AM509" s="379"/>
      <c r="AO509" s="379"/>
      <c r="AP509" s="379"/>
      <c r="AQ509" s="379"/>
      <c r="AR509" s="379"/>
      <c r="AS509" s="379"/>
      <c r="AT509" s="379"/>
      <c r="AU509" s="379"/>
      <c r="AV509" s="379"/>
    </row>
    <row r="510" spans="1:48" ht="15.75" customHeight="1">
      <c r="A510" s="1"/>
      <c r="B510" s="1"/>
      <c r="C510" s="1"/>
      <c r="D510" s="1"/>
      <c r="E510" s="1"/>
      <c r="F510" s="1"/>
      <c r="G510" s="1"/>
      <c r="H510" s="1"/>
      <c r="I510" s="379"/>
      <c r="J510" s="379"/>
      <c r="K510" s="379"/>
      <c r="L510" s="379"/>
      <c r="M510" s="379"/>
      <c r="N510" s="379"/>
      <c r="O510" s="379"/>
      <c r="P510" s="379"/>
      <c r="Q510" s="379"/>
      <c r="R510" s="379"/>
      <c r="S510" s="379"/>
      <c r="T510" s="379"/>
      <c r="U510" s="379"/>
      <c r="V510" s="379"/>
      <c r="W510" s="379"/>
      <c r="X510" s="379"/>
      <c r="Y510" s="379"/>
      <c r="Z510" s="379"/>
      <c r="AA510" s="379"/>
      <c r="AB510" s="379"/>
      <c r="AC510" s="379"/>
      <c r="AD510" s="379"/>
      <c r="AE510" s="379"/>
      <c r="AF510" s="379"/>
      <c r="AG510" s="379"/>
      <c r="AH510" s="379"/>
      <c r="AI510" s="379"/>
      <c r="AJ510" s="379"/>
      <c r="AK510" s="379"/>
      <c r="AL510" s="379"/>
      <c r="AM510" s="379"/>
      <c r="AO510" s="379"/>
      <c r="AP510" s="379"/>
      <c r="AQ510" s="379"/>
      <c r="AR510" s="379"/>
      <c r="AS510" s="379"/>
      <c r="AT510" s="379"/>
      <c r="AU510" s="379"/>
      <c r="AV510" s="379"/>
    </row>
    <row r="511" spans="1:48" ht="15.75" customHeight="1">
      <c r="A511" s="1"/>
      <c r="B511" s="1"/>
      <c r="C511" s="1"/>
      <c r="D511" s="1"/>
      <c r="E511" s="1"/>
      <c r="F511" s="1"/>
      <c r="G511" s="1"/>
      <c r="H511" s="1"/>
      <c r="I511" s="379"/>
      <c r="J511" s="379"/>
      <c r="K511" s="379"/>
      <c r="L511" s="379"/>
      <c r="M511" s="379"/>
      <c r="N511" s="379"/>
      <c r="O511" s="379"/>
      <c r="P511" s="379"/>
      <c r="Q511" s="379"/>
      <c r="R511" s="379"/>
      <c r="S511" s="379"/>
      <c r="T511" s="379"/>
      <c r="U511" s="379"/>
      <c r="V511" s="379"/>
      <c r="W511" s="379"/>
      <c r="X511" s="379"/>
      <c r="Y511" s="379"/>
      <c r="Z511" s="379"/>
      <c r="AA511" s="379"/>
      <c r="AB511" s="379"/>
      <c r="AC511" s="379"/>
      <c r="AD511" s="379"/>
      <c r="AE511" s="379"/>
      <c r="AF511" s="379"/>
      <c r="AG511" s="379"/>
      <c r="AH511" s="379"/>
      <c r="AI511" s="379"/>
      <c r="AJ511" s="379"/>
      <c r="AK511" s="379"/>
      <c r="AL511" s="379"/>
      <c r="AM511" s="379"/>
      <c r="AO511" s="379"/>
      <c r="AP511" s="379"/>
      <c r="AQ511" s="379"/>
      <c r="AR511" s="379"/>
      <c r="AS511" s="379"/>
      <c r="AT511" s="379"/>
      <c r="AU511" s="379"/>
      <c r="AV511" s="379"/>
    </row>
    <row r="512" spans="1:48" ht="15.75" customHeight="1">
      <c r="A512" s="1"/>
      <c r="B512" s="1"/>
      <c r="C512" s="1"/>
      <c r="D512" s="1"/>
      <c r="E512" s="1"/>
      <c r="F512" s="1"/>
      <c r="G512" s="1"/>
      <c r="H512" s="1"/>
      <c r="I512" s="379"/>
      <c r="J512" s="379"/>
      <c r="K512" s="379"/>
      <c r="L512" s="379"/>
      <c r="M512" s="379"/>
      <c r="N512" s="379"/>
      <c r="O512" s="379"/>
      <c r="P512" s="379"/>
      <c r="Q512" s="379"/>
      <c r="R512" s="379"/>
      <c r="S512" s="379"/>
      <c r="T512" s="379"/>
      <c r="U512" s="379"/>
      <c r="V512" s="379"/>
      <c r="W512" s="379"/>
      <c r="X512" s="379"/>
      <c r="Y512" s="379"/>
      <c r="Z512" s="379"/>
      <c r="AA512" s="379"/>
      <c r="AB512" s="379"/>
      <c r="AC512" s="379"/>
      <c r="AD512" s="379"/>
      <c r="AE512" s="379"/>
      <c r="AF512" s="379"/>
      <c r="AG512" s="379"/>
      <c r="AH512" s="379"/>
      <c r="AI512" s="379"/>
      <c r="AJ512" s="379"/>
      <c r="AK512" s="379"/>
      <c r="AL512" s="379"/>
      <c r="AM512" s="379"/>
      <c r="AO512" s="379"/>
      <c r="AP512" s="379"/>
      <c r="AQ512" s="379"/>
      <c r="AR512" s="379"/>
      <c r="AS512" s="379"/>
      <c r="AT512" s="379"/>
      <c r="AU512" s="379"/>
      <c r="AV512" s="379"/>
    </row>
    <row r="513" spans="1:48" ht="15.75" customHeight="1">
      <c r="A513" s="1"/>
      <c r="B513" s="1"/>
      <c r="C513" s="1"/>
      <c r="D513" s="1"/>
      <c r="E513" s="1"/>
      <c r="F513" s="1"/>
      <c r="G513" s="1"/>
      <c r="H513" s="1"/>
      <c r="I513" s="379"/>
      <c r="J513" s="379"/>
      <c r="K513" s="379"/>
      <c r="L513" s="379"/>
      <c r="M513" s="379"/>
      <c r="N513" s="379"/>
      <c r="O513" s="379"/>
      <c r="P513" s="379"/>
      <c r="Q513" s="379"/>
      <c r="R513" s="379"/>
      <c r="S513" s="379"/>
      <c r="T513" s="379"/>
      <c r="U513" s="379"/>
      <c r="V513" s="379"/>
      <c r="W513" s="379"/>
      <c r="X513" s="379"/>
      <c r="Y513" s="379"/>
      <c r="Z513" s="379"/>
      <c r="AA513" s="379"/>
      <c r="AB513" s="379"/>
      <c r="AC513" s="379"/>
      <c r="AD513" s="379"/>
      <c r="AE513" s="379"/>
      <c r="AF513" s="379"/>
      <c r="AG513" s="379"/>
      <c r="AH513" s="379"/>
      <c r="AI513" s="379"/>
      <c r="AJ513" s="379"/>
      <c r="AK513" s="379"/>
      <c r="AL513" s="379"/>
      <c r="AM513" s="379"/>
      <c r="AO513" s="379"/>
      <c r="AP513" s="379"/>
      <c r="AQ513" s="379"/>
      <c r="AR513" s="379"/>
      <c r="AS513" s="379"/>
      <c r="AT513" s="379"/>
      <c r="AU513" s="379"/>
      <c r="AV513" s="379"/>
    </row>
    <row r="514" spans="1:48" ht="15.75" customHeight="1">
      <c r="A514" s="1"/>
      <c r="B514" s="1"/>
      <c r="C514" s="1"/>
      <c r="D514" s="1"/>
      <c r="E514" s="1"/>
      <c r="F514" s="1"/>
      <c r="G514" s="1"/>
      <c r="H514" s="1"/>
      <c r="I514" s="379"/>
      <c r="J514" s="379"/>
      <c r="K514" s="379"/>
      <c r="L514" s="379"/>
      <c r="M514" s="379"/>
      <c r="N514" s="379"/>
      <c r="O514" s="379"/>
      <c r="P514" s="379"/>
      <c r="Q514" s="379"/>
      <c r="R514" s="379"/>
      <c r="S514" s="379"/>
      <c r="T514" s="379"/>
      <c r="U514" s="379"/>
      <c r="V514" s="379"/>
      <c r="W514" s="379"/>
      <c r="X514" s="379"/>
      <c r="Y514" s="379"/>
      <c r="Z514" s="379"/>
      <c r="AA514" s="379"/>
      <c r="AB514" s="379"/>
      <c r="AC514" s="379"/>
      <c r="AD514" s="379"/>
      <c r="AE514" s="379"/>
      <c r="AF514" s="379"/>
      <c r="AG514" s="379"/>
      <c r="AH514" s="379"/>
      <c r="AI514" s="379"/>
      <c r="AJ514" s="379"/>
      <c r="AK514" s="379"/>
      <c r="AL514" s="379"/>
      <c r="AM514" s="379"/>
      <c r="AO514" s="379"/>
      <c r="AP514" s="379"/>
      <c r="AQ514" s="379"/>
      <c r="AR514" s="379"/>
      <c r="AS514" s="379"/>
      <c r="AT514" s="379"/>
      <c r="AU514" s="379"/>
      <c r="AV514" s="379"/>
    </row>
    <row r="515" spans="1:48" ht="15.75" customHeight="1">
      <c r="A515" s="1"/>
      <c r="B515" s="1"/>
      <c r="C515" s="1"/>
      <c r="D515" s="1"/>
      <c r="E515" s="1"/>
      <c r="F515" s="1"/>
      <c r="G515" s="1"/>
      <c r="H515" s="1"/>
      <c r="I515" s="379"/>
      <c r="J515" s="379"/>
      <c r="K515" s="379"/>
      <c r="L515" s="379"/>
      <c r="M515" s="379"/>
      <c r="N515" s="379"/>
      <c r="O515" s="379"/>
      <c r="P515" s="379"/>
      <c r="Q515" s="379"/>
      <c r="R515" s="379"/>
      <c r="S515" s="379"/>
      <c r="T515" s="379"/>
      <c r="U515" s="379"/>
      <c r="V515" s="379"/>
      <c r="W515" s="379"/>
      <c r="X515" s="379"/>
      <c r="Y515" s="379"/>
      <c r="Z515" s="379"/>
      <c r="AA515" s="379"/>
      <c r="AB515" s="379"/>
      <c r="AC515" s="379"/>
      <c r="AD515" s="379"/>
      <c r="AE515" s="379"/>
      <c r="AF515" s="379"/>
      <c r="AG515" s="379"/>
      <c r="AH515" s="379"/>
      <c r="AI515" s="379"/>
      <c r="AJ515" s="379"/>
      <c r="AK515" s="379"/>
      <c r="AL515" s="379"/>
      <c r="AM515" s="379"/>
      <c r="AO515" s="379"/>
      <c r="AP515" s="379"/>
      <c r="AQ515" s="379"/>
      <c r="AR515" s="379"/>
      <c r="AS515" s="379"/>
      <c r="AT515" s="379"/>
      <c r="AU515" s="379"/>
      <c r="AV515" s="379"/>
    </row>
    <row r="516" spans="1:48" ht="15.75" customHeight="1">
      <c r="A516" s="1"/>
      <c r="B516" s="1"/>
      <c r="C516" s="1"/>
      <c r="D516" s="1"/>
      <c r="E516" s="1"/>
      <c r="F516" s="1"/>
      <c r="G516" s="1"/>
      <c r="H516" s="1"/>
      <c r="I516" s="379"/>
      <c r="J516" s="379"/>
      <c r="K516" s="379"/>
      <c r="L516" s="379"/>
      <c r="M516" s="379"/>
      <c r="N516" s="379"/>
      <c r="O516" s="379"/>
      <c r="P516" s="379"/>
      <c r="Q516" s="379"/>
      <c r="R516" s="379"/>
      <c r="S516" s="379"/>
      <c r="T516" s="379"/>
      <c r="U516" s="379"/>
      <c r="V516" s="379"/>
      <c r="W516" s="379"/>
      <c r="X516" s="379"/>
      <c r="Y516" s="379"/>
      <c r="Z516" s="379"/>
      <c r="AA516" s="379"/>
      <c r="AB516" s="379"/>
      <c r="AC516" s="379"/>
      <c r="AD516" s="379"/>
      <c r="AE516" s="379"/>
      <c r="AF516" s="379"/>
      <c r="AG516" s="379"/>
      <c r="AH516" s="379"/>
      <c r="AI516" s="379"/>
      <c r="AJ516" s="379"/>
      <c r="AK516" s="379"/>
      <c r="AL516" s="379"/>
      <c r="AM516" s="379"/>
      <c r="AO516" s="379"/>
      <c r="AP516" s="379"/>
      <c r="AQ516" s="379"/>
      <c r="AR516" s="379"/>
      <c r="AS516" s="379"/>
      <c r="AT516" s="379"/>
      <c r="AU516" s="379"/>
      <c r="AV516" s="379"/>
    </row>
    <row r="517" spans="1:48" ht="15.75" customHeight="1">
      <c r="A517" s="1"/>
      <c r="B517" s="1"/>
      <c r="C517" s="1"/>
      <c r="D517" s="1"/>
      <c r="E517" s="1"/>
      <c r="F517" s="1"/>
      <c r="G517" s="1"/>
      <c r="H517" s="1"/>
      <c r="I517" s="379"/>
      <c r="J517" s="379"/>
      <c r="K517" s="379"/>
      <c r="L517" s="379"/>
      <c r="M517" s="379"/>
      <c r="N517" s="379"/>
      <c r="O517" s="379"/>
      <c r="P517" s="379"/>
      <c r="Q517" s="379"/>
      <c r="R517" s="379"/>
      <c r="S517" s="379"/>
      <c r="T517" s="379"/>
      <c r="U517" s="379"/>
      <c r="V517" s="379"/>
      <c r="W517" s="379"/>
      <c r="X517" s="379"/>
      <c r="Y517" s="379"/>
      <c r="Z517" s="379"/>
      <c r="AA517" s="379"/>
      <c r="AB517" s="379"/>
      <c r="AC517" s="379"/>
      <c r="AD517" s="379"/>
      <c r="AE517" s="379"/>
      <c r="AF517" s="379"/>
      <c r="AG517" s="379"/>
      <c r="AH517" s="379"/>
      <c r="AI517" s="379"/>
      <c r="AJ517" s="379"/>
      <c r="AK517" s="379"/>
      <c r="AL517" s="379"/>
      <c r="AM517" s="379"/>
      <c r="AO517" s="379"/>
      <c r="AP517" s="379"/>
      <c r="AQ517" s="379"/>
      <c r="AR517" s="379"/>
      <c r="AS517" s="379"/>
      <c r="AT517" s="379"/>
      <c r="AU517" s="379"/>
      <c r="AV517" s="379"/>
    </row>
    <row r="518" spans="1:48" ht="15.75" customHeight="1">
      <c r="A518" s="1"/>
      <c r="B518" s="1"/>
      <c r="C518" s="1"/>
      <c r="D518" s="1"/>
      <c r="E518" s="1"/>
      <c r="F518" s="1"/>
      <c r="G518" s="1"/>
      <c r="H518" s="1"/>
      <c r="I518" s="379"/>
      <c r="J518" s="379"/>
      <c r="K518" s="379"/>
      <c r="L518" s="379"/>
      <c r="M518" s="379"/>
      <c r="N518" s="379"/>
      <c r="O518" s="379"/>
      <c r="P518" s="379"/>
      <c r="Q518" s="379"/>
      <c r="R518" s="379"/>
      <c r="S518" s="379"/>
      <c r="T518" s="379"/>
      <c r="U518" s="379"/>
      <c r="V518" s="379"/>
      <c r="W518" s="379"/>
      <c r="X518" s="379"/>
      <c r="Y518" s="379"/>
      <c r="Z518" s="379"/>
      <c r="AA518" s="379"/>
      <c r="AB518" s="379"/>
      <c r="AC518" s="379"/>
      <c r="AD518" s="379"/>
      <c r="AE518" s="379"/>
      <c r="AF518" s="379"/>
      <c r="AG518" s="379"/>
      <c r="AH518" s="379"/>
      <c r="AI518" s="379"/>
      <c r="AJ518" s="379"/>
      <c r="AK518" s="379"/>
      <c r="AL518" s="379"/>
      <c r="AM518" s="379"/>
      <c r="AO518" s="379"/>
      <c r="AP518" s="379"/>
      <c r="AQ518" s="379"/>
      <c r="AR518" s="379"/>
      <c r="AS518" s="379"/>
      <c r="AT518" s="379"/>
      <c r="AU518" s="379"/>
      <c r="AV518" s="379"/>
    </row>
    <row r="519" spans="1:48" ht="15.75" customHeight="1">
      <c r="A519" s="1"/>
      <c r="B519" s="1"/>
      <c r="C519" s="1"/>
      <c r="D519" s="1"/>
      <c r="E519" s="1"/>
      <c r="F519" s="1"/>
      <c r="G519" s="1"/>
      <c r="H519" s="1"/>
      <c r="I519" s="379"/>
      <c r="J519" s="379"/>
      <c r="K519" s="379"/>
      <c r="L519" s="379"/>
      <c r="M519" s="379"/>
      <c r="N519" s="379"/>
      <c r="O519" s="379"/>
      <c r="P519" s="379"/>
      <c r="Q519" s="379"/>
      <c r="R519" s="379"/>
      <c r="S519" s="379"/>
      <c r="T519" s="379"/>
      <c r="U519" s="379"/>
      <c r="V519" s="379"/>
      <c r="W519" s="379"/>
      <c r="X519" s="379"/>
      <c r="Y519" s="379"/>
      <c r="Z519" s="379"/>
      <c r="AA519" s="379"/>
      <c r="AB519" s="379"/>
      <c r="AC519" s="379"/>
      <c r="AD519" s="379"/>
      <c r="AE519" s="379"/>
      <c r="AF519" s="379"/>
      <c r="AG519" s="379"/>
      <c r="AH519" s="379"/>
      <c r="AI519" s="379"/>
      <c r="AJ519" s="379"/>
      <c r="AK519" s="379"/>
      <c r="AL519" s="379"/>
      <c r="AM519" s="379"/>
      <c r="AO519" s="379"/>
      <c r="AP519" s="379"/>
      <c r="AQ519" s="379"/>
      <c r="AR519" s="379"/>
      <c r="AS519" s="379"/>
      <c r="AT519" s="379"/>
      <c r="AU519" s="379"/>
      <c r="AV519" s="379"/>
    </row>
    <row r="520" spans="1:48" ht="15.75" customHeight="1">
      <c r="A520" s="1"/>
      <c r="B520" s="1"/>
      <c r="C520" s="1"/>
      <c r="D520" s="1"/>
      <c r="E520" s="1"/>
      <c r="F520" s="1"/>
      <c r="G520" s="1"/>
      <c r="H520" s="1"/>
      <c r="I520" s="379"/>
      <c r="J520" s="379"/>
      <c r="K520" s="379"/>
      <c r="L520" s="379"/>
      <c r="M520" s="379"/>
      <c r="N520" s="379"/>
      <c r="O520" s="379"/>
      <c r="P520" s="379"/>
      <c r="Q520" s="379"/>
      <c r="R520" s="379"/>
      <c r="S520" s="379"/>
      <c r="T520" s="379"/>
      <c r="U520" s="379"/>
      <c r="V520" s="379"/>
      <c r="W520" s="379"/>
      <c r="X520" s="379"/>
      <c r="Y520" s="379"/>
      <c r="Z520" s="379"/>
      <c r="AA520" s="379"/>
      <c r="AB520" s="379"/>
      <c r="AC520" s="379"/>
      <c r="AD520" s="379"/>
      <c r="AE520" s="379"/>
      <c r="AF520" s="379"/>
      <c r="AG520" s="379"/>
      <c r="AH520" s="379"/>
      <c r="AI520" s="379"/>
      <c r="AJ520" s="379"/>
      <c r="AK520" s="379"/>
      <c r="AL520" s="379"/>
      <c r="AM520" s="379"/>
      <c r="AO520" s="379"/>
      <c r="AP520" s="379"/>
      <c r="AQ520" s="379"/>
      <c r="AR520" s="379"/>
      <c r="AS520" s="379"/>
      <c r="AT520" s="379"/>
      <c r="AU520" s="379"/>
      <c r="AV520" s="379"/>
    </row>
    <row r="521" spans="1:48" ht="15.75" customHeight="1">
      <c r="A521" s="1"/>
      <c r="B521" s="1"/>
      <c r="C521" s="1"/>
      <c r="D521" s="1"/>
      <c r="E521" s="1"/>
      <c r="F521" s="1"/>
      <c r="G521" s="1"/>
      <c r="H521" s="1"/>
      <c r="I521" s="379"/>
      <c r="J521" s="379"/>
      <c r="K521" s="379"/>
      <c r="L521" s="379"/>
      <c r="M521" s="379"/>
      <c r="N521" s="379"/>
      <c r="O521" s="379"/>
      <c r="P521" s="379"/>
      <c r="Q521" s="379"/>
      <c r="R521" s="379"/>
      <c r="S521" s="379"/>
      <c r="T521" s="379"/>
      <c r="U521" s="379"/>
      <c r="V521" s="379"/>
      <c r="W521" s="379"/>
      <c r="X521" s="379"/>
      <c r="Y521" s="379"/>
      <c r="Z521" s="379"/>
      <c r="AA521" s="379"/>
      <c r="AB521" s="379"/>
      <c r="AC521" s="379"/>
      <c r="AD521" s="379"/>
      <c r="AE521" s="379"/>
      <c r="AF521" s="379"/>
      <c r="AG521" s="379"/>
      <c r="AH521" s="379"/>
      <c r="AI521" s="379"/>
      <c r="AJ521" s="379"/>
      <c r="AK521" s="379"/>
      <c r="AL521" s="379"/>
      <c r="AM521" s="379"/>
      <c r="AO521" s="379"/>
      <c r="AP521" s="379"/>
      <c r="AQ521" s="379"/>
      <c r="AR521" s="379"/>
      <c r="AS521" s="379"/>
      <c r="AT521" s="379"/>
      <c r="AU521" s="379"/>
      <c r="AV521" s="379"/>
    </row>
    <row r="522" spans="1:48" ht="15.75" customHeight="1">
      <c r="A522" s="1"/>
      <c r="B522" s="1"/>
      <c r="C522" s="1"/>
      <c r="D522" s="1"/>
      <c r="E522" s="1"/>
      <c r="F522" s="1"/>
      <c r="G522" s="1"/>
      <c r="H522" s="1"/>
      <c r="I522" s="379"/>
      <c r="J522" s="379"/>
      <c r="K522" s="379"/>
      <c r="L522" s="379"/>
      <c r="M522" s="379"/>
      <c r="N522" s="379"/>
      <c r="O522" s="379"/>
      <c r="P522" s="379"/>
      <c r="Q522" s="379"/>
      <c r="R522" s="379"/>
      <c r="S522" s="379"/>
      <c r="T522" s="379"/>
      <c r="U522" s="379"/>
      <c r="V522" s="379"/>
      <c r="W522" s="379"/>
      <c r="X522" s="379"/>
      <c r="Y522" s="379"/>
      <c r="Z522" s="379"/>
      <c r="AA522" s="379"/>
      <c r="AB522" s="379"/>
      <c r="AC522" s="379"/>
      <c r="AD522" s="379"/>
      <c r="AE522" s="379"/>
      <c r="AF522" s="379"/>
      <c r="AG522" s="379"/>
      <c r="AH522" s="379"/>
      <c r="AI522" s="379"/>
      <c r="AJ522" s="379"/>
      <c r="AK522" s="379"/>
      <c r="AL522" s="379"/>
      <c r="AM522" s="379"/>
      <c r="AO522" s="379"/>
      <c r="AP522" s="379"/>
      <c r="AQ522" s="379"/>
      <c r="AR522" s="379"/>
      <c r="AS522" s="379"/>
      <c r="AT522" s="379"/>
      <c r="AU522" s="379"/>
      <c r="AV522" s="379"/>
    </row>
    <row r="523" spans="1:48" ht="15.75" customHeight="1">
      <c r="A523" s="1"/>
      <c r="B523" s="1"/>
      <c r="C523" s="1"/>
      <c r="D523" s="1"/>
      <c r="E523" s="1"/>
      <c r="F523" s="1"/>
      <c r="G523" s="1"/>
      <c r="H523" s="1"/>
      <c r="I523" s="379"/>
      <c r="J523" s="379"/>
      <c r="K523" s="379"/>
      <c r="L523" s="379"/>
      <c r="M523" s="379"/>
      <c r="N523" s="379"/>
      <c r="O523" s="379"/>
      <c r="P523" s="379"/>
      <c r="Q523" s="379"/>
      <c r="R523" s="379"/>
      <c r="S523" s="379"/>
      <c r="T523" s="379"/>
      <c r="U523" s="379"/>
      <c r="V523" s="379"/>
      <c r="W523" s="379"/>
      <c r="X523" s="379"/>
      <c r="Y523" s="379"/>
      <c r="Z523" s="379"/>
      <c r="AA523" s="379"/>
      <c r="AB523" s="379"/>
      <c r="AC523" s="379"/>
      <c r="AD523" s="379"/>
      <c r="AE523" s="379"/>
      <c r="AF523" s="379"/>
      <c r="AG523" s="379"/>
      <c r="AH523" s="379"/>
      <c r="AI523" s="379"/>
      <c r="AJ523" s="379"/>
      <c r="AK523" s="379"/>
      <c r="AL523" s="379"/>
      <c r="AM523" s="379"/>
      <c r="AO523" s="379"/>
      <c r="AP523" s="379"/>
      <c r="AQ523" s="379"/>
      <c r="AR523" s="379"/>
      <c r="AS523" s="379"/>
      <c r="AT523" s="379"/>
      <c r="AU523" s="379"/>
      <c r="AV523" s="379"/>
    </row>
    <row r="524" spans="1:48" ht="15.75" customHeight="1">
      <c r="A524" s="1"/>
      <c r="B524" s="1"/>
      <c r="C524" s="1"/>
      <c r="D524" s="1"/>
      <c r="E524" s="1"/>
      <c r="F524" s="1"/>
      <c r="G524" s="1"/>
      <c r="H524" s="1"/>
      <c r="I524" s="379"/>
      <c r="J524" s="379"/>
      <c r="K524" s="379"/>
      <c r="L524" s="379"/>
      <c r="M524" s="379"/>
      <c r="N524" s="379"/>
      <c r="O524" s="379"/>
      <c r="P524" s="379"/>
      <c r="Q524" s="379"/>
      <c r="R524" s="379"/>
      <c r="S524" s="379"/>
      <c r="T524" s="379"/>
      <c r="U524" s="379"/>
      <c r="V524" s="379"/>
      <c r="W524" s="379"/>
      <c r="X524" s="379"/>
      <c r="Y524" s="379"/>
      <c r="Z524" s="379"/>
      <c r="AA524" s="379"/>
      <c r="AB524" s="379"/>
      <c r="AC524" s="379"/>
      <c r="AD524" s="379"/>
      <c r="AE524" s="379"/>
      <c r="AF524" s="379"/>
      <c r="AG524" s="379"/>
      <c r="AH524" s="379"/>
      <c r="AI524" s="379"/>
      <c r="AJ524" s="379"/>
      <c r="AK524" s="379"/>
      <c r="AL524" s="379"/>
      <c r="AM524" s="379"/>
      <c r="AO524" s="379"/>
      <c r="AP524" s="379"/>
      <c r="AQ524" s="379"/>
      <c r="AR524" s="379"/>
      <c r="AS524" s="379"/>
      <c r="AT524" s="379"/>
      <c r="AU524" s="379"/>
      <c r="AV524" s="379"/>
    </row>
    <row r="525" spans="1:48" ht="15.75" customHeight="1">
      <c r="A525" s="1"/>
      <c r="B525" s="1"/>
      <c r="C525" s="1"/>
      <c r="D525" s="1"/>
      <c r="E525" s="1"/>
      <c r="F525" s="1"/>
      <c r="G525" s="1"/>
      <c r="H525" s="1"/>
      <c r="I525" s="379"/>
      <c r="J525" s="379"/>
      <c r="K525" s="379"/>
      <c r="L525" s="379"/>
      <c r="M525" s="379"/>
      <c r="N525" s="379"/>
      <c r="O525" s="379"/>
      <c r="P525" s="379"/>
      <c r="Q525" s="379"/>
      <c r="R525" s="379"/>
      <c r="S525" s="379"/>
      <c r="T525" s="379"/>
      <c r="U525" s="379"/>
      <c r="V525" s="379"/>
      <c r="W525" s="379"/>
      <c r="X525" s="379"/>
      <c r="Y525" s="379"/>
      <c r="Z525" s="379"/>
      <c r="AA525" s="379"/>
      <c r="AB525" s="379"/>
      <c r="AC525" s="379"/>
      <c r="AD525" s="379"/>
      <c r="AE525" s="379"/>
      <c r="AF525" s="379"/>
      <c r="AG525" s="379"/>
      <c r="AH525" s="379"/>
      <c r="AI525" s="379"/>
      <c r="AJ525" s="379"/>
      <c r="AK525" s="379"/>
      <c r="AL525" s="379"/>
      <c r="AM525" s="379"/>
      <c r="AO525" s="379"/>
      <c r="AP525" s="379"/>
      <c r="AQ525" s="379"/>
      <c r="AR525" s="379"/>
      <c r="AS525" s="379"/>
      <c r="AT525" s="379"/>
      <c r="AU525" s="379"/>
      <c r="AV525" s="379"/>
    </row>
    <row r="526" spans="1:48" ht="15.75" customHeight="1">
      <c r="A526" s="1"/>
      <c r="B526" s="1"/>
      <c r="C526" s="1"/>
      <c r="D526" s="1"/>
      <c r="E526" s="1"/>
      <c r="F526" s="1"/>
      <c r="G526" s="1"/>
      <c r="H526" s="1"/>
      <c r="I526" s="379"/>
      <c r="J526" s="379"/>
      <c r="K526" s="379"/>
      <c r="L526" s="379"/>
      <c r="M526" s="379"/>
      <c r="N526" s="379"/>
      <c r="O526" s="379"/>
      <c r="P526" s="379"/>
      <c r="Q526" s="379"/>
      <c r="R526" s="379"/>
      <c r="S526" s="379"/>
      <c r="T526" s="379"/>
      <c r="U526" s="379"/>
      <c r="V526" s="379"/>
      <c r="W526" s="379"/>
      <c r="X526" s="379"/>
      <c r="Y526" s="379"/>
      <c r="Z526" s="379"/>
      <c r="AA526" s="379"/>
      <c r="AB526" s="379"/>
      <c r="AC526" s="379"/>
      <c r="AD526" s="379"/>
      <c r="AE526" s="379"/>
      <c r="AF526" s="379"/>
      <c r="AG526" s="379"/>
      <c r="AH526" s="379"/>
      <c r="AI526" s="379"/>
      <c r="AJ526" s="379"/>
      <c r="AK526" s="379"/>
      <c r="AL526" s="379"/>
      <c r="AM526" s="379"/>
      <c r="AO526" s="379"/>
      <c r="AP526" s="379"/>
      <c r="AQ526" s="379"/>
      <c r="AR526" s="379"/>
      <c r="AS526" s="379"/>
      <c r="AT526" s="379"/>
      <c r="AU526" s="379"/>
      <c r="AV526" s="379"/>
    </row>
    <row r="527" spans="1:48" ht="15.75" customHeight="1">
      <c r="A527" s="1"/>
      <c r="B527" s="1"/>
      <c r="C527" s="1"/>
      <c r="D527" s="1"/>
      <c r="E527" s="1"/>
      <c r="F527" s="1"/>
      <c r="G527" s="1"/>
      <c r="H527" s="1"/>
      <c r="I527" s="379"/>
      <c r="J527" s="379"/>
      <c r="K527" s="379"/>
      <c r="L527" s="379"/>
      <c r="M527" s="379"/>
      <c r="N527" s="379"/>
      <c r="O527" s="379"/>
      <c r="P527" s="379"/>
      <c r="Q527" s="379"/>
      <c r="R527" s="379"/>
      <c r="S527" s="379"/>
      <c r="T527" s="379"/>
      <c r="U527" s="379"/>
      <c r="V527" s="379"/>
      <c r="W527" s="379"/>
      <c r="X527" s="379"/>
      <c r="Y527" s="379"/>
      <c r="Z527" s="379"/>
      <c r="AA527" s="379"/>
      <c r="AB527" s="379"/>
      <c r="AC527" s="379"/>
      <c r="AD527" s="379"/>
      <c r="AE527" s="379"/>
      <c r="AF527" s="379"/>
      <c r="AG527" s="379"/>
      <c r="AH527" s="379"/>
      <c r="AI527" s="379"/>
      <c r="AJ527" s="379"/>
      <c r="AK527" s="379"/>
      <c r="AL527" s="379"/>
      <c r="AM527" s="379"/>
      <c r="AO527" s="379"/>
      <c r="AP527" s="379"/>
      <c r="AQ527" s="379"/>
      <c r="AR527" s="379"/>
      <c r="AS527" s="379"/>
      <c r="AT527" s="379"/>
      <c r="AU527" s="379"/>
      <c r="AV527" s="379"/>
    </row>
    <row r="528" spans="1:48" ht="15.75" customHeight="1">
      <c r="A528" s="1"/>
      <c r="B528" s="1"/>
      <c r="C528" s="1"/>
      <c r="D528" s="1"/>
      <c r="E528" s="1"/>
      <c r="F528" s="1"/>
      <c r="G528" s="1"/>
      <c r="H528" s="1"/>
      <c r="I528" s="379"/>
      <c r="J528" s="379"/>
      <c r="K528" s="379"/>
      <c r="L528" s="379"/>
      <c r="M528" s="379"/>
      <c r="N528" s="379"/>
      <c r="O528" s="379"/>
      <c r="P528" s="379"/>
      <c r="Q528" s="379"/>
      <c r="R528" s="379"/>
      <c r="S528" s="379"/>
      <c r="T528" s="379"/>
      <c r="U528" s="379"/>
      <c r="V528" s="379"/>
      <c r="W528" s="379"/>
      <c r="X528" s="379"/>
      <c r="Y528" s="379"/>
      <c r="Z528" s="379"/>
      <c r="AA528" s="379"/>
      <c r="AB528" s="379"/>
      <c r="AC528" s="379"/>
      <c r="AD528" s="379"/>
      <c r="AE528" s="379"/>
      <c r="AF528" s="379"/>
      <c r="AG528" s="379"/>
      <c r="AH528" s="379"/>
      <c r="AI528" s="379"/>
      <c r="AJ528" s="379"/>
      <c r="AK528" s="379"/>
      <c r="AL528" s="379"/>
      <c r="AM528" s="379"/>
      <c r="AO528" s="379"/>
      <c r="AP528" s="379"/>
      <c r="AQ528" s="379"/>
      <c r="AR528" s="379"/>
      <c r="AS528" s="379"/>
      <c r="AT528" s="379"/>
      <c r="AU528" s="379"/>
      <c r="AV528" s="379"/>
    </row>
    <row r="529" spans="1:48" ht="15.75" customHeight="1">
      <c r="A529" s="1"/>
      <c r="B529" s="1"/>
      <c r="C529" s="1"/>
      <c r="D529" s="1"/>
      <c r="E529" s="1"/>
      <c r="F529" s="1"/>
      <c r="G529" s="1"/>
      <c r="H529" s="1"/>
      <c r="I529" s="379"/>
      <c r="J529" s="379"/>
      <c r="K529" s="379"/>
      <c r="L529" s="379"/>
      <c r="M529" s="379"/>
      <c r="N529" s="379"/>
      <c r="O529" s="379"/>
      <c r="P529" s="379"/>
      <c r="Q529" s="379"/>
      <c r="R529" s="379"/>
      <c r="S529" s="379"/>
      <c r="T529" s="379"/>
      <c r="U529" s="379"/>
      <c r="V529" s="379"/>
      <c r="W529" s="379"/>
      <c r="X529" s="379"/>
      <c r="Y529" s="379"/>
      <c r="Z529" s="379"/>
      <c r="AA529" s="379"/>
      <c r="AB529" s="379"/>
      <c r="AC529" s="379"/>
      <c r="AD529" s="379"/>
      <c r="AE529" s="379"/>
      <c r="AF529" s="379"/>
      <c r="AG529" s="379"/>
      <c r="AH529" s="379"/>
      <c r="AI529" s="379"/>
      <c r="AJ529" s="379"/>
      <c r="AK529" s="379"/>
      <c r="AL529" s="379"/>
      <c r="AM529" s="379"/>
      <c r="AO529" s="379"/>
      <c r="AP529" s="379"/>
      <c r="AQ529" s="379"/>
      <c r="AR529" s="379"/>
      <c r="AS529" s="379"/>
      <c r="AT529" s="379"/>
      <c r="AU529" s="379"/>
      <c r="AV529" s="379"/>
    </row>
    <row r="530" spans="1:48" ht="15.75" customHeight="1">
      <c r="A530" s="1"/>
      <c r="B530" s="1"/>
      <c r="C530" s="1"/>
      <c r="D530" s="1"/>
      <c r="E530" s="1"/>
      <c r="F530" s="1"/>
      <c r="G530" s="1"/>
      <c r="H530" s="1"/>
      <c r="I530" s="379"/>
      <c r="J530" s="379"/>
      <c r="K530" s="379"/>
      <c r="L530" s="379"/>
      <c r="M530" s="379"/>
      <c r="N530" s="379"/>
      <c r="O530" s="379"/>
      <c r="P530" s="379"/>
      <c r="Q530" s="379"/>
      <c r="R530" s="379"/>
      <c r="S530" s="379"/>
      <c r="T530" s="379"/>
      <c r="U530" s="379"/>
      <c r="V530" s="379"/>
      <c r="W530" s="379"/>
      <c r="X530" s="379"/>
      <c r="Y530" s="379"/>
      <c r="Z530" s="379"/>
      <c r="AA530" s="379"/>
      <c r="AB530" s="379"/>
      <c r="AC530" s="379"/>
      <c r="AD530" s="379"/>
      <c r="AE530" s="379"/>
      <c r="AF530" s="379"/>
      <c r="AG530" s="379"/>
      <c r="AH530" s="379"/>
      <c r="AI530" s="379"/>
      <c r="AJ530" s="379"/>
      <c r="AK530" s="379"/>
      <c r="AL530" s="379"/>
      <c r="AM530" s="379"/>
      <c r="AO530" s="379"/>
      <c r="AP530" s="379"/>
      <c r="AQ530" s="379"/>
      <c r="AR530" s="379"/>
      <c r="AS530" s="379"/>
      <c r="AT530" s="379"/>
      <c r="AU530" s="379"/>
      <c r="AV530" s="379"/>
    </row>
    <row r="531" spans="1:48" ht="15.75" customHeight="1">
      <c r="A531" s="1"/>
      <c r="B531" s="1"/>
      <c r="C531" s="1"/>
      <c r="D531" s="1"/>
      <c r="E531" s="1"/>
      <c r="F531" s="1"/>
      <c r="G531" s="1"/>
      <c r="H531" s="1"/>
      <c r="I531" s="379"/>
      <c r="J531" s="379"/>
      <c r="K531" s="379"/>
      <c r="L531" s="379"/>
      <c r="M531" s="379"/>
      <c r="N531" s="379"/>
      <c r="O531" s="379"/>
      <c r="P531" s="379"/>
      <c r="Q531" s="379"/>
      <c r="R531" s="379"/>
      <c r="S531" s="379"/>
      <c r="T531" s="379"/>
      <c r="U531" s="379"/>
      <c r="V531" s="379"/>
      <c r="W531" s="379"/>
      <c r="X531" s="379"/>
      <c r="Y531" s="379"/>
      <c r="Z531" s="379"/>
      <c r="AA531" s="379"/>
      <c r="AB531" s="379"/>
      <c r="AC531" s="379"/>
      <c r="AD531" s="379"/>
      <c r="AE531" s="379"/>
      <c r="AF531" s="379"/>
      <c r="AG531" s="379"/>
      <c r="AH531" s="379"/>
      <c r="AI531" s="379"/>
      <c r="AJ531" s="379"/>
      <c r="AK531" s="379"/>
      <c r="AL531" s="379"/>
      <c r="AM531" s="379"/>
      <c r="AO531" s="379"/>
      <c r="AP531" s="379"/>
      <c r="AQ531" s="379"/>
      <c r="AR531" s="379"/>
      <c r="AS531" s="379"/>
      <c r="AT531" s="379"/>
      <c r="AU531" s="379"/>
      <c r="AV531" s="379"/>
    </row>
    <row r="532" spans="1:48" ht="15.75" customHeight="1">
      <c r="A532" s="1"/>
      <c r="B532" s="1"/>
      <c r="C532" s="1"/>
      <c r="D532" s="1"/>
      <c r="E532" s="1"/>
      <c r="F532" s="1"/>
      <c r="G532" s="1"/>
      <c r="H532" s="1"/>
      <c r="I532" s="379"/>
      <c r="J532" s="379"/>
      <c r="K532" s="379"/>
      <c r="L532" s="379"/>
      <c r="M532" s="379"/>
      <c r="N532" s="379"/>
      <c r="O532" s="379"/>
      <c r="P532" s="379"/>
      <c r="Q532" s="379"/>
      <c r="R532" s="379"/>
      <c r="S532" s="379"/>
      <c r="T532" s="379"/>
      <c r="U532" s="379"/>
      <c r="V532" s="379"/>
      <c r="W532" s="379"/>
      <c r="X532" s="379"/>
      <c r="Y532" s="379"/>
      <c r="Z532" s="379"/>
      <c r="AA532" s="379"/>
      <c r="AB532" s="379"/>
      <c r="AC532" s="379"/>
      <c r="AD532" s="379"/>
      <c r="AE532" s="379"/>
      <c r="AF532" s="379"/>
      <c r="AG532" s="379"/>
      <c r="AH532" s="379"/>
      <c r="AI532" s="379"/>
      <c r="AJ532" s="379"/>
      <c r="AK532" s="379"/>
      <c r="AL532" s="379"/>
      <c r="AM532" s="379"/>
      <c r="AO532" s="379"/>
      <c r="AP532" s="379"/>
      <c r="AQ532" s="379"/>
      <c r="AR532" s="379"/>
      <c r="AS532" s="379"/>
      <c r="AT532" s="379"/>
      <c r="AU532" s="379"/>
      <c r="AV532" s="379"/>
    </row>
    <row r="533" spans="1:48" ht="15.75" customHeight="1">
      <c r="A533" s="1"/>
      <c r="B533" s="1"/>
      <c r="C533" s="1"/>
      <c r="D533" s="1"/>
      <c r="E533" s="1"/>
      <c r="F533" s="1"/>
      <c r="G533" s="1"/>
      <c r="H533" s="1"/>
      <c r="I533" s="379"/>
      <c r="J533" s="379"/>
      <c r="K533" s="379"/>
      <c r="L533" s="379"/>
      <c r="M533" s="379"/>
      <c r="N533" s="379"/>
      <c r="O533" s="379"/>
      <c r="P533" s="379"/>
      <c r="Q533" s="379"/>
      <c r="R533" s="379"/>
      <c r="S533" s="379"/>
      <c r="T533" s="379"/>
      <c r="U533" s="379"/>
      <c r="V533" s="379"/>
      <c r="W533" s="379"/>
      <c r="X533" s="379"/>
      <c r="Y533" s="379"/>
      <c r="Z533" s="379"/>
      <c r="AA533" s="379"/>
      <c r="AB533" s="379"/>
      <c r="AC533" s="379"/>
      <c r="AD533" s="379"/>
      <c r="AE533" s="379"/>
      <c r="AF533" s="379"/>
      <c r="AG533" s="379"/>
      <c r="AH533" s="379"/>
      <c r="AI533" s="379"/>
      <c r="AJ533" s="379"/>
      <c r="AK533" s="379"/>
      <c r="AL533" s="379"/>
      <c r="AM533" s="379"/>
      <c r="AO533" s="379"/>
      <c r="AP533" s="379"/>
      <c r="AQ533" s="379"/>
      <c r="AR533" s="379"/>
      <c r="AS533" s="379"/>
      <c r="AT533" s="379"/>
      <c r="AU533" s="379"/>
      <c r="AV533" s="379"/>
    </row>
    <row r="534" spans="1:48" ht="15.75" customHeight="1">
      <c r="A534" s="1"/>
      <c r="B534" s="1"/>
      <c r="C534" s="1"/>
      <c r="D534" s="1"/>
      <c r="E534" s="1"/>
      <c r="F534" s="1"/>
      <c r="G534" s="1"/>
      <c r="H534" s="1"/>
      <c r="I534" s="379"/>
      <c r="J534" s="379"/>
      <c r="K534" s="379"/>
      <c r="L534" s="379"/>
      <c r="M534" s="379"/>
      <c r="N534" s="379"/>
      <c r="O534" s="379"/>
      <c r="P534" s="379"/>
      <c r="Q534" s="379"/>
      <c r="R534" s="379"/>
      <c r="S534" s="379"/>
      <c r="T534" s="379"/>
      <c r="U534" s="379"/>
      <c r="V534" s="379"/>
      <c r="W534" s="379"/>
      <c r="X534" s="379"/>
      <c r="Y534" s="379"/>
      <c r="Z534" s="379"/>
      <c r="AA534" s="379"/>
      <c r="AB534" s="379"/>
      <c r="AC534" s="379"/>
      <c r="AD534" s="379"/>
      <c r="AE534" s="379"/>
      <c r="AF534" s="379"/>
      <c r="AG534" s="379"/>
      <c r="AH534" s="379"/>
      <c r="AI534" s="379"/>
      <c r="AJ534" s="379"/>
      <c r="AK534" s="379"/>
      <c r="AL534" s="379"/>
      <c r="AM534" s="379"/>
      <c r="AO534" s="379"/>
      <c r="AP534" s="379"/>
      <c r="AQ534" s="379"/>
      <c r="AR534" s="379"/>
      <c r="AS534" s="379"/>
      <c r="AT534" s="379"/>
      <c r="AU534" s="379"/>
      <c r="AV534" s="379"/>
    </row>
    <row r="535" spans="1:48" ht="15.75" customHeight="1">
      <c r="A535" s="1"/>
      <c r="B535" s="1"/>
      <c r="C535" s="1"/>
      <c r="D535" s="1"/>
      <c r="E535" s="1"/>
      <c r="F535" s="1"/>
      <c r="G535" s="1"/>
      <c r="H535" s="1"/>
      <c r="I535" s="379"/>
      <c r="J535" s="379"/>
      <c r="K535" s="379"/>
      <c r="L535" s="379"/>
      <c r="M535" s="379"/>
      <c r="N535" s="379"/>
      <c r="O535" s="379"/>
      <c r="P535" s="379"/>
      <c r="Q535" s="379"/>
      <c r="R535" s="379"/>
      <c r="S535" s="379"/>
      <c r="T535" s="379"/>
      <c r="U535" s="379"/>
      <c r="V535" s="379"/>
      <c r="W535" s="379"/>
      <c r="X535" s="379"/>
      <c r="Y535" s="379"/>
      <c r="Z535" s="379"/>
      <c r="AA535" s="379"/>
      <c r="AB535" s="379"/>
      <c r="AC535" s="379"/>
      <c r="AD535" s="379"/>
      <c r="AE535" s="379"/>
      <c r="AF535" s="379"/>
      <c r="AG535" s="379"/>
      <c r="AH535" s="379"/>
      <c r="AI535" s="379"/>
      <c r="AJ535" s="379"/>
      <c r="AK535" s="379"/>
      <c r="AL535" s="379"/>
      <c r="AM535" s="379"/>
      <c r="AO535" s="379"/>
      <c r="AP535" s="379"/>
      <c r="AQ535" s="379"/>
      <c r="AR535" s="379"/>
      <c r="AS535" s="379"/>
      <c r="AT535" s="379"/>
      <c r="AU535" s="379"/>
      <c r="AV535" s="379"/>
    </row>
    <row r="536" spans="1:48" ht="15.75" customHeight="1">
      <c r="A536" s="1"/>
      <c r="B536" s="1"/>
      <c r="C536" s="1"/>
      <c r="D536" s="1"/>
      <c r="E536" s="1"/>
      <c r="F536" s="1"/>
      <c r="G536" s="1"/>
      <c r="H536" s="1"/>
      <c r="I536" s="379"/>
      <c r="J536" s="379"/>
      <c r="K536" s="379"/>
      <c r="L536" s="379"/>
      <c r="M536" s="379"/>
      <c r="N536" s="379"/>
      <c r="O536" s="379"/>
      <c r="P536" s="379"/>
      <c r="Q536" s="379"/>
      <c r="R536" s="379"/>
      <c r="S536" s="379"/>
      <c r="T536" s="379"/>
      <c r="U536" s="379"/>
      <c r="V536" s="379"/>
      <c r="W536" s="379"/>
      <c r="X536" s="379"/>
      <c r="Y536" s="379"/>
      <c r="Z536" s="379"/>
      <c r="AA536" s="379"/>
      <c r="AB536" s="379"/>
      <c r="AC536" s="379"/>
      <c r="AD536" s="379"/>
      <c r="AE536" s="379"/>
      <c r="AF536" s="379"/>
      <c r="AG536" s="379"/>
      <c r="AH536" s="379"/>
      <c r="AI536" s="379"/>
      <c r="AJ536" s="379"/>
      <c r="AK536" s="379"/>
      <c r="AL536" s="379"/>
      <c r="AM536" s="379"/>
      <c r="AO536" s="379"/>
      <c r="AP536" s="379"/>
      <c r="AQ536" s="379"/>
      <c r="AR536" s="379"/>
      <c r="AS536" s="379"/>
      <c r="AT536" s="379"/>
      <c r="AU536" s="379"/>
      <c r="AV536" s="379"/>
    </row>
    <row r="537" spans="1:48" ht="15.75" customHeight="1">
      <c r="A537" s="1"/>
      <c r="B537" s="1"/>
      <c r="C537" s="1"/>
      <c r="D537" s="1"/>
      <c r="E537" s="1"/>
      <c r="F537" s="1"/>
      <c r="G537" s="1"/>
      <c r="H537" s="1"/>
      <c r="I537" s="379"/>
      <c r="J537" s="379"/>
      <c r="K537" s="379"/>
      <c r="L537" s="379"/>
      <c r="M537" s="379"/>
      <c r="N537" s="379"/>
      <c r="O537" s="379"/>
      <c r="P537" s="379"/>
      <c r="Q537" s="379"/>
      <c r="R537" s="379"/>
      <c r="S537" s="379"/>
      <c r="T537" s="379"/>
      <c r="U537" s="379"/>
      <c r="V537" s="379"/>
      <c r="W537" s="379"/>
      <c r="X537" s="379"/>
      <c r="Y537" s="379"/>
      <c r="Z537" s="379"/>
      <c r="AA537" s="379"/>
      <c r="AB537" s="379"/>
      <c r="AC537" s="379"/>
      <c r="AD537" s="379"/>
      <c r="AE537" s="379"/>
      <c r="AF537" s="379"/>
      <c r="AG537" s="379"/>
      <c r="AH537" s="379"/>
      <c r="AI537" s="379"/>
      <c r="AJ537" s="379"/>
      <c r="AK537" s="379"/>
      <c r="AL537" s="379"/>
      <c r="AM537" s="379"/>
      <c r="AO537" s="379"/>
      <c r="AP537" s="379"/>
      <c r="AQ537" s="379"/>
      <c r="AR537" s="379"/>
      <c r="AS537" s="379"/>
      <c r="AT537" s="379"/>
      <c r="AU537" s="379"/>
      <c r="AV537" s="379"/>
    </row>
    <row r="538" spans="1:48" ht="15.75" customHeight="1">
      <c r="A538" s="1"/>
      <c r="B538" s="1"/>
      <c r="C538" s="1"/>
      <c r="D538" s="1"/>
      <c r="E538" s="1"/>
      <c r="F538" s="1"/>
      <c r="G538" s="1"/>
      <c r="H538" s="1"/>
      <c r="I538" s="379"/>
      <c r="J538" s="379"/>
      <c r="K538" s="379"/>
      <c r="L538" s="379"/>
      <c r="M538" s="379"/>
      <c r="N538" s="379"/>
      <c r="O538" s="379"/>
      <c r="P538" s="379"/>
      <c r="Q538" s="379"/>
      <c r="R538" s="379"/>
      <c r="S538" s="379"/>
      <c r="T538" s="379"/>
      <c r="U538" s="379"/>
      <c r="V538" s="379"/>
      <c r="W538" s="379"/>
      <c r="X538" s="379"/>
      <c r="Y538" s="379"/>
      <c r="Z538" s="379"/>
      <c r="AA538" s="379"/>
      <c r="AB538" s="379"/>
      <c r="AC538" s="379"/>
      <c r="AD538" s="379"/>
      <c r="AE538" s="379"/>
      <c r="AF538" s="379"/>
      <c r="AG538" s="379"/>
      <c r="AH538" s="379"/>
      <c r="AI538" s="379"/>
      <c r="AJ538" s="379"/>
      <c r="AK538" s="379"/>
      <c r="AL538" s="379"/>
      <c r="AM538" s="379"/>
      <c r="AO538" s="379"/>
      <c r="AP538" s="379"/>
      <c r="AQ538" s="379"/>
      <c r="AR538" s="379"/>
      <c r="AS538" s="379"/>
      <c r="AT538" s="379"/>
      <c r="AU538" s="379"/>
      <c r="AV538" s="379"/>
    </row>
    <row r="539" spans="1:48" ht="15.75" customHeight="1">
      <c r="A539" s="1"/>
      <c r="B539" s="1"/>
      <c r="C539" s="1"/>
      <c r="D539" s="1"/>
      <c r="E539" s="1"/>
      <c r="F539" s="1"/>
      <c r="G539" s="1"/>
      <c r="H539" s="1"/>
      <c r="I539" s="379"/>
      <c r="J539" s="379"/>
      <c r="K539" s="379"/>
      <c r="L539" s="379"/>
      <c r="M539" s="379"/>
      <c r="N539" s="379"/>
      <c r="O539" s="379"/>
      <c r="P539" s="379"/>
      <c r="Q539" s="379"/>
      <c r="R539" s="379"/>
      <c r="S539" s="379"/>
      <c r="T539" s="379"/>
      <c r="U539" s="379"/>
      <c r="V539" s="379"/>
      <c r="W539" s="379"/>
      <c r="X539" s="379"/>
      <c r="Y539" s="379"/>
      <c r="Z539" s="379"/>
      <c r="AA539" s="379"/>
      <c r="AB539" s="379"/>
      <c r="AC539" s="379"/>
      <c r="AD539" s="379"/>
      <c r="AE539" s="379"/>
      <c r="AF539" s="379"/>
      <c r="AG539" s="379"/>
      <c r="AH539" s="379"/>
      <c r="AI539" s="379"/>
      <c r="AJ539" s="379"/>
      <c r="AK539" s="379"/>
      <c r="AL539" s="379"/>
      <c r="AM539" s="379"/>
      <c r="AO539" s="379"/>
      <c r="AP539" s="379"/>
      <c r="AQ539" s="379"/>
      <c r="AR539" s="379"/>
      <c r="AS539" s="379"/>
      <c r="AT539" s="379"/>
      <c r="AU539" s="379"/>
      <c r="AV539" s="379"/>
    </row>
    <row r="540" spans="1:48" ht="15.75" customHeight="1">
      <c r="A540" s="1"/>
      <c r="B540" s="1"/>
      <c r="C540" s="1"/>
      <c r="D540" s="1"/>
      <c r="E540" s="1"/>
      <c r="F540" s="1"/>
      <c r="G540" s="1"/>
      <c r="H540" s="1"/>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O540" s="379"/>
      <c r="AP540" s="379"/>
      <c r="AQ540" s="379"/>
      <c r="AR540" s="379"/>
      <c r="AS540" s="379"/>
      <c r="AT540" s="379"/>
      <c r="AU540" s="379"/>
      <c r="AV540" s="379"/>
    </row>
    <row r="541" spans="1:48" ht="15.75" customHeight="1">
      <c r="A541" s="1"/>
      <c r="B541" s="1"/>
      <c r="C541" s="1"/>
      <c r="D541" s="1"/>
      <c r="E541" s="1"/>
      <c r="F541" s="1"/>
      <c r="G541" s="1"/>
      <c r="H541" s="1"/>
      <c r="I541" s="379"/>
      <c r="J541" s="379"/>
      <c r="K541" s="379"/>
      <c r="L541" s="379"/>
      <c r="M541" s="379"/>
      <c r="N541" s="379"/>
      <c r="O541" s="379"/>
      <c r="P541" s="379"/>
      <c r="Q541" s="379"/>
      <c r="R541" s="379"/>
      <c r="S541" s="379"/>
      <c r="T541" s="379"/>
      <c r="U541" s="379"/>
      <c r="V541" s="379"/>
      <c r="W541" s="379"/>
      <c r="X541" s="379"/>
      <c r="Y541" s="379"/>
      <c r="Z541" s="379"/>
      <c r="AA541" s="379"/>
      <c r="AB541" s="379"/>
      <c r="AC541" s="379"/>
      <c r="AD541" s="379"/>
      <c r="AE541" s="379"/>
      <c r="AF541" s="379"/>
      <c r="AG541" s="379"/>
      <c r="AH541" s="379"/>
      <c r="AI541" s="379"/>
      <c r="AJ541" s="379"/>
      <c r="AK541" s="379"/>
      <c r="AL541" s="379"/>
      <c r="AM541" s="379"/>
      <c r="AO541" s="379"/>
      <c r="AP541" s="379"/>
      <c r="AQ541" s="379"/>
      <c r="AR541" s="379"/>
      <c r="AS541" s="379"/>
      <c r="AT541" s="379"/>
      <c r="AU541" s="379"/>
      <c r="AV541" s="379"/>
    </row>
    <row r="542" spans="1:48" ht="15.75" customHeight="1">
      <c r="A542" s="1"/>
      <c r="B542" s="1"/>
      <c r="C542" s="1"/>
      <c r="D542" s="1"/>
      <c r="E542" s="1"/>
      <c r="F542" s="1"/>
      <c r="G542" s="1"/>
      <c r="H542" s="1"/>
      <c r="I542" s="379"/>
      <c r="J542" s="379"/>
      <c r="K542" s="379"/>
      <c r="L542" s="379"/>
      <c r="M542" s="379"/>
      <c r="N542" s="379"/>
      <c r="O542" s="379"/>
      <c r="P542" s="379"/>
      <c r="Q542" s="379"/>
      <c r="R542" s="379"/>
      <c r="S542" s="379"/>
      <c r="T542" s="379"/>
      <c r="U542" s="379"/>
      <c r="V542" s="379"/>
      <c r="W542" s="379"/>
      <c r="X542" s="379"/>
      <c r="Y542" s="379"/>
      <c r="Z542" s="379"/>
      <c r="AA542" s="379"/>
      <c r="AB542" s="379"/>
      <c r="AC542" s="379"/>
      <c r="AD542" s="379"/>
      <c r="AE542" s="379"/>
      <c r="AF542" s="379"/>
      <c r="AG542" s="379"/>
      <c r="AH542" s="379"/>
      <c r="AI542" s="379"/>
      <c r="AJ542" s="379"/>
      <c r="AK542" s="379"/>
      <c r="AL542" s="379"/>
      <c r="AM542" s="379"/>
      <c r="AO542" s="379"/>
      <c r="AP542" s="379"/>
      <c r="AQ542" s="379"/>
      <c r="AR542" s="379"/>
      <c r="AS542" s="379"/>
      <c r="AT542" s="379"/>
      <c r="AU542" s="379"/>
      <c r="AV542" s="379"/>
    </row>
    <row r="543" spans="1:48" ht="15.75" customHeight="1">
      <c r="A543" s="1"/>
      <c r="B543" s="1"/>
      <c r="C543" s="1"/>
      <c r="D543" s="1"/>
      <c r="E543" s="1"/>
      <c r="F543" s="1"/>
      <c r="G543" s="1"/>
      <c r="H543" s="1"/>
      <c r="I543" s="379"/>
      <c r="J543" s="379"/>
      <c r="K543" s="379"/>
      <c r="L543" s="379"/>
      <c r="M543" s="379"/>
      <c r="N543" s="379"/>
      <c r="O543" s="379"/>
      <c r="P543" s="379"/>
      <c r="Q543" s="379"/>
      <c r="R543" s="379"/>
      <c r="S543" s="379"/>
      <c r="T543" s="379"/>
      <c r="U543" s="379"/>
      <c r="V543" s="379"/>
      <c r="W543" s="379"/>
      <c r="X543" s="379"/>
      <c r="Y543" s="379"/>
      <c r="Z543" s="379"/>
      <c r="AA543" s="379"/>
      <c r="AB543" s="379"/>
      <c r="AC543" s="379"/>
      <c r="AD543" s="379"/>
      <c r="AE543" s="379"/>
      <c r="AF543" s="379"/>
      <c r="AG543" s="379"/>
      <c r="AH543" s="379"/>
      <c r="AI543" s="379"/>
      <c r="AJ543" s="379"/>
      <c r="AK543" s="379"/>
      <c r="AL543" s="379"/>
      <c r="AM543" s="379"/>
      <c r="AO543" s="379"/>
      <c r="AP543" s="379"/>
      <c r="AQ543" s="379"/>
      <c r="AR543" s="379"/>
      <c r="AS543" s="379"/>
      <c r="AT543" s="379"/>
      <c r="AU543" s="379"/>
      <c r="AV543" s="379"/>
    </row>
    <row r="544" spans="1:48" ht="15.75" customHeight="1">
      <c r="A544" s="1"/>
      <c r="B544" s="1"/>
      <c r="C544" s="1"/>
      <c r="D544" s="1"/>
      <c r="E544" s="1"/>
      <c r="F544" s="1"/>
      <c r="G544" s="1"/>
      <c r="H544" s="1"/>
      <c r="I544" s="379"/>
      <c r="J544" s="379"/>
      <c r="K544" s="379"/>
      <c r="L544" s="379"/>
      <c r="M544" s="379"/>
      <c r="N544" s="379"/>
      <c r="O544" s="379"/>
      <c r="P544" s="379"/>
      <c r="Q544" s="379"/>
      <c r="R544" s="379"/>
      <c r="S544" s="379"/>
      <c r="T544" s="379"/>
      <c r="U544" s="379"/>
      <c r="V544" s="379"/>
      <c r="W544" s="379"/>
      <c r="X544" s="379"/>
      <c r="Y544" s="379"/>
      <c r="Z544" s="379"/>
      <c r="AA544" s="379"/>
      <c r="AB544" s="379"/>
      <c r="AC544" s="379"/>
      <c r="AD544" s="379"/>
      <c r="AE544" s="379"/>
      <c r="AF544" s="379"/>
      <c r="AG544" s="379"/>
      <c r="AH544" s="379"/>
      <c r="AI544" s="379"/>
      <c r="AJ544" s="379"/>
      <c r="AK544" s="379"/>
      <c r="AL544" s="379"/>
      <c r="AM544" s="379"/>
      <c r="AO544" s="379"/>
      <c r="AP544" s="379"/>
      <c r="AQ544" s="379"/>
      <c r="AR544" s="379"/>
      <c r="AS544" s="379"/>
      <c r="AT544" s="379"/>
      <c r="AU544" s="379"/>
      <c r="AV544" s="379"/>
    </row>
    <row r="545" spans="1:48" ht="15.75" customHeight="1">
      <c r="A545" s="1"/>
      <c r="B545" s="1"/>
      <c r="C545" s="1"/>
      <c r="D545" s="1"/>
      <c r="E545" s="1"/>
      <c r="F545" s="1"/>
      <c r="G545" s="1"/>
      <c r="H545" s="1"/>
      <c r="I545" s="379"/>
      <c r="J545" s="379"/>
      <c r="K545" s="379"/>
      <c r="L545" s="379"/>
      <c r="M545" s="379"/>
      <c r="N545" s="379"/>
      <c r="O545" s="379"/>
      <c r="P545" s="379"/>
      <c r="Q545" s="379"/>
      <c r="R545" s="379"/>
      <c r="S545" s="379"/>
      <c r="T545" s="379"/>
      <c r="U545" s="379"/>
      <c r="V545" s="379"/>
      <c r="W545" s="379"/>
      <c r="X545" s="379"/>
      <c r="Y545" s="379"/>
      <c r="Z545" s="379"/>
      <c r="AA545" s="379"/>
      <c r="AB545" s="379"/>
      <c r="AC545" s="379"/>
      <c r="AD545" s="379"/>
      <c r="AE545" s="379"/>
      <c r="AF545" s="379"/>
      <c r="AG545" s="379"/>
      <c r="AH545" s="379"/>
      <c r="AI545" s="379"/>
      <c r="AJ545" s="379"/>
      <c r="AK545" s="379"/>
      <c r="AL545" s="379"/>
      <c r="AM545" s="379"/>
      <c r="AO545" s="379"/>
      <c r="AP545" s="379"/>
      <c r="AQ545" s="379"/>
      <c r="AR545" s="379"/>
      <c r="AS545" s="379"/>
      <c r="AT545" s="379"/>
      <c r="AU545" s="379"/>
      <c r="AV545" s="379"/>
    </row>
    <row r="546" spans="1:48" ht="15.75" customHeight="1">
      <c r="A546" s="1"/>
      <c r="B546" s="1"/>
      <c r="C546" s="1"/>
      <c r="D546" s="1"/>
      <c r="E546" s="1"/>
      <c r="F546" s="1"/>
      <c r="G546" s="1"/>
      <c r="H546" s="1"/>
      <c r="I546" s="379"/>
      <c r="J546" s="379"/>
      <c r="K546" s="379"/>
      <c r="L546" s="379"/>
      <c r="M546" s="379"/>
      <c r="N546" s="379"/>
      <c r="O546" s="379"/>
      <c r="P546" s="379"/>
      <c r="Q546" s="379"/>
      <c r="R546" s="379"/>
      <c r="S546" s="379"/>
      <c r="T546" s="379"/>
      <c r="U546" s="379"/>
      <c r="V546" s="379"/>
      <c r="W546" s="379"/>
      <c r="X546" s="379"/>
      <c r="Y546" s="379"/>
      <c r="Z546" s="379"/>
      <c r="AA546" s="379"/>
      <c r="AB546" s="379"/>
      <c r="AC546" s="379"/>
      <c r="AD546" s="379"/>
      <c r="AE546" s="379"/>
      <c r="AF546" s="379"/>
      <c r="AG546" s="379"/>
      <c r="AH546" s="379"/>
      <c r="AI546" s="379"/>
      <c r="AJ546" s="379"/>
      <c r="AK546" s="379"/>
      <c r="AL546" s="379"/>
      <c r="AM546" s="379"/>
      <c r="AO546" s="379"/>
      <c r="AP546" s="379"/>
      <c r="AQ546" s="379"/>
      <c r="AR546" s="379"/>
      <c r="AS546" s="379"/>
      <c r="AT546" s="379"/>
      <c r="AU546" s="379"/>
      <c r="AV546" s="379"/>
    </row>
    <row r="547" spans="1:48" ht="15.75" customHeight="1">
      <c r="A547" s="1"/>
      <c r="B547" s="1"/>
      <c r="C547" s="1"/>
      <c r="D547" s="1"/>
      <c r="E547" s="1"/>
      <c r="F547" s="1"/>
      <c r="G547" s="1"/>
      <c r="H547" s="1"/>
      <c r="I547" s="379"/>
      <c r="J547" s="379"/>
      <c r="K547" s="379"/>
      <c r="L547" s="379"/>
      <c r="M547" s="379"/>
      <c r="N547" s="379"/>
      <c r="O547" s="379"/>
      <c r="P547" s="379"/>
      <c r="Q547" s="379"/>
      <c r="R547" s="379"/>
      <c r="S547" s="379"/>
      <c r="T547" s="379"/>
      <c r="U547" s="379"/>
      <c r="V547" s="379"/>
      <c r="W547" s="379"/>
      <c r="X547" s="379"/>
      <c r="Y547" s="379"/>
      <c r="Z547" s="379"/>
      <c r="AA547" s="379"/>
      <c r="AB547" s="379"/>
      <c r="AC547" s="379"/>
      <c r="AD547" s="379"/>
      <c r="AE547" s="379"/>
      <c r="AF547" s="379"/>
      <c r="AG547" s="379"/>
      <c r="AH547" s="379"/>
      <c r="AI547" s="379"/>
      <c r="AJ547" s="379"/>
      <c r="AK547" s="379"/>
      <c r="AL547" s="379"/>
      <c r="AM547" s="379"/>
      <c r="AO547" s="379"/>
      <c r="AP547" s="379"/>
      <c r="AQ547" s="379"/>
      <c r="AR547" s="379"/>
      <c r="AS547" s="379"/>
      <c r="AT547" s="379"/>
      <c r="AU547" s="379"/>
      <c r="AV547" s="379"/>
    </row>
    <row r="548" spans="1:48" ht="15.75" customHeight="1">
      <c r="A548" s="1"/>
      <c r="B548" s="1"/>
      <c r="C548" s="1"/>
      <c r="D548" s="1"/>
      <c r="E548" s="1"/>
      <c r="F548" s="1"/>
      <c r="G548" s="1"/>
      <c r="H548" s="1"/>
      <c r="I548" s="379"/>
      <c r="J548" s="379"/>
      <c r="K548" s="379"/>
      <c r="L548" s="379"/>
      <c r="M548" s="379"/>
      <c r="N548" s="379"/>
      <c r="O548" s="379"/>
      <c r="P548" s="379"/>
      <c r="Q548" s="379"/>
      <c r="R548" s="379"/>
      <c r="S548" s="379"/>
      <c r="T548" s="379"/>
      <c r="U548" s="379"/>
      <c r="V548" s="379"/>
      <c r="W548" s="379"/>
      <c r="X548" s="379"/>
      <c r="Y548" s="379"/>
      <c r="Z548" s="379"/>
      <c r="AA548" s="379"/>
      <c r="AB548" s="379"/>
      <c r="AC548" s="379"/>
      <c r="AD548" s="379"/>
      <c r="AE548" s="379"/>
      <c r="AF548" s="379"/>
      <c r="AG548" s="379"/>
      <c r="AH548" s="379"/>
      <c r="AI548" s="379"/>
      <c r="AJ548" s="379"/>
      <c r="AK548" s="379"/>
      <c r="AL548" s="379"/>
      <c r="AM548" s="379"/>
      <c r="AO548" s="379"/>
      <c r="AP548" s="379"/>
      <c r="AQ548" s="379"/>
      <c r="AR548" s="379"/>
      <c r="AS548" s="379"/>
      <c r="AT548" s="379"/>
      <c r="AU548" s="379"/>
      <c r="AV548" s="379"/>
    </row>
    <row r="549" spans="1:48" ht="15.75" customHeight="1">
      <c r="A549" s="1"/>
      <c r="B549" s="1"/>
      <c r="C549" s="1"/>
      <c r="D549" s="1"/>
      <c r="E549" s="1"/>
      <c r="F549" s="1"/>
      <c r="G549" s="1"/>
      <c r="H549" s="1"/>
      <c r="I549" s="379"/>
      <c r="J549" s="379"/>
      <c r="K549" s="379"/>
      <c r="L549" s="379"/>
      <c r="M549" s="379"/>
      <c r="N549" s="379"/>
      <c r="O549" s="379"/>
      <c r="P549" s="379"/>
      <c r="Q549" s="379"/>
      <c r="R549" s="379"/>
      <c r="S549" s="379"/>
      <c r="T549" s="379"/>
      <c r="U549" s="379"/>
      <c r="V549" s="379"/>
      <c r="W549" s="379"/>
      <c r="X549" s="379"/>
      <c r="Y549" s="379"/>
      <c r="Z549" s="379"/>
      <c r="AA549" s="379"/>
      <c r="AB549" s="379"/>
      <c r="AC549" s="379"/>
      <c r="AD549" s="379"/>
      <c r="AE549" s="379"/>
      <c r="AF549" s="379"/>
      <c r="AG549" s="379"/>
      <c r="AH549" s="379"/>
      <c r="AI549" s="379"/>
      <c r="AJ549" s="379"/>
      <c r="AK549" s="379"/>
      <c r="AL549" s="379"/>
      <c r="AM549" s="379"/>
      <c r="AO549" s="379"/>
      <c r="AP549" s="379"/>
      <c r="AQ549" s="379"/>
      <c r="AR549" s="379"/>
      <c r="AS549" s="379"/>
      <c r="AT549" s="379"/>
      <c r="AU549" s="379"/>
      <c r="AV549" s="379"/>
    </row>
    <row r="550" spans="1:48" ht="15.75" customHeight="1">
      <c r="A550" s="1"/>
      <c r="B550" s="1"/>
      <c r="C550" s="1"/>
      <c r="D550" s="1"/>
      <c r="E550" s="1"/>
      <c r="F550" s="1"/>
      <c r="G550" s="1"/>
      <c r="H550" s="1"/>
      <c r="I550" s="379"/>
      <c r="J550" s="379"/>
      <c r="K550" s="379"/>
      <c r="L550" s="379"/>
      <c r="M550" s="379"/>
      <c r="N550" s="379"/>
      <c r="O550" s="379"/>
      <c r="P550" s="379"/>
      <c r="Q550" s="379"/>
      <c r="R550" s="379"/>
      <c r="S550" s="379"/>
      <c r="T550" s="379"/>
      <c r="U550" s="379"/>
      <c r="V550" s="379"/>
      <c r="W550" s="379"/>
      <c r="X550" s="379"/>
      <c r="Y550" s="379"/>
      <c r="Z550" s="379"/>
      <c r="AA550" s="379"/>
      <c r="AB550" s="379"/>
      <c r="AC550" s="379"/>
      <c r="AD550" s="379"/>
      <c r="AE550" s="379"/>
      <c r="AF550" s="379"/>
      <c r="AG550" s="379"/>
      <c r="AH550" s="379"/>
      <c r="AI550" s="379"/>
      <c r="AJ550" s="379"/>
      <c r="AK550" s="379"/>
      <c r="AL550" s="379"/>
      <c r="AM550" s="379"/>
      <c r="AO550" s="379"/>
      <c r="AP550" s="379"/>
      <c r="AQ550" s="379"/>
      <c r="AR550" s="379"/>
      <c r="AS550" s="379"/>
      <c r="AT550" s="379"/>
      <c r="AU550" s="379"/>
      <c r="AV550" s="379"/>
    </row>
    <row r="551" spans="1:48" ht="15.75" customHeight="1">
      <c r="A551" s="1"/>
      <c r="B551" s="1"/>
      <c r="C551" s="1"/>
      <c r="D551" s="1"/>
      <c r="E551" s="1"/>
      <c r="F551" s="1"/>
      <c r="G551" s="1"/>
      <c r="H551" s="1"/>
      <c r="I551" s="379"/>
      <c r="J551" s="379"/>
      <c r="K551" s="379"/>
      <c r="L551" s="379"/>
      <c r="M551" s="379"/>
      <c r="N551" s="379"/>
      <c r="O551" s="379"/>
      <c r="P551" s="379"/>
      <c r="Q551" s="379"/>
      <c r="R551" s="379"/>
      <c r="S551" s="379"/>
      <c r="T551" s="379"/>
      <c r="U551" s="379"/>
      <c r="V551" s="379"/>
      <c r="W551" s="379"/>
      <c r="X551" s="379"/>
      <c r="Y551" s="379"/>
      <c r="Z551" s="379"/>
      <c r="AA551" s="379"/>
      <c r="AB551" s="379"/>
      <c r="AC551" s="379"/>
      <c r="AD551" s="379"/>
      <c r="AE551" s="379"/>
      <c r="AF551" s="379"/>
      <c r="AG551" s="379"/>
      <c r="AH551" s="379"/>
      <c r="AI551" s="379"/>
      <c r="AJ551" s="379"/>
      <c r="AK551" s="379"/>
      <c r="AL551" s="379"/>
      <c r="AM551" s="379"/>
      <c r="AO551" s="379"/>
      <c r="AP551" s="379"/>
      <c r="AQ551" s="379"/>
      <c r="AR551" s="379"/>
      <c r="AS551" s="379"/>
      <c r="AT551" s="379"/>
      <c r="AU551" s="379"/>
      <c r="AV551" s="379"/>
    </row>
    <row r="552" spans="1:48" ht="15.75" customHeight="1">
      <c r="A552" s="1"/>
      <c r="B552" s="1"/>
      <c r="C552" s="1"/>
      <c r="D552" s="1"/>
      <c r="E552" s="1"/>
      <c r="F552" s="1"/>
      <c r="G552" s="1"/>
      <c r="H552" s="1"/>
      <c r="I552" s="379"/>
      <c r="J552" s="379"/>
      <c r="K552" s="379"/>
      <c r="L552" s="379"/>
      <c r="M552" s="379"/>
      <c r="N552" s="379"/>
      <c r="O552" s="379"/>
      <c r="P552" s="379"/>
      <c r="Q552" s="379"/>
      <c r="R552" s="379"/>
      <c r="S552" s="379"/>
      <c r="T552" s="379"/>
      <c r="U552" s="379"/>
      <c r="V552" s="379"/>
      <c r="W552" s="379"/>
      <c r="X552" s="379"/>
      <c r="Y552" s="379"/>
      <c r="Z552" s="379"/>
      <c r="AA552" s="379"/>
      <c r="AB552" s="379"/>
      <c r="AC552" s="379"/>
      <c r="AD552" s="379"/>
      <c r="AE552" s="379"/>
      <c r="AF552" s="379"/>
      <c r="AG552" s="379"/>
      <c r="AH552" s="379"/>
      <c r="AI552" s="379"/>
      <c r="AJ552" s="379"/>
      <c r="AK552" s="379"/>
      <c r="AL552" s="379"/>
      <c r="AM552" s="379"/>
      <c r="AO552" s="379"/>
      <c r="AP552" s="379"/>
      <c r="AQ552" s="379"/>
      <c r="AR552" s="379"/>
      <c r="AS552" s="379"/>
      <c r="AT552" s="379"/>
      <c r="AU552" s="379"/>
      <c r="AV552" s="379"/>
    </row>
    <row r="553" spans="1:48" ht="15.75" customHeight="1">
      <c r="A553" s="1"/>
      <c r="B553" s="1"/>
      <c r="C553" s="1"/>
      <c r="D553" s="1"/>
      <c r="E553" s="1"/>
      <c r="F553" s="1"/>
      <c r="G553" s="1"/>
      <c r="H553" s="1"/>
      <c r="I553" s="379"/>
      <c r="J553" s="379"/>
      <c r="K553" s="379"/>
      <c r="L553" s="379"/>
      <c r="M553" s="379"/>
      <c r="N553" s="379"/>
      <c r="O553" s="379"/>
      <c r="P553" s="379"/>
      <c r="Q553" s="379"/>
      <c r="R553" s="379"/>
      <c r="S553" s="379"/>
      <c r="T553" s="379"/>
      <c r="U553" s="379"/>
      <c r="V553" s="379"/>
      <c r="W553" s="379"/>
      <c r="X553" s="379"/>
      <c r="Y553" s="379"/>
      <c r="Z553" s="379"/>
      <c r="AA553" s="379"/>
      <c r="AB553" s="379"/>
      <c r="AC553" s="379"/>
      <c r="AD553" s="379"/>
      <c r="AE553" s="379"/>
      <c r="AF553" s="379"/>
      <c r="AG553" s="379"/>
      <c r="AH553" s="379"/>
      <c r="AI553" s="379"/>
      <c r="AJ553" s="379"/>
      <c r="AK553" s="379"/>
      <c r="AL553" s="379"/>
      <c r="AM553" s="379"/>
      <c r="AO553" s="379"/>
      <c r="AP553" s="379"/>
      <c r="AQ553" s="379"/>
      <c r="AR553" s="379"/>
      <c r="AS553" s="379"/>
      <c r="AT553" s="379"/>
      <c r="AU553" s="379"/>
      <c r="AV553" s="379"/>
    </row>
    <row r="554" spans="1:48" ht="15.75" customHeight="1">
      <c r="A554" s="1"/>
      <c r="B554" s="1"/>
      <c r="C554" s="1"/>
      <c r="D554" s="1"/>
      <c r="E554" s="1"/>
      <c r="F554" s="1"/>
      <c r="G554" s="1"/>
      <c r="H554" s="1"/>
      <c r="I554" s="379"/>
      <c r="J554" s="379"/>
      <c r="K554" s="379"/>
      <c r="L554" s="379"/>
      <c r="M554" s="379"/>
      <c r="N554" s="379"/>
      <c r="O554" s="379"/>
      <c r="P554" s="379"/>
      <c r="Q554" s="379"/>
      <c r="R554" s="379"/>
      <c r="S554" s="379"/>
      <c r="T554" s="379"/>
      <c r="U554" s="379"/>
      <c r="V554" s="379"/>
      <c r="W554" s="379"/>
      <c r="X554" s="379"/>
      <c r="Y554" s="379"/>
      <c r="Z554" s="379"/>
      <c r="AA554" s="379"/>
      <c r="AB554" s="379"/>
      <c r="AC554" s="379"/>
      <c r="AD554" s="379"/>
      <c r="AE554" s="379"/>
      <c r="AF554" s="379"/>
      <c r="AG554" s="379"/>
      <c r="AH554" s="379"/>
      <c r="AI554" s="379"/>
      <c r="AJ554" s="379"/>
      <c r="AK554" s="379"/>
      <c r="AL554" s="379"/>
      <c r="AM554" s="379"/>
      <c r="AO554" s="379"/>
      <c r="AP554" s="379"/>
      <c r="AQ554" s="379"/>
      <c r="AR554" s="379"/>
      <c r="AS554" s="379"/>
      <c r="AT554" s="379"/>
      <c r="AU554" s="379"/>
      <c r="AV554" s="379"/>
    </row>
    <row r="555" spans="1:48" ht="15.75" customHeight="1">
      <c r="A555" s="1"/>
      <c r="B555" s="1"/>
      <c r="C555" s="1"/>
      <c r="D555" s="1"/>
      <c r="E555" s="1"/>
      <c r="F555" s="1"/>
      <c r="G555" s="1"/>
      <c r="H555" s="1"/>
      <c r="I555" s="379"/>
      <c r="J555" s="379"/>
      <c r="K555" s="379"/>
      <c r="L555" s="379"/>
      <c r="M555" s="379"/>
      <c r="N555" s="379"/>
      <c r="O555" s="379"/>
      <c r="P555" s="379"/>
      <c r="Q555" s="379"/>
      <c r="R555" s="379"/>
      <c r="S555" s="379"/>
      <c r="T555" s="379"/>
      <c r="U555" s="379"/>
      <c r="V555" s="379"/>
      <c r="W555" s="379"/>
      <c r="X555" s="379"/>
      <c r="Y555" s="379"/>
      <c r="Z555" s="379"/>
      <c r="AA555" s="379"/>
      <c r="AB555" s="379"/>
      <c r="AC555" s="379"/>
      <c r="AD555" s="379"/>
      <c r="AE555" s="379"/>
      <c r="AF555" s="379"/>
      <c r="AG555" s="379"/>
      <c r="AH555" s="379"/>
      <c r="AI555" s="379"/>
      <c r="AJ555" s="379"/>
      <c r="AK555" s="379"/>
      <c r="AL555" s="379"/>
      <c r="AM555" s="379"/>
      <c r="AO555" s="379"/>
      <c r="AP555" s="379"/>
      <c r="AQ555" s="379"/>
      <c r="AR555" s="379"/>
      <c r="AS555" s="379"/>
      <c r="AT555" s="379"/>
      <c r="AU555" s="379"/>
      <c r="AV555" s="379"/>
    </row>
    <row r="556" spans="1:48" ht="15.75" customHeight="1">
      <c r="A556" s="1"/>
      <c r="B556" s="1"/>
      <c r="C556" s="1"/>
      <c r="D556" s="1"/>
      <c r="E556" s="1"/>
      <c r="F556" s="1"/>
      <c r="G556" s="1"/>
      <c r="H556" s="1"/>
      <c r="I556" s="379"/>
      <c r="J556" s="379"/>
      <c r="K556" s="379"/>
      <c r="L556" s="379"/>
      <c r="M556" s="379"/>
      <c r="N556" s="379"/>
      <c r="O556" s="379"/>
      <c r="P556" s="379"/>
      <c r="Q556" s="379"/>
      <c r="R556" s="379"/>
      <c r="S556" s="379"/>
      <c r="T556" s="379"/>
      <c r="U556" s="379"/>
      <c r="V556" s="379"/>
      <c r="W556" s="379"/>
      <c r="X556" s="379"/>
      <c r="Y556" s="379"/>
      <c r="Z556" s="379"/>
      <c r="AA556" s="379"/>
      <c r="AB556" s="379"/>
      <c r="AC556" s="379"/>
      <c r="AD556" s="379"/>
      <c r="AE556" s="379"/>
      <c r="AF556" s="379"/>
      <c r="AG556" s="379"/>
      <c r="AH556" s="379"/>
      <c r="AI556" s="379"/>
      <c r="AJ556" s="379"/>
      <c r="AK556" s="379"/>
      <c r="AL556" s="379"/>
      <c r="AM556" s="379"/>
      <c r="AO556" s="379"/>
      <c r="AP556" s="379"/>
      <c r="AQ556" s="379"/>
      <c r="AR556" s="379"/>
      <c r="AS556" s="379"/>
      <c r="AT556" s="379"/>
      <c r="AU556" s="379"/>
      <c r="AV556" s="379"/>
    </row>
    <row r="557" spans="1:48" ht="15.75" customHeight="1">
      <c r="A557" s="1"/>
      <c r="B557" s="1"/>
      <c r="C557" s="1"/>
      <c r="D557" s="1"/>
      <c r="E557" s="1"/>
      <c r="F557" s="1"/>
      <c r="G557" s="1"/>
      <c r="H557" s="1"/>
      <c r="I557" s="379"/>
      <c r="J557" s="379"/>
      <c r="K557" s="379"/>
      <c r="L557" s="379"/>
      <c r="M557" s="379"/>
      <c r="N557" s="379"/>
      <c r="O557" s="379"/>
      <c r="P557" s="379"/>
      <c r="Q557" s="379"/>
      <c r="R557" s="379"/>
      <c r="S557" s="379"/>
      <c r="T557" s="379"/>
      <c r="U557" s="379"/>
      <c r="V557" s="379"/>
      <c r="W557" s="379"/>
      <c r="X557" s="379"/>
      <c r="Y557" s="379"/>
      <c r="Z557" s="379"/>
      <c r="AA557" s="379"/>
      <c r="AB557" s="379"/>
      <c r="AC557" s="379"/>
      <c r="AD557" s="379"/>
      <c r="AE557" s="379"/>
      <c r="AF557" s="379"/>
      <c r="AG557" s="379"/>
      <c r="AH557" s="379"/>
      <c r="AI557" s="379"/>
      <c r="AJ557" s="379"/>
      <c r="AK557" s="379"/>
      <c r="AL557" s="379"/>
      <c r="AM557" s="379"/>
      <c r="AO557" s="379"/>
      <c r="AP557" s="379"/>
      <c r="AQ557" s="379"/>
      <c r="AR557" s="379"/>
      <c r="AS557" s="379"/>
      <c r="AT557" s="379"/>
      <c r="AU557" s="379"/>
      <c r="AV557" s="379"/>
    </row>
    <row r="558" spans="1:48" ht="15.75" customHeight="1">
      <c r="A558" s="1"/>
      <c r="B558" s="1"/>
      <c r="C558" s="1"/>
      <c r="D558" s="1"/>
      <c r="E558" s="1"/>
      <c r="F558" s="1"/>
      <c r="G558" s="1"/>
      <c r="H558" s="1"/>
      <c r="I558" s="379"/>
      <c r="J558" s="379"/>
      <c r="K558" s="379"/>
      <c r="L558" s="379"/>
      <c r="M558" s="379"/>
      <c r="N558" s="379"/>
      <c r="O558" s="379"/>
      <c r="P558" s="379"/>
      <c r="Q558" s="379"/>
      <c r="R558" s="379"/>
      <c r="S558" s="379"/>
      <c r="T558" s="379"/>
      <c r="U558" s="379"/>
      <c r="V558" s="379"/>
      <c r="W558" s="379"/>
      <c r="X558" s="379"/>
      <c r="Y558" s="379"/>
      <c r="Z558" s="379"/>
      <c r="AA558" s="379"/>
      <c r="AB558" s="379"/>
      <c r="AC558" s="379"/>
      <c r="AD558" s="379"/>
      <c r="AE558" s="379"/>
      <c r="AF558" s="379"/>
      <c r="AG558" s="379"/>
      <c r="AH558" s="379"/>
      <c r="AI558" s="379"/>
      <c r="AJ558" s="379"/>
      <c r="AK558" s="379"/>
      <c r="AL558" s="379"/>
      <c r="AM558" s="379"/>
      <c r="AO558" s="379"/>
      <c r="AP558" s="379"/>
      <c r="AQ558" s="379"/>
      <c r="AR558" s="379"/>
      <c r="AS558" s="379"/>
      <c r="AT558" s="379"/>
      <c r="AU558" s="379"/>
      <c r="AV558" s="379"/>
    </row>
    <row r="559" spans="1:48" ht="15.75" customHeight="1">
      <c r="A559" s="1"/>
      <c r="B559" s="1"/>
      <c r="C559" s="1"/>
      <c r="D559" s="1"/>
      <c r="E559" s="1"/>
      <c r="F559" s="1"/>
      <c r="G559" s="1"/>
      <c r="H559" s="1"/>
      <c r="I559" s="379"/>
      <c r="J559" s="379"/>
      <c r="K559" s="379"/>
      <c r="L559" s="379"/>
      <c r="M559" s="379"/>
      <c r="N559" s="379"/>
      <c r="O559" s="379"/>
      <c r="P559" s="379"/>
      <c r="Q559" s="379"/>
      <c r="R559" s="379"/>
      <c r="S559" s="379"/>
      <c r="T559" s="379"/>
      <c r="U559" s="379"/>
      <c r="V559" s="379"/>
      <c r="W559" s="379"/>
      <c r="X559" s="379"/>
      <c r="Y559" s="379"/>
      <c r="Z559" s="379"/>
      <c r="AA559" s="379"/>
      <c r="AB559" s="379"/>
      <c r="AC559" s="379"/>
      <c r="AD559" s="379"/>
      <c r="AE559" s="379"/>
      <c r="AF559" s="379"/>
      <c r="AG559" s="379"/>
      <c r="AH559" s="379"/>
      <c r="AI559" s="379"/>
      <c r="AJ559" s="379"/>
      <c r="AK559" s="379"/>
      <c r="AL559" s="379"/>
      <c r="AM559" s="379"/>
      <c r="AO559" s="379"/>
      <c r="AP559" s="379"/>
      <c r="AQ559" s="379"/>
      <c r="AR559" s="379"/>
      <c r="AS559" s="379"/>
      <c r="AT559" s="379"/>
      <c r="AU559" s="379"/>
      <c r="AV559" s="379"/>
    </row>
    <row r="560" spans="1:48" ht="15.75" customHeight="1">
      <c r="A560" s="1"/>
      <c r="B560" s="1"/>
      <c r="C560" s="1"/>
      <c r="D560" s="1"/>
      <c r="E560" s="1"/>
      <c r="F560" s="1"/>
      <c r="G560" s="1"/>
      <c r="H560" s="1"/>
      <c r="I560" s="379"/>
      <c r="J560" s="379"/>
      <c r="K560" s="379"/>
      <c r="L560" s="379"/>
      <c r="M560" s="379"/>
      <c r="N560" s="379"/>
      <c r="O560" s="379"/>
      <c r="P560" s="379"/>
      <c r="Q560" s="379"/>
      <c r="R560" s="379"/>
      <c r="S560" s="379"/>
      <c r="T560" s="379"/>
      <c r="U560" s="379"/>
      <c r="V560" s="379"/>
      <c r="W560" s="379"/>
      <c r="X560" s="379"/>
      <c r="Y560" s="379"/>
      <c r="Z560" s="379"/>
      <c r="AA560" s="379"/>
      <c r="AB560" s="379"/>
      <c r="AC560" s="379"/>
      <c r="AD560" s="379"/>
      <c r="AE560" s="379"/>
      <c r="AF560" s="379"/>
      <c r="AG560" s="379"/>
      <c r="AH560" s="379"/>
      <c r="AI560" s="379"/>
      <c r="AJ560" s="379"/>
      <c r="AK560" s="379"/>
      <c r="AL560" s="379"/>
      <c r="AM560" s="379"/>
      <c r="AO560" s="379"/>
      <c r="AP560" s="379"/>
      <c r="AQ560" s="379"/>
      <c r="AR560" s="379"/>
      <c r="AS560" s="379"/>
      <c r="AT560" s="379"/>
      <c r="AU560" s="379"/>
      <c r="AV560" s="379"/>
    </row>
    <row r="561" spans="1:48" ht="15.75" customHeight="1">
      <c r="A561" s="1"/>
      <c r="B561" s="1"/>
      <c r="C561" s="1"/>
      <c r="D561" s="1"/>
      <c r="E561" s="1"/>
      <c r="F561" s="1"/>
      <c r="G561" s="1"/>
      <c r="H561" s="1"/>
      <c r="I561" s="379"/>
      <c r="J561" s="379"/>
      <c r="K561" s="379"/>
      <c r="L561" s="379"/>
      <c r="M561" s="379"/>
      <c r="N561" s="379"/>
      <c r="O561" s="379"/>
      <c r="P561" s="379"/>
      <c r="Q561" s="379"/>
      <c r="R561" s="379"/>
      <c r="S561" s="379"/>
      <c r="T561" s="379"/>
      <c r="U561" s="379"/>
      <c r="V561" s="379"/>
      <c r="W561" s="379"/>
      <c r="X561" s="379"/>
      <c r="Y561" s="379"/>
      <c r="Z561" s="379"/>
      <c r="AA561" s="379"/>
      <c r="AB561" s="379"/>
      <c r="AC561" s="379"/>
      <c r="AD561" s="379"/>
      <c r="AE561" s="379"/>
      <c r="AF561" s="379"/>
      <c r="AG561" s="379"/>
      <c r="AH561" s="379"/>
      <c r="AI561" s="379"/>
      <c r="AJ561" s="379"/>
      <c r="AK561" s="379"/>
      <c r="AL561" s="379"/>
      <c r="AM561" s="379"/>
      <c r="AO561" s="379"/>
      <c r="AP561" s="379"/>
      <c r="AQ561" s="379"/>
      <c r="AR561" s="379"/>
      <c r="AS561" s="379"/>
      <c r="AT561" s="379"/>
      <c r="AU561" s="379"/>
      <c r="AV561" s="379"/>
    </row>
    <row r="562" spans="1:48" ht="15.75" customHeight="1">
      <c r="A562" s="1"/>
      <c r="B562" s="1"/>
      <c r="C562" s="1"/>
      <c r="D562" s="1"/>
      <c r="E562" s="1"/>
      <c r="F562" s="1"/>
      <c r="G562" s="1"/>
      <c r="H562" s="1"/>
      <c r="I562" s="379"/>
      <c r="J562" s="379"/>
      <c r="K562" s="379"/>
      <c r="L562" s="379"/>
      <c r="M562" s="379"/>
      <c r="N562" s="379"/>
      <c r="O562" s="379"/>
      <c r="P562" s="379"/>
      <c r="Q562" s="379"/>
      <c r="R562" s="379"/>
      <c r="S562" s="379"/>
      <c r="T562" s="379"/>
      <c r="U562" s="379"/>
      <c r="V562" s="379"/>
      <c r="W562" s="379"/>
      <c r="X562" s="379"/>
      <c r="Y562" s="379"/>
      <c r="Z562" s="379"/>
      <c r="AA562" s="379"/>
      <c r="AB562" s="379"/>
      <c r="AC562" s="379"/>
      <c r="AD562" s="379"/>
      <c r="AE562" s="379"/>
      <c r="AF562" s="379"/>
      <c r="AG562" s="379"/>
      <c r="AH562" s="379"/>
      <c r="AI562" s="379"/>
      <c r="AJ562" s="379"/>
      <c r="AK562" s="379"/>
      <c r="AL562" s="379"/>
      <c r="AM562" s="379"/>
      <c r="AO562" s="379"/>
      <c r="AP562" s="379"/>
      <c r="AQ562" s="379"/>
      <c r="AR562" s="379"/>
      <c r="AS562" s="379"/>
      <c r="AT562" s="379"/>
      <c r="AU562" s="379"/>
      <c r="AV562" s="379"/>
    </row>
    <row r="563" spans="1:48" ht="15.75" customHeight="1">
      <c r="A563" s="1"/>
      <c r="B563" s="1"/>
      <c r="C563" s="1"/>
      <c r="D563" s="1"/>
      <c r="E563" s="1"/>
      <c r="F563" s="1"/>
      <c r="G563" s="1"/>
      <c r="H563" s="1"/>
      <c r="I563" s="379"/>
      <c r="J563" s="379"/>
      <c r="K563" s="379"/>
      <c r="L563" s="379"/>
      <c r="M563" s="379"/>
      <c r="N563" s="379"/>
      <c r="O563" s="379"/>
      <c r="P563" s="379"/>
      <c r="Q563" s="379"/>
      <c r="R563" s="379"/>
      <c r="S563" s="379"/>
      <c r="T563" s="379"/>
      <c r="U563" s="379"/>
      <c r="V563" s="379"/>
      <c r="W563" s="379"/>
      <c r="X563" s="379"/>
      <c r="Y563" s="379"/>
      <c r="Z563" s="379"/>
      <c r="AA563" s="379"/>
      <c r="AB563" s="379"/>
      <c r="AC563" s="379"/>
      <c r="AD563" s="379"/>
      <c r="AE563" s="379"/>
      <c r="AF563" s="379"/>
      <c r="AG563" s="379"/>
      <c r="AH563" s="379"/>
      <c r="AI563" s="379"/>
      <c r="AJ563" s="379"/>
      <c r="AK563" s="379"/>
      <c r="AL563" s="379"/>
      <c r="AM563" s="379"/>
      <c r="AO563" s="379"/>
      <c r="AP563" s="379"/>
      <c r="AQ563" s="379"/>
      <c r="AR563" s="379"/>
      <c r="AS563" s="379"/>
      <c r="AT563" s="379"/>
      <c r="AU563" s="379"/>
      <c r="AV563" s="379"/>
    </row>
    <row r="564" spans="1:48" ht="15.75" customHeight="1">
      <c r="A564" s="1"/>
      <c r="B564" s="1"/>
      <c r="C564" s="1"/>
      <c r="D564" s="1"/>
      <c r="E564" s="1"/>
      <c r="F564" s="1"/>
      <c r="G564" s="1"/>
      <c r="H564" s="1"/>
      <c r="I564" s="379"/>
      <c r="J564" s="379"/>
      <c r="K564" s="379"/>
      <c r="L564" s="379"/>
      <c r="M564" s="379"/>
      <c r="N564" s="379"/>
      <c r="O564" s="379"/>
      <c r="P564" s="379"/>
      <c r="Q564" s="379"/>
      <c r="R564" s="379"/>
      <c r="S564" s="379"/>
      <c r="T564" s="379"/>
      <c r="U564" s="379"/>
      <c r="V564" s="379"/>
      <c r="W564" s="379"/>
      <c r="X564" s="379"/>
      <c r="Y564" s="379"/>
      <c r="Z564" s="379"/>
      <c r="AA564" s="379"/>
      <c r="AB564" s="379"/>
      <c r="AC564" s="379"/>
      <c r="AD564" s="379"/>
      <c r="AE564" s="379"/>
      <c r="AF564" s="379"/>
      <c r="AG564" s="379"/>
      <c r="AH564" s="379"/>
      <c r="AI564" s="379"/>
      <c r="AJ564" s="379"/>
      <c r="AK564" s="379"/>
      <c r="AL564" s="379"/>
      <c r="AM564" s="379"/>
      <c r="AO564" s="379"/>
      <c r="AP564" s="379"/>
      <c r="AQ564" s="379"/>
      <c r="AR564" s="379"/>
      <c r="AS564" s="379"/>
      <c r="AT564" s="379"/>
      <c r="AU564" s="379"/>
      <c r="AV564" s="379"/>
    </row>
    <row r="565" spans="1:48" ht="15.75" customHeight="1">
      <c r="A565" s="1"/>
      <c r="B565" s="1"/>
      <c r="C565" s="1"/>
      <c r="D565" s="1"/>
      <c r="E565" s="1"/>
      <c r="F565" s="1"/>
      <c r="G565" s="1"/>
      <c r="H565" s="1"/>
      <c r="I565" s="379"/>
      <c r="J565" s="379"/>
      <c r="K565" s="379"/>
      <c r="L565" s="379"/>
      <c r="M565" s="379"/>
      <c r="N565" s="379"/>
      <c r="O565" s="379"/>
      <c r="P565" s="379"/>
      <c r="Q565" s="379"/>
      <c r="R565" s="379"/>
      <c r="S565" s="379"/>
      <c r="T565" s="379"/>
      <c r="U565" s="379"/>
      <c r="V565" s="379"/>
      <c r="W565" s="379"/>
      <c r="X565" s="379"/>
      <c r="Y565" s="379"/>
      <c r="Z565" s="379"/>
      <c r="AA565" s="379"/>
      <c r="AB565" s="379"/>
      <c r="AC565" s="379"/>
      <c r="AD565" s="379"/>
      <c r="AE565" s="379"/>
      <c r="AF565" s="379"/>
      <c r="AG565" s="379"/>
      <c r="AH565" s="379"/>
      <c r="AI565" s="379"/>
      <c r="AJ565" s="379"/>
      <c r="AK565" s="379"/>
      <c r="AL565" s="379"/>
      <c r="AM565" s="379"/>
      <c r="AO565" s="379"/>
      <c r="AP565" s="379"/>
      <c r="AQ565" s="379"/>
      <c r="AR565" s="379"/>
      <c r="AS565" s="379"/>
      <c r="AT565" s="379"/>
      <c r="AU565" s="379"/>
      <c r="AV565" s="379"/>
    </row>
    <row r="566" spans="1:48" ht="15.75" customHeight="1">
      <c r="A566" s="1"/>
      <c r="B566" s="1"/>
      <c r="C566" s="1"/>
      <c r="D566" s="1"/>
      <c r="E566" s="1"/>
      <c r="F566" s="1"/>
      <c r="G566" s="1"/>
      <c r="H566" s="1"/>
      <c r="I566" s="379"/>
      <c r="J566" s="379"/>
      <c r="K566" s="379"/>
      <c r="L566" s="379"/>
      <c r="M566" s="379"/>
      <c r="N566" s="379"/>
      <c r="O566" s="379"/>
      <c r="P566" s="379"/>
      <c r="Q566" s="379"/>
      <c r="R566" s="379"/>
      <c r="S566" s="379"/>
      <c r="T566" s="379"/>
      <c r="U566" s="379"/>
      <c r="V566" s="379"/>
      <c r="W566" s="379"/>
      <c r="X566" s="379"/>
      <c r="Y566" s="379"/>
      <c r="Z566" s="379"/>
      <c r="AA566" s="379"/>
      <c r="AB566" s="379"/>
      <c r="AC566" s="379"/>
      <c r="AD566" s="379"/>
      <c r="AE566" s="379"/>
      <c r="AF566" s="379"/>
      <c r="AG566" s="379"/>
      <c r="AH566" s="379"/>
      <c r="AI566" s="379"/>
      <c r="AJ566" s="379"/>
      <c r="AK566" s="379"/>
      <c r="AL566" s="379"/>
      <c r="AM566" s="379"/>
      <c r="AO566" s="379"/>
      <c r="AP566" s="379"/>
      <c r="AQ566" s="379"/>
      <c r="AR566" s="379"/>
      <c r="AS566" s="379"/>
      <c r="AT566" s="379"/>
      <c r="AU566" s="379"/>
      <c r="AV566" s="379"/>
    </row>
    <row r="567" spans="1:48" ht="15.75" customHeight="1">
      <c r="A567" s="1"/>
      <c r="B567" s="1"/>
      <c r="C567" s="1"/>
      <c r="D567" s="1"/>
      <c r="E567" s="1"/>
      <c r="F567" s="1"/>
      <c r="G567" s="1"/>
      <c r="H567" s="1"/>
      <c r="I567" s="379"/>
      <c r="J567" s="379"/>
      <c r="K567" s="379"/>
      <c r="L567" s="379"/>
      <c r="M567" s="379"/>
      <c r="N567" s="379"/>
      <c r="O567" s="379"/>
      <c r="P567" s="379"/>
      <c r="Q567" s="379"/>
      <c r="R567" s="379"/>
      <c r="S567" s="379"/>
      <c r="T567" s="379"/>
      <c r="U567" s="379"/>
      <c r="V567" s="379"/>
      <c r="W567" s="379"/>
      <c r="X567" s="379"/>
      <c r="Y567" s="379"/>
      <c r="Z567" s="379"/>
      <c r="AA567" s="379"/>
      <c r="AB567" s="379"/>
      <c r="AC567" s="379"/>
      <c r="AD567" s="379"/>
      <c r="AE567" s="379"/>
      <c r="AF567" s="379"/>
      <c r="AG567" s="379"/>
      <c r="AH567" s="379"/>
      <c r="AI567" s="379"/>
      <c r="AJ567" s="379"/>
      <c r="AK567" s="379"/>
      <c r="AL567" s="379"/>
      <c r="AM567" s="379"/>
      <c r="AO567" s="379"/>
      <c r="AP567" s="379"/>
      <c r="AQ567" s="379"/>
      <c r="AR567" s="379"/>
      <c r="AS567" s="379"/>
      <c r="AT567" s="379"/>
      <c r="AU567" s="379"/>
      <c r="AV567" s="379"/>
    </row>
    <row r="568" spans="1:48" ht="15.75" customHeight="1">
      <c r="A568" s="1"/>
      <c r="B568" s="1"/>
      <c r="C568" s="1"/>
      <c r="D568" s="1"/>
      <c r="E568" s="1"/>
      <c r="F568" s="1"/>
      <c r="G568" s="1"/>
      <c r="H568" s="1"/>
      <c r="I568" s="379"/>
      <c r="J568" s="379"/>
      <c r="K568" s="379"/>
      <c r="L568" s="379"/>
      <c r="M568" s="379"/>
      <c r="N568" s="379"/>
      <c r="O568" s="379"/>
      <c r="P568" s="379"/>
      <c r="Q568" s="379"/>
      <c r="R568" s="379"/>
      <c r="S568" s="379"/>
      <c r="T568" s="379"/>
      <c r="U568" s="379"/>
      <c r="V568" s="379"/>
      <c r="W568" s="379"/>
      <c r="X568" s="379"/>
      <c r="Y568" s="379"/>
      <c r="Z568" s="379"/>
      <c r="AA568" s="379"/>
      <c r="AB568" s="379"/>
      <c r="AC568" s="379"/>
      <c r="AD568" s="379"/>
      <c r="AE568" s="379"/>
      <c r="AF568" s="379"/>
      <c r="AG568" s="379"/>
      <c r="AH568" s="379"/>
      <c r="AI568" s="379"/>
      <c r="AJ568" s="379"/>
      <c r="AK568" s="379"/>
      <c r="AL568" s="379"/>
      <c r="AM568" s="379"/>
      <c r="AO568" s="379"/>
      <c r="AP568" s="379"/>
      <c r="AQ568" s="379"/>
      <c r="AR568" s="379"/>
      <c r="AS568" s="379"/>
      <c r="AT568" s="379"/>
      <c r="AU568" s="379"/>
      <c r="AV568" s="379"/>
    </row>
    <row r="569" spans="1:48" ht="15.75" customHeight="1">
      <c r="A569" s="1"/>
      <c r="B569" s="1"/>
      <c r="C569" s="1"/>
      <c r="D569" s="1"/>
      <c r="E569" s="1"/>
      <c r="F569" s="1"/>
      <c r="G569" s="1"/>
      <c r="H569" s="1"/>
      <c r="I569" s="379"/>
      <c r="J569" s="379"/>
      <c r="K569" s="379"/>
      <c r="L569" s="379"/>
      <c r="M569" s="379"/>
      <c r="N569" s="379"/>
      <c r="O569" s="379"/>
      <c r="P569" s="379"/>
      <c r="Q569" s="379"/>
      <c r="R569" s="379"/>
      <c r="S569" s="379"/>
      <c r="T569" s="379"/>
      <c r="U569" s="379"/>
      <c r="V569" s="379"/>
      <c r="W569" s="379"/>
      <c r="X569" s="379"/>
      <c r="Y569" s="379"/>
      <c r="Z569" s="379"/>
      <c r="AA569" s="379"/>
      <c r="AB569" s="379"/>
      <c r="AC569" s="379"/>
      <c r="AD569" s="379"/>
      <c r="AE569" s="379"/>
      <c r="AF569" s="379"/>
      <c r="AG569" s="379"/>
      <c r="AH569" s="379"/>
      <c r="AI569" s="379"/>
      <c r="AJ569" s="379"/>
      <c r="AK569" s="379"/>
      <c r="AL569" s="379"/>
      <c r="AM569" s="379"/>
      <c r="AO569" s="379"/>
      <c r="AP569" s="379"/>
      <c r="AQ569" s="379"/>
      <c r="AR569" s="379"/>
      <c r="AS569" s="379"/>
      <c r="AT569" s="379"/>
      <c r="AU569" s="379"/>
      <c r="AV569" s="379"/>
    </row>
    <row r="570" spans="1:48" ht="15.75" customHeight="1">
      <c r="A570" s="1"/>
      <c r="B570" s="1"/>
      <c r="C570" s="1"/>
      <c r="D570" s="1"/>
      <c r="E570" s="1"/>
      <c r="F570" s="1"/>
      <c r="G570" s="1"/>
      <c r="H570" s="1"/>
      <c r="I570" s="379"/>
      <c r="J570" s="379"/>
      <c r="K570" s="379"/>
      <c r="L570" s="379"/>
      <c r="M570" s="379"/>
      <c r="N570" s="379"/>
      <c r="O570" s="379"/>
      <c r="P570" s="379"/>
      <c r="Q570" s="379"/>
      <c r="R570" s="379"/>
      <c r="S570" s="379"/>
      <c r="T570" s="379"/>
      <c r="U570" s="379"/>
      <c r="V570" s="379"/>
      <c r="W570" s="379"/>
      <c r="X570" s="379"/>
      <c r="Y570" s="379"/>
      <c r="Z570" s="379"/>
      <c r="AA570" s="379"/>
      <c r="AB570" s="379"/>
      <c r="AC570" s="379"/>
      <c r="AD570" s="379"/>
      <c r="AE570" s="379"/>
      <c r="AF570" s="379"/>
      <c r="AG570" s="379"/>
      <c r="AH570" s="379"/>
      <c r="AI570" s="379"/>
      <c r="AJ570" s="379"/>
      <c r="AK570" s="379"/>
      <c r="AL570" s="379"/>
      <c r="AM570" s="379"/>
      <c r="AO570" s="379"/>
      <c r="AP570" s="379"/>
      <c r="AQ570" s="379"/>
      <c r="AR570" s="379"/>
      <c r="AS570" s="379"/>
      <c r="AT570" s="379"/>
      <c r="AU570" s="379"/>
      <c r="AV570" s="379"/>
    </row>
    <row r="571" spans="1:48" ht="15.75" customHeight="1">
      <c r="A571" s="1"/>
      <c r="B571" s="1"/>
      <c r="C571" s="1"/>
      <c r="D571" s="1"/>
      <c r="E571" s="1"/>
      <c r="F571" s="1"/>
      <c r="G571" s="1"/>
      <c r="H571" s="1"/>
      <c r="I571" s="379"/>
      <c r="J571" s="379"/>
      <c r="K571" s="379"/>
      <c r="L571" s="379"/>
      <c r="M571" s="379"/>
      <c r="N571" s="379"/>
      <c r="O571" s="379"/>
      <c r="P571" s="379"/>
      <c r="Q571" s="379"/>
      <c r="R571" s="379"/>
      <c r="S571" s="379"/>
      <c r="T571" s="379"/>
      <c r="U571" s="379"/>
      <c r="V571" s="379"/>
      <c r="W571" s="379"/>
      <c r="X571" s="379"/>
      <c r="Y571" s="379"/>
      <c r="Z571" s="379"/>
      <c r="AA571" s="379"/>
      <c r="AB571" s="379"/>
      <c r="AC571" s="379"/>
      <c r="AD571" s="379"/>
      <c r="AE571" s="379"/>
      <c r="AF571" s="379"/>
      <c r="AG571" s="379"/>
      <c r="AH571" s="379"/>
      <c r="AI571" s="379"/>
      <c r="AJ571" s="379"/>
      <c r="AK571" s="379"/>
      <c r="AL571" s="379"/>
      <c r="AM571" s="379"/>
      <c r="AO571" s="379"/>
      <c r="AP571" s="379"/>
      <c r="AQ571" s="379"/>
      <c r="AR571" s="379"/>
      <c r="AS571" s="379"/>
      <c r="AT571" s="379"/>
      <c r="AU571" s="379"/>
      <c r="AV571" s="379"/>
    </row>
    <row r="572" spans="1:48" ht="15.75" customHeight="1">
      <c r="A572" s="1"/>
      <c r="B572" s="1"/>
      <c r="C572" s="1"/>
      <c r="D572" s="1"/>
      <c r="E572" s="1"/>
      <c r="F572" s="1"/>
      <c r="G572" s="1"/>
      <c r="H572" s="1"/>
      <c r="I572" s="379"/>
      <c r="J572" s="379"/>
      <c r="K572" s="379"/>
      <c r="L572" s="379"/>
      <c r="M572" s="379"/>
      <c r="N572" s="379"/>
      <c r="O572" s="379"/>
      <c r="P572" s="379"/>
      <c r="Q572" s="379"/>
      <c r="R572" s="379"/>
      <c r="S572" s="379"/>
      <c r="T572" s="379"/>
      <c r="U572" s="379"/>
      <c r="V572" s="379"/>
      <c r="W572" s="379"/>
      <c r="X572" s="379"/>
      <c r="Y572" s="379"/>
      <c r="Z572" s="379"/>
      <c r="AA572" s="379"/>
      <c r="AB572" s="379"/>
      <c r="AC572" s="379"/>
      <c r="AD572" s="379"/>
      <c r="AE572" s="379"/>
      <c r="AF572" s="379"/>
      <c r="AG572" s="379"/>
      <c r="AH572" s="379"/>
      <c r="AI572" s="379"/>
      <c r="AJ572" s="379"/>
      <c r="AK572" s="379"/>
      <c r="AL572" s="379"/>
      <c r="AM572" s="379"/>
      <c r="AO572" s="379"/>
      <c r="AP572" s="379"/>
      <c r="AQ572" s="379"/>
      <c r="AR572" s="379"/>
      <c r="AS572" s="379"/>
      <c r="AT572" s="379"/>
      <c r="AU572" s="379"/>
      <c r="AV572" s="379"/>
    </row>
    <row r="573" spans="1:48" ht="15.75" customHeight="1">
      <c r="A573" s="1"/>
      <c r="B573" s="1"/>
      <c r="C573" s="1"/>
      <c r="D573" s="1"/>
      <c r="E573" s="1"/>
      <c r="F573" s="1"/>
      <c r="G573" s="1"/>
      <c r="H573" s="1"/>
      <c r="I573" s="379"/>
      <c r="J573" s="379"/>
      <c r="K573" s="379"/>
      <c r="L573" s="379"/>
      <c r="M573" s="379"/>
      <c r="N573" s="379"/>
      <c r="O573" s="379"/>
      <c r="P573" s="379"/>
      <c r="Q573" s="379"/>
      <c r="R573" s="379"/>
      <c r="S573" s="379"/>
      <c r="T573" s="379"/>
      <c r="U573" s="379"/>
      <c r="V573" s="379"/>
      <c r="W573" s="379"/>
      <c r="X573" s="379"/>
      <c r="Y573" s="379"/>
      <c r="Z573" s="379"/>
      <c r="AA573" s="379"/>
      <c r="AB573" s="379"/>
      <c r="AC573" s="379"/>
      <c r="AD573" s="379"/>
      <c r="AE573" s="379"/>
      <c r="AF573" s="379"/>
      <c r="AG573" s="379"/>
      <c r="AH573" s="379"/>
      <c r="AI573" s="379"/>
      <c r="AJ573" s="379"/>
      <c r="AK573" s="379"/>
      <c r="AL573" s="379"/>
      <c r="AM573" s="379"/>
      <c r="AO573" s="379"/>
      <c r="AP573" s="379"/>
      <c r="AQ573" s="379"/>
      <c r="AR573" s="379"/>
      <c r="AS573" s="379"/>
      <c r="AT573" s="379"/>
      <c r="AU573" s="379"/>
      <c r="AV573" s="379"/>
    </row>
    <row r="574" spans="1:48" ht="15.75" customHeight="1">
      <c r="A574" s="1"/>
      <c r="B574" s="1"/>
      <c r="C574" s="1"/>
      <c r="D574" s="1"/>
      <c r="E574" s="1"/>
      <c r="F574" s="1"/>
      <c r="G574" s="1"/>
      <c r="H574" s="1"/>
      <c r="I574" s="379"/>
      <c r="J574" s="379"/>
      <c r="K574" s="379"/>
      <c r="L574" s="379"/>
      <c r="M574" s="379"/>
      <c r="N574" s="379"/>
      <c r="O574" s="379"/>
      <c r="P574" s="379"/>
      <c r="Q574" s="379"/>
      <c r="R574" s="379"/>
      <c r="S574" s="379"/>
      <c r="T574" s="379"/>
      <c r="U574" s="379"/>
      <c r="V574" s="379"/>
      <c r="W574" s="379"/>
      <c r="X574" s="379"/>
      <c r="Y574" s="379"/>
      <c r="Z574" s="379"/>
      <c r="AA574" s="379"/>
      <c r="AB574" s="379"/>
      <c r="AC574" s="379"/>
      <c r="AD574" s="379"/>
      <c r="AE574" s="379"/>
      <c r="AF574" s="379"/>
      <c r="AG574" s="379"/>
      <c r="AH574" s="379"/>
      <c r="AI574" s="379"/>
      <c r="AJ574" s="379"/>
      <c r="AK574" s="379"/>
      <c r="AL574" s="379"/>
      <c r="AM574" s="379"/>
      <c r="AO574" s="379"/>
      <c r="AP574" s="379"/>
      <c r="AQ574" s="379"/>
      <c r="AR574" s="379"/>
      <c r="AS574" s="379"/>
      <c r="AT574" s="379"/>
      <c r="AU574" s="379"/>
      <c r="AV574" s="379"/>
    </row>
    <row r="575" spans="1:48" ht="15.75" customHeight="1">
      <c r="A575" s="1"/>
      <c r="B575" s="1"/>
      <c r="C575" s="1"/>
      <c r="D575" s="1"/>
      <c r="E575" s="1"/>
      <c r="F575" s="1"/>
      <c r="G575" s="1"/>
      <c r="H575" s="1"/>
      <c r="I575" s="379"/>
      <c r="J575" s="379"/>
      <c r="K575" s="379"/>
      <c r="L575" s="379"/>
      <c r="M575" s="379"/>
      <c r="N575" s="379"/>
      <c r="O575" s="379"/>
      <c r="P575" s="379"/>
      <c r="Q575" s="379"/>
      <c r="R575" s="379"/>
      <c r="S575" s="379"/>
      <c r="T575" s="379"/>
      <c r="U575" s="379"/>
      <c r="V575" s="379"/>
      <c r="W575" s="379"/>
      <c r="X575" s="379"/>
      <c r="Y575" s="379"/>
      <c r="Z575" s="379"/>
      <c r="AA575" s="379"/>
      <c r="AB575" s="379"/>
      <c r="AC575" s="379"/>
      <c r="AD575" s="379"/>
      <c r="AE575" s="379"/>
      <c r="AF575" s="379"/>
      <c r="AG575" s="379"/>
      <c r="AH575" s="379"/>
      <c r="AI575" s="379"/>
      <c r="AJ575" s="379"/>
      <c r="AK575" s="379"/>
      <c r="AL575" s="379"/>
      <c r="AM575" s="379"/>
      <c r="AO575" s="379"/>
      <c r="AP575" s="379"/>
      <c r="AQ575" s="379"/>
      <c r="AR575" s="379"/>
      <c r="AS575" s="379"/>
      <c r="AT575" s="379"/>
      <c r="AU575" s="379"/>
      <c r="AV575" s="379"/>
    </row>
    <row r="576" spans="1:48" ht="15.75" customHeight="1">
      <c r="A576" s="1"/>
      <c r="B576" s="1"/>
      <c r="C576" s="1"/>
      <c r="D576" s="1"/>
      <c r="E576" s="1"/>
      <c r="F576" s="1"/>
      <c r="G576" s="1"/>
      <c r="H576" s="1"/>
      <c r="I576" s="379"/>
      <c r="J576" s="379"/>
      <c r="K576" s="379"/>
      <c r="L576" s="379"/>
      <c r="M576" s="379"/>
      <c r="N576" s="379"/>
      <c r="O576" s="379"/>
      <c r="P576" s="379"/>
      <c r="Q576" s="379"/>
      <c r="R576" s="379"/>
      <c r="S576" s="379"/>
      <c r="T576" s="379"/>
      <c r="U576" s="379"/>
      <c r="V576" s="379"/>
      <c r="W576" s="379"/>
      <c r="X576" s="379"/>
      <c r="Y576" s="379"/>
      <c r="Z576" s="379"/>
      <c r="AA576" s="379"/>
      <c r="AB576" s="379"/>
      <c r="AC576" s="379"/>
      <c r="AD576" s="379"/>
      <c r="AE576" s="379"/>
      <c r="AF576" s="379"/>
      <c r="AG576" s="379"/>
      <c r="AH576" s="379"/>
      <c r="AI576" s="379"/>
      <c r="AJ576" s="379"/>
      <c r="AK576" s="379"/>
      <c r="AL576" s="379"/>
      <c r="AM576" s="379"/>
      <c r="AO576" s="379"/>
      <c r="AP576" s="379"/>
      <c r="AQ576" s="379"/>
      <c r="AR576" s="379"/>
      <c r="AS576" s="379"/>
      <c r="AT576" s="379"/>
      <c r="AU576" s="379"/>
      <c r="AV576" s="379"/>
    </row>
    <row r="577" spans="1:48" ht="15.75" customHeight="1">
      <c r="A577" s="1"/>
      <c r="B577" s="1"/>
      <c r="C577" s="1"/>
      <c r="D577" s="1"/>
      <c r="E577" s="1"/>
      <c r="F577" s="1"/>
      <c r="G577" s="1"/>
      <c r="H577" s="1"/>
      <c r="I577" s="379"/>
      <c r="J577" s="379"/>
      <c r="K577" s="379"/>
      <c r="L577" s="379"/>
      <c r="M577" s="379"/>
      <c r="N577" s="379"/>
      <c r="O577" s="379"/>
      <c r="P577" s="379"/>
      <c r="Q577" s="379"/>
      <c r="R577" s="379"/>
      <c r="S577" s="379"/>
      <c r="T577" s="379"/>
      <c r="U577" s="379"/>
      <c r="V577" s="379"/>
      <c r="W577" s="379"/>
      <c r="X577" s="379"/>
      <c r="Y577" s="379"/>
      <c r="Z577" s="379"/>
      <c r="AA577" s="379"/>
      <c r="AB577" s="379"/>
      <c r="AC577" s="379"/>
      <c r="AD577" s="379"/>
      <c r="AE577" s="379"/>
      <c r="AF577" s="379"/>
      <c r="AG577" s="379"/>
      <c r="AH577" s="379"/>
      <c r="AI577" s="379"/>
      <c r="AJ577" s="379"/>
      <c r="AK577" s="379"/>
      <c r="AL577" s="379"/>
      <c r="AM577" s="379"/>
      <c r="AO577" s="379"/>
      <c r="AP577" s="379"/>
      <c r="AQ577" s="379"/>
      <c r="AR577" s="379"/>
      <c r="AS577" s="379"/>
      <c r="AT577" s="379"/>
      <c r="AU577" s="379"/>
      <c r="AV577" s="379"/>
    </row>
    <row r="578" spans="1:48" ht="15.75" customHeight="1">
      <c r="A578" s="1"/>
      <c r="B578" s="1"/>
      <c r="C578" s="1"/>
      <c r="D578" s="1"/>
      <c r="E578" s="1"/>
      <c r="F578" s="1"/>
      <c r="G578" s="1"/>
      <c r="H578" s="1"/>
      <c r="I578" s="379"/>
      <c r="J578" s="379"/>
      <c r="K578" s="379"/>
      <c r="L578" s="379"/>
      <c r="M578" s="379"/>
      <c r="N578" s="379"/>
      <c r="O578" s="379"/>
      <c r="P578" s="379"/>
      <c r="Q578" s="379"/>
      <c r="R578" s="379"/>
      <c r="S578" s="379"/>
      <c r="T578" s="379"/>
      <c r="U578" s="379"/>
      <c r="V578" s="379"/>
      <c r="W578" s="379"/>
      <c r="X578" s="379"/>
      <c r="Y578" s="379"/>
      <c r="Z578" s="379"/>
      <c r="AA578" s="379"/>
      <c r="AB578" s="379"/>
      <c r="AC578" s="379"/>
      <c r="AD578" s="379"/>
      <c r="AE578" s="379"/>
      <c r="AF578" s="379"/>
      <c r="AG578" s="379"/>
      <c r="AH578" s="379"/>
      <c r="AI578" s="379"/>
      <c r="AJ578" s="379"/>
      <c r="AK578" s="379"/>
      <c r="AL578" s="379"/>
      <c r="AM578" s="379"/>
      <c r="AO578" s="379"/>
      <c r="AP578" s="379"/>
      <c r="AQ578" s="379"/>
      <c r="AR578" s="379"/>
      <c r="AS578" s="379"/>
      <c r="AT578" s="379"/>
      <c r="AU578" s="379"/>
      <c r="AV578" s="379"/>
    </row>
    <row r="579" spans="1:48" ht="15.75" customHeight="1">
      <c r="A579" s="1"/>
      <c r="B579" s="1"/>
      <c r="C579" s="1"/>
      <c r="D579" s="1"/>
      <c r="E579" s="1"/>
      <c r="F579" s="1"/>
      <c r="G579" s="1"/>
      <c r="H579" s="1"/>
      <c r="I579" s="379"/>
      <c r="J579" s="379"/>
      <c r="K579" s="379"/>
      <c r="L579" s="379"/>
      <c r="M579" s="379"/>
      <c r="N579" s="379"/>
      <c r="O579" s="379"/>
      <c r="P579" s="379"/>
      <c r="Q579" s="379"/>
      <c r="R579" s="379"/>
      <c r="S579" s="379"/>
      <c r="T579" s="379"/>
      <c r="U579" s="379"/>
      <c r="V579" s="379"/>
      <c r="W579" s="379"/>
      <c r="X579" s="379"/>
      <c r="Y579" s="379"/>
      <c r="Z579" s="379"/>
      <c r="AA579" s="379"/>
      <c r="AB579" s="379"/>
      <c r="AC579" s="379"/>
      <c r="AD579" s="379"/>
      <c r="AE579" s="379"/>
      <c r="AF579" s="379"/>
      <c r="AG579" s="379"/>
      <c r="AH579" s="379"/>
      <c r="AI579" s="379"/>
      <c r="AJ579" s="379"/>
      <c r="AK579" s="379"/>
      <c r="AL579" s="379"/>
      <c r="AM579" s="379"/>
      <c r="AO579" s="379"/>
      <c r="AP579" s="379"/>
      <c r="AQ579" s="379"/>
      <c r="AR579" s="379"/>
      <c r="AS579" s="379"/>
      <c r="AT579" s="379"/>
      <c r="AU579" s="379"/>
      <c r="AV579" s="379"/>
    </row>
    <row r="580" spans="1:48" ht="15.75" customHeight="1">
      <c r="A580" s="1"/>
      <c r="B580" s="1"/>
      <c r="C580" s="1"/>
      <c r="D580" s="1"/>
      <c r="E580" s="1"/>
      <c r="F580" s="1"/>
      <c r="G580" s="1"/>
      <c r="H580" s="1"/>
      <c r="I580" s="379"/>
      <c r="J580" s="379"/>
      <c r="K580" s="379"/>
      <c r="L580" s="379"/>
      <c r="M580" s="379"/>
      <c r="N580" s="379"/>
      <c r="O580" s="379"/>
      <c r="P580" s="379"/>
      <c r="Q580" s="379"/>
      <c r="R580" s="379"/>
      <c r="S580" s="379"/>
      <c r="T580" s="379"/>
      <c r="U580" s="379"/>
      <c r="V580" s="379"/>
      <c r="W580" s="379"/>
      <c r="X580" s="379"/>
      <c r="Y580" s="379"/>
      <c r="Z580" s="379"/>
      <c r="AA580" s="379"/>
      <c r="AB580" s="379"/>
      <c r="AC580" s="379"/>
      <c r="AD580" s="379"/>
      <c r="AE580" s="379"/>
      <c r="AF580" s="379"/>
      <c r="AG580" s="379"/>
      <c r="AH580" s="379"/>
      <c r="AI580" s="379"/>
      <c r="AJ580" s="379"/>
      <c r="AK580" s="379"/>
      <c r="AL580" s="379"/>
      <c r="AM580" s="379"/>
      <c r="AO580" s="379"/>
      <c r="AP580" s="379"/>
      <c r="AQ580" s="379"/>
      <c r="AR580" s="379"/>
      <c r="AS580" s="379"/>
      <c r="AT580" s="379"/>
      <c r="AU580" s="379"/>
      <c r="AV580" s="379"/>
    </row>
    <row r="581" spans="1:48" ht="15.75" customHeight="1">
      <c r="A581" s="1"/>
      <c r="B581" s="1"/>
      <c r="C581" s="1"/>
      <c r="D581" s="1"/>
      <c r="E581" s="1"/>
      <c r="F581" s="1"/>
      <c r="G581" s="1"/>
      <c r="H581" s="1"/>
      <c r="I581" s="379"/>
      <c r="J581" s="379"/>
      <c r="K581" s="379"/>
      <c r="L581" s="379"/>
      <c r="M581" s="379"/>
      <c r="N581" s="379"/>
      <c r="O581" s="379"/>
      <c r="P581" s="379"/>
      <c r="Q581" s="379"/>
      <c r="R581" s="379"/>
      <c r="S581" s="379"/>
      <c r="T581" s="379"/>
      <c r="U581" s="379"/>
      <c r="V581" s="379"/>
      <c r="W581" s="379"/>
      <c r="X581" s="379"/>
      <c r="Y581" s="379"/>
      <c r="Z581" s="379"/>
      <c r="AA581" s="379"/>
      <c r="AB581" s="379"/>
      <c r="AC581" s="379"/>
      <c r="AD581" s="379"/>
      <c r="AE581" s="379"/>
      <c r="AF581" s="379"/>
      <c r="AG581" s="379"/>
      <c r="AH581" s="379"/>
      <c r="AI581" s="379"/>
      <c r="AJ581" s="379"/>
      <c r="AK581" s="379"/>
      <c r="AL581" s="379"/>
      <c r="AM581" s="379"/>
      <c r="AO581" s="379"/>
      <c r="AP581" s="379"/>
      <c r="AQ581" s="379"/>
      <c r="AR581" s="379"/>
      <c r="AS581" s="379"/>
      <c r="AT581" s="379"/>
      <c r="AU581" s="379"/>
      <c r="AV581" s="379"/>
    </row>
    <row r="582" spans="1:48" ht="15.75" customHeight="1">
      <c r="A582" s="1"/>
      <c r="B582" s="1"/>
      <c r="C582" s="1"/>
      <c r="D582" s="1"/>
      <c r="E582" s="1"/>
      <c r="F582" s="1"/>
      <c r="G582" s="1"/>
      <c r="H582" s="1"/>
      <c r="I582" s="379"/>
      <c r="J582" s="379"/>
      <c r="K582" s="379"/>
      <c r="L582" s="379"/>
      <c r="M582" s="379"/>
      <c r="N582" s="379"/>
      <c r="O582" s="379"/>
      <c r="P582" s="379"/>
      <c r="Q582" s="379"/>
      <c r="R582" s="379"/>
      <c r="S582" s="379"/>
      <c r="T582" s="379"/>
      <c r="U582" s="379"/>
      <c r="V582" s="379"/>
      <c r="W582" s="379"/>
      <c r="X582" s="379"/>
      <c r="Y582" s="379"/>
      <c r="Z582" s="379"/>
      <c r="AA582" s="379"/>
      <c r="AB582" s="379"/>
      <c r="AC582" s="379"/>
      <c r="AD582" s="379"/>
      <c r="AE582" s="379"/>
      <c r="AF582" s="379"/>
      <c r="AG582" s="379"/>
      <c r="AH582" s="379"/>
      <c r="AI582" s="379"/>
      <c r="AJ582" s="379"/>
      <c r="AK582" s="379"/>
      <c r="AL582" s="379"/>
      <c r="AM582" s="379"/>
      <c r="AO582" s="379"/>
      <c r="AP582" s="379"/>
      <c r="AQ582" s="379"/>
      <c r="AR582" s="379"/>
      <c r="AS582" s="379"/>
      <c r="AT582" s="379"/>
      <c r="AU582" s="379"/>
      <c r="AV582" s="379"/>
    </row>
    <row r="583" spans="1:48" ht="15.75" customHeight="1">
      <c r="A583" s="1"/>
      <c r="B583" s="1"/>
      <c r="C583" s="1"/>
      <c r="D583" s="1"/>
      <c r="E583" s="1"/>
      <c r="F583" s="1"/>
      <c r="G583" s="1"/>
      <c r="H583" s="1"/>
      <c r="I583" s="379"/>
      <c r="J583" s="379"/>
      <c r="K583" s="379"/>
      <c r="L583" s="379"/>
      <c r="M583" s="379"/>
      <c r="N583" s="379"/>
      <c r="O583" s="379"/>
      <c r="P583" s="379"/>
      <c r="Q583" s="379"/>
      <c r="R583" s="379"/>
      <c r="S583" s="379"/>
      <c r="T583" s="379"/>
      <c r="U583" s="379"/>
      <c r="V583" s="379"/>
      <c r="W583" s="379"/>
      <c r="X583" s="379"/>
      <c r="Y583" s="379"/>
      <c r="Z583" s="379"/>
      <c r="AA583" s="379"/>
      <c r="AB583" s="379"/>
      <c r="AC583" s="379"/>
      <c r="AD583" s="379"/>
      <c r="AE583" s="379"/>
      <c r="AF583" s="379"/>
      <c r="AG583" s="379"/>
      <c r="AH583" s="379"/>
      <c r="AI583" s="379"/>
      <c r="AJ583" s="379"/>
      <c r="AK583" s="379"/>
      <c r="AL583" s="379"/>
      <c r="AM583" s="379"/>
      <c r="AO583" s="379"/>
      <c r="AP583" s="379"/>
      <c r="AQ583" s="379"/>
      <c r="AR583" s="379"/>
      <c r="AS583" s="379"/>
      <c r="AT583" s="379"/>
      <c r="AU583" s="379"/>
      <c r="AV583" s="379"/>
    </row>
    <row r="584" spans="1:48" ht="15.75" customHeight="1">
      <c r="A584" s="1"/>
      <c r="B584" s="1"/>
      <c r="C584" s="1"/>
      <c r="D584" s="1"/>
      <c r="E584" s="1"/>
      <c r="F584" s="1"/>
      <c r="G584" s="1"/>
      <c r="H584" s="1"/>
      <c r="I584" s="379"/>
      <c r="J584" s="379"/>
      <c r="K584" s="379"/>
      <c r="L584" s="379"/>
      <c r="M584" s="379"/>
      <c r="N584" s="379"/>
      <c r="O584" s="379"/>
      <c r="P584" s="379"/>
      <c r="Q584" s="379"/>
      <c r="R584" s="379"/>
      <c r="S584" s="379"/>
      <c r="T584" s="379"/>
      <c r="U584" s="379"/>
      <c r="V584" s="379"/>
      <c r="W584" s="379"/>
      <c r="X584" s="379"/>
      <c r="Y584" s="379"/>
      <c r="Z584" s="379"/>
      <c r="AA584" s="379"/>
      <c r="AB584" s="379"/>
      <c r="AC584" s="379"/>
      <c r="AD584" s="379"/>
      <c r="AE584" s="379"/>
      <c r="AF584" s="379"/>
      <c r="AG584" s="379"/>
      <c r="AH584" s="379"/>
      <c r="AI584" s="379"/>
      <c r="AJ584" s="379"/>
      <c r="AK584" s="379"/>
      <c r="AL584" s="379"/>
      <c r="AM584" s="379"/>
      <c r="AO584" s="379"/>
      <c r="AP584" s="379"/>
      <c r="AQ584" s="379"/>
      <c r="AR584" s="379"/>
      <c r="AS584" s="379"/>
      <c r="AT584" s="379"/>
      <c r="AU584" s="379"/>
      <c r="AV584" s="379"/>
    </row>
    <row r="585" spans="1:48" ht="15.75" customHeight="1">
      <c r="A585" s="1"/>
      <c r="B585" s="1"/>
      <c r="C585" s="1"/>
      <c r="D585" s="1"/>
      <c r="E585" s="1"/>
      <c r="F585" s="1"/>
      <c r="G585" s="1"/>
      <c r="H585" s="1"/>
      <c r="I585" s="379"/>
      <c r="J585" s="379"/>
      <c r="K585" s="379"/>
      <c r="L585" s="379"/>
      <c r="M585" s="379"/>
      <c r="N585" s="379"/>
      <c r="O585" s="379"/>
      <c r="P585" s="379"/>
      <c r="Q585" s="379"/>
      <c r="R585" s="379"/>
      <c r="S585" s="379"/>
      <c r="T585" s="379"/>
      <c r="U585" s="379"/>
      <c r="V585" s="379"/>
      <c r="W585" s="379"/>
      <c r="X585" s="379"/>
      <c r="Y585" s="379"/>
      <c r="Z585" s="379"/>
      <c r="AA585" s="379"/>
      <c r="AB585" s="379"/>
      <c r="AC585" s="379"/>
      <c r="AD585" s="379"/>
      <c r="AE585" s="379"/>
      <c r="AF585" s="379"/>
      <c r="AG585" s="379"/>
      <c r="AH585" s="379"/>
      <c r="AI585" s="379"/>
      <c r="AJ585" s="379"/>
      <c r="AK585" s="379"/>
      <c r="AL585" s="379"/>
      <c r="AM585" s="379"/>
      <c r="AO585" s="379"/>
      <c r="AP585" s="379"/>
      <c r="AQ585" s="379"/>
      <c r="AR585" s="379"/>
      <c r="AS585" s="379"/>
      <c r="AT585" s="379"/>
      <c r="AU585" s="379"/>
      <c r="AV585" s="379"/>
    </row>
    <row r="586" spans="1:48" ht="15.75" customHeight="1">
      <c r="A586" s="1"/>
      <c r="B586" s="1"/>
      <c r="C586" s="1"/>
      <c r="D586" s="1"/>
      <c r="E586" s="1"/>
      <c r="F586" s="1"/>
      <c r="G586" s="1"/>
      <c r="H586" s="1"/>
      <c r="I586" s="379"/>
      <c r="J586" s="379"/>
      <c r="K586" s="379"/>
      <c r="L586" s="379"/>
      <c r="M586" s="379"/>
      <c r="N586" s="379"/>
      <c r="O586" s="379"/>
      <c r="P586" s="379"/>
      <c r="Q586" s="379"/>
      <c r="R586" s="379"/>
      <c r="S586" s="379"/>
      <c r="T586" s="379"/>
      <c r="U586" s="379"/>
      <c r="V586" s="379"/>
      <c r="W586" s="379"/>
      <c r="X586" s="379"/>
      <c r="Y586" s="379"/>
      <c r="Z586" s="379"/>
      <c r="AA586" s="379"/>
      <c r="AB586" s="379"/>
      <c r="AC586" s="379"/>
      <c r="AD586" s="379"/>
      <c r="AE586" s="379"/>
      <c r="AF586" s="379"/>
      <c r="AG586" s="379"/>
      <c r="AH586" s="379"/>
      <c r="AI586" s="379"/>
      <c r="AJ586" s="379"/>
      <c r="AK586" s="379"/>
      <c r="AL586" s="379"/>
      <c r="AM586" s="379"/>
      <c r="AO586" s="379"/>
      <c r="AP586" s="379"/>
      <c r="AQ586" s="379"/>
      <c r="AR586" s="379"/>
      <c r="AS586" s="379"/>
      <c r="AT586" s="379"/>
      <c r="AU586" s="379"/>
      <c r="AV586" s="379"/>
    </row>
    <row r="587" spans="1:48" ht="15.75" customHeight="1">
      <c r="A587" s="1"/>
      <c r="B587" s="1"/>
      <c r="C587" s="1"/>
      <c r="D587" s="1"/>
      <c r="E587" s="1"/>
      <c r="F587" s="1"/>
      <c r="G587" s="1"/>
      <c r="H587" s="1"/>
      <c r="I587" s="379"/>
      <c r="J587" s="379"/>
      <c r="K587" s="379"/>
      <c r="L587" s="379"/>
      <c r="M587" s="379"/>
      <c r="N587" s="379"/>
      <c r="O587" s="379"/>
      <c r="P587" s="379"/>
      <c r="Q587" s="379"/>
      <c r="R587" s="379"/>
      <c r="S587" s="379"/>
      <c r="T587" s="379"/>
      <c r="U587" s="379"/>
      <c r="V587" s="379"/>
      <c r="W587" s="379"/>
      <c r="X587" s="379"/>
      <c r="Y587" s="379"/>
      <c r="Z587" s="379"/>
      <c r="AA587" s="379"/>
      <c r="AB587" s="379"/>
      <c r="AC587" s="379"/>
      <c r="AD587" s="379"/>
      <c r="AE587" s="379"/>
      <c r="AF587" s="379"/>
      <c r="AG587" s="379"/>
      <c r="AH587" s="379"/>
      <c r="AI587" s="379"/>
      <c r="AJ587" s="379"/>
      <c r="AK587" s="379"/>
      <c r="AL587" s="379"/>
      <c r="AM587" s="379"/>
      <c r="AO587" s="379"/>
      <c r="AP587" s="379"/>
      <c r="AQ587" s="379"/>
      <c r="AR587" s="379"/>
      <c r="AS587" s="379"/>
      <c r="AT587" s="379"/>
      <c r="AU587" s="379"/>
      <c r="AV587" s="379"/>
    </row>
    <row r="588" spans="1:48" ht="15.75" customHeight="1">
      <c r="A588" s="1"/>
      <c r="B588" s="1"/>
      <c r="C588" s="1"/>
      <c r="D588" s="1"/>
      <c r="E588" s="1"/>
      <c r="F588" s="1"/>
      <c r="G588" s="1"/>
      <c r="H588" s="1"/>
      <c r="I588" s="379"/>
      <c r="J588" s="379"/>
      <c r="K588" s="379"/>
      <c r="L588" s="379"/>
      <c r="M588" s="379"/>
      <c r="N588" s="379"/>
      <c r="O588" s="379"/>
      <c r="P588" s="379"/>
      <c r="Q588" s="379"/>
      <c r="R588" s="379"/>
      <c r="S588" s="379"/>
      <c r="T588" s="379"/>
      <c r="U588" s="379"/>
      <c r="V588" s="379"/>
      <c r="W588" s="379"/>
      <c r="X588" s="379"/>
      <c r="Y588" s="379"/>
      <c r="Z588" s="379"/>
      <c r="AA588" s="379"/>
      <c r="AB588" s="379"/>
      <c r="AC588" s="379"/>
      <c r="AD588" s="379"/>
      <c r="AE588" s="379"/>
      <c r="AF588" s="379"/>
      <c r="AG588" s="379"/>
      <c r="AH588" s="379"/>
      <c r="AI588" s="379"/>
      <c r="AJ588" s="379"/>
      <c r="AK588" s="379"/>
      <c r="AL588" s="379"/>
      <c r="AM588" s="379"/>
      <c r="AO588" s="379"/>
      <c r="AP588" s="379"/>
      <c r="AQ588" s="379"/>
      <c r="AR588" s="379"/>
      <c r="AS588" s="379"/>
      <c r="AT588" s="379"/>
      <c r="AU588" s="379"/>
      <c r="AV588" s="379"/>
    </row>
    <row r="589" spans="1:48" ht="15.75" customHeight="1">
      <c r="A589" s="1"/>
      <c r="B589" s="1"/>
      <c r="C589" s="1"/>
      <c r="D589" s="1"/>
      <c r="E589" s="1"/>
      <c r="F589" s="1"/>
      <c r="G589" s="1"/>
      <c r="H589" s="1"/>
      <c r="I589" s="379"/>
      <c r="J589" s="379"/>
      <c r="K589" s="379"/>
      <c r="L589" s="379"/>
      <c r="M589" s="379"/>
      <c r="N589" s="379"/>
      <c r="O589" s="379"/>
      <c r="P589" s="379"/>
      <c r="Q589" s="379"/>
      <c r="R589" s="379"/>
      <c r="S589" s="379"/>
      <c r="T589" s="379"/>
      <c r="U589" s="379"/>
      <c r="V589" s="379"/>
      <c r="W589" s="379"/>
      <c r="X589" s="379"/>
      <c r="Y589" s="379"/>
      <c r="Z589" s="379"/>
      <c r="AA589" s="379"/>
      <c r="AB589" s="379"/>
      <c r="AC589" s="379"/>
      <c r="AD589" s="379"/>
      <c r="AE589" s="379"/>
      <c r="AF589" s="379"/>
      <c r="AG589" s="379"/>
      <c r="AH589" s="379"/>
      <c r="AI589" s="379"/>
      <c r="AJ589" s="379"/>
      <c r="AK589" s="379"/>
      <c r="AL589" s="379"/>
      <c r="AM589" s="379"/>
      <c r="AO589" s="379"/>
      <c r="AP589" s="379"/>
      <c r="AQ589" s="379"/>
      <c r="AR589" s="379"/>
      <c r="AS589" s="379"/>
      <c r="AT589" s="379"/>
      <c r="AU589" s="379"/>
      <c r="AV589" s="379"/>
    </row>
    <row r="590" spans="1:48" ht="15.75" customHeight="1">
      <c r="A590" s="1"/>
      <c r="B590" s="1"/>
      <c r="C590" s="1"/>
      <c r="D590" s="1"/>
      <c r="E590" s="1"/>
      <c r="F590" s="1"/>
      <c r="G590" s="1"/>
      <c r="H590" s="1"/>
      <c r="I590" s="379"/>
      <c r="J590" s="379"/>
      <c r="K590" s="379"/>
      <c r="L590" s="379"/>
      <c r="M590" s="379"/>
      <c r="N590" s="379"/>
      <c r="O590" s="379"/>
      <c r="P590" s="379"/>
      <c r="Q590" s="379"/>
      <c r="R590" s="379"/>
      <c r="S590" s="379"/>
      <c r="T590" s="379"/>
      <c r="U590" s="379"/>
      <c r="V590" s="379"/>
      <c r="W590" s="379"/>
      <c r="X590" s="379"/>
      <c r="Y590" s="379"/>
      <c r="Z590" s="379"/>
      <c r="AA590" s="379"/>
      <c r="AB590" s="379"/>
      <c r="AC590" s="379"/>
      <c r="AD590" s="379"/>
      <c r="AE590" s="379"/>
      <c r="AF590" s="379"/>
      <c r="AG590" s="379"/>
      <c r="AH590" s="379"/>
      <c r="AI590" s="379"/>
      <c r="AJ590" s="379"/>
      <c r="AK590" s="379"/>
      <c r="AL590" s="379"/>
      <c r="AM590" s="379"/>
      <c r="AO590" s="379"/>
      <c r="AP590" s="379"/>
      <c r="AQ590" s="379"/>
      <c r="AR590" s="379"/>
      <c r="AS590" s="379"/>
      <c r="AT590" s="379"/>
      <c r="AU590" s="379"/>
      <c r="AV590" s="379"/>
    </row>
    <row r="591" spans="1:48" ht="15.75" customHeight="1">
      <c r="A591" s="1"/>
      <c r="B591" s="1"/>
      <c r="C591" s="1"/>
      <c r="D591" s="1"/>
      <c r="E591" s="1"/>
      <c r="F591" s="1"/>
      <c r="G591" s="1"/>
      <c r="H591" s="1"/>
      <c r="I591" s="379"/>
      <c r="J591" s="379"/>
      <c r="K591" s="379"/>
      <c r="L591" s="379"/>
      <c r="M591" s="379"/>
      <c r="N591" s="379"/>
      <c r="O591" s="379"/>
      <c r="P591" s="379"/>
      <c r="Q591" s="379"/>
      <c r="R591" s="379"/>
      <c r="S591" s="379"/>
      <c r="T591" s="379"/>
      <c r="U591" s="379"/>
      <c r="V591" s="379"/>
      <c r="W591" s="379"/>
      <c r="X591" s="379"/>
      <c r="Y591" s="379"/>
      <c r="Z591" s="379"/>
      <c r="AA591" s="379"/>
      <c r="AB591" s="379"/>
      <c r="AC591" s="379"/>
      <c r="AD591" s="379"/>
      <c r="AE591" s="379"/>
      <c r="AF591" s="379"/>
      <c r="AG591" s="379"/>
      <c r="AH591" s="379"/>
      <c r="AI591" s="379"/>
      <c r="AJ591" s="379"/>
      <c r="AK591" s="379"/>
      <c r="AL591" s="379"/>
      <c r="AM591" s="379"/>
      <c r="AO591" s="379"/>
      <c r="AP591" s="379"/>
      <c r="AQ591" s="379"/>
      <c r="AR591" s="379"/>
      <c r="AS591" s="379"/>
      <c r="AT591" s="379"/>
      <c r="AU591" s="379"/>
      <c r="AV591" s="379"/>
    </row>
    <row r="592" spans="1:48" ht="15.75" customHeight="1">
      <c r="A592" s="1"/>
      <c r="B592" s="1"/>
      <c r="C592" s="1"/>
      <c r="D592" s="1"/>
      <c r="E592" s="1"/>
      <c r="F592" s="1"/>
      <c r="G592" s="1"/>
      <c r="H592" s="1"/>
      <c r="I592" s="379"/>
      <c r="J592" s="379"/>
      <c r="K592" s="379"/>
      <c r="L592" s="379"/>
      <c r="M592" s="379"/>
      <c r="N592" s="379"/>
      <c r="O592" s="379"/>
      <c r="P592" s="379"/>
      <c r="Q592" s="379"/>
      <c r="R592" s="379"/>
      <c r="S592" s="379"/>
      <c r="T592" s="379"/>
      <c r="U592" s="379"/>
      <c r="V592" s="379"/>
      <c r="W592" s="379"/>
      <c r="X592" s="379"/>
      <c r="Y592" s="379"/>
      <c r="Z592" s="379"/>
      <c r="AA592" s="379"/>
      <c r="AB592" s="379"/>
      <c r="AC592" s="379"/>
      <c r="AD592" s="379"/>
      <c r="AE592" s="379"/>
      <c r="AF592" s="379"/>
      <c r="AG592" s="379"/>
      <c r="AH592" s="379"/>
      <c r="AI592" s="379"/>
      <c r="AJ592" s="379"/>
      <c r="AK592" s="379"/>
      <c r="AL592" s="379"/>
      <c r="AM592" s="379"/>
      <c r="AO592" s="379"/>
      <c r="AP592" s="379"/>
      <c r="AQ592" s="379"/>
      <c r="AR592" s="379"/>
      <c r="AS592" s="379"/>
      <c r="AT592" s="379"/>
      <c r="AU592" s="379"/>
      <c r="AV592" s="379"/>
    </row>
    <row r="593" spans="1:48" ht="15.75" customHeight="1">
      <c r="A593" s="1"/>
      <c r="B593" s="1"/>
      <c r="C593" s="1"/>
      <c r="D593" s="1"/>
      <c r="E593" s="1"/>
      <c r="F593" s="1"/>
      <c r="G593" s="1"/>
      <c r="H593" s="1"/>
      <c r="I593" s="379"/>
      <c r="J593" s="379"/>
      <c r="K593" s="379"/>
      <c r="L593" s="379"/>
      <c r="M593" s="379"/>
      <c r="N593" s="379"/>
      <c r="O593" s="379"/>
      <c r="P593" s="379"/>
      <c r="Q593" s="379"/>
      <c r="R593" s="379"/>
      <c r="S593" s="379"/>
      <c r="T593" s="379"/>
      <c r="U593" s="379"/>
      <c r="V593" s="379"/>
      <c r="W593" s="379"/>
      <c r="X593" s="379"/>
      <c r="Y593" s="379"/>
      <c r="Z593" s="379"/>
      <c r="AA593" s="379"/>
      <c r="AB593" s="379"/>
      <c r="AC593" s="379"/>
      <c r="AD593" s="379"/>
      <c r="AE593" s="379"/>
      <c r="AF593" s="379"/>
      <c r="AG593" s="379"/>
      <c r="AH593" s="379"/>
      <c r="AI593" s="379"/>
      <c r="AJ593" s="379"/>
      <c r="AK593" s="379"/>
      <c r="AL593" s="379"/>
      <c r="AM593" s="379"/>
      <c r="AO593" s="379"/>
      <c r="AP593" s="379"/>
      <c r="AQ593" s="379"/>
      <c r="AR593" s="379"/>
      <c r="AS593" s="379"/>
      <c r="AT593" s="379"/>
      <c r="AU593" s="379"/>
      <c r="AV593" s="379"/>
    </row>
    <row r="594" spans="1:48" ht="15.75" customHeight="1">
      <c r="A594" s="1"/>
      <c r="B594" s="1"/>
      <c r="C594" s="1"/>
      <c r="D594" s="1"/>
      <c r="E594" s="1"/>
      <c r="F594" s="1"/>
      <c r="G594" s="1"/>
      <c r="H594" s="1"/>
      <c r="I594" s="379"/>
      <c r="J594" s="379"/>
      <c r="K594" s="379"/>
      <c r="L594" s="379"/>
      <c r="M594" s="379"/>
      <c r="N594" s="379"/>
      <c r="O594" s="379"/>
      <c r="P594" s="379"/>
      <c r="Q594" s="379"/>
      <c r="R594" s="379"/>
      <c r="S594" s="379"/>
      <c r="T594" s="379"/>
      <c r="U594" s="379"/>
      <c r="V594" s="379"/>
      <c r="W594" s="379"/>
      <c r="X594" s="379"/>
      <c r="Y594" s="379"/>
      <c r="Z594" s="379"/>
      <c r="AA594" s="379"/>
      <c r="AB594" s="379"/>
      <c r="AC594" s="379"/>
      <c r="AD594" s="379"/>
      <c r="AE594" s="379"/>
      <c r="AF594" s="379"/>
      <c r="AG594" s="379"/>
      <c r="AH594" s="379"/>
      <c r="AI594" s="379"/>
      <c r="AJ594" s="379"/>
      <c r="AK594" s="379"/>
      <c r="AL594" s="379"/>
      <c r="AM594" s="379"/>
      <c r="AO594" s="379"/>
      <c r="AP594" s="379"/>
      <c r="AQ594" s="379"/>
      <c r="AR594" s="379"/>
      <c r="AS594" s="379"/>
      <c r="AT594" s="379"/>
      <c r="AU594" s="379"/>
      <c r="AV594" s="379"/>
    </row>
    <row r="595" spans="1:48" ht="15.75" customHeight="1">
      <c r="A595" s="1"/>
      <c r="B595" s="1"/>
      <c r="C595" s="1"/>
      <c r="D595" s="1"/>
      <c r="E595" s="1"/>
      <c r="F595" s="1"/>
      <c r="G595" s="1"/>
      <c r="H595" s="1"/>
      <c r="I595" s="379"/>
      <c r="J595" s="379"/>
      <c r="K595" s="379"/>
      <c r="L595" s="379"/>
      <c r="M595" s="379"/>
      <c r="N595" s="379"/>
      <c r="O595" s="379"/>
      <c r="P595" s="379"/>
      <c r="Q595" s="379"/>
      <c r="R595" s="379"/>
      <c r="S595" s="379"/>
      <c r="T595" s="379"/>
      <c r="U595" s="379"/>
      <c r="V595" s="379"/>
      <c r="W595" s="379"/>
      <c r="X595" s="379"/>
      <c r="Y595" s="379"/>
      <c r="Z595" s="379"/>
      <c r="AA595" s="379"/>
      <c r="AB595" s="379"/>
      <c r="AC595" s="379"/>
      <c r="AD595" s="379"/>
      <c r="AE595" s="379"/>
      <c r="AF595" s="379"/>
      <c r="AG595" s="379"/>
      <c r="AH595" s="379"/>
      <c r="AI595" s="379"/>
      <c r="AJ595" s="379"/>
      <c r="AK595" s="379"/>
      <c r="AL595" s="379"/>
      <c r="AM595" s="379"/>
      <c r="AO595" s="379"/>
      <c r="AP595" s="379"/>
      <c r="AQ595" s="379"/>
      <c r="AR595" s="379"/>
      <c r="AS595" s="379"/>
      <c r="AT595" s="379"/>
      <c r="AU595" s="379"/>
      <c r="AV595" s="379"/>
    </row>
    <row r="596" spans="1:48" ht="15.75" customHeight="1">
      <c r="A596" s="1"/>
      <c r="B596" s="1"/>
      <c r="C596" s="1"/>
      <c r="D596" s="1"/>
      <c r="E596" s="1"/>
      <c r="F596" s="1"/>
      <c r="G596" s="1"/>
      <c r="H596" s="1"/>
      <c r="I596" s="379"/>
      <c r="J596" s="379"/>
      <c r="K596" s="379"/>
      <c r="L596" s="379"/>
      <c r="M596" s="379"/>
      <c r="N596" s="379"/>
      <c r="O596" s="379"/>
      <c r="P596" s="379"/>
      <c r="Q596" s="379"/>
      <c r="R596" s="379"/>
      <c r="S596" s="379"/>
      <c r="T596" s="379"/>
      <c r="U596" s="379"/>
      <c r="V596" s="379"/>
      <c r="W596" s="379"/>
      <c r="X596" s="379"/>
      <c r="Y596" s="379"/>
      <c r="Z596" s="379"/>
      <c r="AA596" s="379"/>
      <c r="AB596" s="379"/>
      <c r="AC596" s="379"/>
      <c r="AD596" s="379"/>
      <c r="AE596" s="379"/>
      <c r="AF596" s="379"/>
      <c r="AG596" s="379"/>
      <c r="AH596" s="379"/>
      <c r="AI596" s="379"/>
      <c r="AJ596" s="379"/>
      <c r="AK596" s="379"/>
      <c r="AL596" s="379"/>
      <c r="AM596" s="379"/>
      <c r="AO596" s="379"/>
      <c r="AP596" s="379"/>
      <c r="AQ596" s="379"/>
      <c r="AR596" s="379"/>
      <c r="AS596" s="379"/>
      <c r="AT596" s="379"/>
      <c r="AU596" s="379"/>
      <c r="AV596" s="379"/>
    </row>
    <row r="597" spans="1:48" ht="15.75" customHeight="1">
      <c r="A597" s="1"/>
      <c r="B597" s="1"/>
      <c r="C597" s="1"/>
      <c r="D597" s="1"/>
      <c r="E597" s="1"/>
      <c r="F597" s="1"/>
      <c r="G597" s="1"/>
      <c r="H597" s="1"/>
      <c r="I597" s="379"/>
      <c r="J597" s="379"/>
      <c r="K597" s="379"/>
      <c r="L597" s="379"/>
      <c r="M597" s="379"/>
      <c r="N597" s="379"/>
      <c r="O597" s="379"/>
      <c r="P597" s="379"/>
      <c r="Q597" s="379"/>
      <c r="R597" s="379"/>
      <c r="S597" s="379"/>
      <c r="T597" s="379"/>
      <c r="U597" s="379"/>
      <c r="V597" s="379"/>
      <c r="W597" s="379"/>
      <c r="X597" s="379"/>
      <c r="Y597" s="379"/>
      <c r="Z597" s="379"/>
      <c r="AA597" s="379"/>
      <c r="AB597" s="379"/>
      <c r="AC597" s="379"/>
      <c r="AD597" s="379"/>
      <c r="AE597" s="379"/>
      <c r="AF597" s="379"/>
      <c r="AG597" s="379"/>
      <c r="AH597" s="379"/>
      <c r="AI597" s="379"/>
      <c r="AJ597" s="379"/>
      <c r="AK597" s="379"/>
      <c r="AL597" s="379"/>
      <c r="AM597" s="379"/>
      <c r="AO597" s="379"/>
      <c r="AP597" s="379"/>
      <c r="AQ597" s="379"/>
      <c r="AR597" s="379"/>
      <c r="AS597" s="379"/>
      <c r="AT597" s="379"/>
      <c r="AU597" s="379"/>
      <c r="AV597" s="379"/>
    </row>
    <row r="598" spans="1:48" ht="15.75" customHeight="1">
      <c r="A598" s="1"/>
      <c r="B598" s="1"/>
      <c r="C598" s="1"/>
      <c r="D598" s="1"/>
      <c r="E598" s="1"/>
      <c r="F598" s="1"/>
      <c r="G598" s="1"/>
      <c r="H598" s="1"/>
      <c r="I598" s="379"/>
      <c r="J598" s="379"/>
      <c r="K598" s="379"/>
      <c r="L598" s="379"/>
      <c r="M598" s="379"/>
      <c r="N598" s="379"/>
      <c r="O598" s="379"/>
      <c r="P598" s="379"/>
      <c r="Q598" s="379"/>
      <c r="R598" s="379"/>
      <c r="S598" s="379"/>
      <c r="T598" s="379"/>
      <c r="U598" s="379"/>
      <c r="V598" s="379"/>
      <c r="W598" s="379"/>
      <c r="X598" s="379"/>
      <c r="Y598" s="379"/>
      <c r="Z598" s="379"/>
      <c r="AA598" s="379"/>
      <c r="AB598" s="379"/>
      <c r="AC598" s="379"/>
      <c r="AD598" s="379"/>
      <c r="AE598" s="379"/>
      <c r="AF598" s="379"/>
      <c r="AG598" s="379"/>
      <c r="AH598" s="379"/>
      <c r="AI598" s="379"/>
      <c r="AJ598" s="379"/>
      <c r="AK598" s="379"/>
      <c r="AL598" s="379"/>
      <c r="AM598" s="379"/>
      <c r="AO598" s="379"/>
      <c r="AP598" s="379"/>
      <c r="AQ598" s="379"/>
      <c r="AR598" s="379"/>
      <c r="AS598" s="379"/>
      <c r="AT598" s="379"/>
      <c r="AU598" s="379"/>
      <c r="AV598" s="379"/>
    </row>
    <row r="599" spans="1:48" ht="15.75" customHeight="1">
      <c r="A599" s="1"/>
      <c r="B599" s="1"/>
      <c r="C599" s="1"/>
      <c r="D599" s="1"/>
      <c r="E599" s="1"/>
      <c r="F599" s="1"/>
      <c r="G599" s="1"/>
      <c r="H599" s="1"/>
      <c r="I599" s="379"/>
      <c r="J599" s="379"/>
      <c r="K599" s="379"/>
      <c r="L599" s="379"/>
      <c r="M599" s="379"/>
      <c r="N599" s="379"/>
      <c r="O599" s="379"/>
      <c r="P599" s="379"/>
      <c r="Q599" s="379"/>
      <c r="R599" s="379"/>
      <c r="S599" s="379"/>
      <c r="T599" s="379"/>
      <c r="U599" s="379"/>
      <c r="V599" s="379"/>
      <c r="W599" s="379"/>
      <c r="X599" s="379"/>
      <c r="Y599" s="379"/>
      <c r="Z599" s="379"/>
      <c r="AA599" s="379"/>
      <c r="AB599" s="379"/>
      <c r="AC599" s="379"/>
      <c r="AD599" s="379"/>
      <c r="AE599" s="379"/>
      <c r="AF599" s="379"/>
      <c r="AG599" s="379"/>
      <c r="AH599" s="379"/>
      <c r="AI599" s="379"/>
      <c r="AJ599" s="379"/>
      <c r="AK599" s="379"/>
      <c r="AL599" s="379"/>
      <c r="AM599" s="379"/>
      <c r="AO599" s="379"/>
      <c r="AP599" s="379"/>
      <c r="AQ599" s="379"/>
      <c r="AR599" s="379"/>
      <c r="AS599" s="379"/>
      <c r="AT599" s="379"/>
      <c r="AU599" s="379"/>
      <c r="AV599" s="379"/>
    </row>
    <row r="600" spans="1:48" ht="15.75" customHeight="1">
      <c r="A600" s="1"/>
      <c r="B600" s="1"/>
      <c r="C600" s="1"/>
      <c r="D600" s="1"/>
      <c r="E600" s="1"/>
      <c r="F600" s="1"/>
      <c r="G600" s="1"/>
      <c r="H600" s="1"/>
      <c r="I600" s="379"/>
      <c r="J600" s="379"/>
      <c r="K600" s="379"/>
      <c r="L600" s="379"/>
      <c r="M600" s="379"/>
      <c r="N600" s="379"/>
      <c r="O600" s="379"/>
      <c r="P600" s="379"/>
      <c r="Q600" s="379"/>
      <c r="R600" s="379"/>
      <c r="S600" s="379"/>
      <c r="T600" s="379"/>
      <c r="U600" s="379"/>
      <c r="V600" s="379"/>
      <c r="W600" s="379"/>
      <c r="X600" s="379"/>
      <c r="Y600" s="379"/>
      <c r="Z600" s="379"/>
      <c r="AA600" s="379"/>
      <c r="AB600" s="379"/>
      <c r="AC600" s="379"/>
      <c r="AD600" s="379"/>
      <c r="AE600" s="379"/>
      <c r="AF600" s="379"/>
      <c r="AG600" s="379"/>
      <c r="AH600" s="379"/>
      <c r="AI600" s="379"/>
      <c r="AJ600" s="379"/>
      <c r="AK600" s="379"/>
      <c r="AL600" s="379"/>
      <c r="AM600" s="379"/>
      <c r="AO600" s="379"/>
      <c r="AP600" s="379"/>
      <c r="AQ600" s="379"/>
      <c r="AR600" s="379"/>
      <c r="AS600" s="379"/>
      <c r="AT600" s="379"/>
      <c r="AU600" s="379"/>
      <c r="AV600" s="379"/>
    </row>
    <row r="601" spans="1:48" ht="15.75" customHeight="1">
      <c r="A601" s="1"/>
      <c r="B601" s="1"/>
      <c r="C601" s="1"/>
      <c r="D601" s="1"/>
      <c r="E601" s="1"/>
      <c r="F601" s="1"/>
      <c r="G601" s="1"/>
      <c r="H601" s="1"/>
      <c r="I601" s="379"/>
      <c r="J601" s="379"/>
      <c r="K601" s="379"/>
      <c r="L601" s="379"/>
      <c r="M601" s="379"/>
      <c r="N601" s="379"/>
      <c r="O601" s="379"/>
      <c r="P601" s="379"/>
      <c r="Q601" s="379"/>
      <c r="R601" s="379"/>
      <c r="S601" s="379"/>
      <c r="T601" s="379"/>
      <c r="U601" s="379"/>
      <c r="V601" s="379"/>
      <c r="W601" s="379"/>
      <c r="X601" s="379"/>
      <c r="Y601" s="379"/>
      <c r="Z601" s="379"/>
      <c r="AA601" s="379"/>
      <c r="AB601" s="379"/>
      <c r="AC601" s="379"/>
      <c r="AD601" s="379"/>
      <c r="AE601" s="379"/>
      <c r="AF601" s="379"/>
      <c r="AG601" s="379"/>
      <c r="AH601" s="379"/>
      <c r="AI601" s="379"/>
      <c r="AJ601" s="379"/>
      <c r="AK601" s="379"/>
      <c r="AL601" s="379"/>
      <c r="AM601" s="379"/>
      <c r="AO601" s="379"/>
      <c r="AP601" s="379"/>
      <c r="AQ601" s="379"/>
      <c r="AR601" s="379"/>
      <c r="AS601" s="379"/>
      <c r="AT601" s="379"/>
      <c r="AU601" s="379"/>
      <c r="AV601" s="379"/>
    </row>
    <row r="602" spans="1:48" ht="15.75" customHeight="1">
      <c r="A602" s="1"/>
      <c r="B602" s="1"/>
      <c r="C602" s="1"/>
      <c r="D602" s="1"/>
      <c r="E602" s="1"/>
      <c r="F602" s="1"/>
      <c r="G602" s="1"/>
      <c r="H602" s="1"/>
      <c r="I602" s="379"/>
      <c r="J602" s="379"/>
      <c r="K602" s="379"/>
      <c r="L602" s="379"/>
      <c r="M602" s="379"/>
      <c r="N602" s="379"/>
      <c r="O602" s="379"/>
      <c r="P602" s="379"/>
      <c r="Q602" s="379"/>
      <c r="R602" s="379"/>
      <c r="S602" s="379"/>
      <c r="T602" s="379"/>
      <c r="U602" s="379"/>
      <c r="V602" s="379"/>
      <c r="W602" s="379"/>
      <c r="X602" s="379"/>
      <c r="Y602" s="379"/>
      <c r="Z602" s="379"/>
      <c r="AA602" s="379"/>
      <c r="AB602" s="379"/>
      <c r="AC602" s="379"/>
      <c r="AD602" s="379"/>
      <c r="AE602" s="379"/>
      <c r="AF602" s="379"/>
      <c r="AG602" s="379"/>
      <c r="AH602" s="379"/>
      <c r="AI602" s="379"/>
      <c r="AJ602" s="379"/>
      <c r="AK602" s="379"/>
      <c r="AL602" s="379"/>
      <c r="AM602" s="379"/>
      <c r="AO602" s="379"/>
      <c r="AP602" s="379"/>
      <c r="AQ602" s="379"/>
      <c r="AR602" s="379"/>
      <c r="AS602" s="379"/>
      <c r="AT602" s="379"/>
      <c r="AU602" s="379"/>
      <c r="AV602" s="379"/>
    </row>
    <row r="603" spans="1:48" ht="15.75" customHeight="1">
      <c r="A603" s="1"/>
      <c r="B603" s="1"/>
      <c r="C603" s="1"/>
      <c r="D603" s="1"/>
      <c r="E603" s="1"/>
      <c r="F603" s="1"/>
      <c r="G603" s="1"/>
      <c r="H603" s="1"/>
      <c r="I603" s="379"/>
      <c r="J603" s="379"/>
      <c r="K603" s="379"/>
      <c r="L603" s="379"/>
      <c r="M603" s="379"/>
      <c r="N603" s="379"/>
      <c r="O603" s="379"/>
      <c r="P603" s="379"/>
      <c r="Q603" s="379"/>
      <c r="R603" s="379"/>
      <c r="S603" s="379"/>
      <c r="T603" s="379"/>
      <c r="U603" s="379"/>
      <c r="V603" s="379"/>
      <c r="W603" s="379"/>
      <c r="X603" s="379"/>
      <c r="Y603" s="379"/>
      <c r="Z603" s="379"/>
      <c r="AA603" s="379"/>
      <c r="AB603" s="379"/>
      <c r="AC603" s="379"/>
      <c r="AD603" s="379"/>
      <c r="AE603" s="379"/>
      <c r="AF603" s="379"/>
      <c r="AG603" s="379"/>
      <c r="AH603" s="379"/>
      <c r="AI603" s="379"/>
      <c r="AJ603" s="379"/>
      <c r="AK603" s="379"/>
      <c r="AL603" s="379"/>
      <c r="AM603" s="379"/>
      <c r="AO603" s="379"/>
      <c r="AP603" s="379"/>
      <c r="AQ603" s="379"/>
      <c r="AR603" s="379"/>
      <c r="AS603" s="379"/>
      <c r="AT603" s="379"/>
      <c r="AU603" s="379"/>
      <c r="AV603" s="379"/>
    </row>
    <row r="604" spans="1:48" ht="15.75" customHeight="1">
      <c r="A604" s="1"/>
      <c r="B604" s="1"/>
      <c r="C604" s="1"/>
      <c r="D604" s="1"/>
      <c r="E604" s="1"/>
      <c r="F604" s="1"/>
      <c r="G604" s="1"/>
      <c r="H604" s="1"/>
      <c r="I604" s="379"/>
      <c r="J604" s="379"/>
      <c r="K604" s="379"/>
      <c r="L604" s="379"/>
      <c r="M604" s="379"/>
      <c r="N604" s="379"/>
      <c r="O604" s="379"/>
      <c r="P604" s="379"/>
      <c r="Q604" s="379"/>
      <c r="R604" s="379"/>
      <c r="S604" s="379"/>
      <c r="T604" s="379"/>
      <c r="U604" s="379"/>
      <c r="V604" s="379"/>
      <c r="W604" s="379"/>
      <c r="X604" s="379"/>
      <c r="Y604" s="379"/>
      <c r="Z604" s="379"/>
      <c r="AA604" s="379"/>
      <c r="AB604" s="379"/>
      <c r="AC604" s="379"/>
      <c r="AD604" s="379"/>
      <c r="AE604" s="379"/>
      <c r="AF604" s="379"/>
      <c r="AG604" s="379"/>
      <c r="AH604" s="379"/>
      <c r="AI604" s="379"/>
      <c r="AJ604" s="379"/>
      <c r="AK604" s="379"/>
      <c r="AL604" s="379"/>
      <c r="AM604" s="379"/>
      <c r="AO604" s="379"/>
      <c r="AP604" s="379"/>
      <c r="AQ604" s="379"/>
      <c r="AR604" s="379"/>
      <c r="AS604" s="379"/>
      <c r="AT604" s="379"/>
      <c r="AU604" s="379"/>
      <c r="AV604" s="379"/>
    </row>
    <row r="605" spans="1:48" ht="15.75" customHeight="1">
      <c r="A605" s="1"/>
      <c r="B605" s="1"/>
      <c r="C605" s="1"/>
      <c r="D605" s="1"/>
      <c r="E605" s="1"/>
      <c r="F605" s="1"/>
      <c r="G605" s="1"/>
      <c r="H605" s="1"/>
      <c r="I605" s="379"/>
      <c r="J605" s="379"/>
      <c r="K605" s="379"/>
      <c r="L605" s="379"/>
      <c r="M605" s="379"/>
      <c r="N605" s="379"/>
      <c r="O605" s="379"/>
      <c r="P605" s="379"/>
      <c r="Q605" s="379"/>
      <c r="R605" s="379"/>
      <c r="S605" s="379"/>
      <c r="T605" s="379"/>
      <c r="U605" s="379"/>
      <c r="V605" s="379"/>
      <c r="W605" s="379"/>
      <c r="X605" s="379"/>
      <c r="Y605" s="379"/>
      <c r="Z605" s="379"/>
      <c r="AA605" s="379"/>
      <c r="AB605" s="379"/>
      <c r="AC605" s="379"/>
      <c r="AD605" s="379"/>
      <c r="AE605" s="379"/>
      <c r="AF605" s="379"/>
      <c r="AG605" s="379"/>
      <c r="AH605" s="379"/>
      <c r="AI605" s="379"/>
      <c r="AJ605" s="379"/>
      <c r="AK605" s="379"/>
      <c r="AL605" s="379"/>
      <c r="AM605" s="379"/>
      <c r="AO605" s="379"/>
      <c r="AP605" s="379"/>
      <c r="AQ605" s="379"/>
      <c r="AR605" s="379"/>
      <c r="AS605" s="379"/>
      <c r="AT605" s="379"/>
      <c r="AU605" s="379"/>
      <c r="AV605" s="379"/>
    </row>
    <row r="606" spans="1:48" ht="15.75" customHeight="1">
      <c r="A606" s="1"/>
      <c r="B606" s="1"/>
      <c r="C606" s="1"/>
      <c r="D606" s="1"/>
      <c r="E606" s="1"/>
      <c r="F606" s="1"/>
      <c r="G606" s="1"/>
      <c r="H606" s="1"/>
      <c r="I606" s="379"/>
      <c r="J606" s="379"/>
      <c r="K606" s="379"/>
      <c r="L606" s="379"/>
      <c r="M606" s="379"/>
      <c r="N606" s="379"/>
      <c r="O606" s="379"/>
      <c r="P606" s="379"/>
      <c r="Q606" s="379"/>
      <c r="R606" s="379"/>
      <c r="S606" s="379"/>
      <c r="T606" s="379"/>
      <c r="U606" s="379"/>
      <c r="V606" s="379"/>
      <c r="W606" s="379"/>
      <c r="X606" s="379"/>
      <c r="Y606" s="379"/>
      <c r="Z606" s="379"/>
      <c r="AA606" s="379"/>
      <c r="AB606" s="379"/>
      <c r="AC606" s="379"/>
      <c r="AD606" s="379"/>
      <c r="AE606" s="379"/>
      <c r="AF606" s="379"/>
      <c r="AG606" s="379"/>
      <c r="AH606" s="379"/>
      <c r="AI606" s="379"/>
      <c r="AJ606" s="379"/>
      <c r="AK606" s="379"/>
      <c r="AL606" s="379"/>
      <c r="AM606" s="379"/>
      <c r="AO606" s="379"/>
      <c r="AP606" s="379"/>
      <c r="AQ606" s="379"/>
      <c r="AR606" s="379"/>
      <c r="AS606" s="379"/>
      <c r="AT606" s="379"/>
      <c r="AU606" s="379"/>
      <c r="AV606" s="379"/>
    </row>
    <row r="607" spans="1:48" ht="15.75" customHeight="1">
      <c r="A607" s="1"/>
      <c r="B607" s="1"/>
      <c r="C607" s="1"/>
      <c r="D607" s="1"/>
      <c r="E607" s="1"/>
      <c r="F607" s="1"/>
      <c r="G607" s="1"/>
      <c r="H607" s="1"/>
      <c r="I607" s="379"/>
      <c r="J607" s="379"/>
      <c r="K607" s="379"/>
      <c r="L607" s="379"/>
      <c r="M607" s="379"/>
      <c r="N607" s="379"/>
      <c r="O607" s="379"/>
      <c r="P607" s="379"/>
      <c r="Q607" s="379"/>
      <c r="R607" s="379"/>
      <c r="S607" s="379"/>
      <c r="T607" s="379"/>
      <c r="U607" s="379"/>
      <c r="V607" s="379"/>
      <c r="W607" s="379"/>
      <c r="X607" s="379"/>
      <c r="Y607" s="379"/>
      <c r="Z607" s="379"/>
      <c r="AA607" s="379"/>
      <c r="AB607" s="379"/>
      <c r="AC607" s="379"/>
      <c r="AD607" s="379"/>
      <c r="AE607" s="379"/>
      <c r="AF607" s="379"/>
      <c r="AG607" s="379"/>
      <c r="AH607" s="379"/>
      <c r="AI607" s="379"/>
      <c r="AJ607" s="379"/>
      <c r="AK607" s="379"/>
      <c r="AL607" s="379"/>
      <c r="AM607" s="379"/>
      <c r="AO607" s="379"/>
      <c r="AP607" s="379"/>
      <c r="AQ607" s="379"/>
      <c r="AR607" s="379"/>
      <c r="AS607" s="379"/>
      <c r="AT607" s="379"/>
      <c r="AU607" s="379"/>
      <c r="AV607" s="379"/>
    </row>
    <row r="608" spans="1:48" ht="15.75" customHeight="1">
      <c r="A608" s="1"/>
      <c r="B608" s="1"/>
      <c r="C608" s="1"/>
      <c r="D608" s="1"/>
      <c r="E608" s="1"/>
      <c r="F608" s="1"/>
      <c r="G608" s="1"/>
      <c r="H608" s="1"/>
      <c r="I608" s="379"/>
      <c r="J608" s="379"/>
      <c r="K608" s="379"/>
      <c r="L608" s="379"/>
      <c r="M608" s="379"/>
      <c r="N608" s="379"/>
      <c r="O608" s="379"/>
      <c r="P608" s="379"/>
      <c r="Q608" s="379"/>
      <c r="R608" s="379"/>
      <c r="S608" s="379"/>
      <c r="T608" s="379"/>
      <c r="U608" s="379"/>
      <c r="V608" s="379"/>
      <c r="W608" s="379"/>
      <c r="X608" s="379"/>
      <c r="Y608" s="379"/>
      <c r="Z608" s="379"/>
      <c r="AA608" s="379"/>
      <c r="AB608" s="379"/>
      <c r="AC608" s="379"/>
      <c r="AD608" s="379"/>
      <c r="AE608" s="379"/>
      <c r="AF608" s="379"/>
      <c r="AG608" s="379"/>
      <c r="AH608" s="379"/>
      <c r="AI608" s="379"/>
      <c r="AJ608" s="379"/>
      <c r="AK608" s="379"/>
      <c r="AL608" s="379"/>
      <c r="AM608" s="379"/>
      <c r="AO608" s="379"/>
      <c r="AP608" s="379"/>
      <c r="AQ608" s="379"/>
      <c r="AR608" s="379"/>
      <c r="AS608" s="379"/>
      <c r="AT608" s="379"/>
      <c r="AU608" s="379"/>
      <c r="AV608" s="379"/>
    </row>
    <row r="609" spans="1:48" ht="15.75" customHeight="1">
      <c r="A609" s="1"/>
      <c r="B609" s="1"/>
      <c r="C609" s="1"/>
      <c r="D609" s="1"/>
      <c r="E609" s="1"/>
      <c r="F609" s="1"/>
      <c r="G609" s="1"/>
      <c r="H609" s="1"/>
      <c r="I609" s="379"/>
      <c r="J609" s="379"/>
      <c r="K609" s="379"/>
      <c r="L609" s="379"/>
      <c r="M609" s="379"/>
      <c r="N609" s="379"/>
      <c r="O609" s="379"/>
      <c r="P609" s="379"/>
      <c r="Q609" s="379"/>
      <c r="R609" s="379"/>
      <c r="S609" s="379"/>
      <c r="T609" s="379"/>
      <c r="U609" s="379"/>
      <c r="V609" s="379"/>
      <c r="W609" s="379"/>
      <c r="X609" s="379"/>
      <c r="Y609" s="379"/>
      <c r="Z609" s="379"/>
      <c r="AA609" s="379"/>
      <c r="AB609" s="379"/>
      <c r="AC609" s="379"/>
      <c r="AD609" s="379"/>
      <c r="AE609" s="379"/>
      <c r="AF609" s="379"/>
      <c r="AG609" s="379"/>
      <c r="AH609" s="379"/>
      <c r="AI609" s="379"/>
      <c r="AJ609" s="379"/>
      <c r="AK609" s="379"/>
      <c r="AL609" s="379"/>
      <c r="AM609" s="379"/>
      <c r="AO609" s="379"/>
      <c r="AP609" s="379"/>
      <c r="AQ609" s="379"/>
      <c r="AR609" s="379"/>
      <c r="AS609" s="379"/>
      <c r="AT609" s="379"/>
      <c r="AU609" s="379"/>
      <c r="AV609" s="379"/>
    </row>
    <row r="610" spans="1:48" ht="15.75" customHeight="1">
      <c r="A610" s="1"/>
      <c r="B610" s="1"/>
      <c r="C610" s="1"/>
      <c r="D610" s="1"/>
      <c r="E610" s="1"/>
      <c r="F610" s="1"/>
      <c r="G610" s="1"/>
      <c r="H610" s="1"/>
      <c r="I610" s="379"/>
      <c r="J610" s="379"/>
      <c r="K610" s="379"/>
      <c r="L610" s="379"/>
      <c r="M610" s="379"/>
      <c r="N610" s="379"/>
      <c r="O610" s="379"/>
      <c r="P610" s="379"/>
      <c r="Q610" s="379"/>
      <c r="R610" s="379"/>
      <c r="S610" s="379"/>
      <c r="T610" s="379"/>
      <c r="U610" s="379"/>
      <c r="V610" s="379"/>
      <c r="W610" s="379"/>
      <c r="X610" s="379"/>
      <c r="Y610" s="379"/>
      <c r="Z610" s="379"/>
      <c r="AA610" s="379"/>
      <c r="AB610" s="379"/>
      <c r="AC610" s="379"/>
      <c r="AD610" s="379"/>
      <c r="AE610" s="379"/>
      <c r="AF610" s="379"/>
      <c r="AG610" s="379"/>
      <c r="AH610" s="379"/>
      <c r="AI610" s="379"/>
      <c r="AJ610" s="379"/>
      <c r="AK610" s="379"/>
      <c r="AL610" s="379"/>
      <c r="AM610" s="379"/>
      <c r="AO610" s="379"/>
      <c r="AP610" s="379"/>
      <c r="AQ610" s="379"/>
      <c r="AR610" s="379"/>
      <c r="AS610" s="379"/>
      <c r="AT610" s="379"/>
      <c r="AU610" s="379"/>
      <c r="AV610" s="379"/>
    </row>
    <row r="611" spans="1:48" ht="15.75" customHeight="1">
      <c r="A611" s="1"/>
      <c r="B611" s="1"/>
      <c r="C611" s="1"/>
      <c r="D611" s="1"/>
      <c r="E611" s="1"/>
      <c r="F611" s="1"/>
      <c r="G611" s="1"/>
      <c r="H611" s="1"/>
      <c r="I611" s="379"/>
      <c r="J611" s="379"/>
      <c r="K611" s="379"/>
      <c r="L611" s="379"/>
      <c r="M611" s="379"/>
      <c r="N611" s="379"/>
      <c r="O611" s="379"/>
      <c r="P611" s="379"/>
      <c r="Q611" s="379"/>
      <c r="R611" s="379"/>
      <c r="S611" s="379"/>
      <c r="T611" s="379"/>
      <c r="U611" s="379"/>
      <c r="V611" s="379"/>
      <c r="W611" s="379"/>
      <c r="X611" s="379"/>
      <c r="Y611" s="379"/>
      <c r="Z611" s="379"/>
      <c r="AA611" s="379"/>
      <c r="AB611" s="379"/>
      <c r="AC611" s="379"/>
      <c r="AD611" s="379"/>
      <c r="AE611" s="379"/>
      <c r="AF611" s="379"/>
      <c r="AG611" s="379"/>
      <c r="AH611" s="379"/>
      <c r="AI611" s="379"/>
      <c r="AJ611" s="379"/>
      <c r="AK611" s="379"/>
      <c r="AL611" s="379"/>
      <c r="AM611" s="379"/>
      <c r="AO611" s="379"/>
      <c r="AP611" s="379"/>
      <c r="AQ611" s="379"/>
      <c r="AR611" s="379"/>
      <c r="AS611" s="379"/>
      <c r="AT611" s="379"/>
      <c r="AU611" s="379"/>
      <c r="AV611" s="379"/>
    </row>
    <row r="612" spans="1:48" ht="15.75" customHeight="1">
      <c r="A612" s="1"/>
      <c r="B612" s="1"/>
      <c r="C612" s="1"/>
      <c r="D612" s="1"/>
      <c r="E612" s="1"/>
      <c r="F612" s="1"/>
      <c r="G612" s="1"/>
      <c r="H612" s="1"/>
      <c r="I612" s="379"/>
      <c r="J612" s="379"/>
      <c r="K612" s="379"/>
      <c r="L612" s="379"/>
      <c r="M612" s="379"/>
      <c r="N612" s="379"/>
      <c r="O612" s="379"/>
      <c r="P612" s="379"/>
      <c r="Q612" s="379"/>
      <c r="R612" s="379"/>
      <c r="S612" s="379"/>
      <c r="T612" s="379"/>
      <c r="U612" s="379"/>
      <c r="V612" s="379"/>
      <c r="W612" s="379"/>
      <c r="X612" s="379"/>
      <c r="Y612" s="379"/>
      <c r="Z612" s="379"/>
      <c r="AA612" s="379"/>
      <c r="AB612" s="379"/>
      <c r="AC612" s="379"/>
      <c r="AD612" s="379"/>
      <c r="AE612" s="379"/>
      <c r="AF612" s="379"/>
      <c r="AG612" s="379"/>
      <c r="AH612" s="379"/>
      <c r="AI612" s="379"/>
      <c r="AJ612" s="379"/>
      <c r="AK612" s="379"/>
      <c r="AL612" s="379"/>
      <c r="AM612" s="379"/>
      <c r="AO612" s="379"/>
      <c r="AP612" s="379"/>
      <c r="AQ612" s="379"/>
      <c r="AR612" s="379"/>
      <c r="AS612" s="379"/>
      <c r="AT612" s="379"/>
      <c r="AU612" s="379"/>
      <c r="AV612" s="379"/>
    </row>
    <row r="613" spans="1:48" ht="15.75" customHeight="1">
      <c r="A613" s="1"/>
      <c r="B613" s="1"/>
      <c r="C613" s="1"/>
      <c r="D613" s="1"/>
      <c r="E613" s="1"/>
      <c r="F613" s="1"/>
      <c r="G613" s="1"/>
      <c r="H613" s="1"/>
      <c r="I613" s="379"/>
      <c r="J613" s="379"/>
      <c r="K613" s="379"/>
      <c r="L613" s="379"/>
      <c r="M613" s="379"/>
      <c r="N613" s="379"/>
      <c r="O613" s="379"/>
      <c r="P613" s="379"/>
      <c r="Q613" s="379"/>
      <c r="R613" s="379"/>
      <c r="S613" s="379"/>
      <c r="T613" s="379"/>
      <c r="U613" s="379"/>
      <c r="V613" s="379"/>
      <c r="W613" s="379"/>
      <c r="X613" s="379"/>
      <c r="Y613" s="379"/>
      <c r="Z613" s="379"/>
      <c r="AA613" s="379"/>
      <c r="AB613" s="379"/>
      <c r="AC613" s="379"/>
      <c r="AD613" s="379"/>
      <c r="AE613" s="379"/>
      <c r="AF613" s="379"/>
      <c r="AG613" s="379"/>
      <c r="AH613" s="379"/>
      <c r="AI613" s="379"/>
      <c r="AJ613" s="379"/>
      <c r="AK613" s="379"/>
      <c r="AL613" s="379"/>
      <c r="AM613" s="379"/>
      <c r="AO613" s="379"/>
      <c r="AP613" s="379"/>
      <c r="AQ613" s="379"/>
      <c r="AR613" s="379"/>
      <c r="AS613" s="379"/>
      <c r="AT613" s="379"/>
      <c r="AU613" s="379"/>
      <c r="AV613" s="379"/>
    </row>
    <row r="614" spans="1:48" ht="15.75" customHeight="1">
      <c r="A614" s="1"/>
      <c r="B614" s="1"/>
      <c r="C614" s="1"/>
      <c r="D614" s="1"/>
      <c r="E614" s="1"/>
      <c r="F614" s="1"/>
      <c r="G614" s="1"/>
      <c r="H614" s="1"/>
      <c r="I614" s="379"/>
      <c r="J614" s="379"/>
      <c r="K614" s="379"/>
      <c r="L614" s="379"/>
      <c r="M614" s="379"/>
      <c r="N614" s="379"/>
      <c r="O614" s="379"/>
      <c r="P614" s="379"/>
      <c r="Q614" s="379"/>
      <c r="R614" s="379"/>
      <c r="S614" s="379"/>
      <c r="T614" s="379"/>
      <c r="U614" s="379"/>
      <c r="V614" s="379"/>
      <c r="W614" s="379"/>
      <c r="X614" s="379"/>
      <c r="Y614" s="379"/>
      <c r="Z614" s="379"/>
      <c r="AA614" s="379"/>
      <c r="AB614" s="379"/>
      <c r="AC614" s="379"/>
      <c r="AD614" s="379"/>
      <c r="AE614" s="379"/>
      <c r="AF614" s="379"/>
      <c r="AG614" s="379"/>
      <c r="AH614" s="379"/>
      <c r="AI614" s="379"/>
      <c r="AJ614" s="379"/>
      <c r="AK614" s="379"/>
      <c r="AL614" s="379"/>
      <c r="AM614" s="379"/>
      <c r="AO614" s="379"/>
      <c r="AP614" s="379"/>
      <c r="AQ614" s="379"/>
      <c r="AR614" s="379"/>
      <c r="AS614" s="379"/>
      <c r="AT614" s="379"/>
      <c r="AU614" s="379"/>
      <c r="AV614" s="379"/>
    </row>
    <row r="615" spans="1:48" ht="15.75" customHeight="1">
      <c r="A615" s="1"/>
      <c r="B615" s="1"/>
      <c r="C615" s="1"/>
      <c r="D615" s="1"/>
      <c r="E615" s="1"/>
      <c r="F615" s="1"/>
      <c r="G615" s="1"/>
      <c r="H615" s="1"/>
      <c r="I615" s="379"/>
      <c r="J615" s="379"/>
      <c r="K615" s="379"/>
      <c r="L615" s="379"/>
      <c r="M615" s="379"/>
      <c r="N615" s="379"/>
      <c r="O615" s="379"/>
      <c r="P615" s="379"/>
      <c r="Q615" s="379"/>
      <c r="R615" s="379"/>
      <c r="S615" s="379"/>
      <c r="T615" s="379"/>
      <c r="U615" s="379"/>
      <c r="V615" s="379"/>
      <c r="W615" s="379"/>
      <c r="X615" s="379"/>
      <c r="Y615" s="379"/>
      <c r="Z615" s="379"/>
      <c r="AA615" s="379"/>
      <c r="AB615" s="379"/>
      <c r="AC615" s="379"/>
      <c r="AD615" s="379"/>
      <c r="AE615" s="379"/>
      <c r="AF615" s="379"/>
      <c r="AG615" s="379"/>
      <c r="AH615" s="379"/>
      <c r="AI615" s="379"/>
      <c r="AJ615" s="379"/>
      <c r="AK615" s="379"/>
      <c r="AL615" s="379"/>
      <c r="AM615" s="379"/>
      <c r="AO615" s="379"/>
      <c r="AP615" s="379"/>
      <c r="AQ615" s="379"/>
      <c r="AR615" s="379"/>
      <c r="AS615" s="379"/>
      <c r="AT615" s="379"/>
      <c r="AU615" s="379"/>
      <c r="AV615" s="379"/>
    </row>
    <row r="616" spans="1:48" ht="15.75" customHeight="1">
      <c r="A616" s="1"/>
      <c r="B616" s="1"/>
      <c r="C616" s="1"/>
      <c r="D616" s="1"/>
      <c r="E616" s="1"/>
      <c r="F616" s="1"/>
      <c r="G616" s="1"/>
      <c r="H616" s="1"/>
      <c r="I616" s="379"/>
      <c r="J616" s="379"/>
      <c r="K616" s="379"/>
      <c r="L616" s="379"/>
      <c r="M616" s="379"/>
      <c r="N616" s="379"/>
      <c r="O616" s="379"/>
      <c r="P616" s="379"/>
      <c r="Q616" s="379"/>
      <c r="R616" s="379"/>
      <c r="S616" s="379"/>
      <c r="T616" s="379"/>
      <c r="U616" s="379"/>
      <c r="V616" s="379"/>
      <c r="W616" s="379"/>
      <c r="X616" s="379"/>
      <c r="Y616" s="379"/>
      <c r="Z616" s="379"/>
      <c r="AA616" s="379"/>
      <c r="AB616" s="379"/>
      <c r="AC616" s="379"/>
      <c r="AD616" s="379"/>
      <c r="AE616" s="379"/>
      <c r="AF616" s="379"/>
      <c r="AG616" s="379"/>
      <c r="AH616" s="379"/>
      <c r="AI616" s="379"/>
      <c r="AJ616" s="379"/>
      <c r="AK616" s="379"/>
      <c r="AL616" s="379"/>
      <c r="AM616" s="379"/>
      <c r="AO616" s="379"/>
      <c r="AP616" s="379"/>
      <c r="AQ616" s="379"/>
      <c r="AR616" s="379"/>
      <c r="AS616" s="379"/>
      <c r="AT616" s="379"/>
      <c r="AU616" s="379"/>
      <c r="AV616" s="379"/>
    </row>
    <row r="617" spans="1:48" ht="15.75" customHeight="1">
      <c r="A617" s="1"/>
      <c r="B617" s="1"/>
      <c r="C617" s="1"/>
      <c r="D617" s="1"/>
      <c r="E617" s="1"/>
      <c r="F617" s="1"/>
      <c r="G617" s="1"/>
      <c r="H617" s="1"/>
      <c r="I617" s="379"/>
      <c r="J617" s="379"/>
      <c r="K617" s="379"/>
      <c r="L617" s="379"/>
      <c r="M617" s="379"/>
      <c r="N617" s="379"/>
      <c r="O617" s="379"/>
      <c r="P617" s="379"/>
      <c r="Q617" s="379"/>
      <c r="R617" s="379"/>
      <c r="S617" s="379"/>
      <c r="T617" s="379"/>
      <c r="U617" s="379"/>
      <c r="V617" s="379"/>
      <c r="W617" s="379"/>
      <c r="X617" s="379"/>
      <c r="Y617" s="379"/>
      <c r="Z617" s="379"/>
      <c r="AA617" s="379"/>
      <c r="AB617" s="379"/>
      <c r="AC617" s="379"/>
      <c r="AD617" s="379"/>
      <c r="AE617" s="379"/>
      <c r="AF617" s="379"/>
      <c r="AG617" s="379"/>
      <c r="AH617" s="379"/>
      <c r="AI617" s="379"/>
      <c r="AJ617" s="379"/>
      <c r="AK617" s="379"/>
      <c r="AL617" s="379"/>
      <c r="AM617" s="379"/>
      <c r="AO617" s="379"/>
      <c r="AP617" s="379"/>
      <c r="AQ617" s="379"/>
      <c r="AR617" s="379"/>
      <c r="AS617" s="379"/>
      <c r="AT617" s="379"/>
      <c r="AU617" s="379"/>
      <c r="AV617" s="379"/>
    </row>
    <row r="618" spans="1:48" ht="15.75" customHeight="1">
      <c r="A618" s="1"/>
      <c r="B618" s="1"/>
      <c r="C618" s="1"/>
      <c r="D618" s="1"/>
      <c r="E618" s="1"/>
      <c r="F618" s="1"/>
      <c r="G618" s="1"/>
      <c r="H618" s="1"/>
      <c r="I618" s="379"/>
      <c r="J618" s="379"/>
      <c r="K618" s="379"/>
      <c r="L618" s="379"/>
      <c r="M618" s="379"/>
      <c r="N618" s="379"/>
      <c r="O618" s="379"/>
      <c r="P618" s="379"/>
      <c r="Q618" s="379"/>
      <c r="R618" s="379"/>
      <c r="S618" s="379"/>
      <c r="T618" s="379"/>
      <c r="U618" s="379"/>
      <c r="V618" s="379"/>
      <c r="W618" s="379"/>
      <c r="X618" s="379"/>
      <c r="Y618" s="379"/>
      <c r="Z618" s="379"/>
      <c r="AA618" s="379"/>
      <c r="AB618" s="379"/>
      <c r="AC618" s="379"/>
      <c r="AD618" s="379"/>
      <c r="AE618" s="379"/>
      <c r="AF618" s="379"/>
      <c r="AG618" s="379"/>
      <c r="AH618" s="379"/>
      <c r="AI618" s="379"/>
      <c r="AJ618" s="379"/>
      <c r="AK618" s="379"/>
      <c r="AL618" s="379"/>
      <c r="AM618" s="379"/>
      <c r="AO618" s="379"/>
      <c r="AP618" s="379"/>
      <c r="AQ618" s="379"/>
      <c r="AR618" s="379"/>
      <c r="AS618" s="379"/>
      <c r="AT618" s="379"/>
      <c r="AU618" s="379"/>
      <c r="AV618" s="379"/>
    </row>
    <row r="619" spans="1:48" ht="15.75" customHeight="1">
      <c r="A619" s="1"/>
      <c r="B619" s="1"/>
      <c r="C619" s="1"/>
      <c r="D619" s="1"/>
      <c r="E619" s="1"/>
      <c r="F619" s="1"/>
      <c r="G619" s="1"/>
      <c r="H619" s="1"/>
      <c r="I619" s="379"/>
      <c r="J619" s="379"/>
      <c r="K619" s="379"/>
      <c r="L619" s="379"/>
      <c r="M619" s="379"/>
      <c r="N619" s="379"/>
      <c r="O619" s="379"/>
      <c r="P619" s="379"/>
      <c r="Q619" s="379"/>
      <c r="R619" s="379"/>
      <c r="S619" s="379"/>
      <c r="T619" s="379"/>
      <c r="U619" s="379"/>
      <c r="V619" s="379"/>
      <c r="W619" s="379"/>
      <c r="X619" s="379"/>
      <c r="Y619" s="379"/>
      <c r="Z619" s="379"/>
      <c r="AA619" s="379"/>
      <c r="AB619" s="379"/>
      <c r="AC619" s="379"/>
      <c r="AD619" s="379"/>
      <c r="AE619" s="379"/>
      <c r="AF619" s="379"/>
      <c r="AG619" s="379"/>
      <c r="AH619" s="379"/>
      <c r="AI619" s="379"/>
      <c r="AJ619" s="379"/>
      <c r="AK619" s="379"/>
      <c r="AL619" s="379"/>
      <c r="AM619" s="379"/>
      <c r="AO619" s="379"/>
      <c r="AP619" s="379"/>
      <c r="AQ619" s="379"/>
      <c r="AR619" s="379"/>
      <c r="AS619" s="379"/>
      <c r="AT619" s="379"/>
      <c r="AU619" s="379"/>
      <c r="AV619" s="379"/>
    </row>
    <row r="620" spans="1:48" ht="15.75" customHeight="1">
      <c r="A620" s="1"/>
      <c r="B620" s="1"/>
      <c r="C620" s="1"/>
      <c r="D620" s="1"/>
      <c r="E620" s="1"/>
      <c r="F620" s="1"/>
      <c r="G620" s="1"/>
      <c r="H620" s="1"/>
      <c r="I620" s="379"/>
      <c r="J620" s="379"/>
      <c r="K620" s="379"/>
      <c r="L620" s="379"/>
      <c r="M620" s="379"/>
      <c r="N620" s="379"/>
      <c r="O620" s="379"/>
      <c r="P620" s="379"/>
      <c r="Q620" s="379"/>
      <c r="R620" s="379"/>
      <c r="S620" s="379"/>
      <c r="T620" s="379"/>
      <c r="U620" s="379"/>
      <c r="V620" s="379"/>
      <c r="W620" s="379"/>
      <c r="X620" s="379"/>
      <c r="Y620" s="379"/>
      <c r="Z620" s="379"/>
      <c r="AA620" s="379"/>
      <c r="AB620" s="379"/>
      <c r="AC620" s="379"/>
      <c r="AD620" s="379"/>
      <c r="AE620" s="379"/>
      <c r="AF620" s="379"/>
      <c r="AG620" s="379"/>
      <c r="AH620" s="379"/>
      <c r="AI620" s="379"/>
      <c r="AJ620" s="379"/>
      <c r="AK620" s="379"/>
      <c r="AL620" s="379"/>
      <c r="AM620" s="379"/>
      <c r="AO620" s="379"/>
      <c r="AP620" s="379"/>
      <c r="AQ620" s="379"/>
      <c r="AR620" s="379"/>
      <c r="AS620" s="379"/>
      <c r="AT620" s="379"/>
      <c r="AU620" s="379"/>
      <c r="AV620" s="379"/>
    </row>
    <row r="621" spans="1:48" ht="15.75" customHeight="1">
      <c r="A621" s="1"/>
      <c r="B621" s="1"/>
      <c r="C621" s="1"/>
      <c r="D621" s="1"/>
      <c r="E621" s="1"/>
      <c r="F621" s="1"/>
      <c r="G621" s="1"/>
      <c r="H621" s="1"/>
      <c r="I621" s="379"/>
      <c r="J621" s="379"/>
      <c r="K621" s="379"/>
      <c r="L621" s="379"/>
      <c r="M621" s="379"/>
      <c r="N621" s="379"/>
      <c r="O621" s="379"/>
      <c r="P621" s="379"/>
      <c r="Q621" s="379"/>
      <c r="R621" s="379"/>
      <c r="S621" s="379"/>
      <c r="T621" s="379"/>
      <c r="U621" s="379"/>
      <c r="V621" s="379"/>
      <c r="W621" s="379"/>
      <c r="X621" s="379"/>
      <c r="Y621" s="379"/>
      <c r="Z621" s="379"/>
      <c r="AA621" s="379"/>
      <c r="AB621" s="379"/>
      <c r="AC621" s="379"/>
      <c r="AD621" s="379"/>
      <c r="AE621" s="379"/>
      <c r="AF621" s="379"/>
      <c r="AG621" s="379"/>
      <c r="AH621" s="379"/>
      <c r="AI621" s="379"/>
      <c r="AJ621" s="379"/>
      <c r="AK621" s="379"/>
      <c r="AL621" s="379"/>
      <c r="AM621" s="379"/>
      <c r="AO621" s="379"/>
      <c r="AP621" s="379"/>
      <c r="AQ621" s="379"/>
      <c r="AR621" s="379"/>
      <c r="AS621" s="379"/>
      <c r="AT621" s="379"/>
      <c r="AU621" s="379"/>
      <c r="AV621" s="379"/>
    </row>
    <row r="622" spans="1:48" ht="15.75" customHeight="1">
      <c r="A622" s="1"/>
      <c r="B622" s="1"/>
      <c r="C622" s="1"/>
      <c r="D622" s="1"/>
      <c r="E622" s="1"/>
      <c r="F622" s="1"/>
      <c r="G622" s="1"/>
      <c r="H622" s="1"/>
      <c r="I622" s="379"/>
      <c r="J622" s="379"/>
      <c r="K622" s="379"/>
      <c r="L622" s="379"/>
      <c r="M622" s="379"/>
      <c r="N622" s="379"/>
      <c r="O622" s="379"/>
      <c r="P622" s="379"/>
      <c r="Q622" s="379"/>
      <c r="R622" s="379"/>
      <c r="S622" s="379"/>
      <c r="T622" s="379"/>
      <c r="U622" s="379"/>
      <c r="V622" s="379"/>
      <c r="W622" s="379"/>
      <c r="X622" s="379"/>
      <c r="Y622" s="379"/>
      <c r="Z622" s="379"/>
      <c r="AA622" s="379"/>
      <c r="AB622" s="379"/>
      <c r="AC622" s="379"/>
      <c r="AD622" s="379"/>
      <c r="AE622" s="379"/>
      <c r="AF622" s="379"/>
      <c r="AG622" s="379"/>
      <c r="AH622" s="379"/>
      <c r="AI622" s="379"/>
      <c r="AJ622" s="379"/>
      <c r="AK622" s="379"/>
      <c r="AL622" s="379"/>
      <c r="AM622" s="379"/>
      <c r="AO622" s="379"/>
      <c r="AP622" s="379"/>
      <c r="AQ622" s="379"/>
      <c r="AR622" s="379"/>
      <c r="AS622" s="379"/>
      <c r="AT622" s="379"/>
      <c r="AU622" s="379"/>
      <c r="AV622" s="379"/>
    </row>
    <row r="623" spans="1:48" ht="15.75" customHeight="1">
      <c r="A623" s="1"/>
      <c r="B623" s="1"/>
      <c r="C623" s="1"/>
      <c r="D623" s="1"/>
      <c r="E623" s="1"/>
      <c r="F623" s="1"/>
      <c r="G623" s="1"/>
      <c r="H623" s="1"/>
      <c r="I623" s="379"/>
      <c r="J623" s="379"/>
      <c r="K623" s="379"/>
      <c r="L623" s="379"/>
      <c r="M623" s="379"/>
      <c r="N623" s="379"/>
      <c r="O623" s="379"/>
      <c r="P623" s="379"/>
      <c r="Q623" s="379"/>
      <c r="R623" s="379"/>
      <c r="S623" s="379"/>
      <c r="T623" s="379"/>
      <c r="U623" s="379"/>
      <c r="V623" s="379"/>
      <c r="W623" s="379"/>
      <c r="X623" s="379"/>
      <c r="Y623" s="379"/>
      <c r="Z623" s="379"/>
      <c r="AA623" s="379"/>
      <c r="AB623" s="379"/>
      <c r="AC623" s="379"/>
      <c r="AD623" s="379"/>
      <c r="AE623" s="379"/>
      <c r="AF623" s="379"/>
      <c r="AG623" s="379"/>
      <c r="AH623" s="379"/>
      <c r="AI623" s="379"/>
      <c r="AJ623" s="379"/>
      <c r="AK623" s="379"/>
      <c r="AL623" s="379"/>
      <c r="AM623" s="379"/>
      <c r="AO623" s="379"/>
      <c r="AP623" s="379"/>
      <c r="AQ623" s="379"/>
      <c r="AR623" s="379"/>
      <c r="AS623" s="379"/>
      <c r="AT623" s="379"/>
      <c r="AU623" s="379"/>
      <c r="AV623" s="379"/>
    </row>
    <row r="624" spans="1:48" ht="15.75" customHeight="1">
      <c r="A624" s="1"/>
      <c r="B624" s="1"/>
      <c r="C624" s="1"/>
      <c r="D624" s="1"/>
      <c r="E624" s="1"/>
      <c r="F624" s="1"/>
      <c r="G624" s="1"/>
      <c r="H624" s="1"/>
      <c r="I624" s="379"/>
      <c r="J624" s="379"/>
      <c r="K624" s="379"/>
      <c r="L624" s="379"/>
      <c r="M624" s="379"/>
      <c r="N624" s="379"/>
      <c r="O624" s="379"/>
      <c r="P624" s="379"/>
      <c r="Q624" s="379"/>
      <c r="R624" s="379"/>
      <c r="S624" s="379"/>
      <c r="T624" s="379"/>
      <c r="U624" s="379"/>
      <c r="V624" s="379"/>
      <c r="W624" s="379"/>
      <c r="X624" s="379"/>
      <c r="Y624" s="379"/>
      <c r="Z624" s="379"/>
      <c r="AA624" s="379"/>
      <c r="AB624" s="379"/>
      <c r="AC624" s="379"/>
      <c r="AD624" s="379"/>
      <c r="AE624" s="379"/>
      <c r="AF624" s="379"/>
      <c r="AG624" s="379"/>
      <c r="AH624" s="379"/>
      <c r="AI624" s="379"/>
      <c r="AJ624" s="379"/>
      <c r="AK624" s="379"/>
      <c r="AL624" s="379"/>
      <c r="AM624" s="379"/>
      <c r="AO624" s="379"/>
      <c r="AP624" s="379"/>
      <c r="AQ624" s="379"/>
      <c r="AR624" s="379"/>
      <c r="AS624" s="379"/>
      <c r="AT624" s="379"/>
      <c r="AU624" s="379"/>
      <c r="AV624" s="379"/>
    </row>
    <row r="625" spans="1:48" ht="15.75" customHeight="1">
      <c r="A625" s="1"/>
      <c r="B625" s="1"/>
      <c r="C625" s="1"/>
      <c r="D625" s="1"/>
      <c r="E625" s="1"/>
      <c r="F625" s="1"/>
      <c r="G625" s="1"/>
      <c r="H625" s="1"/>
      <c r="I625" s="379"/>
      <c r="J625" s="379"/>
      <c r="K625" s="379"/>
      <c r="L625" s="379"/>
      <c r="M625" s="379"/>
      <c r="N625" s="379"/>
      <c r="O625" s="379"/>
      <c r="P625" s="379"/>
      <c r="Q625" s="379"/>
      <c r="R625" s="379"/>
      <c r="S625" s="379"/>
      <c r="T625" s="379"/>
      <c r="U625" s="379"/>
      <c r="V625" s="379"/>
      <c r="W625" s="379"/>
      <c r="X625" s="379"/>
      <c r="Y625" s="379"/>
      <c r="Z625" s="379"/>
      <c r="AA625" s="379"/>
      <c r="AB625" s="379"/>
      <c r="AC625" s="379"/>
      <c r="AD625" s="379"/>
      <c r="AE625" s="379"/>
      <c r="AF625" s="379"/>
      <c r="AG625" s="379"/>
      <c r="AH625" s="379"/>
      <c r="AI625" s="379"/>
      <c r="AJ625" s="379"/>
      <c r="AK625" s="379"/>
      <c r="AL625" s="379"/>
      <c r="AM625" s="379"/>
      <c r="AO625" s="379"/>
      <c r="AP625" s="379"/>
      <c r="AQ625" s="379"/>
      <c r="AR625" s="379"/>
      <c r="AS625" s="379"/>
      <c r="AT625" s="379"/>
      <c r="AU625" s="379"/>
      <c r="AV625" s="379"/>
    </row>
    <row r="626" spans="1:48" ht="15.75" customHeight="1">
      <c r="A626" s="1"/>
      <c r="B626" s="1"/>
      <c r="C626" s="1"/>
      <c r="D626" s="1"/>
      <c r="E626" s="1"/>
      <c r="F626" s="1"/>
      <c r="G626" s="1"/>
      <c r="H626" s="1"/>
      <c r="I626" s="379"/>
      <c r="J626" s="379"/>
      <c r="K626" s="379"/>
      <c r="L626" s="379"/>
      <c r="M626" s="379"/>
      <c r="N626" s="379"/>
      <c r="O626" s="379"/>
      <c r="P626" s="379"/>
      <c r="Q626" s="379"/>
      <c r="R626" s="379"/>
      <c r="S626" s="379"/>
      <c r="T626" s="379"/>
      <c r="U626" s="379"/>
      <c r="V626" s="379"/>
      <c r="W626" s="379"/>
      <c r="X626" s="379"/>
      <c r="Y626" s="379"/>
      <c r="Z626" s="379"/>
      <c r="AA626" s="379"/>
      <c r="AB626" s="379"/>
      <c r="AC626" s="379"/>
      <c r="AD626" s="379"/>
      <c r="AE626" s="379"/>
      <c r="AF626" s="379"/>
      <c r="AG626" s="379"/>
      <c r="AH626" s="379"/>
      <c r="AI626" s="379"/>
      <c r="AJ626" s="379"/>
      <c r="AK626" s="379"/>
      <c r="AL626" s="379"/>
      <c r="AM626" s="379"/>
      <c r="AO626" s="379"/>
      <c r="AP626" s="379"/>
      <c r="AQ626" s="379"/>
      <c r="AR626" s="379"/>
      <c r="AS626" s="379"/>
      <c r="AT626" s="379"/>
      <c r="AU626" s="379"/>
      <c r="AV626" s="379"/>
    </row>
    <row r="627" spans="1:48" ht="15.75" customHeight="1">
      <c r="A627" s="1"/>
      <c r="B627" s="1"/>
      <c r="C627" s="1"/>
      <c r="D627" s="1"/>
      <c r="E627" s="1"/>
      <c r="F627" s="1"/>
      <c r="G627" s="1"/>
      <c r="H627" s="1"/>
      <c r="I627" s="379"/>
      <c r="J627" s="379"/>
      <c r="K627" s="379"/>
      <c r="L627" s="379"/>
      <c r="M627" s="379"/>
      <c r="N627" s="379"/>
      <c r="O627" s="379"/>
      <c r="P627" s="379"/>
      <c r="Q627" s="379"/>
      <c r="R627" s="379"/>
      <c r="S627" s="379"/>
      <c r="T627" s="379"/>
      <c r="U627" s="379"/>
      <c r="V627" s="379"/>
      <c r="W627" s="379"/>
      <c r="X627" s="379"/>
      <c r="Y627" s="379"/>
      <c r="Z627" s="379"/>
      <c r="AA627" s="379"/>
      <c r="AB627" s="379"/>
      <c r="AC627" s="379"/>
      <c r="AD627" s="379"/>
      <c r="AE627" s="379"/>
      <c r="AF627" s="379"/>
      <c r="AG627" s="379"/>
      <c r="AH627" s="379"/>
      <c r="AI627" s="379"/>
      <c r="AJ627" s="379"/>
      <c r="AK627" s="379"/>
      <c r="AL627" s="379"/>
      <c r="AM627" s="379"/>
      <c r="AO627" s="379"/>
      <c r="AP627" s="379"/>
      <c r="AQ627" s="379"/>
      <c r="AR627" s="379"/>
      <c r="AS627" s="379"/>
      <c r="AT627" s="379"/>
      <c r="AU627" s="379"/>
      <c r="AV627" s="379"/>
    </row>
    <row r="628" spans="1:48" ht="15.75" customHeight="1">
      <c r="A628" s="1"/>
      <c r="B628" s="1"/>
      <c r="C628" s="1"/>
      <c r="D628" s="1"/>
      <c r="E628" s="1"/>
      <c r="F628" s="1"/>
      <c r="G628" s="1"/>
      <c r="H628" s="1"/>
      <c r="I628" s="379"/>
      <c r="J628" s="379"/>
      <c r="K628" s="379"/>
      <c r="L628" s="379"/>
      <c r="M628" s="379"/>
      <c r="N628" s="379"/>
      <c r="O628" s="379"/>
      <c r="P628" s="379"/>
      <c r="Q628" s="379"/>
      <c r="R628" s="379"/>
      <c r="S628" s="379"/>
      <c r="T628" s="379"/>
      <c r="U628" s="379"/>
      <c r="V628" s="379"/>
      <c r="W628" s="379"/>
      <c r="X628" s="379"/>
      <c r="Y628" s="379"/>
      <c r="Z628" s="379"/>
      <c r="AA628" s="379"/>
      <c r="AB628" s="379"/>
      <c r="AC628" s="379"/>
      <c r="AD628" s="379"/>
      <c r="AE628" s="379"/>
      <c r="AF628" s="379"/>
      <c r="AG628" s="379"/>
      <c r="AH628" s="379"/>
      <c r="AI628" s="379"/>
      <c r="AJ628" s="379"/>
      <c r="AK628" s="379"/>
      <c r="AL628" s="379"/>
      <c r="AM628" s="379"/>
      <c r="AO628" s="379"/>
      <c r="AP628" s="379"/>
      <c r="AQ628" s="379"/>
      <c r="AR628" s="379"/>
      <c r="AS628" s="379"/>
      <c r="AT628" s="379"/>
      <c r="AU628" s="379"/>
      <c r="AV628" s="379"/>
    </row>
    <row r="629" spans="1:48" ht="15.75" customHeight="1">
      <c r="A629" s="1"/>
      <c r="B629" s="1"/>
      <c r="C629" s="1"/>
      <c r="D629" s="1"/>
      <c r="E629" s="1"/>
      <c r="F629" s="1"/>
      <c r="G629" s="1"/>
      <c r="H629" s="1"/>
      <c r="I629" s="379"/>
      <c r="J629" s="379"/>
      <c r="K629" s="379"/>
      <c r="L629" s="379"/>
      <c r="M629" s="379"/>
      <c r="N629" s="379"/>
      <c r="O629" s="379"/>
      <c r="P629" s="379"/>
      <c r="Q629" s="379"/>
      <c r="R629" s="379"/>
      <c r="S629" s="379"/>
      <c r="T629" s="379"/>
      <c r="U629" s="379"/>
      <c r="V629" s="379"/>
      <c r="W629" s="379"/>
      <c r="X629" s="379"/>
      <c r="Y629" s="379"/>
      <c r="Z629" s="379"/>
      <c r="AA629" s="379"/>
      <c r="AB629" s="379"/>
      <c r="AC629" s="379"/>
      <c r="AD629" s="379"/>
      <c r="AE629" s="379"/>
      <c r="AF629" s="379"/>
      <c r="AG629" s="379"/>
      <c r="AH629" s="379"/>
      <c r="AI629" s="379"/>
      <c r="AJ629" s="379"/>
      <c r="AK629" s="379"/>
      <c r="AL629" s="379"/>
      <c r="AM629" s="379"/>
      <c r="AO629" s="379"/>
      <c r="AP629" s="379"/>
      <c r="AQ629" s="379"/>
      <c r="AR629" s="379"/>
      <c r="AS629" s="379"/>
      <c r="AT629" s="379"/>
      <c r="AU629" s="379"/>
      <c r="AV629" s="379"/>
    </row>
    <row r="630" spans="1:48" ht="15.75" customHeight="1">
      <c r="A630" s="1"/>
      <c r="B630" s="1"/>
      <c r="C630" s="1"/>
      <c r="D630" s="1"/>
      <c r="E630" s="1"/>
      <c r="F630" s="1"/>
      <c r="G630" s="1"/>
      <c r="H630" s="1"/>
      <c r="I630" s="379"/>
      <c r="J630" s="379"/>
      <c r="K630" s="379"/>
      <c r="L630" s="379"/>
      <c r="M630" s="379"/>
      <c r="N630" s="379"/>
      <c r="O630" s="379"/>
      <c r="P630" s="379"/>
      <c r="Q630" s="379"/>
      <c r="R630" s="379"/>
      <c r="S630" s="379"/>
      <c r="T630" s="379"/>
      <c r="U630" s="379"/>
      <c r="V630" s="379"/>
      <c r="W630" s="379"/>
      <c r="X630" s="379"/>
      <c r="Y630" s="379"/>
      <c r="Z630" s="379"/>
      <c r="AA630" s="379"/>
      <c r="AB630" s="379"/>
      <c r="AC630" s="379"/>
      <c r="AD630" s="379"/>
      <c r="AE630" s="379"/>
      <c r="AF630" s="379"/>
      <c r="AG630" s="379"/>
      <c r="AH630" s="379"/>
      <c r="AI630" s="379"/>
      <c r="AJ630" s="379"/>
      <c r="AK630" s="379"/>
      <c r="AL630" s="379"/>
      <c r="AM630" s="379"/>
      <c r="AO630" s="379"/>
      <c r="AP630" s="379"/>
      <c r="AQ630" s="379"/>
      <c r="AR630" s="379"/>
      <c r="AS630" s="379"/>
      <c r="AT630" s="379"/>
      <c r="AU630" s="379"/>
      <c r="AV630" s="379"/>
    </row>
    <row r="631" spans="1:48" ht="15.75" customHeight="1">
      <c r="A631" s="1"/>
      <c r="B631" s="1"/>
      <c r="C631" s="1"/>
      <c r="D631" s="1"/>
      <c r="E631" s="1"/>
      <c r="F631" s="1"/>
      <c r="G631" s="1"/>
      <c r="H631" s="1"/>
      <c r="I631" s="379"/>
      <c r="J631" s="379"/>
      <c r="K631" s="379"/>
      <c r="L631" s="379"/>
      <c r="M631" s="379"/>
      <c r="N631" s="379"/>
      <c r="O631" s="379"/>
      <c r="P631" s="379"/>
      <c r="Q631" s="379"/>
      <c r="R631" s="379"/>
      <c r="S631" s="379"/>
      <c r="T631" s="379"/>
      <c r="U631" s="379"/>
      <c r="V631" s="379"/>
      <c r="W631" s="379"/>
      <c r="X631" s="379"/>
      <c r="Y631" s="379"/>
      <c r="Z631" s="379"/>
      <c r="AA631" s="379"/>
      <c r="AB631" s="379"/>
      <c r="AC631" s="379"/>
      <c r="AD631" s="379"/>
      <c r="AE631" s="379"/>
      <c r="AF631" s="379"/>
      <c r="AG631" s="379"/>
      <c r="AH631" s="379"/>
      <c r="AI631" s="379"/>
      <c r="AJ631" s="379"/>
      <c r="AK631" s="379"/>
      <c r="AL631" s="379"/>
      <c r="AM631" s="379"/>
      <c r="AO631" s="379"/>
      <c r="AP631" s="379"/>
      <c r="AQ631" s="379"/>
      <c r="AR631" s="379"/>
      <c r="AS631" s="379"/>
      <c r="AT631" s="379"/>
      <c r="AU631" s="379"/>
      <c r="AV631" s="379"/>
    </row>
    <row r="632" spans="1:48" ht="15.75" customHeight="1">
      <c r="A632" s="1"/>
      <c r="B632" s="1"/>
      <c r="C632" s="1"/>
      <c r="D632" s="1"/>
      <c r="E632" s="1"/>
      <c r="F632" s="1"/>
      <c r="G632" s="1"/>
      <c r="H632" s="1"/>
      <c r="I632" s="379"/>
      <c r="J632" s="379"/>
      <c r="K632" s="379"/>
      <c r="L632" s="379"/>
      <c r="M632" s="379"/>
      <c r="N632" s="379"/>
      <c r="O632" s="379"/>
      <c r="P632" s="379"/>
      <c r="Q632" s="379"/>
      <c r="R632" s="379"/>
      <c r="S632" s="379"/>
      <c r="T632" s="379"/>
      <c r="U632" s="379"/>
      <c r="V632" s="379"/>
      <c r="W632" s="379"/>
      <c r="X632" s="379"/>
      <c r="Y632" s="379"/>
      <c r="Z632" s="379"/>
      <c r="AA632" s="379"/>
      <c r="AB632" s="379"/>
      <c r="AC632" s="379"/>
      <c r="AD632" s="379"/>
      <c r="AE632" s="379"/>
      <c r="AF632" s="379"/>
      <c r="AG632" s="379"/>
      <c r="AH632" s="379"/>
      <c r="AI632" s="379"/>
      <c r="AJ632" s="379"/>
      <c r="AK632" s="379"/>
      <c r="AL632" s="379"/>
      <c r="AM632" s="379"/>
      <c r="AO632" s="379"/>
      <c r="AP632" s="379"/>
      <c r="AQ632" s="379"/>
      <c r="AR632" s="379"/>
      <c r="AS632" s="379"/>
      <c r="AT632" s="379"/>
      <c r="AU632" s="379"/>
      <c r="AV632" s="379"/>
    </row>
    <row r="633" spans="1:48" ht="15.75" customHeight="1">
      <c r="A633" s="1"/>
      <c r="B633" s="1"/>
      <c r="C633" s="1"/>
      <c r="D633" s="1"/>
      <c r="E633" s="1"/>
      <c r="F633" s="1"/>
      <c r="G633" s="1"/>
      <c r="H633" s="1"/>
      <c r="I633" s="379"/>
      <c r="J633" s="379"/>
      <c r="K633" s="379"/>
      <c r="L633" s="379"/>
      <c r="M633" s="379"/>
      <c r="N633" s="379"/>
      <c r="O633" s="379"/>
      <c r="P633" s="379"/>
      <c r="Q633" s="379"/>
      <c r="R633" s="379"/>
      <c r="S633" s="379"/>
      <c r="T633" s="379"/>
      <c r="U633" s="379"/>
      <c r="V633" s="379"/>
      <c r="W633" s="379"/>
      <c r="X633" s="379"/>
      <c r="Y633" s="379"/>
      <c r="Z633" s="379"/>
      <c r="AA633" s="379"/>
      <c r="AB633" s="379"/>
      <c r="AC633" s="379"/>
      <c r="AD633" s="379"/>
      <c r="AE633" s="379"/>
      <c r="AF633" s="379"/>
      <c r="AG633" s="379"/>
      <c r="AH633" s="379"/>
      <c r="AI633" s="379"/>
      <c r="AJ633" s="379"/>
      <c r="AK633" s="379"/>
      <c r="AL633" s="379"/>
      <c r="AM633" s="379"/>
      <c r="AO633" s="379"/>
      <c r="AP633" s="379"/>
      <c r="AQ633" s="379"/>
      <c r="AR633" s="379"/>
      <c r="AS633" s="379"/>
      <c r="AT633" s="379"/>
      <c r="AU633" s="379"/>
      <c r="AV633" s="379"/>
    </row>
    <row r="634" spans="1:48" ht="15.75" customHeight="1">
      <c r="A634" s="1"/>
      <c r="B634" s="1"/>
      <c r="C634" s="1"/>
      <c r="D634" s="1"/>
      <c r="E634" s="1"/>
      <c r="F634" s="1"/>
      <c r="G634" s="1"/>
      <c r="H634" s="1"/>
      <c r="I634" s="379"/>
      <c r="J634" s="379"/>
      <c r="K634" s="379"/>
      <c r="L634" s="379"/>
      <c r="M634" s="379"/>
      <c r="N634" s="379"/>
      <c r="O634" s="379"/>
      <c r="P634" s="379"/>
      <c r="Q634" s="379"/>
      <c r="R634" s="379"/>
      <c r="S634" s="379"/>
      <c r="T634" s="379"/>
      <c r="U634" s="379"/>
      <c r="V634" s="379"/>
      <c r="W634" s="379"/>
      <c r="X634" s="379"/>
      <c r="Y634" s="379"/>
      <c r="Z634" s="379"/>
      <c r="AA634" s="379"/>
      <c r="AB634" s="379"/>
      <c r="AC634" s="379"/>
      <c r="AD634" s="379"/>
      <c r="AE634" s="379"/>
      <c r="AF634" s="379"/>
      <c r="AG634" s="379"/>
      <c r="AH634" s="379"/>
      <c r="AI634" s="379"/>
      <c r="AJ634" s="379"/>
      <c r="AK634" s="379"/>
      <c r="AL634" s="379"/>
      <c r="AM634" s="379"/>
      <c r="AO634" s="379"/>
      <c r="AP634" s="379"/>
      <c r="AQ634" s="379"/>
      <c r="AR634" s="379"/>
      <c r="AS634" s="379"/>
      <c r="AT634" s="379"/>
      <c r="AU634" s="379"/>
      <c r="AV634" s="379"/>
    </row>
    <row r="635" spans="1:48" ht="15.75" customHeight="1">
      <c r="A635" s="1"/>
      <c r="B635" s="1"/>
      <c r="C635" s="1"/>
      <c r="D635" s="1"/>
      <c r="E635" s="1"/>
      <c r="F635" s="1"/>
      <c r="G635" s="1"/>
      <c r="H635" s="1"/>
      <c r="I635" s="379"/>
      <c r="J635" s="379"/>
      <c r="K635" s="379"/>
      <c r="L635" s="379"/>
      <c r="M635" s="379"/>
      <c r="N635" s="379"/>
      <c r="O635" s="379"/>
      <c r="P635" s="379"/>
      <c r="Q635" s="379"/>
      <c r="R635" s="379"/>
      <c r="S635" s="379"/>
      <c r="T635" s="379"/>
      <c r="U635" s="379"/>
      <c r="V635" s="379"/>
      <c r="W635" s="379"/>
      <c r="X635" s="379"/>
      <c r="Y635" s="379"/>
      <c r="Z635" s="379"/>
      <c r="AA635" s="379"/>
      <c r="AB635" s="379"/>
      <c r="AC635" s="379"/>
      <c r="AD635" s="379"/>
      <c r="AE635" s="379"/>
      <c r="AF635" s="379"/>
      <c r="AG635" s="379"/>
      <c r="AH635" s="379"/>
      <c r="AI635" s="379"/>
      <c r="AJ635" s="379"/>
      <c r="AK635" s="379"/>
      <c r="AL635" s="379"/>
      <c r="AM635" s="379"/>
      <c r="AO635" s="379"/>
      <c r="AP635" s="379"/>
      <c r="AQ635" s="379"/>
      <c r="AR635" s="379"/>
      <c r="AS635" s="379"/>
      <c r="AT635" s="379"/>
      <c r="AU635" s="379"/>
      <c r="AV635" s="379"/>
    </row>
    <row r="636" spans="1:48" ht="15.75" customHeight="1">
      <c r="A636" s="1"/>
      <c r="B636" s="1"/>
      <c r="C636" s="1"/>
      <c r="D636" s="1"/>
      <c r="E636" s="1"/>
      <c r="F636" s="1"/>
      <c r="G636" s="1"/>
      <c r="H636" s="1"/>
      <c r="I636" s="379"/>
      <c r="J636" s="379"/>
      <c r="K636" s="379"/>
      <c r="L636" s="379"/>
      <c r="M636" s="379"/>
      <c r="N636" s="379"/>
      <c r="O636" s="379"/>
      <c r="P636" s="379"/>
      <c r="Q636" s="379"/>
      <c r="R636" s="379"/>
      <c r="S636" s="379"/>
      <c r="T636" s="379"/>
      <c r="U636" s="379"/>
      <c r="V636" s="379"/>
      <c r="W636" s="379"/>
      <c r="X636" s="379"/>
      <c r="Y636" s="379"/>
      <c r="Z636" s="379"/>
      <c r="AA636" s="379"/>
      <c r="AB636" s="379"/>
      <c r="AC636" s="379"/>
      <c r="AD636" s="379"/>
      <c r="AE636" s="379"/>
      <c r="AF636" s="379"/>
      <c r="AG636" s="379"/>
      <c r="AH636" s="379"/>
      <c r="AI636" s="379"/>
      <c r="AJ636" s="379"/>
      <c r="AK636" s="379"/>
      <c r="AL636" s="379"/>
      <c r="AM636" s="379"/>
      <c r="AO636" s="379"/>
      <c r="AP636" s="379"/>
      <c r="AQ636" s="379"/>
      <c r="AR636" s="379"/>
      <c r="AS636" s="379"/>
      <c r="AT636" s="379"/>
      <c r="AU636" s="379"/>
      <c r="AV636" s="379"/>
    </row>
    <row r="637" spans="1:48" ht="15.75" customHeight="1">
      <c r="A637" s="1"/>
      <c r="B637" s="1"/>
      <c r="C637" s="1"/>
      <c r="D637" s="1"/>
      <c r="E637" s="1"/>
      <c r="F637" s="1"/>
      <c r="G637" s="1"/>
      <c r="H637" s="1"/>
      <c r="I637" s="379"/>
      <c r="J637" s="379"/>
      <c r="K637" s="379"/>
      <c r="L637" s="379"/>
      <c r="M637" s="379"/>
      <c r="N637" s="379"/>
      <c r="O637" s="379"/>
      <c r="P637" s="379"/>
      <c r="Q637" s="379"/>
      <c r="R637" s="379"/>
      <c r="S637" s="379"/>
      <c r="T637" s="379"/>
      <c r="U637" s="379"/>
      <c r="V637" s="379"/>
      <c r="W637" s="379"/>
      <c r="X637" s="379"/>
      <c r="Y637" s="379"/>
      <c r="Z637" s="379"/>
      <c r="AA637" s="379"/>
      <c r="AB637" s="379"/>
      <c r="AC637" s="379"/>
      <c r="AD637" s="379"/>
      <c r="AE637" s="379"/>
      <c r="AF637" s="379"/>
      <c r="AG637" s="379"/>
      <c r="AH637" s="379"/>
      <c r="AI637" s="379"/>
      <c r="AJ637" s="379"/>
      <c r="AK637" s="379"/>
      <c r="AL637" s="379"/>
      <c r="AM637" s="379"/>
      <c r="AO637" s="379"/>
      <c r="AP637" s="379"/>
      <c r="AQ637" s="379"/>
      <c r="AR637" s="379"/>
      <c r="AS637" s="379"/>
      <c r="AT637" s="379"/>
      <c r="AU637" s="379"/>
      <c r="AV637" s="379"/>
    </row>
    <row r="638" spans="1:48" ht="15.75" customHeight="1">
      <c r="A638" s="1"/>
      <c r="B638" s="1"/>
      <c r="C638" s="1"/>
      <c r="D638" s="1"/>
      <c r="E638" s="1"/>
      <c r="F638" s="1"/>
      <c r="G638" s="1"/>
      <c r="H638" s="1"/>
      <c r="I638" s="379"/>
      <c r="J638" s="379"/>
      <c r="K638" s="379"/>
      <c r="L638" s="379"/>
      <c r="M638" s="379"/>
      <c r="N638" s="379"/>
      <c r="O638" s="379"/>
      <c r="P638" s="379"/>
      <c r="Q638" s="379"/>
      <c r="R638" s="379"/>
      <c r="S638" s="379"/>
      <c r="T638" s="379"/>
      <c r="U638" s="379"/>
      <c r="V638" s="379"/>
      <c r="W638" s="379"/>
      <c r="X638" s="379"/>
      <c r="Y638" s="379"/>
      <c r="Z638" s="379"/>
      <c r="AA638" s="379"/>
      <c r="AB638" s="379"/>
      <c r="AC638" s="379"/>
      <c r="AD638" s="379"/>
      <c r="AE638" s="379"/>
      <c r="AF638" s="379"/>
      <c r="AG638" s="379"/>
      <c r="AH638" s="379"/>
      <c r="AI638" s="379"/>
      <c r="AJ638" s="379"/>
      <c r="AK638" s="379"/>
      <c r="AL638" s="379"/>
      <c r="AM638" s="379"/>
      <c r="AO638" s="379"/>
      <c r="AP638" s="379"/>
      <c r="AQ638" s="379"/>
      <c r="AR638" s="379"/>
      <c r="AS638" s="379"/>
      <c r="AT638" s="379"/>
      <c r="AU638" s="379"/>
      <c r="AV638" s="379"/>
    </row>
    <row r="639" spans="1:48" ht="15.75" customHeight="1">
      <c r="A639" s="1"/>
      <c r="B639" s="1"/>
      <c r="C639" s="1"/>
      <c r="D639" s="1"/>
      <c r="E639" s="1"/>
      <c r="F639" s="1"/>
      <c r="G639" s="1"/>
      <c r="H639" s="1"/>
      <c r="I639" s="379"/>
      <c r="J639" s="379"/>
      <c r="K639" s="379"/>
      <c r="L639" s="379"/>
      <c r="M639" s="379"/>
      <c r="N639" s="379"/>
      <c r="O639" s="379"/>
      <c r="P639" s="379"/>
      <c r="Q639" s="379"/>
      <c r="R639" s="379"/>
      <c r="S639" s="379"/>
      <c r="T639" s="379"/>
      <c r="U639" s="379"/>
      <c r="V639" s="379"/>
      <c r="W639" s="379"/>
      <c r="X639" s="379"/>
      <c r="Y639" s="379"/>
      <c r="Z639" s="379"/>
      <c r="AA639" s="379"/>
      <c r="AB639" s="379"/>
      <c r="AC639" s="379"/>
      <c r="AD639" s="379"/>
      <c r="AE639" s="379"/>
      <c r="AF639" s="379"/>
      <c r="AG639" s="379"/>
      <c r="AH639" s="379"/>
      <c r="AI639" s="379"/>
      <c r="AJ639" s="379"/>
      <c r="AK639" s="379"/>
      <c r="AL639" s="379"/>
      <c r="AM639" s="379"/>
      <c r="AO639" s="379"/>
      <c r="AP639" s="379"/>
      <c r="AQ639" s="379"/>
      <c r="AR639" s="379"/>
      <c r="AS639" s="379"/>
      <c r="AT639" s="379"/>
      <c r="AU639" s="379"/>
      <c r="AV639" s="379"/>
    </row>
    <row r="640" spans="1:48" ht="15.75" customHeight="1">
      <c r="A640" s="1"/>
      <c r="B640" s="1"/>
      <c r="C640" s="1"/>
      <c r="D640" s="1"/>
      <c r="E640" s="1"/>
      <c r="F640" s="1"/>
      <c r="G640" s="1"/>
      <c r="H640" s="1"/>
      <c r="I640" s="379"/>
      <c r="J640" s="379"/>
      <c r="K640" s="379"/>
      <c r="L640" s="379"/>
      <c r="M640" s="379"/>
      <c r="N640" s="379"/>
      <c r="O640" s="379"/>
      <c r="P640" s="379"/>
      <c r="Q640" s="379"/>
      <c r="R640" s="379"/>
      <c r="S640" s="379"/>
      <c r="T640" s="379"/>
      <c r="U640" s="379"/>
      <c r="V640" s="379"/>
      <c r="W640" s="379"/>
      <c r="X640" s="379"/>
      <c r="Y640" s="379"/>
      <c r="Z640" s="379"/>
      <c r="AA640" s="379"/>
      <c r="AB640" s="379"/>
      <c r="AC640" s="379"/>
      <c r="AD640" s="379"/>
      <c r="AE640" s="379"/>
      <c r="AF640" s="379"/>
      <c r="AG640" s="379"/>
      <c r="AH640" s="379"/>
      <c r="AI640" s="379"/>
      <c r="AJ640" s="379"/>
      <c r="AK640" s="379"/>
      <c r="AL640" s="379"/>
      <c r="AM640" s="379"/>
      <c r="AO640" s="379"/>
      <c r="AP640" s="379"/>
      <c r="AQ640" s="379"/>
      <c r="AR640" s="379"/>
      <c r="AS640" s="379"/>
      <c r="AT640" s="379"/>
      <c r="AU640" s="379"/>
      <c r="AV640" s="379"/>
    </row>
    <row r="641" spans="1:48" ht="15.75" customHeight="1">
      <c r="A641" s="1"/>
      <c r="B641" s="1"/>
      <c r="C641" s="1"/>
      <c r="D641" s="1"/>
      <c r="E641" s="1"/>
      <c r="F641" s="1"/>
      <c r="G641" s="1"/>
      <c r="H641" s="1"/>
      <c r="I641" s="379"/>
      <c r="J641" s="379"/>
      <c r="K641" s="379"/>
      <c r="L641" s="379"/>
      <c r="M641" s="379"/>
      <c r="N641" s="379"/>
      <c r="O641" s="379"/>
      <c r="P641" s="379"/>
      <c r="Q641" s="379"/>
      <c r="R641" s="379"/>
      <c r="S641" s="379"/>
      <c r="T641" s="379"/>
      <c r="U641" s="379"/>
      <c r="V641" s="379"/>
      <c r="W641" s="379"/>
      <c r="X641" s="379"/>
      <c r="Y641" s="379"/>
      <c r="Z641" s="379"/>
      <c r="AA641" s="379"/>
      <c r="AB641" s="379"/>
      <c r="AC641" s="379"/>
      <c r="AD641" s="379"/>
      <c r="AE641" s="379"/>
      <c r="AF641" s="379"/>
      <c r="AG641" s="379"/>
      <c r="AH641" s="379"/>
      <c r="AI641" s="379"/>
      <c r="AJ641" s="379"/>
      <c r="AK641" s="379"/>
      <c r="AL641" s="379"/>
      <c r="AM641" s="379"/>
      <c r="AO641" s="379"/>
      <c r="AP641" s="379"/>
      <c r="AQ641" s="379"/>
      <c r="AR641" s="379"/>
      <c r="AS641" s="379"/>
      <c r="AT641" s="379"/>
      <c r="AU641" s="379"/>
      <c r="AV641" s="379"/>
    </row>
    <row r="642" spans="1:48" ht="15.75" customHeight="1">
      <c r="A642" s="1"/>
      <c r="B642" s="1"/>
      <c r="C642" s="1"/>
      <c r="D642" s="1"/>
      <c r="E642" s="1"/>
      <c r="F642" s="1"/>
      <c r="G642" s="1"/>
      <c r="H642" s="1"/>
      <c r="I642" s="379"/>
      <c r="J642" s="379"/>
      <c r="K642" s="379"/>
      <c r="L642" s="379"/>
      <c r="M642" s="379"/>
      <c r="N642" s="379"/>
      <c r="O642" s="379"/>
      <c r="P642" s="379"/>
      <c r="Q642" s="379"/>
      <c r="R642" s="379"/>
      <c r="S642" s="379"/>
      <c r="T642" s="379"/>
      <c r="U642" s="379"/>
      <c r="V642" s="379"/>
      <c r="W642" s="379"/>
      <c r="X642" s="379"/>
      <c r="Y642" s="379"/>
      <c r="Z642" s="379"/>
      <c r="AA642" s="379"/>
      <c r="AB642" s="379"/>
      <c r="AC642" s="379"/>
      <c r="AD642" s="379"/>
      <c r="AE642" s="379"/>
      <c r="AF642" s="379"/>
      <c r="AG642" s="379"/>
      <c r="AH642" s="379"/>
      <c r="AI642" s="379"/>
      <c r="AJ642" s="379"/>
      <c r="AK642" s="379"/>
      <c r="AL642" s="379"/>
      <c r="AM642" s="379"/>
      <c r="AO642" s="379"/>
      <c r="AP642" s="379"/>
      <c r="AQ642" s="379"/>
      <c r="AR642" s="379"/>
      <c r="AS642" s="379"/>
      <c r="AT642" s="379"/>
      <c r="AU642" s="379"/>
      <c r="AV642" s="379"/>
    </row>
    <row r="643" spans="1:48" ht="15.75" customHeight="1">
      <c r="A643" s="1"/>
      <c r="B643" s="1"/>
      <c r="C643" s="1"/>
      <c r="D643" s="1"/>
      <c r="E643" s="1"/>
      <c r="F643" s="1"/>
      <c r="G643" s="1"/>
      <c r="H643" s="1"/>
      <c r="I643" s="379"/>
      <c r="J643" s="379"/>
      <c r="K643" s="379"/>
      <c r="L643" s="379"/>
      <c r="M643" s="379"/>
      <c r="N643" s="379"/>
      <c r="O643" s="379"/>
      <c r="P643" s="379"/>
      <c r="Q643" s="379"/>
      <c r="R643" s="379"/>
      <c r="S643" s="379"/>
      <c r="T643" s="379"/>
      <c r="U643" s="379"/>
      <c r="V643" s="379"/>
      <c r="W643" s="379"/>
      <c r="X643" s="379"/>
      <c r="Y643" s="379"/>
      <c r="Z643" s="379"/>
      <c r="AA643" s="379"/>
      <c r="AB643" s="379"/>
      <c r="AC643" s="379"/>
      <c r="AD643" s="379"/>
      <c r="AE643" s="379"/>
      <c r="AF643" s="379"/>
      <c r="AG643" s="379"/>
      <c r="AH643" s="379"/>
      <c r="AI643" s="379"/>
      <c r="AJ643" s="379"/>
      <c r="AK643" s="379"/>
      <c r="AL643" s="379"/>
      <c r="AM643" s="379"/>
      <c r="AO643" s="379"/>
      <c r="AP643" s="379"/>
      <c r="AQ643" s="379"/>
      <c r="AR643" s="379"/>
      <c r="AS643" s="379"/>
      <c r="AT643" s="379"/>
      <c r="AU643" s="379"/>
      <c r="AV643" s="379"/>
    </row>
    <row r="644" spans="1:48" ht="15.75" customHeight="1">
      <c r="A644" s="1"/>
      <c r="B644" s="1"/>
      <c r="C644" s="1"/>
      <c r="D644" s="1"/>
      <c r="E644" s="1"/>
      <c r="F644" s="1"/>
      <c r="G644" s="1"/>
      <c r="H644" s="1"/>
      <c r="I644" s="379"/>
      <c r="J644" s="379"/>
      <c r="K644" s="379"/>
      <c r="L644" s="379"/>
      <c r="M644" s="379"/>
      <c r="N644" s="379"/>
      <c r="O644" s="379"/>
      <c r="P644" s="379"/>
      <c r="Q644" s="379"/>
      <c r="R644" s="379"/>
      <c r="S644" s="379"/>
      <c r="T644" s="379"/>
      <c r="U644" s="379"/>
      <c r="V644" s="379"/>
      <c r="W644" s="379"/>
      <c r="X644" s="379"/>
      <c r="Y644" s="379"/>
      <c r="Z644" s="379"/>
      <c r="AA644" s="379"/>
      <c r="AB644" s="379"/>
      <c r="AC644" s="379"/>
      <c r="AD644" s="379"/>
      <c r="AE644" s="379"/>
      <c r="AF644" s="379"/>
      <c r="AG644" s="379"/>
      <c r="AH644" s="379"/>
      <c r="AI644" s="379"/>
      <c r="AJ644" s="379"/>
      <c r="AK644" s="379"/>
      <c r="AL644" s="379"/>
      <c r="AM644" s="379"/>
      <c r="AO644" s="379"/>
      <c r="AP644" s="379"/>
      <c r="AQ644" s="379"/>
      <c r="AR644" s="379"/>
      <c r="AS644" s="379"/>
      <c r="AT644" s="379"/>
      <c r="AU644" s="379"/>
      <c r="AV644" s="379"/>
    </row>
    <row r="645" spans="1:48" ht="15.75" customHeight="1">
      <c r="A645" s="1"/>
      <c r="B645" s="1"/>
      <c r="C645" s="1"/>
      <c r="D645" s="1"/>
      <c r="E645" s="1"/>
      <c r="F645" s="1"/>
      <c r="G645" s="1"/>
      <c r="H645" s="1"/>
      <c r="I645" s="379"/>
      <c r="J645" s="379"/>
      <c r="K645" s="379"/>
      <c r="L645" s="379"/>
      <c r="M645" s="379"/>
      <c r="N645" s="379"/>
      <c r="O645" s="379"/>
      <c r="P645" s="379"/>
      <c r="Q645" s="379"/>
      <c r="R645" s="379"/>
      <c r="S645" s="379"/>
      <c r="T645" s="379"/>
      <c r="U645" s="379"/>
      <c r="V645" s="379"/>
      <c r="W645" s="379"/>
      <c r="X645" s="379"/>
      <c r="Y645" s="379"/>
      <c r="Z645" s="379"/>
      <c r="AA645" s="379"/>
      <c r="AB645" s="379"/>
      <c r="AC645" s="379"/>
      <c r="AD645" s="379"/>
      <c r="AE645" s="379"/>
      <c r="AF645" s="379"/>
      <c r="AG645" s="379"/>
      <c r="AH645" s="379"/>
      <c r="AI645" s="379"/>
      <c r="AJ645" s="379"/>
      <c r="AK645" s="379"/>
      <c r="AL645" s="379"/>
      <c r="AM645" s="379"/>
      <c r="AO645" s="379"/>
      <c r="AP645" s="379"/>
      <c r="AQ645" s="379"/>
      <c r="AR645" s="379"/>
      <c r="AS645" s="379"/>
      <c r="AT645" s="379"/>
      <c r="AU645" s="379"/>
      <c r="AV645" s="379"/>
    </row>
    <row r="646" spans="1:48" ht="15.75" customHeight="1">
      <c r="A646" s="1"/>
      <c r="B646" s="1"/>
      <c r="C646" s="1"/>
      <c r="D646" s="1"/>
      <c r="E646" s="1"/>
      <c r="F646" s="1"/>
      <c r="G646" s="1"/>
      <c r="H646" s="1"/>
      <c r="I646" s="379"/>
      <c r="J646" s="379"/>
      <c r="K646" s="379"/>
      <c r="L646" s="379"/>
      <c r="M646" s="379"/>
      <c r="N646" s="379"/>
      <c r="O646" s="379"/>
      <c r="P646" s="379"/>
      <c r="Q646" s="379"/>
      <c r="R646" s="379"/>
      <c r="S646" s="379"/>
      <c r="T646" s="379"/>
      <c r="U646" s="379"/>
      <c r="V646" s="379"/>
      <c r="W646" s="379"/>
      <c r="X646" s="379"/>
      <c r="Y646" s="379"/>
      <c r="Z646" s="379"/>
      <c r="AA646" s="379"/>
      <c r="AB646" s="379"/>
      <c r="AC646" s="379"/>
      <c r="AD646" s="379"/>
      <c r="AE646" s="379"/>
      <c r="AF646" s="379"/>
      <c r="AG646" s="379"/>
      <c r="AH646" s="379"/>
      <c r="AI646" s="379"/>
      <c r="AJ646" s="379"/>
      <c r="AK646" s="379"/>
      <c r="AL646" s="379"/>
      <c r="AM646" s="379"/>
      <c r="AO646" s="379"/>
      <c r="AP646" s="379"/>
      <c r="AQ646" s="379"/>
      <c r="AR646" s="379"/>
      <c r="AS646" s="379"/>
      <c r="AT646" s="379"/>
      <c r="AU646" s="379"/>
      <c r="AV646" s="379"/>
    </row>
    <row r="647" spans="1:48" ht="15.75" customHeight="1">
      <c r="A647" s="1"/>
      <c r="B647" s="1"/>
      <c r="C647" s="1"/>
      <c r="D647" s="1"/>
      <c r="E647" s="1"/>
      <c r="F647" s="1"/>
      <c r="G647" s="1"/>
      <c r="H647" s="1"/>
      <c r="I647" s="379"/>
      <c r="J647" s="379"/>
      <c r="K647" s="379"/>
      <c r="L647" s="379"/>
      <c r="M647" s="379"/>
      <c r="N647" s="379"/>
      <c r="O647" s="379"/>
      <c r="P647" s="379"/>
      <c r="Q647" s="379"/>
      <c r="R647" s="379"/>
      <c r="S647" s="379"/>
      <c r="T647" s="379"/>
      <c r="U647" s="379"/>
      <c r="V647" s="379"/>
      <c r="W647" s="379"/>
      <c r="X647" s="379"/>
      <c r="Y647" s="379"/>
      <c r="Z647" s="379"/>
      <c r="AA647" s="379"/>
      <c r="AB647" s="379"/>
      <c r="AC647" s="379"/>
      <c r="AD647" s="379"/>
      <c r="AE647" s="379"/>
      <c r="AF647" s="379"/>
      <c r="AG647" s="379"/>
      <c r="AH647" s="379"/>
      <c r="AI647" s="379"/>
      <c r="AJ647" s="379"/>
      <c r="AK647" s="379"/>
      <c r="AL647" s="379"/>
      <c r="AM647" s="379"/>
      <c r="AO647" s="379"/>
      <c r="AP647" s="379"/>
      <c r="AQ647" s="379"/>
      <c r="AR647" s="379"/>
      <c r="AS647" s="379"/>
      <c r="AT647" s="379"/>
      <c r="AU647" s="379"/>
      <c r="AV647" s="379"/>
    </row>
    <row r="648" spans="1:48" ht="15.75" customHeight="1">
      <c r="A648" s="1"/>
      <c r="B648" s="1"/>
      <c r="C648" s="1"/>
      <c r="D648" s="1"/>
      <c r="E648" s="1"/>
      <c r="F648" s="1"/>
      <c r="G648" s="1"/>
      <c r="H648" s="1"/>
      <c r="I648" s="379"/>
      <c r="J648" s="379"/>
      <c r="K648" s="379"/>
      <c r="L648" s="379"/>
      <c r="M648" s="379"/>
      <c r="N648" s="379"/>
      <c r="O648" s="379"/>
      <c r="P648" s="379"/>
      <c r="Q648" s="379"/>
      <c r="R648" s="379"/>
      <c r="S648" s="379"/>
      <c r="T648" s="379"/>
      <c r="U648" s="379"/>
      <c r="V648" s="379"/>
      <c r="W648" s="379"/>
      <c r="X648" s="379"/>
      <c r="Y648" s="379"/>
      <c r="Z648" s="379"/>
      <c r="AA648" s="379"/>
      <c r="AB648" s="379"/>
      <c r="AC648" s="379"/>
      <c r="AD648" s="379"/>
      <c r="AE648" s="379"/>
      <c r="AF648" s="379"/>
      <c r="AG648" s="379"/>
      <c r="AH648" s="379"/>
      <c r="AI648" s="379"/>
      <c r="AJ648" s="379"/>
      <c r="AK648" s="379"/>
      <c r="AL648" s="379"/>
      <c r="AM648" s="379"/>
      <c r="AO648" s="379"/>
      <c r="AP648" s="379"/>
      <c r="AQ648" s="379"/>
      <c r="AR648" s="379"/>
      <c r="AS648" s="379"/>
      <c r="AT648" s="379"/>
      <c r="AU648" s="379"/>
      <c r="AV648" s="379"/>
    </row>
    <row r="649" spans="1:48" ht="15.75" customHeight="1">
      <c r="A649" s="1"/>
      <c r="B649" s="1"/>
      <c r="C649" s="1"/>
      <c r="D649" s="1"/>
      <c r="E649" s="1"/>
      <c r="F649" s="1"/>
      <c r="G649" s="1"/>
      <c r="H649" s="1"/>
      <c r="I649" s="379"/>
      <c r="J649" s="379"/>
      <c r="K649" s="379"/>
      <c r="L649" s="379"/>
      <c r="M649" s="379"/>
      <c r="N649" s="379"/>
      <c r="O649" s="379"/>
      <c r="P649" s="379"/>
      <c r="Q649" s="379"/>
      <c r="R649" s="379"/>
      <c r="S649" s="379"/>
      <c r="T649" s="379"/>
      <c r="U649" s="379"/>
      <c r="V649" s="379"/>
      <c r="W649" s="379"/>
      <c r="X649" s="379"/>
      <c r="Y649" s="379"/>
      <c r="Z649" s="379"/>
      <c r="AA649" s="379"/>
      <c r="AB649" s="379"/>
      <c r="AC649" s="379"/>
      <c r="AD649" s="379"/>
      <c r="AE649" s="379"/>
      <c r="AF649" s="379"/>
      <c r="AG649" s="379"/>
      <c r="AH649" s="379"/>
      <c r="AI649" s="379"/>
      <c r="AJ649" s="379"/>
      <c r="AK649" s="379"/>
      <c r="AL649" s="379"/>
      <c r="AM649" s="379"/>
      <c r="AO649" s="379"/>
      <c r="AP649" s="379"/>
      <c r="AQ649" s="379"/>
      <c r="AR649" s="379"/>
      <c r="AS649" s="379"/>
      <c r="AT649" s="379"/>
      <c r="AU649" s="379"/>
      <c r="AV649" s="379"/>
    </row>
    <row r="650" spans="1:48" ht="15.75" customHeight="1">
      <c r="A650" s="1"/>
      <c r="B650" s="1"/>
      <c r="C650" s="1"/>
      <c r="D650" s="1"/>
      <c r="E650" s="1"/>
      <c r="F650" s="1"/>
      <c r="G650" s="1"/>
      <c r="H650" s="1"/>
      <c r="I650" s="379"/>
      <c r="J650" s="379"/>
      <c r="K650" s="379"/>
      <c r="L650" s="379"/>
      <c r="M650" s="379"/>
      <c r="N650" s="379"/>
      <c r="O650" s="379"/>
      <c r="P650" s="379"/>
      <c r="Q650" s="379"/>
      <c r="R650" s="379"/>
      <c r="S650" s="379"/>
      <c r="T650" s="379"/>
      <c r="U650" s="379"/>
      <c r="V650" s="379"/>
      <c r="W650" s="379"/>
      <c r="X650" s="379"/>
      <c r="Y650" s="379"/>
      <c r="Z650" s="379"/>
      <c r="AA650" s="379"/>
      <c r="AB650" s="379"/>
      <c r="AC650" s="379"/>
      <c r="AD650" s="379"/>
      <c r="AE650" s="379"/>
      <c r="AF650" s="379"/>
      <c r="AG650" s="379"/>
      <c r="AH650" s="379"/>
      <c r="AI650" s="379"/>
      <c r="AJ650" s="379"/>
      <c r="AK650" s="379"/>
      <c r="AL650" s="379"/>
      <c r="AM650" s="379"/>
      <c r="AO650" s="379"/>
      <c r="AP650" s="379"/>
      <c r="AQ650" s="379"/>
      <c r="AR650" s="379"/>
      <c r="AS650" s="379"/>
      <c r="AT650" s="379"/>
      <c r="AU650" s="379"/>
      <c r="AV650" s="379"/>
    </row>
    <row r="651" spans="1:48" ht="15.75" customHeight="1">
      <c r="A651" s="1"/>
      <c r="B651" s="1"/>
      <c r="C651" s="1"/>
      <c r="D651" s="1"/>
      <c r="E651" s="1"/>
      <c r="F651" s="1"/>
      <c r="G651" s="1"/>
      <c r="H651" s="1"/>
      <c r="I651" s="379"/>
      <c r="J651" s="379"/>
      <c r="K651" s="379"/>
      <c r="L651" s="379"/>
      <c r="M651" s="379"/>
      <c r="N651" s="379"/>
      <c r="O651" s="379"/>
      <c r="P651" s="379"/>
      <c r="Q651" s="379"/>
      <c r="R651" s="379"/>
      <c r="S651" s="379"/>
      <c r="T651" s="379"/>
      <c r="U651" s="379"/>
      <c r="V651" s="379"/>
      <c r="W651" s="379"/>
      <c r="X651" s="379"/>
      <c r="Y651" s="379"/>
      <c r="Z651" s="379"/>
      <c r="AA651" s="379"/>
      <c r="AB651" s="379"/>
      <c r="AC651" s="379"/>
      <c r="AD651" s="379"/>
      <c r="AE651" s="379"/>
      <c r="AF651" s="379"/>
      <c r="AG651" s="379"/>
      <c r="AH651" s="379"/>
      <c r="AI651" s="379"/>
      <c r="AJ651" s="379"/>
      <c r="AK651" s="379"/>
      <c r="AL651" s="379"/>
      <c r="AM651" s="379"/>
      <c r="AO651" s="379"/>
      <c r="AP651" s="379"/>
      <c r="AQ651" s="379"/>
      <c r="AR651" s="379"/>
      <c r="AS651" s="379"/>
      <c r="AT651" s="379"/>
      <c r="AU651" s="379"/>
      <c r="AV651" s="379"/>
    </row>
    <row r="652" spans="1:48" ht="15.75" customHeight="1">
      <c r="A652" s="1"/>
      <c r="B652" s="1"/>
      <c r="C652" s="1"/>
      <c r="D652" s="1"/>
      <c r="E652" s="1"/>
      <c r="F652" s="1"/>
      <c r="G652" s="1"/>
      <c r="H652" s="1"/>
      <c r="I652" s="379"/>
      <c r="J652" s="379"/>
      <c r="K652" s="379"/>
      <c r="L652" s="379"/>
      <c r="M652" s="379"/>
      <c r="N652" s="379"/>
      <c r="O652" s="379"/>
      <c r="P652" s="379"/>
      <c r="Q652" s="379"/>
      <c r="R652" s="379"/>
      <c r="S652" s="379"/>
      <c r="T652" s="379"/>
      <c r="U652" s="379"/>
      <c r="V652" s="379"/>
      <c r="W652" s="379"/>
      <c r="X652" s="379"/>
      <c r="Y652" s="379"/>
      <c r="Z652" s="379"/>
      <c r="AA652" s="379"/>
      <c r="AB652" s="379"/>
      <c r="AC652" s="379"/>
      <c r="AD652" s="379"/>
      <c r="AE652" s="379"/>
      <c r="AF652" s="379"/>
      <c r="AG652" s="379"/>
      <c r="AH652" s="379"/>
      <c r="AI652" s="379"/>
      <c r="AJ652" s="379"/>
      <c r="AK652" s="379"/>
      <c r="AL652" s="379"/>
      <c r="AM652" s="379"/>
      <c r="AO652" s="379"/>
      <c r="AP652" s="379"/>
      <c r="AQ652" s="379"/>
      <c r="AR652" s="379"/>
      <c r="AS652" s="379"/>
      <c r="AT652" s="379"/>
      <c r="AU652" s="379"/>
      <c r="AV652" s="379"/>
    </row>
    <row r="653" spans="1:48" ht="15.75" customHeight="1">
      <c r="A653" s="1"/>
      <c r="B653" s="1"/>
      <c r="C653" s="1"/>
      <c r="D653" s="1"/>
      <c r="E653" s="1"/>
      <c r="F653" s="1"/>
      <c r="G653" s="1"/>
      <c r="H653" s="1"/>
      <c r="I653" s="379"/>
      <c r="J653" s="379"/>
      <c r="K653" s="379"/>
      <c r="L653" s="379"/>
      <c r="M653" s="379"/>
      <c r="N653" s="379"/>
      <c r="O653" s="379"/>
      <c r="P653" s="379"/>
      <c r="Q653" s="379"/>
      <c r="R653" s="379"/>
      <c r="S653" s="379"/>
      <c r="T653" s="379"/>
      <c r="U653" s="379"/>
      <c r="V653" s="379"/>
      <c r="W653" s="379"/>
      <c r="X653" s="379"/>
      <c r="Y653" s="379"/>
      <c r="Z653" s="379"/>
      <c r="AA653" s="379"/>
      <c r="AB653" s="379"/>
      <c r="AC653" s="379"/>
      <c r="AD653" s="379"/>
      <c r="AE653" s="379"/>
      <c r="AF653" s="379"/>
      <c r="AG653" s="379"/>
      <c r="AH653" s="379"/>
      <c r="AI653" s="379"/>
      <c r="AJ653" s="379"/>
      <c r="AK653" s="379"/>
      <c r="AL653" s="379"/>
      <c r="AM653" s="379"/>
      <c r="AO653" s="379"/>
      <c r="AP653" s="379"/>
      <c r="AQ653" s="379"/>
      <c r="AR653" s="379"/>
      <c r="AS653" s="379"/>
      <c r="AT653" s="379"/>
      <c r="AU653" s="379"/>
      <c r="AV653" s="379"/>
    </row>
    <row r="654" spans="1:48" ht="15.75" customHeight="1">
      <c r="A654" s="1"/>
      <c r="B654" s="1"/>
      <c r="C654" s="1"/>
      <c r="D654" s="1"/>
      <c r="E654" s="1"/>
      <c r="F654" s="1"/>
      <c r="G654" s="1"/>
      <c r="H654" s="1"/>
      <c r="I654" s="379"/>
      <c r="J654" s="379"/>
      <c r="K654" s="379"/>
      <c r="L654" s="379"/>
      <c r="M654" s="379"/>
      <c r="N654" s="379"/>
      <c r="O654" s="379"/>
      <c r="P654" s="379"/>
      <c r="Q654" s="379"/>
      <c r="R654" s="379"/>
      <c r="S654" s="379"/>
      <c r="T654" s="379"/>
      <c r="U654" s="379"/>
      <c r="V654" s="379"/>
      <c r="W654" s="379"/>
      <c r="X654" s="379"/>
      <c r="Y654" s="379"/>
      <c r="Z654" s="379"/>
      <c r="AA654" s="379"/>
      <c r="AB654" s="379"/>
      <c r="AC654" s="379"/>
      <c r="AD654" s="379"/>
      <c r="AE654" s="379"/>
      <c r="AF654" s="379"/>
      <c r="AG654" s="379"/>
      <c r="AH654" s="379"/>
      <c r="AI654" s="379"/>
      <c r="AJ654" s="379"/>
      <c r="AK654" s="379"/>
      <c r="AL654" s="379"/>
      <c r="AM654" s="379"/>
      <c r="AO654" s="379"/>
      <c r="AP654" s="379"/>
      <c r="AQ654" s="379"/>
      <c r="AR654" s="379"/>
      <c r="AS654" s="379"/>
      <c r="AT654" s="379"/>
      <c r="AU654" s="379"/>
      <c r="AV654" s="379"/>
    </row>
    <row r="655" spans="1:48" ht="15.75" customHeight="1">
      <c r="A655" s="1"/>
      <c r="B655" s="1"/>
      <c r="C655" s="1"/>
      <c r="D655" s="1"/>
      <c r="E655" s="1"/>
      <c r="F655" s="1"/>
      <c r="G655" s="1"/>
      <c r="H655" s="1"/>
      <c r="I655" s="379"/>
      <c r="J655" s="379"/>
      <c r="K655" s="379"/>
      <c r="L655" s="379"/>
      <c r="M655" s="379"/>
      <c r="N655" s="379"/>
      <c r="O655" s="379"/>
      <c r="P655" s="379"/>
      <c r="Q655" s="379"/>
      <c r="R655" s="379"/>
      <c r="S655" s="379"/>
      <c r="T655" s="379"/>
      <c r="U655" s="379"/>
      <c r="V655" s="379"/>
      <c r="W655" s="379"/>
      <c r="X655" s="379"/>
      <c r="Y655" s="379"/>
      <c r="Z655" s="379"/>
      <c r="AA655" s="379"/>
      <c r="AB655" s="379"/>
      <c r="AC655" s="379"/>
      <c r="AD655" s="379"/>
      <c r="AE655" s="379"/>
      <c r="AF655" s="379"/>
      <c r="AG655" s="379"/>
      <c r="AH655" s="379"/>
      <c r="AI655" s="379"/>
      <c r="AJ655" s="379"/>
      <c r="AK655" s="379"/>
      <c r="AL655" s="379"/>
      <c r="AM655" s="379"/>
      <c r="AO655" s="379"/>
      <c r="AP655" s="379"/>
      <c r="AQ655" s="379"/>
      <c r="AR655" s="379"/>
      <c r="AS655" s="379"/>
      <c r="AT655" s="379"/>
      <c r="AU655" s="379"/>
      <c r="AV655" s="379"/>
    </row>
    <row r="656" spans="1:48" ht="15.75" customHeight="1">
      <c r="A656" s="1"/>
      <c r="B656" s="1"/>
      <c r="C656" s="1"/>
      <c r="D656" s="1"/>
      <c r="E656" s="1"/>
      <c r="F656" s="1"/>
      <c r="G656" s="1"/>
      <c r="H656" s="1"/>
      <c r="I656" s="379"/>
      <c r="J656" s="379"/>
      <c r="K656" s="379"/>
      <c r="L656" s="379"/>
      <c r="M656" s="379"/>
      <c r="N656" s="379"/>
      <c r="O656" s="379"/>
      <c r="P656" s="379"/>
      <c r="Q656" s="379"/>
      <c r="R656" s="379"/>
      <c r="S656" s="379"/>
      <c r="T656" s="379"/>
      <c r="U656" s="379"/>
      <c r="V656" s="379"/>
      <c r="W656" s="379"/>
      <c r="X656" s="379"/>
      <c r="Y656" s="379"/>
      <c r="Z656" s="379"/>
      <c r="AA656" s="379"/>
      <c r="AB656" s="379"/>
      <c r="AC656" s="379"/>
      <c r="AD656" s="379"/>
      <c r="AE656" s="379"/>
      <c r="AF656" s="379"/>
      <c r="AG656" s="379"/>
      <c r="AH656" s="379"/>
      <c r="AI656" s="379"/>
      <c r="AJ656" s="379"/>
      <c r="AK656" s="379"/>
      <c r="AL656" s="379"/>
      <c r="AM656" s="379"/>
      <c r="AO656" s="379"/>
      <c r="AP656" s="379"/>
      <c r="AQ656" s="379"/>
      <c r="AR656" s="379"/>
      <c r="AS656" s="379"/>
      <c r="AT656" s="379"/>
      <c r="AU656" s="379"/>
      <c r="AV656" s="379"/>
    </row>
    <row r="657" spans="1:48" ht="15.75" customHeight="1">
      <c r="A657" s="1"/>
      <c r="B657" s="1"/>
      <c r="C657" s="1"/>
      <c r="D657" s="1"/>
      <c r="E657" s="1"/>
      <c r="F657" s="1"/>
      <c r="G657" s="1"/>
      <c r="H657" s="1"/>
      <c r="I657" s="379"/>
      <c r="J657" s="379"/>
      <c r="K657" s="379"/>
      <c r="L657" s="379"/>
      <c r="M657" s="379"/>
      <c r="N657" s="379"/>
      <c r="O657" s="379"/>
      <c r="P657" s="379"/>
      <c r="Q657" s="379"/>
      <c r="R657" s="379"/>
      <c r="S657" s="379"/>
      <c r="T657" s="379"/>
      <c r="U657" s="379"/>
      <c r="V657" s="379"/>
      <c r="W657" s="379"/>
      <c r="X657" s="379"/>
      <c r="Y657" s="379"/>
      <c r="Z657" s="379"/>
      <c r="AA657" s="379"/>
      <c r="AB657" s="379"/>
      <c r="AC657" s="379"/>
      <c r="AD657" s="379"/>
      <c r="AE657" s="379"/>
      <c r="AF657" s="379"/>
      <c r="AG657" s="379"/>
      <c r="AH657" s="379"/>
      <c r="AI657" s="379"/>
      <c r="AJ657" s="379"/>
      <c r="AK657" s="379"/>
      <c r="AL657" s="379"/>
      <c r="AM657" s="379"/>
      <c r="AO657" s="379"/>
      <c r="AP657" s="379"/>
      <c r="AQ657" s="379"/>
      <c r="AR657" s="379"/>
      <c r="AS657" s="379"/>
      <c r="AT657" s="379"/>
      <c r="AU657" s="379"/>
      <c r="AV657" s="379"/>
    </row>
    <row r="658" spans="1:48" ht="15.75" customHeight="1">
      <c r="A658" s="1"/>
      <c r="B658" s="1"/>
      <c r="C658" s="1"/>
      <c r="D658" s="1"/>
      <c r="E658" s="1"/>
      <c r="F658" s="1"/>
      <c r="G658" s="1"/>
      <c r="H658" s="1"/>
      <c r="I658" s="379"/>
      <c r="J658" s="379"/>
      <c r="K658" s="379"/>
      <c r="L658" s="379"/>
      <c r="M658" s="379"/>
      <c r="N658" s="379"/>
      <c r="O658" s="379"/>
      <c r="P658" s="379"/>
      <c r="Q658" s="379"/>
      <c r="R658" s="379"/>
      <c r="S658" s="379"/>
      <c r="T658" s="379"/>
      <c r="U658" s="379"/>
      <c r="V658" s="379"/>
      <c r="W658" s="379"/>
      <c r="X658" s="379"/>
      <c r="Y658" s="379"/>
      <c r="Z658" s="379"/>
      <c r="AA658" s="379"/>
      <c r="AB658" s="379"/>
      <c r="AC658" s="379"/>
      <c r="AD658" s="379"/>
      <c r="AE658" s="379"/>
      <c r="AF658" s="379"/>
      <c r="AG658" s="379"/>
      <c r="AH658" s="379"/>
      <c r="AI658" s="379"/>
      <c r="AJ658" s="379"/>
      <c r="AK658" s="379"/>
      <c r="AL658" s="379"/>
      <c r="AM658" s="379"/>
      <c r="AO658" s="379"/>
      <c r="AP658" s="379"/>
      <c r="AQ658" s="379"/>
      <c r="AR658" s="379"/>
      <c r="AS658" s="379"/>
      <c r="AT658" s="379"/>
      <c r="AU658" s="379"/>
      <c r="AV658" s="379"/>
    </row>
    <row r="659" spans="1:48" ht="15.75" customHeight="1">
      <c r="A659" s="1"/>
      <c r="B659" s="1"/>
      <c r="C659" s="1"/>
      <c r="D659" s="1"/>
      <c r="E659" s="1"/>
      <c r="F659" s="1"/>
      <c r="G659" s="1"/>
      <c r="H659" s="1"/>
      <c r="I659" s="379"/>
      <c r="J659" s="379"/>
      <c r="K659" s="379"/>
      <c r="L659" s="379"/>
      <c r="M659" s="379"/>
      <c r="N659" s="379"/>
      <c r="O659" s="379"/>
      <c r="P659" s="379"/>
      <c r="Q659" s="379"/>
      <c r="R659" s="379"/>
      <c r="S659" s="379"/>
      <c r="T659" s="379"/>
      <c r="U659" s="379"/>
      <c r="V659" s="379"/>
      <c r="W659" s="379"/>
      <c r="X659" s="379"/>
      <c r="Y659" s="379"/>
      <c r="Z659" s="379"/>
      <c r="AA659" s="379"/>
      <c r="AB659" s="379"/>
      <c r="AC659" s="379"/>
      <c r="AD659" s="379"/>
      <c r="AE659" s="379"/>
      <c r="AF659" s="379"/>
      <c r="AG659" s="379"/>
      <c r="AH659" s="379"/>
      <c r="AI659" s="379"/>
      <c r="AJ659" s="379"/>
      <c r="AK659" s="379"/>
      <c r="AL659" s="379"/>
      <c r="AM659" s="379"/>
      <c r="AO659" s="379"/>
      <c r="AP659" s="379"/>
      <c r="AQ659" s="379"/>
      <c r="AR659" s="379"/>
      <c r="AS659" s="379"/>
      <c r="AT659" s="379"/>
      <c r="AU659" s="379"/>
      <c r="AV659" s="379"/>
    </row>
    <row r="660" spans="1:48" ht="15.75" customHeight="1">
      <c r="A660" s="1"/>
      <c r="B660" s="1"/>
      <c r="C660" s="1"/>
      <c r="D660" s="1"/>
      <c r="E660" s="1"/>
      <c r="F660" s="1"/>
      <c r="G660" s="1"/>
      <c r="H660" s="1"/>
      <c r="I660" s="379"/>
      <c r="J660" s="379"/>
      <c r="K660" s="379"/>
      <c r="L660" s="379"/>
      <c r="M660" s="379"/>
      <c r="N660" s="379"/>
      <c r="O660" s="379"/>
      <c r="P660" s="379"/>
      <c r="Q660" s="379"/>
      <c r="R660" s="379"/>
      <c r="S660" s="379"/>
      <c r="T660" s="379"/>
      <c r="U660" s="379"/>
      <c r="V660" s="379"/>
      <c r="W660" s="379"/>
      <c r="X660" s="379"/>
      <c r="Y660" s="379"/>
      <c r="Z660" s="379"/>
      <c r="AA660" s="379"/>
      <c r="AB660" s="379"/>
      <c r="AC660" s="379"/>
      <c r="AD660" s="379"/>
      <c r="AE660" s="379"/>
      <c r="AF660" s="379"/>
      <c r="AG660" s="379"/>
      <c r="AH660" s="379"/>
      <c r="AI660" s="379"/>
      <c r="AJ660" s="379"/>
      <c r="AK660" s="379"/>
      <c r="AL660" s="379"/>
      <c r="AM660" s="379"/>
      <c r="AO660" s="379"/>
      <c r="AP660" s="379"/>
      <c r="AQ660" s="379"/>
      <c r="AR660" s="379"/>
      <c r="AS660" s="379"/>
      <c r="AT660" s="379"/>
      <c r="AU660" s="379"/>
      <c r="AV660" s="379"/>
    </row>
    <row r="661" spans="1:48" ht="15.75" customHeight="1">
      <c r="A661" s="1"/>
      <c r="B661" s="1"/>
      <c r="C661" s="1"/>
      <c r="D661" s="1"/>
      <c r="E661" s="1"/>
      <c r="F661" s="1"/>
      <c r="G661" s="1"/>
      <c r="H661" s="1"/>
      <c r="I661" s="379"/>
      <c r="J661" s="379"/>
      <c r="K661" s="379"/>
      <c r="L661" s="379"/>
      <c r="M661" s="379"/>
      <c r="N661" s="379"/>
      <c r="O661" s="379"/>
      <c r="P661" s="379"/>
      <c r="Q661" s="379"/>
      <c r="R661" s="379"/>
      <c r="S661" s="379"/>
      <c r="T661" s="379"/>
      <c r="U661" s="379"/>
      <c r="V661" s="379"/>
      <c r="W661" s="379"/>
      <c r="X661" s="379"/>
      <c r="Y661" s="379"/>
      <c r="Z661" s="379"/>
      <c r="AA661" s="379"/>
      <c r="AB661" s="379"/>
      <c r="AC661" s="379"/>
      <c r="AD661" s="379"/>
      <c r="AE661" s="379"/>
      <c r="AF661" s="379"/>
      <c r="AG661" s="379"/>
      <c r="AH661" s="379"/>
      <c r="AI661" s="379"/>
      <c r="AJ661" s="379"/>
      <c r="AK661" s="379"/>
      <c r="AL661" s="379"/>
      <c r="AM661" s="379"/>
      <c r="AO661" s="379"/>
      <c r="AP661" s="379"/>
      <c r="AQ661" s="379"/>
      <c r="AR661" s="379"/>
      <c r="AS661" s="379"/>
      <c r="AT661" s="379"/>
      <c r="AU661" s="379"/>
      <c r="AV661" s="379"/>
    </row>
    <row r="662" spans="1:48" ht="15.75" customHeight="1">
      <c r="A662" s="1"/>
      <c r="B662" s="1"/>
      <c r="C662" s="1"/>
      <c r="D662" s="1"/>
      <c r="E662" s="1"/>
      <c r="F662" s="1"/>
      <c r="G662" s="1"/>
      <c r="H662" s="1"/>
      <c r="I662" s="379"/>
      <c r="J662" s="379"/>
      <c r="K662" s="379"/>
      <c r="L662" s="379"/>
      <c r="M662" s="379"/>
      <c r="N662" s="379"/>
      <c r="O662" s="379"/>
      <c r="P662" s="379"/>
      <c r="Q662" s="379"/>
      <c r="R662" s="379"/>
      <c r="S662" s="379"/>
      <c r="T662" s="379"/>
      <c r="U662" s="379"/>
      <c r="V662" s="379"/>
      <c r="W662" s="379"/>
      <c r="X662" s="379"/>
      <c r="Y662" s="379"/>
      <c r="Z662" s="379"/>
      <c r="AA662" s="379"/>
      <c r="AB662" s="379"/>
      <c r="AC662" s="379"/>
      <c r="AD662" s="379"/>
      <c r="AE662" s="379"/>
      <c r="AF662" s="379"/>
      <c r="AG662" s="379"/>
      <c r="AH662" s="379"/>
      <c r="AI662" s="379"/>
      <c r="AJ662" s="379"/>
      <c r="AK662" s="379"/>
      <c r="AL662" s="379"/>
      <c r="AM662" s="379"/>
      <c r="AO662" s="379"/>
      <c r="AP662" s="379"/>
      <c r="AQ662" s="379"/>
      <c r="AR662" s="379"/>
      <c r="AS662" s="379"/>
      <c r="AT662" s="379"/>
      <c r="AU662" s="379"/>
      <c r="AV662" s="379"/>
    </row>
    <row r="663" spans="1:48" ht="15.75" customHeight="1">
      <c r="A663" s="1"/>
      <c r="B663" s="1"/>
      <c r="C663" s="1"/>
      <c r="D663" s="1"/>
      <c r="E663" s="1"/>
      <c r="F663" s="1"/>
      <c r="G663" s="1"/>
      <c r="H663" s="1"/>
      <c r="I663" s="379"/>
      <c r="J663" s="379"/>
      <c r="K663" s="379"/>
      <c r="L663" s="379"/>
      <c r="M663" s="379"/>
      <c r="N663" s="379"/>
      <c r="O663" s="379"/>
      <c r="P663" s="379"/>
      <c r="Q663" s="379"/>
      <c r="R663" s="379"/>
      <c r="S663" s="379"/>
      <c r="T663" s="379"/>
      <c r="U663" s="379"/>
      <c r="V663" s="379"/>
      <c r="W663" s="379"/>
      <c r="X663" s="379"/>
      <c r="Y663" s="379"/>
      <c r="Z663" s="379"/>
      <c r="AA663" s="379"/>
      <c r="AB663" s="379"/>
      <c r="AC663" s="379"/>
      <c r="AD663" s="379"/>
      <c r="AE663" s="379"/>
      <c r="AF663" s="379"/>
      <c r="AG663" s="379"/>
      <c r="AH663" s="379"/>
      <c r="AI663" s="379"/>
      <c r="AJ663" s="379"/>
      <c r="AK663" s="379"/>
      <c r="AL663" s="379"/>
      <c r="AM663" s="379"/>
      <c r="AO663" s="379"/>
      <c r="AP663" s="379"/>
      <c r="AQ663" s="379"/>
      <c r="AR663" s="379"/>
      <c r="AS663" s="379"/>
      <c r="AT663" s="379"/>
      <c r="AU663" s="379"/>
      <c r="AV663" s="379"/>
    </row>
    <row r="664" spans="1:48" ht="15.75" customHeight="1">
      <c r="A664" s="1"/>
      <c r="B664" s="1"/>
      <c r="C664" s="1"/>
      <c r="D664" s="1"/>
      <c r="E664" s="1"/>
      <c r="F664" s="1"/>
      <c r="G664" s="1"/>
      <c r="H664" s="1"/>
      <c r="I664" s="379"/>
      <c r="J664" s="379"/>
      <c r="K664" s="379"/>
      <c r="L664" s="379"/>
      <c r="M664" s="379"/>
      <c r="N664" s="379"/>
      <c r="O664" s="379"/>
      <c r="P664" s="379"/>
      <c r="Q664" s="379"/>
      <c r="R664" s="379"/>
      <c r="S664" s="379"/>
      <c r="T664" s="379"/>
      <c r="U664" s="379"/>
      <c r="V664" s="379"/>
      <c r="W664" s="379"/>
      <c r="X664" s="379"/>
      <c r="Y664" s="379"/>
      <c r="Z664" s="379"/>
      <c r="AA664" s="379"/>
      <c r="AB664" s="379"/>
      <c r="AC664" s="379"/>
      <c r="AD664" s="379"/>
      <c r="AE664" s="379"/>
      <c r="AF664" s="379"/>
      <c r="AG664" s="379"/>
      <c r="AH664" s="379"/>
      <c r="AI664" s="379"/>
      <c r="AJ664" s="379"/>
      <c r="AK664" s="379"/>
      <c r="AL664" s="379"/>
      <c r="AM664" s="379"/>
      <c r="AO664" s="379"/>
      <c r="AP664" s="379"/>
      <c r="AQ664" s="379"/>
      <c r="AR664" s="379"/>
      <c r="AS664" s="379"/>
      <c r="AT664" s="379"/>
      <c r="AU664" s="379"/>
      <c r="AV664" s="379"/>
    </row>
    <row r="665" spans="1:48" ht="15.75" customHeight="1">
      <c r="A665" s="1"/>
      <c r="B665" s="1"/>
      <c r="C665" s="1"/>
      <c r="D665" s="1"/>
      <c r="E665" s="1"/>
      <c r="F665" s="1"/>
      <c r="G665" s="1"/>
      <c r="H665" s="1"/>
      <c r="I665" s="379"/>
      <c r="J665" s="379"/>
      <c r="K665" s="379"/>
      <c r="L665" s="379"/>
      <c r="M665" s="379"/>
      <c r="N665" s="379"/>
      <c r="O665" s="379"/>
      <c r="P665" s="379"/>
      <c r="Q665" s="379"/>
      <c r="R665" s="379"/>
      <c r="S665" s="379"/>
      <c r="T665" s="379"/>
      <c r="U665" s="379"/>
      <c r="V665" s="379"/>
      <c r="W665" s="379"/>
      <c r="X665" s="379"/>
      <c r="Y665" s="379"/>
      <c r="Z665" s="379"/>
      <c r="AA665" s="379"/>
      <c r="AB665" s="379"/>
      <c r="AC665" s="379"/>
      <c r="AD665" s="379"/>
      <c r="AE665" s="379"/>
      <c r="AF665" s="379"/>
      <c r="AG665" s="379"/>
      <c r="AH665" s="379"/>
      <c r="AI665" s="379"/>
      <c r="AJ665" s="379"/>
      <c r="AK665" s="379"/>
      <c r="AL665" s="379"/>
      <c r="AM665" s="379"/>
      <c r="AO665" s="379"/>
      <c r="AP665" s="379"/>
      <c r="AQ665" s="379"/>
      <c r="AR665" s="379"/>
      <c r="AS665" s="379"/>
      <c r="AT665" s="379"/>
      <c r="AU665" s="379"/>
      <c r="AV665" s="379"/>
    </row>
    <row r="666" spans="1:48" ht="15.75" customHeight="1">
      <c r="A666" s="1"/>
      <c r="B666" s="1"/>
      <c r="C666" s="1"/>
      <c r="D666" s="1"/>
      <c r="E666" s="1"/>
      <c r="F666" s="1"/>
      <c r="G666" s="1"/>
      <c r="H666" s="1"/>
      <c r="I666" s="379"/>
      <c r="J666" s="379"/>
      <c r="K666" s="379"/>
      <c r="L666" s="379"/>
      <c r="M666" s="379"/>
      <c r="N666" s="379"/>
      <c r="O666" s="379"/>
      <c r="P666" s="379"/>
      <c r="Q666" s="379"/>
      <c r="R666" s="379"/>
      <c r="S666" s="379"/>
      <c r="T666" s="379"/>
      <c r="U666" s="379"/>
      <c r="V666" s="379"/>
      <c r="W666" s="379"/>
      <c r="X666" s="379"/>
      <c r="Y666" s="379"/>
      <c r="Z666" s="379"/>
      <c r="AA666" s="379"/>
      <c r="AB666" s="379"/>
      <c r="AC666" s="379"/>
      <c r="AD666" s="379"/>
      <c r="AE666" s="379"/>
      <c r="AF666" s="379"/>
      <c r="AG666" s="379"/>
      <c r="AH666" s="379"/>
      <c r="AI666" s="379"/>
      <c r="AJ666" s="379"/>
      <c r="AK666" s="379"/>
      <c r="AL666" s="379"/>
      <c r="AM666" s="379"/>
      <c r="AO666" s="379"/>
      <c r="AP666" s="379"/>
      <c r="AQ666" s="379"/>
      <c r="AR666" s="379"/>
      <c r="AS666" s="379"/>
      <c r="AT666" s="379"/>
      <c r="AU666" s="379"/>
      <c r="AV666" s="379"/>
    </row>
    <row r="667" spans="1:48" ht="15.75" customHeight="1">
      <c r="A667" s="1"/>
      <c r="B667" s="1"/>
      <c r="C667" s="1"/>
      <c r="D667" s="1"/>
      <c r="E667" s="1"/>
      <c r="F667" s="1"/>
      <c r="G667" s="1"/>
      <c r="H667" s="1"/>
      <c r="I667" s="379"/>
      <c r="J667" s="379"/>
      <c r="K667" s="379"/>
      <c r="L667" s="379"/>
      <c r="M667" s="379"/>
      <c r="N667" s="379"/>
      <c r="O667" s="379"/>
      <c r="P667" s="379"/>
      <c r="Q667" s="379"/>
      <c r="R667" s="379"/>
      <c r="S667" s="379"/>
      <c r="T667" s="379"/>
      <c r="U667" s="379"/>
      <c r="V667" s="379"/>
      <c r="W667" s="379"/>
      <c r="X667" s="379"/>
      <c r="Y667" s="379"/>
      <c r="Z667" s="379"/>
      <c r="AA667" s="379"/>
      <c r="AB667" s="379"/>
      <c r="AC667" s="379"/>
      <c r="AD667" s="379"/>
      <c r="AE667" s="379"/>
      <c r="AF667" s="379"/>
      <c r="AG667" s="379"/>
      <c r="AH667" s="379"/>
      <c r="AI667" s="379"/>
      <c r="AJ667" s="379"/>
      <c r="AK667" s="379"/>
      <c r="AL667" s="379"/>
      <c r="AM667" s="379"/>
      <c r="AO667" s="379"/>
      <c r="AP667" s="379"/>
      <c r="AQ667" s="379"/>
      <c r="AR667" s="379"/>
      <c r="AS667" s="379"/>
      <c r="AT667" s="379"/>
      <c r="AU667" s="379"/>
      <c r="AV667" s="379"/>
    </row>
    <row r="668" spans="1:48" ht="15.75" customHeight="1">
      <c r="A668" s="1"/>
      <c r="B668" s="1"/>
      <c r="C668" s="1"/>
      <c r="D668" s="1"/>
      <c r="E668" s="1"/>
      <c r="F668" s="1"/>
      <c r="G668" s="1"/>
      <c r="H668" s="1"/>
      <c r="I668" s="379"/>
      <c r="J668" s="379"/>
      <c r="K668" s="379"/>
      <c r="L668" s="379"/>
      <c r="M668" s="379"/>
      <c r="N668" s="379"/>
      <c r="O668" s="379"/>
      <c r="P668" s="379"/>
      <c r="Q668" s="379"/>
      <c r="R668" s="379"/>
      <c r="S668" s="379"/>
      <c r="T668" s="379"/>
      <c r="U668" s="379"/>
      <c r="V668" s="379"/>
      <c r="W668" s="379"/>
      <c r="X668" s="379"/>
      <c r="Y668" s="379"/>
      <c r="Z668" s="379"/>
      <c r="AA668" s="379"/>
      <c r="AB668" s="379"/>
      <c r="AC668" s="379"/>
      <c r="AD668" s="379"/>
      <c r="AE668" s="379"/>
      <c r="AF668" s="379"/>
      <c r="AG668" s="379"/>
      <c r="AH668" s="379"/>
      <c r="AI668" s="379"/>
      <c r="AJ668" s="379"/>
      <c r="AK668" s="379"/>
      <c r="AL668" s="379"/>
      <c r="AM668" s="379"/>
      <c r="AO668" s="379"/>
      <c r="AP668" s="379"/>
      <c r="AQ668" s="379"/>
      <c r="AR668" s="379"/>
      <c r="AS668" s="379"/>
      <c r="AT668" s="379"/>
      <c r="AU668" s="379"/>
      <c r="AV668" s="379"/>
    </row>
    <row r="669" spans="1:48" ht="15.75" customHeight="1">
      <c r="A669" s="1"/>
      <c r="B669" s="1"/>
      <c r="C669" s="1"/>
      <c r="D669" s="1"/>
      <c r="E669" s="1"/>
      <c r="F669" s="1"/>
      <c r="G669" s="1"/>
      <c r="H669" s="1"/>
      <c r="I669" s="379"/>
      <c r="J669" s="379"/>
      <c r="K669" s="379"/>
      <c r="L669" s="379"/>
      <c r="M669" s="379"/>
      <c r="N669" s="379"/>
      <c r="O669" s="379"/>
      <c r="P669" s="379"/>
      <c r="Q669" s="379"/>
      <c r="R669" s="379"/>
      <c r="S669" s="379"/>
      <c r="T669" s="379"/>
      <c r="U669" s="379"/>
      <c r="V669" s="379"/>
      <c r="W669" s="379"/>
      <c r="X669" s="379"/>
      <c r="Y669" s="379"/>
      <c r="Z669" s="379"/>
      <c r="AA669" s="379"/>
      <c r="AB669" s="379"/>
      <c r="AC669" s="379"/>
      <c r="AD669" s="379"/>
      <c r="AE669" s="379"/>
      <c r="AF669" s="379"/>
      <c r="AG669" s="379"/>
      <c r="AH669" s="379"/>
      <c r="AI669" s="379"/>
      <c r="AJ669" s="379"/>
      <c r="AK669" s="379"/>
      <c r="AL669" s="379"/>
      <c r="AM669" s="379"/>
      <c r="AO669" s="379"/>
      <c r="AP669" s="379"/>
      <c r="AQ669" s="379"/>
      <c r="AR669" s="379"/>
      <c r="AS669" s="379"/>
      <c r="AT669" s="379"/>
      <c r="AU669" s="379"/>
      <c r="AV669" s="379"/>
    </row>
    <row r="670" spans="1:48" ht="15.75" customHeight="1">
      <c r="A670" s="1"/>
      <c r="B670" s="1"/>
      <c r="C670" s="1"/>
      <c r="D670" s="1"/>
      <c r="E670" s="1"/>
      <c r="F670" s="1"/>
      <c r="G670" s="1"/>
      <c r="H670" s="1"/>
      <c r="I670" s="379"/>
      <c r="J670" s="379"/>
      <c r="K670" s="379"/>
      <c r="L670" s="379"/>
      <c r="M670" s="379"/>
      <c r="N670" s="379"/>
      <c r="O670" s="379"/>
      <c r="P670" s="379"/>
      <c r="Q670" s="379"/>
      <c r="R670" s="379"/>
      <c r="S670" s="379"/>
      <c r="T670" s="379"/>
      <c r="U670" s="379"/>
      <c r="V670" s="379"/>
      <c r="W670" s="379"/>
      <c r="X670" s="379"/>
      <c r="Y670" s="379"/>
      <c r="Z670" s="379"/>
      <c r="AA670" s="379"/>
      <c r="AB670" s="379"/>
      <c r="AC670" s="379"/>
      <c r="AD670" s="379"/>
      <c r="AE670" s="379"/>
      <c r="AF670" s="379"/>
      <c r="AG670" s="379"/>
      <c r="AH670" s="379"/>
      <c r="AI670" s="379"/>
      <c r="AJ670" s="379"/>
      <c r="AK670" s="379"/>
      <c r="AL670" s="379"/>
      <c r="AM670" s="379"/>
      <c r="AO670" s="379"/>
      <c r="AP670" s="379"/>
      <c r="AQ670" s="379"/>
      <c r="AR670" s="379"/>
      <c r="AS670" s="379"/>
      <c r="AT670" s="379"/>
      <c r="AU670" s="379"/>
      <c r="AV670" s="379"/>
    </row>
    <row r="671" spans="1:48" ht="15.75" customHeight="1">
      <c r="A671" s="1"/>
      <c r="B671" s="1"/>
      <c r="C671" s="1"/>
      <c r="D671" s="1"/>
      <c r="E671" s="1"/>
      <c r="F671" s="1"/>
      <c r="G671" s="1"/>
      <c r="H671" s="1"/>
      <c r="I671" s="379"/>
      <c r="J671" s="379"/>
      <c r="K671" s="379"/>
      <c r="L671" s="379"/>
      <c r="M671" s="379"/>
      <c r="N671" s="379"/>
      <c r="O671" s="379"/>
      <c r="P671" s="379"/>
      <c r="Q671" s="379"/>
      <c r="R671" s="379"/>
      <c r="S671" s="379"/>
      <c r="T671" s="379"/>
      <c r="U671" s="379"/>
      <c r="V671" s="379"/>
      <c r="W671" s="379"/>
      <c r="X671" s="379"/>
      <c r="Y671" s="379"/>
      <c r="Z671" s="379"/>
      <c r="AA671" s="379"/>
      <c r="AB671" s="379"/>
      <c r="AC671" s="379"/>
      <c r="AD671" s="379"/>
      <c r="AE671" s="379"/>
      <c r="AF671" s="379"/>
      <c r="AG671" s="379"/>
      <c r="AH671" s="379"/>
      <c r="AI671" s="379"/>
      <c r="AJ671" s="379"/>
      <c r="AK671" s="379"/>
      <c r="AL671" s="379"/>
      <c r="AM671" s="379"/>
      <c r="AO671" s="379"/>
      <c r="AP671" s="379"/>
      <c r="AQ671" s="379"/>
      <c r="AR671" s="379"/>
      <c r="AS671" s="379"/>
      <c r="AT671" s="379"/>
      <c r="AU671" s="379"/>
      <c r="AV671" s="379"/>
    </row>
    <row r="672" spans="1:48" ht="15.75" customHeight="1">
      <c r="A672" s="1"/>
      <c r="B672" s="1"/>
      <c r="C672" s="1"/>
      <c r="D672" s="1"/>
      <c r="E672" s="1"/>
      <c r="F672" s="1"/>
      <c r="G672" s="1"/>
      <c r="H672" s="1"/>
      <c r="I672" s="379"/>
      <c r="J672" s="379"/>
      <c r="K672" s="379"/>
      <c r="L672" s="379"/>
      <c r="M672" s="379"/>
      <c r="N672" s="379"/>
      <c r="O672" s="379"/>
      <c r="P672" s="379"/>
      <c r="Q672" s="379"/>
      <c r="R672" s="379"/>
      <c r="S672" s="379"/>
      <c r="T672" s="379"/>
      <c r="U672" s="379"/>
      <c r="V672" s="379"/>
      <c r="W672" s="379"/>
      <c r="X672" s="379"/>
      <c r="Y672" s="379"/>
      <c r="Z672" s="379"/>
      <c r="AA672" s="379"/>
      <c r="AB672" s="379"/>
      <c r="AC672" s="379"/>
      <c r="AD672" s="379"/>
      <c r="AE672" s="379"/>
      <c r="AF672" s="379"/>
      <c r="AG672" s="379"/>
      <c r="AH672" s="379"/>
      <c r="AI672" s="379"/>
      <c r="AJ672" s="379"/>
      <c r="AK672" s="379"/>
      <c r="AL672" s="379"/>
      <c r="AM672" s="379"/>
      <c r="AO672" s="379"/>
      <c r="AP672" s="379"/>
      <c r="AQ672" s="379"/>
      <c r="AR672" s="379"/>
      <c r="AS672" s="379"/>
      <c r="AT672" s="379"/>
      <c r="AU672" s="379"/>
      <c r="AV672" s="379"/>
    </row>
    <row r="673" spans="1:48" ht="15.75" customHeight="1">
      <c r="A673" s="1"/>
      <c r="B673" s="1"/>
      <c r="C673" s="1"/>
      <c r="D673" s="1"/>
      <c r="E673" s="1"/>
      <c r="F673" s="1"/>
      <c r="G673" s="1"/>
      <c r="H673" s="1"/>
      <c r="I673" s="379"/>
      <c r="J673" s="379"/>
      <c r="K673" s="379"/>
      <c r="L673" s="379"/>
      <c r="M673" s="379"/>
      <c r="N673" s="379"/>
      <c r="O673" s="379"/>
      <c r="P673" s="379"/>
      <c r="Q673" s="379"/>
      <c r="R673" s="379"/>
      <c r="S673" s="379"/>
      <c r="T673" s="379"/>
      <c r="U673" s="379"/>
      <c r="V673" s="379"/>
      <c r="W673" s="379"/>
      <c r="X673" s="379"/>
      <c r="Y673" s="379"/>
      <c r="Z673" s="379"/>
      <c r="AA673" s="379"/>
      <c r="AB673" s="379"/>
      <c r="AC673" s="379"/>
      <c r="AD673" s="379"/>
      <c r="AE673" s="379"/>
      <c r="AF673" s="379"/>
      <c r="AG673" s="379"/>
      <c r="AH673" s="379"/>
      <c r="AI673" s="379"/>
      <c r="AJ673" s="379"/>
      <c r="AK673" s="379"/>
      <c r="AL673" s="379"/>
      <c r="AM673" s="379"/>
      <c r="AO673" s="379"/>
      <c r="AP673" s="379"/>
      <c r="AQ673" s="379"/>
      <c r="AR673" s="379"/>
      <c r="AS673" s="379"/>
      <c r="AT673" s="379"/>
      <c r="AU673" s="379"/>
      <c r="AV673" s="379"/>
    </row>
    <row r="674" spans="1:48" ht="15.75" customHeight="1">
      <c r="A674" s="1"/>
      <c r="B674" s="1"/>
      <c r="C674" s="1"/>
      <c r="D674" s="1"/>
      <c r="E674" s="1"/>
      <c r="F674" s="1"/>
      <c r="G674" s="1"/>
      <c r="H674" s="1"/>
      <c r="I674" s="379"/>
      <c r="J674" s="379"/>
      <c r="K674" s="379"/>
      <c r="L674" s="379"/>
      <c r="M674" s="379"/>
      <c r="N674" s="379"/>
      <c r="O674" s="379"/>
      <c r="P674" s="379"/>
      <c r="Q674" s="379"/>
      <c r="R674" s="379"/>
      <c r="S674" s="379"/>
      <c r="T674" s="379"/>
      <c r="U674" s="379"/>
      <c r="V674" s="379"/>
      <c r="W674" s="379"/>
      <c r="X674" s="379"/>
      <c r="Y674" s="379"/>
      <c r="Z674" s="379"/>
      <c r="AA674" s="379"/>
      <c r="AB674" s="379"/>
      <c r="AC674" s="379"/>
      <c r="AD674" s="379"/>
      <c r="AE674" s="379"/>
      <c r="AF674" s="379"/>
      <c r="AG674" s="379"/>
      <c r="AH674" s="379"/>
      <c r="AI674" s="379"/>
      <c r="AJ674" s="379"/>
      <c r="AK674" s="379"/>
      <c r="AL674" s="379"/>
      <c r="AM674" s="379"/>
      <c r="AO674" s="379"/>
      <c r="AP674" s="379"/>
      <c r="AQ674" s="379"/>
      <c r="AR674" s="379"/>
      <c r="AS674" s="379"/>
      <c r="AT674" s="379"/>
      <c r="AU674" s="379"/>
      <c r="AV674" s="379"/>
    </row>
    <row r="675" spans="1:48" ht="15.75" customHeight="1">
      <c r="A675" s="1"/>
      <c r="B675" s="1"/>
      <c r="C675" s="1"/>
      <c r="D675" s="1"/>
      <c r="E675" s="1"/>
      <c r="F675" s="1"/>
      <c r="G675" s="1"/>
      <c r="H675" s="1"/>
      <c r="I675" s="379"/>
      <c r="J675" s="379"/>
      <c r="K675" s="379"/>
      <c r="L675" s="379"/>
      <c r="M675" s="379"/>
      <c r="N675" s="379"/>
      <c r="O675" s="379"/>
      <c r="P675" s="379"/>
      <c r="Q675" s="379"/>
      <c r="R675" s="379"/>
      <c r="S675" s="379"/>
      <c r="T675" s="379"/>
      <c r="U675" s="379"/>
      <c r="V675" s="379"/>
      <c r="W675" s="379"/>
      <c r="X675" s="379"/>
      <c r="Y675" s="379"/>
      <c r="Z675" s="379"/>
      <c r="AA675" s="379"/>
      <c r="AB675" s="379"/>
      <c r="AC675" s="379"/>
      <c r="AD675" s="379"/>
      <c r="AE675" s="379"/>
      <c r="AF675" s="379"/>
      <c r="AG675" s="379"/>
      <c r="AH675" s="379"/>
      <c r="AI675" s="379"/>
      <c r="AJ675" s="379"/>
      <c r="AK675" s="379"/>
      <c r="AL675" s="379"/>
      <c r="AM675" s="379"/>
      <c r="AO675" s="379"/>
      <c r="AP675" s="379"/>
      <c r="AQ675" s="379"/>
      <c r="AR675" s="379"/>
      <c r="AS675" s="379"/>
      <c r="AT675" s="379"/>
      <c r="AU675" s="379"/>
      <c r="AV675" s="379"/>
    </row>
    <row r="676" spans="1:48" ht="15.75" customHeight="1">
      <c r="A676" s="1"/>
      <c r="B676" s="1"/>
      <c r="C676" s="1"/>
      <c r="D676" s="1"/>
      <c r="E676" s="1"/>
      <c r="F676" s="1"/>
      <c r="G676" s="1"/>
      <c r="H676" s="1"/>
      <c r="I676" s="379"/>
      <c r="J676" s="379"/>
      <c r="K676" s="379"/>
      <c r="L676" s="379"/>
      <c r="M676" s="379"/>
      <c r="N676" s="379"/>
      <c r="O676" s="379"/>
      <c r="P676" s="379"/>
      <c r="Q676" s="379"/>
      <c r="R676" s="379"/>
      <c r="S676" s="379"/>
      <c r="T676" s="379"/>
      <c r="U676" s="379"/>
      <c r="V676" s="379"/>
      <c r="W676" s="379"/>
      <c r="X676" s="379"/>
      <c r="Y676" s="379"/>
      <c r="Z676" s="379"/>
      <c r="AA676" s="379"/>
      <c r="AB676" s="379"/>
      <c r="AC676" s="379"/>
      <c r="AD676" s="379"/>
      <c r="AE676" s="379"/>
      <c r="AF676" s="379"/>
      <c r="AG676" s="379"/>
      <c r="AH676" s="379"/>
      <c r="AI676" s="379"/>
      <c r="AJ676" s="379"/>
      <c r="AK676" s="379"/>
      <c r="AL676" s="379"/>
      <c r="AM676" s="379"/>
      <c r="AO676" s="379"/>
      <c r="AP676" s="379"/>
      <c r="AQ676" s="379"/>
      <c r="AR676" s="379"/>
      <c r="AS676" s="379"/>
      <c r="AT676" s="379"/>
      <c r="AU676" s="379"/>
      <c r="AV676" s="379"/>
    </row>
    <row r="677" spans="1:48" ht="15.75" customHeight="1">
      <c r="A677" s="1"/>
      <c r="B677" s="1"/>
      <c r="C677" s="1"/>
      <c r="D677" s="1"/>
      <c r="E677" s="1"/>
      <c r="F677" s="1"/>
      <c r="G677" s="1"/>
      <c r="H677" s="1"/>
      <c r="I677" s="379"/>
      <c r="J677" s="379"/>
      <c r="K677" s="379"/>
      <c r="L677" s="379"/>
      <c r="M677" s="379"/>
      <c r="N677" s="379"/>
      <c r="O677" s="379"/>
      <c r="P677" s="379"/>
      <c r="Q677" s="379"/>
      <c r="R677" s="379"/>
      <c r="S677" s="379"/>
      <c r="T677" s="379"/>
      <c r="U677" s="379"/>
      <c r="V677" s="379"/>
      <c r="W677" s="379"/>
      <c r="X677" s="379"/>
      <c r="Y677" s="379"/>
      <c r="Z677" s="379"/>
      <c r="AA677" s="379"/>
      <c r="AB677" s="379"/>
      <c r="AC677" s="379"/>
      <c r="AD677" s="379"/>
      <c r="AE677" s="379"/>
      <c r="AF677" s="379"/>
      <c r="AG677" s="379"/>
      <c r="AH677" s="379"/>
      <c r="AI677" s="379"/>
      <c r="AJ677" s="379"/>
      <c r="AK677" s="379"/>
      <c r="AL677" s="379"/>
      <c r="AM677" s="379"/>
      <c r="AO677" s="379"/>
      <c r="AP677" s="379"/>
      <c r="AQ677" s="379"/>
      <c r="AR677" s="379"/>
      <c r="AS677" s="379"/>
      <c r="AT677" s="379"/>
      <c r="AU677" s="379"/>
      <c r="AV677" s="379"/>
    </row>
    <row r="678" spans="1:48" ht="15.75" customHeight="1">
      <c r="A678" s="1"/>
      <c r="B678" s="1"/>
      <c r="C678" s="1"/>
      <c r="D678" s="1"/>
      <c r="E678" s="1"/>
      <c r="F678" s="1"/>
      <c r="G678" s="1"/>
      <c r="H678" s="1"/>
      <c r="I678" s="379"/>
      <c r="J678" s="379"/>
      <c r="K678" s="379"/>
      <c r="L678" s="379"/>
      <c r="M678" s="379"/>
      <c r="N678" s="379"/>
      <c r="O678" s="379"/>
      <c r="P678" s="379"/>
      <c r="Q678" s="379"/>
      <c r="R678" s="379"/>
      <c r="S678" s="379"/>
      <c r="T678" s="379"/>
      <c r="U678" s="379"/>
      <c r="V678" s="379"/>
      <c r="W678" s="379"/>
      <c r="X678" s="379"/>
      <c r="Y678" s="379"/>
      <c r="Z678" s="379"/>
      <c r="AA678" s="379"/>
      <c r="AB678" s="379"/>
      <c r="AC678" s="379"/>
      <c r="AD678" s="379"/>
      <c r="AE678" s="379"/>
      <c r="AF678" s="379"/>
      <c r="AG678" s="379"/>
      <c r="AH678" s="379"/>
      <c r="AI678" s="379"/>
      <c r="AJ678" s="379"/>
      <c r="AK678" s="379"/>
      <c r="AL678" s="379"/>
      <c r="AM678" s="379"/>
      <c r="AO678" s="379"/>
      <c r="AP678" s="379"/>
      <c r="AQ678" s="379"/>
      <c r="AR678" s="379"/>
      <c r="AS678" s="379"/>
      <c r="AT678" s="379"/>
      <c r="AU678" s="379"/>
      <c r="AV678" s="379"/>
    </row>
    <row r="679" spans="1:48" ht="15.75" customHeight="1">
      <c r="A679" s="1"/>
      <c r="B679" s="1"/>
      <c r="C679" s="1"/>
      <c r="D679" s="1"/>
      <c r="E679" s="1"/>
      <c r="F679" s="1"/>
      <c r="G679" s="1"/>
      <c r="H679" s="1"/>
      <c r="I679" s="379"/>
      <c r="J679" s="379"/>
      <c r="K679" s="379"/>
      <c r="L679" s="379"/>
      <c r="M679" s="379"/>
      <c r="N679" s="379"/>
      <c r="O679" s="379"/>
      <c r="P679" s="379"/>
      <c r="Q679" s="379"/>
      <c r="R679" s="379"/>
      <c r="S679" s="379"/>
      <c r="T679" s="379"/>
      <c r="U679" s="379"/>
      <c r="V679" s="379"/>
      <c r="W679" s="379"/>
      <c r="X679" s="379"/>
      <c r="Y679" s="379"/>
      <c r="Z679" s="379"/>
      <c r="AA679" s="379"/>
      <c r="AB679" s="379"/>
      <c r="AC679" s="379"/>
      <c r="AD679" s="379"/>
      <c r="AE679" s="379"/>
      <c r="AF679" s="379"/>
      <c r="AG679" s="379"/>
      <c r="AH679" s="379"/>
      <c r="AI679" s="379"/>
      <c r="AJ679" s="379"/>
      <c r="AK679" s="379"/>
      <c r="AL679" s="379"/>
      <c r="AM679" s="379"/>
      <c r="AO679" s="379"/>
      <c r="AP679" s="379"/>
      <c r="AQ679" s="379"/>
      <c r="AR679" s="379"/>
      <c r="AS679" s="379"/>
      <c r="AT679" s="379"/>
      <c r="AU679" s="379"/>
      <c r="AV679" s="379"/>
    </row>
    <row r="680" spans="1:48" ht="15.75" customHeight="1">
      <c r="A680" s="1"/>
      <c r="B680" s="1"/>
      <c r="C680" s="1"/>
      <c r="D680" s="1"/>
      <c r="E680" s="1"/>
      <c r="F680" s="1"/>
      <c r="G680" s="1"/>
      <c r="H680" s="1"/>
      <c r="I680" s="379"/>
      <c r="J680" s="379"/>
      <c r="K680" s="379"/>
      <c r="L680" s="379"/>
      <c r="M680" s="379"/>
      <c r="N680" s="379"/>
      <c r="O680" s="379"/>
      <c r="P680" s="379"/>
      <c r="Q680" s="379"/>
      <c r="R680" s="379"/>
      <c r="S680" s="379"/>
      <c r="T680" s="379"/>
      <c r="U680" s="379"/>
      <c r="V680" s="379"/>
      <c r="W680" s="379"/>
      <c r="X680" s="379"/>
      <c r="Y680" s="379"/>
      <c r="Z680" s="379"/>
      <c r="AA680" s="379"/>
      <c r="AB680" s="379"/>
      <c r="AC680" s="379"/>
      <c r="AD680" s="379"/>
      <c r="AE680" s="379"/>
      <c r="AF680" s="379"/>
      <c r="AG680" s="379"/>
      <c r="AH680" s="379"/>
      <c r="AI680" s="379"/>
      <c r="AJ680" s="379"/>
      <c r="AK680" s="379"/>
      <c r="AL680" s="379"/>
      <c r="AM680" s="379"/>
      <c r="AO680" s="379"/>
      <c r="AP680" s="379"/>
      <c r="AQ680" s="379"/>
      <c r="AR680" s="379"/>
      <c r="AS680" s="379"/>
      <c r="AT680" s="379"/>
      <c r="AU680" s="379"/>
      <c r="AV680" s="379"/>
    </row>
    <row r="681" spans="1:48" ht="15.75" customHeight="1">
      <c r="A681" s="1"/>
      <c r="B681" s="1"/>
      <c r="C681" s="1"/>
      <c r="D681" s="1"/>
      <c r="E681" s="1"/>
      <c r="F681" s="1"/>
      <c r="G681" s="1"/>
      <c r="H681" s="1"/>
      <c r="I681" s="379"/>
      <c r="J681" s="379"/>
      <c r="K681" s="379"/>
      <c r="L681" s="379"/>
      <c r="M681" s="379"/>
      <c r="N681" s="379"/>
      <c r="O681" s="379"/>
      <c r="P681" s="379"/>
      <c r="Q681" s="379"/>
      <c r="R681" s="379"/>
      <c r="S681" s="379"/>
      <c r="T681" s="379"/>
      <c r="U681" s="379"/>
      <c r="V681" s="379"/>
      <c r="W681" s="379"/>
      <c r="X681" s="379"/>
      <c r="Y681" s="379"/>
      <c r="Z681" s="379"/>
      <c r="AA681" s="379"/>
      <c r="AB681" s="379"/>
      <c r="AC681" s="379"/>
      <c r="AD681" s="379"/>
      <c r="AE681" s="379"/>
      <c r="AF681" s="379"/>
      <c r="AG681" s="379"/>
      <c r="AH681" s="379"/>
      <c r="AI681" s="379"/>
      <c r="AJ681" s="379"/>
      <c r="AK681" s="379"/>
      <c r="AL681" s="379"/>
      <c r="AM681" s="379"/>
      <c r="AO681" s="379"/>
      <c r="AP681" s="379"/>
      <c r="AQ681" s="379"/>
      <c r="AR681" s="379"/>
      <c r="AS681" s="379"/>
      <c r="AT681" s="379"/>
      <c r="AU681" s="379"/>
      <c r="AV681" s="379"/>
    </row>
    <row r="682" spans="1:48" ht="15.75" customHeight="1">
      <c r="A682" s="1"/>
      <c r="B682" s="1"/>
      <c r="C682" s="1"/>
      <c r="D682" s="1"/>
      <c r="E682" s="1"/>
      <c r="F682" s="1"/>
      <c r="G682" s="1"/>
      <c r="H682" s="1"/>
      <c r="I682" s="379"/>
      <c r="J682" s="379"/>
      <c r="K682" s="379"/>
      <c r="L682" s="379"/>
      <c r="M682" s="379"/>
      <c r="N682" s="379"/>
      <c r="O682" s="379"/>
      <c r="P682" s="379"/>
      <c r="Q682" s="379"/>
      <c r="R682" s="379"/>
      <c r="S682" s="379"/>
      <c r="T682" s="379"/>
      <c r="U682" s="379"/>
      <c r="V682" s="379"/>
      <c r="W682" s="379"/>
      <c r="X682" s="379"/>
      <c r="Y682" s="379"/>
      <c r="Z682" s="379"/>
      <c r="AA682" s="379"/>
      <c r="AB682" s="379"/>
      <c r="AC682" s="379"/>
      <c r="AD682" s="379"/>
      <c r="AE682" s="379"/>
      <c r="AF682" s="379"/>
      <c r="AG682" s="379"/>
      <c r="AH682" s="379"/>
      <c r="AI682" s="379"/>
      <c r="AJ682" s="379"/>
      <c r="AK682" s="379"/>
      <c r="AL682" s="379"/>
      <c r="AM682" s="379"/>
      <c r="AO682" s="379"/>
      <c r="AP682" s="379"/>
      <c r="AQ682" s="379"/>
      <c r="AR682" s="379"/>
      <c r="AS682" s="379"/>
      <c r="AT682" s="379"/>
      <c r="AU682" s="379"/>
      <c r="AV682" s="379"/>
    </row>
    <row r="683" spans="1:48" ht="15.75" customHeight="1">
      <c r="A683" s="1"/>
      <c r="B683" s="1"/>
      <c r="C683" s="1"/>
      <c r="D683" s="1"/>
      <c r="E683" s="1"/>
      <c r="F683" s="1"/>
      <c r="G683" s="1"/>
      <c r="H683" s="1"/>
      <c r="I683" s="379"/>
      <c r="J683" s="379"/>
      <c r="K683" s="379"/>
      <c r="L683" s="379"/>
      <c r="M683" s="379"/>
      <c r="N683" s="379"/>
      <c r="O683" s="379"/>
      <c r="P683" s="379"/>
      <c r="Q683" s="379"/>
      <c r="R683" s="379"/>
      <c r="S683" s="379"/>
      <c r="T683" s="379"/>
      <c r="U683" s="379"/>
      <c r="V683" s="379"/>
      <c r="W683" s="379"/>
      <c r="X683" s="379"/>
      <c r="Y683" s="379"/>
      <c r="Z683" s="379"/>
      <c r="AA683" s="379"/>
      <c r="AB683" s="379"/>
      <c r="AC683" s="379"/>
      <c r="AD683" s="379"/>
      <c r="AE683" s="379"/>
      <c r="AF683" s="379"/>
      <c r="AG683" s="379"/>
      <c r="AH683" s="379"/>
      <c r="AI683" s="379"/>
      <c r="AJ683" s="379"/>
      <c r="AK683" s="379"/>
      <c r="AL683" s="379"/>
      <c r="AM683" s="379"/>
      <c r="AO683" s="379"/>
      <c r="AP683" s="379"/>
      <c r="AQ683" s="379"/>
      <c r="AR683" s="379"/>
      <c r="AS683" s="379"/>
      <c r="AT683" s="379"/>
      <c r="AU683" s="379"/>
      <c r="AV683" s="379"/>
    </row>
    <row r="684" spans="1:48" ht="15.75" customHeight="1">
      <c r="A684" s="1"/>
      <c r="B684" s="1"/>
      <c r="C684" s="1"/>
      <c r="D684" s="1"/>
      <c r="E684" s="1"/>
      <c r="F684" s="1"/>
      <c r="G684" s="1"/>
      <c r="H684" s="1"/>
      <c r="I684" s="379"/>
      <c r="J684" s="379"/>
      <c r="K684" s="379"/>
      <c r="L684" s="379"/>
      <c r="M684" s="379"/>
      <c r="N684" s="379"/>
      <c r="O684" s="379"/>
      <c r="P684" s="379"/>
      <c r="Q684" s="379"/>
      <c r="R684" s="379"/>
      <c r="S684" s="379"/>
      <c r="T684" s="379"/>
      <c r="U684" s="379"/>
      <c r="V684" s="379"/>
      <c r="W684" s="379"/>
      <c r="X684" s="379"/>
      <c r="Y684" s="379"/>
      <c r="Z684" s="379"/>
      <c r="AA684" s="379"/>
      <c r="AB684" s="379"/>
      <c r="AC684" s="379"/>
      <c r="AD684" s="379"/>
      <c r="AE684" s="379"/>
      <c r="AF684" s="379"/>
      <c r="AG684" s="379"/>
      <c r="AH684" s="379"/>
      <c r="AI684" s="379"/>
      <c r="AJ684" s="379"/>
      <c r="AK684" s="379"/>
      <c r="AL684" s="379"/>
      <c r="AM684" s="379"/>
      <c r="AO684" s="379"/>
      <c r="AP684" s="379"/>
      <c r="AQ684" s="379"/>
      <c r="AR684" s="379"/>
      <c r="AS684" s="379"/>
      <c r="AT684" s="379"/>
      <c r="AU684" s="379"/>
      <c r="AV684" s="379"/>
    </row>
    <row r="685" spans="1:48" ht="15.75" customHeight="1">
      <c r="A685" s="1"/>
      <c r="B685" s="1"/>
      <c r="C685" s="1"/>
      <c r="D685" s="1"/>
      <c r="E685" s="1"/>
      <c r="F685" s="1"/>
      <c r="G685" s="1"/>
      <c r="H685" s="1"/>
      <c r="I685" s="379"/>
      <c r="J685" s="379"/>
      <c r="K685" s="379"/>
      <c r="L685" s="379"/>
      <c r="M685" s="379"/>
      <c r="N685" s="379"/>
      <c r="O685" s="379"/>
      <c r="P685" s="379"/>
      <c r="Q685" s="379"/>
      <c r="R685" s="379"/>
      <c r="S685" s="379"/>
      <c r="T685" s="379"/>
      <c r="U685" s="379"/>
      <c r="V685" s="379"/>
      <c r="W685" s="379"/>
      <c r="X685" s="379"/>
      <c r="Y685" s="379"/>
      <c r="Z685" s="379"/>
      <c r="AA685" s="379"/>
      <c r="AB685" s="379"/>
      <c r="AC685" s="379"/>
      <c r="AD685" s="379"/>
      <c r="AE685" s="379"/>
      <c r="AF685" s="379"/>
      <c r="AG685" s="379"/>
      <c r="AH685" s="379"/>
      <c r="AI685" s="379"/>
      <c r="AJ685" s="379"/>
      <c r="AK685" s="379"/>
      <c r="AL685" s="379"/>
      <c r="AM685" s="379"/>
      <c r="AO685" s="379"/>
      <c r="AP685" s="379"/>
      <c r="AQ685" s="379"/>
      <c r="AR685" s="379"/>
      <c r="AS685" s="379"/>
      <c r="AT685" s="379"/>
      <c r="AU685" s="379"/>
      <c r="AV685" s="379"/>
    </row>
    <row r="686" spans="1:48" ht="15.75" customHeight="1">
      <c r="A686" s="1"/>
      <c r="B686" s="1"/>
      <c r="C686" s="1"/>
      <c r="D686" s="1"/>
      <c r="E686" s="1"/>
      <c r="F686" s="1"/>
      <c r="G686" s="1"/>
      <c r="H686" s="1"/>
      <c r="I686" s="379"/>
      <c r="J686" s="379"/>
      <c r="K686" s="379"/>
      <c r="L686" s="379"/>
      <c r="M686" s="379"/>
      <c r="N686" s="379"/>
      <c r="O686" s="379"/>
      <c r="P686" s="379"/>
      <c r="Q686" s="379"/>
      <c r="R686" s="379"/>
      <c r="S686" s="379"/>
      <c r="T686" s="379"/>
      <c r="U686" s="379"/>
      <c r="V686" s="379"/>
      <c r="W686" s="379"/>
      <c r="X686" s="379"/>
      <c r="Y686" s="379"/>
      <c r="Z686" s="379"/>
      <c r="AA686" s="379"/>
      <c r="AB686" s="379"/>
      <c r="AC686" s="379"/>
      <c r="AD686" s="379"/>
      <c r="AE686" s="379"/>
      <c r="AF686" s="379"/>
      <c r="AG686" s="379"/>
      <c r="AH686" s="379"/>
      <c r="AI686" s="379"/>
      <c r="AJ686" s="379"/>
      <c r="AK686" s="379"/>
      <c r="AL686" s="379"/>
      <c r="AM686" s="379"/>
      <c r="AO686" s="379"/>
      <c r="AP686" s="379"/>
      <c r="AQ686" s="379"/>
      <c r="AR686" s="379"/>
      <c r="AS686" s="379"/>
      <c r="AT686" s="379"/>
      <c r="AU686" s="379"/>
      <c r="AV686" s="379"/>
    </row>
    <row r="687" spans="1:48" ht="15.75" customHeight="1">
      <c r="A687" s="1"/>
      <c r="B687" s="1"/>
      <c r="C687" s="1"/>
      <c r="D687" s="1"/>
      <c r="E687" s="1"/>
      <c r="F687" s="1"/>
      <c r="G687" s="1"/>
      <c r="H687" s="1"/>
      <c r="I687" s="379"/>
      <c r="J687" s="379"/>
      <c r="K687" s="379"/>
      <c r="L687" s="379"/>
      <c r="M687" s="379"/>
      <c r="N687" s="379"/>
      <c r="O687" s="379"/>
      <c r="P687" s="379"/>
      <c r="Q687" s="379"/>
      <c r="R687" s="379"/>
      <c r="S687" s="379"/>
      <c r="T687" s="379"/>
      <c r="U687" s="379"/>
      <c r="V687" s="379"/>
      <c r="W687" s="379"/>
      <c r="X687" s="379"/>
      <c r="Y687" s="379"/>
      <c r="Z687" s="379"/>
      <c r="AA687" s="379"/>
      <c r="AB687" s="379"/>
      <c r="AC687" s="379"/>
      <c r="AD687" s="379"/>
      <c r="AE687" s="379"/>
      <c r="AF687" s="379"/>
      <c r="AG687" s="379"/>
      <c r="AH687" s="379"/>
      <c r="AI687" s="379"/>
      <c r="AJ687" s="379"/>
      <c r="AK687" s="379"/>
      <c r="AL687" s="379"/>
      <c r="AM687" s="379"/>
      <c r="AO687" s="379"/>
      <c r="AP687" s="379"/>
      <c r="AQ687" s="379"/>
      <c r="AR687" s="379"/>
      <c r="AS687" s="379"/>
      <c r="AT687" s="379"/>
      <c r="AU687" s="379"/>
      <c r="AV687" s="379"/>
    </row>
    <row r="688" spans="1:48" ht="15.75" customHeight="1">
      <c r="A688" s="1"/>
      <c r="B688" s="1"/>
      <c r="C688" s="1"/>
      <c r="D688" s="1"/>
      <c r="E688" s="1"/>
      <c r="F688" s="1"/>
      <c r="G688" s="1"/>
      <c r="H688" s="1"/>
      <c r="I688" s="379"/>
      <c r="J688" s="379"/>
      <c r="K688" s="379"/>
      <c r="L688" s="379"/>
      <c r="M688" s="379"/>
      <c r="N688" s="379"/>
      <c r="O688" s="379"/>
      <c r="P688" s="379"/>
      <c r="Q688" s="379"/>
      <c r="R688" s="379"/>
      <c r="S688" s="379"/>
      <c r="T688" s="379"/>
      <c r="U688" s="379"/>
      <c r="V688" s="379"/>
      <c r="W688" s="379"/>
      <c r="X688" s="379"/>
      <c r="Y688" s="379"/>
      <c r="Z688" s="379"/>
      <c r="AA688" s="379"/>
      <c r="AB688" s="379"/>
      <c r="AC688" s="379"/>
      <c r="AD688" s="379"/>
      <c r="AE688" s="379"/>
      <c r="AF688" s="379"/>
      <c r="AG688" s="379"/>
      <c r="AH688" s="379"/>
      <c r="AI688" s="379"/>
      <c r="AJ688" s="379"/>
      <c r="AK688" s="379"/>
      <c r="AL688" s="379"/>
      <c r="AM688" s="379"/>
      <c r="AO688" s="379"/>
      <c r="AP688" s="379"/>
      <c r="AQ688" s="379"/>
      <c r="AR688" s="379"/>
      <c r="AS688" s="379"/>
      <c r="AT688" s="379"/>
      <c r="AU688" s="379"/>
      <c r="AV688" s="379"/>
    </row>
    <row r="689" spans="1:48" ht="15.75" customHeight="1">
      <c r="A689" s="1"/>
      <c r="B689" s="1"/>
      <c r="C689" s="1"/>
      <c r="D689" s="1"/>
      <c r="E689" s="1"/>
      <c r="F689" s="1"/>
      <c r="G689" s="1"/>
      <c r="H689" s="1"/>
      <c r="I689" s="379"/>
      <c r="J689" s="379"/>
      <c r="K689" s="379"/>
      <c r="L689" s="379"/>
      <c r="M689" s="379"/>
      <c r="N689" s="379"/>
      <c r="O689" s="379"/>
      <c r="P689" s="379"/>
      <c r="Q689" s="379"/>
      <c r="R689" s="379"/>
      <c r="S689" s="379"/>
      <c r="T689" s="379"/>
      <c r="U689" s="379"/>
      <c r="V689" s="379"/>
      <c r="W689" s="379"/>
      <c r="X689" s="379"/>
      <c r="Y689" s="379"/>
      <c r="Z689" s="379"/>
      <c r="AA689" s="379"/>
      <c r="AB689" s="379"/>
      <c r="AC689" s="379"/>
      <c r="AD689" s="379"/>
      <c r="AE689" s="379"/>
      <c r="AF689" s="379"/>
      <c r="AG689" s="379"/>
      <c r="AH689" s="379"/>
      <c r="AI689" s="379"/>
      <c r="AJ689" s="379"/>
      <c r="AK689" s="379"/>
      <c r="AL689" s="379"/>
      <c r="AM689" s="379"/>
      <c r="AO689" s="379"/>
      <c r="AP689" s="379"/>
      <c r="AQ689" s="379"/>
      <c r="AR689" s="379"/>
      <c r="AS689" s="379"/>
      <c r="AT689" s="379"/>
      <c r="AU689" s="379"/>
      <c r="AV689" s="379"/>
    </row>
    <row r="690" spans="1:48" ht="15.75" customHeight="1">
      <c r="A690" s="1"/>
      <c r="B690" s="1"/>
      <c r="C690" s="1"/>
      <c r="D690" s="1"/>
      <c r="E690" s="1"/>
      <c r="F690" s="1"/>
      <c r="G690" s="1"/>
      <c r="H690" s="1"/>
      <c r="I690" s="379"/>
      <c r="J690" s="379"/>
      <c r="K690" s="379"/>
      <c r="L690" s="379"/>
      <c r="M690" s="379"/>
      <c r="N690" s="379"/>
      <c r="O690" s="379"/>
      <c r="P690" s="379"/>
      <c r="Q690" s="379"/>
      <c r="R690" s="379"/>
      <c r="S690" s="379"/>
      <c r="T690" s="379"/>
      <c r="U690" s="379"/>
      <c r="V690" s="379"/>
      <c r="W690" s="379"/>
      <c r="X690" s="379"/>
      <c r="Y690" s="379"/>
      <c r="Z690" s="379"/>
      <c r="AA690" s="379"/>
      <c r="AB690" s="379"/>
      <c r="AC690" s="379"/>
      <c r="AD690" s="379"/>
      <c r="AE690" s="379"/>
      <c r="AF690" s="379"/>
      <c r="AG690" s="379"/>
      <c r="AH690" s="379"/>
      <c r="AI690" s="379"/>
      <c r="AJ690" s="379"/>
      <c r="AK690" s="379"/>
      <c r="AL690" s="379"/>
      <c r="AM690" s="379"/>
      <c r="AO690" s="379"/>
      <c r="AP690" s="379"/>
      <c r="AQ690" s="379"/>
      <c r="AR690" s="379"/>
      <c r="AS690" s="379"/>
      <c r="AT690" s="379"/>
      <c r="AU690" s="379"/>
      <c r="AV690" s="379"/>
    </row>
    <row r="691" spans="1:48" ht="15.75" customHeight="1">
      <c r="A691" s="1"/>
      <c r="B691" s="1"/>
      <c r="C691" s="1"/>
      <c r="D691" s="1"/>
      <c r="E691" s="1"/>
      <c r="F691" s="1"/>
      <c r="G691" s="1"/>
      <c r="H691" s="1"/>
      <c r="I691" s="379"/>
      <c r="J691" s="379"/>
      <c r="K691" s="379"/>
      <c r="L691" s="379"/>
      <c r="M691" s="379"/>
      <c r="N691" s="379"/>
      <c r="O691" s="379"/>
      <c r="P691" s="379"/>
      <c r="Q691" s="379"/>
      <c r="R691" s="379"/>
      <c r="S691" s="379"/>
      <c r="T691" s="379"/>
      <c r="U691" s="379"/>
      <c r="V691" s="379"/>
      <c r="W691" s="379"/>
      <c r="X691" s="379"/>
      <c r="Y691" s="379"/>
      <c r="Z691" s="379"/>
      <c r="AA691" s="379"/>
      <c r="AB691" s="379"/>
      <c r="AC691" s="379"/>
      <c r="AD691" s="379"/>
      <c r="AE691" s="379"/>
      <c r="AF691" s="379"/>
      <c r="AG691" s="379"/>
      <c r="AH691" s="379"/>
      <c r="AI691" s="379"/>
      <c r="AJ691" s="379"/>
      <c r="AK691" s="379"/>
      <c r="AL691" s="379"/>
      <c r="AM691" s="379"/>
      <c r="AO691" s="379"/>
      <c r="AP691" s="379"/>
      <c r="AQ691" s="379"/>
      <c r="AR691" s="379"/>
      <c r="AS691" s="379"/>
      <c r="AT691" s="379"/>
      <c r="AU691" s="379"/>
      <c r="AV691" s="379"/>
    </row>
    <row r="692" spans="1:48" ht="15.75" customHeight="1">
      <c r="A692" s="1"/>
      <c r="B692" s="1"/>
      <c r="C692" s="1"/>
      <c r="D692" s="1"/>
      <c r="E692" s="1"/>
      <c r="F692" s="1"/>
      <c r="G692" s="1"/>
      <c r="H692" s="1"/>
      <c r="I692" s="379"/>
      <c r="J692" s="379"/>
      <c r="K692" s="379"/>
      <c r="L692" s="379"/>
      <c r="M692" s="379"/>
      <c r="N692" s="379"/>
      <c r="O692" s="379"/>
      <c r="P692" s="379"/>
      <c r="Q692" s="379"/>
      <c r="R692" s="379"/>
      <c r="S692" s="379"/>
      <c r="T692" s="379"/>
      <c r="U692" s="379"/>
      <c r="V692" s="379"/>
      <c r="W692" s="379"/>
      <c r="X692" s="379"/>
      <c r="Y692" s="379"/>
      <c r="Z692" s="379"/>
      <c r="AA692" s="379"/>
      <c r="AB692" s="379"/>
      <c r="AC692" s="379"/>
      <c r="AD692" s="379"/>
      <c r="AE692" s="379"/>
      <c r="AF692" s="379"/>
      <c r="AG692" s="379"/>
      <c r="AH692" s="379"/>
      <c r="AI692" s="379"/>
      <c r="AJ692" s="379"/>
      <c r="AK692" s="379"/>
      <c r="AL692" s="379"/>
      <c r="AM692" s="379"/>
      <c r="AO692" s="379"/>
      <c r="AP692" s="379"/>
      <c r="AQ692" s="379"/>
      <c r="AR692" s="379"/>
      <c r="AS692" s="379"/>
      <c r="AT692" s="379"/>
      <c r="AU692" s="379"/>
      <c r="AV692" s="379"/>
    </row>
    <row r="693" spans="1:48" ht="15.75" customHeight="1">
      <c r="A693" s="1"/>
      <c r="B693" s="1"/>
      <c r="C693" s="1"/>
      <c r="D693" s="1"/>
      <c r="E693" s="1"/>
      <c r="F693" s="1"/>
      <c r="G693" s="1"/>
      <c r="H693" s="1"/>
      <c r="I693" s="379"/>
      <c r="J693" s="379"/>
      <c r="K693" s="379"/>
      <c r="L693" s="379"/>
      <c r="M693" s="379"/>
      <c r="N693" s="379"/>
      <c r="O693" s="379"/>
      <c r="P693" s="379"/>
      <c r="Q693" s="379"/>
      <c r="R693" s="379"/>
      <c r="S693" s="379"/>
      <c r="T693" s="379"/>
      <c r="U693" s="379"/>
      <c r="V693" s="379"/>
      <c r="W693" s="379"/>
      <c r="X693" s="379"/>
      <c r="Y693" s="379"/>
      <c r="Z693" s="379"/>
      <c r="AA693" s="379"/>
      <c r="AB693" s="379"/>
      <c r="AC693" s="379"/>
      <c r="AD693" s="379"/>
      <c r="AE693" s="379"/>
      <c r="AF693" s="379"/>
      <c r="AG693" s="379"/>
      <c r="AH693" s="379"/>
      <c r="AI693" s="379"/>
      <c r="AJ693" s="379"/>
      <c r="AK693" s="379"/>
      <c r="AL693" s="379"/>
      <c r="AM693" s="379"/>
      <c r="AO693" s="379"/>
      <c r="AP693" s="379"/>
      <c r="AQ693" s="379"/>
      <c r="AR693" s="379"/>
      <c r="AS693" s="379"/>
      <c r="AT693" s="379"/>
      <c r="AU693" s="379"/>
      <c r="AV693" s="379"/>
    </row>
    <row r="694" spans="1:48" ht="15.75" customHeight="1">
      <c r="A694" s="1"/>
      <c r="B694" s="1"/>
      <c r="C694" s="1"/>
      <c r="D694" s="1"/>
      <c r="E694" s="1"/>
      <c r="F694" s="1"/>
      <c r="G694" s="1"/>
      <c r="H694" s="1"/>
      <c r="I694" s="379"/>
      <c r="J694" s="379"/>
      <c r="K694" s="379"/>
      <c r="L694" s="379"/>
      <c r="M694" s="379"/>
      <c r="N694" s="379"/>
      <c r="O694" s="379"/>
      <c r="P694" s="379"/>
      <c r="Q694" s="379"/>
      <c r="R694" s="379"/>
      <c r="S694" s="379"/>
      <c r="T694" s="379"/>
      <c r="U694" s="379"/>
      <c r="V694" s="379"/>
      <c r="W694" s="379"/>
      <c r="X694" s="379"/>
      <c r="Y694" s="379"/>
      <c r="Z694" s="379"/>
      <c r="AA694" s="379"/>
      <c r="AB694" s="379"/>
      <c r="AC694" s="379"/>
      <c r="AD694" s="379"/>
      <c r="AE694" s="379"/>
      <c r="AF694" s="379"/>
      <c r="AG694" s="379"/>
      <c r="AH694" s="379"/>
      <c r="AI694" s="379"/>
      <c r="AJ694" s="379"/>
      <c r="AK694" s="379"/>
      <c r="AL694" s="379"/>
      <c r="AM694" s="379"/>
      <c r="AO694" s="379"/>
      <c r="AP694" s="379"/>
      <c r="AQ694" s="379"/>
      <c r="AR694" s="379"/>
      <c r="AS694" s="379"/>
      <c r="AT694" s="379"/>
      <c r="AU694" s="379"/>
      <c r="AV694" s="379"/>
    </row>
    <row r="695" spans="1:48" ht="15.75" customHeight="1">
      <c r="A695" s="1"/>
      <c r="B695" s="1"/>
      <c r="C695" s="1"/>
      <c r="D695" s="1"/>
      <c r="E695" s="1"/>
      <c r="F695" s="1"/>
      <c r="G695" s="1"/>
      <c r="H695" s="1"/>
      <c r="I695" s="379"/>
      <c r="J695" s="379"/>
      <c r="K695" s="379"/>
      <c r="L695" s="379"/>
      <c r="M695" s="379"/>
      <c r="N695" s="379"/>
      <c r="O695" s="379"/>
      <c r="P695" s="379"/>
      <c r="Q695" s="379"/>
      <c r="R695" s="379"/>
      <c r="S695" s="379"/>
      <c r="T695" s="379"/>
      <c r="U695" s="379"/>
      <c r="V695" s="379"/>
      <c r="W695" s="379"/>
      <c r="X695" s="379"/>
      <c r="Y695" s="379"/>
      <c r="Z695" s="379"/>
      <c r="AA695" s="379"/>
      <c r="AB695" s="379"/>
      <c r="AC695" s="379"/>
      <c r="AD695" s="379"/>
      <c r="AE695" s="379"/>
      <c r="AF695" s="379"/>
      <c r="AG695" s="379"/>
      <c r="AH695" s="379"/>
      <c r="AI695" s="379"/>
      <c r="AJ695" s="379"/>
      <c r="AK695" s="379"/>
      <c r="AL695" s="379"/>
      <c r="AM695" s="379"/>
      <c r="AO695" s="379"/>
      <c r="AP695" s="379"/>
      <c r="AQ695" s="379"/>
      <c r="AR695" s="379"/>
      <c r="AS695" s="379"/>
      <c r="AT695" s="379"/>
      <c r="AU695" s="379"/>
      <c r="AV695" s="379"/>
    </row>
    <row r="696" spans="1:48" ht="15.75" customHeight="1">
      <c r="A696" s="1"/>
      <c r="B696" s="1"/>
      <c r="C696" s="1"/>
      <c r="D696" s="1"/>
      <c r="E696" s="1"/>
      <c r="F696" s="1"/>
      <c r="G696" s="1"/>
      <c r="H696" s="1"/>
      <c r="I696" s="379"/>
      <c r="J696" s="379"/>
      <c r="K696" s="379"/>
      <c r="L696" s="379"/>
      <c r="M696" s="379"/>
      <c r="N696" s="379"/>
      <c r="O696" s="379"/>
      <c r="P696" s="379"/>
      <c r="Q696" s="379"/>
      <c r="R696" s="379"/>
      <c r="S696" s="379"/>
      <c r="T696" s="379"/>
      <c r="U696" s="379"/>
      <c r="V696" s="379"/>
      <c r="W696" s="379"/>
      <c r="X696" s="379"/>
      <c r="Y696" s="379"/>
      <c r="Z696" s="379"/>
      <c r="AA696" s="379"/>
      <c r="AB696" s="379"/>
      <c r="AC696" s="379"/>
      <c r="AD696" s="379"/>
      <c r="AE696" s="379"/>
      <c r="AF696" s="379"/>
      <c r="AG696" s="379"/>
      <c r="AH696" s="379"/>
      <c r="AI696" s="379"/>
      <c r="AJ696" s="379"/>
      <c r="AK696" s="379"/>
      <c r="AL696" s="379"/>
      <c r="AM696" s="379"/>
      <c r="AO696" s="379"/>
      <c r="AP696" s="379"/>
      <c r="AQ696" s="379"/>
      <c r="AR696" s="379"/>
      <c r="AS696" s="379"/>
      <c r="AT696" s="379"/>
      <c r="AU696" s="379"/>
      <c r="AV696" s="379"/>
    </row>
    <row r="697" spans="1:48" ht="15.75" customHeight="1">
      <c r="A697" s="1"/>
      <c r="B697" s="1"/>
      <c r="C697" s="1"/>
      <c r="D697" s="1"/>
      <c r="E697" s="1"/>
      <c r="F697" s="1"/>
      <c r="G697" s="1"/>
      <c r="H697" s="1"/>
      <c r="I697" s="379"/>
      <c r="J697" s="379"/>
      <c r="K697" s="379"/>
      <c r="L697" s="379"/>
      <c r="M697" s="379"/>
      <c r="N697" s="379"/>
      <c r="O697" s="379"/>
      <c r="P697" s="379"/>
      <c r="Q697" s="379"/>
      <c r="R697" s="379"/>
      <c r="S697" s="379"/>
      <c r="T697" s="379"/>
      <c r="U697" s="379"/>
      <c r="V697" s="379"/>
      <c r="W697" s="379"/>
      <c r="X697" s="379"/>
      <c r="Y697" s="379"/>
      <c r="Z697" s="379"/>
      <c r="AA697" s="379"/>
      <c r="AB697" s="379"/>
      <c r="AC697" s="379"/>
      <c r="AD697" s="379"/>
      <c r="AE697" s="379"/>
      <c r="AF697" s="379"/>
      <c r="AG697" s="379"/>
      <c r="AH697" s="379"/>
      <c r="AI697" s="379"/>
      <c r="AJ697" s="379"/>
      <c r="AK697" s="379"/>
      <c r="AL697" s="379"/>
      <c r="AM697" s="379"/>
      <c r="AO697" s="379"/>
      <c r="AP697" s="379"/>
      <c r="AQ697" s="379"/>
      <c r="AR697" s="379"/>
      <c r="AS697" s="379"/>
      <c r="AT697" s="379"/>
      <c r="AU697" s="379"/>
      <c r="AV697" s="379"/>
    </row>
    <row r="698" spans="1:48" ht="15.75" customHeight="1">
      <c r="A698" s="1"/>
      <c r="B698" s="1"/>
      <c r="C698" s="1"/>
      <c r="D698" s="1"/>
      <c r="E698" s="1"/>
      <c r="F698" s="1"/>
      <c r="G698" s="1"/>
      <c r="H698" s="1"/>
      <c r="I698" s="379"/>
      <c r="J698" s="379"/>
      <c r="K698" s="379"/>
      <c r="L698" s="379"/>
      <c r="M698" s="379"/>
      <c r="N698" s="379"/>
      <c r="O698" s="379"/>
      <c r="P698" s="379"/>
      <c r="Q698" s="379"/>
      <c r="R698" s="379"/>
      <c r="S698" s="379"/>
      <c r="T698" s="379"/>
      <c r="U698" s="379"/>
      <c r="V698" s="379"/>
      <c r="W698" s="379"/>
      <c r="X698" s="379"/>
      <c r="Y698" s="379"/>
      <c r="Z698" s="379"/>
      <c r="AA698" s="379"/>
      <c r="AB698" s="379"/>
      <c r="AC698" s="379"/>
      <c r="AD698" s="379"/>
      <c r="AE698" s="379"/>
      <c r="AF698" s="379"/>
      <c r="AG698" s="379"/>
      <c r="AH698" s="379"/>
      <c r="AI698" s="379"/>
      <c r="AJ698" s="379"/>
      <c r="AK698" s="379"/>
      <c r="AL698" s="379"/>
      <c r="AM698" s="379"/>
      <c r="AO698" s="379"/>
      <c r="AP698" s="379"/>
      <c r="AQ698" s="379"/>
      <c r="AR698" s="379"/>
      <c r="AS698" s="379"/>
      <c r="AT698" s="379"/>
      <c r="AU698" s="379"/>
      <c r="AV698" s="379"/>
    </row>
    <row r="699" spans="1:48" ht="15.75" customHeight="1">
      <c r="A699" s="1"/>
      <c r="B699" s="1"/>
      <c r="C699" s="1"/>
      <c r="D699" s="1"/>
      <c r="E699" s="1"/>
      <c r="F699" s="1"/>
      <c r="G699" s="1"/>
      <c r="H699" s="1"/>
      <c r="I699" s="379"/>
      <c r="J699" s="379"/>
      <c r="K699" s="379"/>
      <c r="L699" s="379"/>
      <c r="M699" s="379"/>
      <c r="N699" s="379"/>
      <c r="O699" s="379"/>
      <c r="P699" s="379"/>
      <c r="Q699" s="379"/>
      <c r="R699" s="379"/>
      <c r="S699" s="379"/>
      <c r="T699" s="379"/>
      <c r="U699" s="379"/>
      <c r="V699" s="379"/>
      <c r="W699" s="379"/>
      <c r="X699" s="379"/>
      <c r="Y699" s="379"/>
      <c r="Z699" s="379"/>
      <c r="AA699" s="379"/>
      <c r="AB699" s="379"/>
      <c r="AC699" s="379"/>
      <c r="AD699" s="379"/>
      <c r="AE699" s="379"/>
      <c r="AF699" s="379"/>
      <c r="AG699" s="379"/>
      <c r="AH699" s="379"/>
      <c r="AI699" s="379"/>
      <c r="AJ699" s="379"/>
      <c r="AK699" s="379"/>
      <c r="AL699" s="379"/>
      <c r="AM699" s="379"/>
      <c r="AO699" s="379"/>
      <c r="AP699" s="379"/>
      <c r="AQ699" s="379"/>
      <c r="AR699" s="379"/>
      <c r="AS699" s="379"/>
      <c r="AT699" s="379"/>
      <c r="AU699" s="379"/>
      <c r="AV699" s="379"/>
    </row>
    <row r="700" spans="1:48" ht="15.75" customHeight="1">
      <c r="A700" s="1"/>
      <c r="B700" s="1"/>
      <c r="C700" s="1"/>
      <c r="D700" s="1"/>
      <c r="E700" s="1"/>
      <c r="F700" s="1"/>
      <c r="G700" s="1"/>
      <c r="H700" s="1"/>
      <c r="I700" s="379"/>
      <c r="J700" s="379"/>
      <c r="K700" s="379"/>
      <c r="L700" s="379"/>
      <c r="M700" s="379"/>
      <c r="N700" s="379"/>
      <c r="O700" s="379"/>
      <c r="P700" s="379"/>
      <c r="Q700" s="379"/>
      <c r="R700" s="379"/>
      <c r="S700" s="379"/>
      <c r="T700" s="379"/>
      <c r="U700" s="379"/>
      <c r="V700" s="379"/>
      <c r="W700" s="379"/>
      <c r="X700" s="379"/>
      <c r="Y700" s="379"/>
      <c r="Z700" s="379"/>
      <c r="AA700" s="379"/>
      <c r="AB700" s="379"/>
      <c r="AC700" s="379"/>
      <c r="AD700" s="379"/>
      <c r="AE700" s="379"/>
      <c r="AF700" s="379"/>
      <c r="AG700" s="379"/>
      <c r="AH700" s="379"/>
      <c r="AI700" s="379"/>
      <c r="AJ700" s="379"/>
      <c r="AK700" s="379"/>
      <c r="AL700" s="379"/>
      <c r="AM700" s="379"/>
      <c r="AO700" s="379"/>
      <c r="AP700" s="379"/>
      <c r="AQ700" s="379"/>
      <c r="AR700" s="379"/>
      <c r="AS700" s="379"/>
      <c r="AT700" s="379"/>
      <c r="AU700" s="379"/>
      <c r="AV700" s="379"/>
    </row>
    <row r="701" spans="1:48" ht="15.75" customHeight="1">
      <c r="A701" s="1"/>
      <c r="B701" s="1"/>
      <c r="C701" s="1"/>
      <c r="D701" s="1"/>
      <c r="E701" s="1"/>
      <c r="F701" s="1"/>
      <c r="G701" s="1"/>
      <c r="H701" s="1"/>
      <c r="I701" s="379"/>
      <c r="J701" s="379"/>
      <c r="K701" s="379"/>
      <c r="L701" s="379"/>
      <c r="M701" s="379"/>
      <c r="N701" s="379"/>
      <c r="O701" s="379"/>
      <c r="P701" s="379"/>
      <c r="Q701" s="379"/>
      <c r="R701" s="379"/>
      <c r="S701" s="379"/>
      <c r="T701" s="379"/>
      <c r="U701" s="379"/>
      <c r="V701" s="379"/>
      <c r="W701" s="379"/>
      <c r="X701" s="379"/>
      <c r="Y701" s="379"/>
      <c r="Z701" s="379"/>
      <c r="AA701" s="379"/>
      <c r="AB701" s="379"/>
      <c r="AC701" s="379"/>
      <c r="AD701" s="379"/>
      <c r="AE701" s="379"/>
      <c r="AF701" s="379"/>
      <c r="AG701" s="379"/>
      <c r="AH701" s="379"/>
      <c r="AI701" s="379"/>
      <c r="AJ701" s="379"/>
      <c r="AK701" s="379"/>
      <c r="AL701" s="379"/>
      <c r="AM701" s="379"/>
      <c r="AO701" s="379"/>
      <c r="AP701" s="379"/>
      <c r="AQ701" s="379"/>
      <c r="AR701" s="379"/>
      <c r="AS701" s="379"/>
      <c r="AT701" s="379"/>
      <c r="AU701" s="379"/>
      <c r="AV701" s="379"/>
    </row>
    <row r="702" spans="1:48" ht="15.75" customHeight="1">
      <c r="A702" s="1"/>
      <c r="B702" s="1"/>
      <c r="C702" s="1"/>
      <c r="D702" s="1"/>
      <c r="E702" s="1"/>
      <c r="F702" s="1"/>
      <c r="G702" s="1"/>
      <c r="H702" s="1"/>
      <c r="I702" s="379"/>
      <c r="J702" s="379"/>
      <c r="K702" s="379"/>
      <c r="L702" s="379"/>
      <c r="M702" s="379"/>
      <c r="N702" s="379"/>
      <c r="O702" s="379"/>
      <c r="P702" s="379"/>
      <c r="Q702" s="379"/>
      <c r="R702" s="379"/>
      <c r="S702" s="379"/>
      <c r="T702" s="379"/>
      <c r="U702" s="379"/>
      <c r="V702" s="379"/>
      <c r="W702" s="379"/>
      <c r="X702" s="379"/>
      <c r="Y702" s="379"/>
      <c r="Z702" s="379"/>
      <c r="AA702" s="379"/>
      <c r="AB702" s="379"/>
      <c r="AC702" s="379"/>
      <c r="AD702" s="379"/>
      <c r="AE702" s="379"/>
      <c r="AF702" s="379"/>
      <c r="AG702" s="379"/>
      <c r="AH702" s="379"/>
      <c r="AI702" s="379"/>
      <c r="AJ702" s="379"/>
      <c r="AK702" s="379"/>
      <c r="AL702" s="379"/>
      <c r="AM702" s="379"/>
      <c r="AO702" s="379"/>
      <c r="AP702" s="379"/>
      <c r="AQ702" s="379"/>
      <c r="AR702" s="379"/>
      <c r="AS702" s="379"/>
      <c r="AT702" s="379"/>
      <c r="AU702" s="379"/>
      <c r="AV702" s="379"/>
    </row>
    <row r="703" spans="1:48" ht="15.75" customHeight="1">
      <c r="A703" s="1"/>
      <c r="B703" s="1"/>
      <c r="C703" s="1"/>
      <c r="D703" s="1"/>
      <c r="E703" s="1"/>
      <c r="F703" s="1"/>
      <c r="G703" s="1"/>
      <c r="H703" s="1"/>
      <c r="I703" s="379"/>
      <c r="J703" s="379"/>
      <c r="K703" s="379"/>
      <c r="L703" s="379"/>
      <c r="M703" s="379"/>
      <c r="N703" s="379"/>
      <c r="O703" s="379"/>
      <c r="P703" s="379"/>
      <c r="Q703" s="379"/>
      <c r="R703" s="379"/>
      <c r="S703" s="379"/>
      <c r="T703" s="379"/>
      <c r="U703" s="379"/>
      <c r="V703" s="379"/>
      <c r="W703" s="379"/>
      <c r="X703" s="379"/>
      <c r="Y703" s="379"/>
      <c r="Z703" s="379"/>
      <c r="AA703" s="379"/>
      <c r="AB703" s="379"/>
      <c r="AC703" s="379"/>
      <c r="AD703" s="379"/>
      <c r="AE703" s="379"/>
      <c r="AF703" s="379"/>
      <c r="AG703" s="379"/>
      <c r="AH703" s="379"/>
      <c r="AI703" s="379"/>
      <c r="AJ703" s="379"/>
      <c r="AK703" s="379"/>
      <c r="AL703" s="379"/>
      <c r="AM703" s="379"/>
      <c r="AO703" s="379"/>
      <c r="AP703" s="379"/>
      <c r="AQ703" s="379"/>
      <c r="AR703" s="379"/>
      <c r="AS703" s="379"/>
      <c r="AT703" s="379"/>
      <c r="AU703" s="379"/>
      <c r="AV703" s="379"/>
    </row>
    <row r="704" spans="1:48" ht="15.75" customHeight="1">
      <c r="A704" s="1"/>
      <c r="B704" s="1"/>
      <c r="C704" s="1"/>
      <c r="D704" s="1"/>
      <c r="E704" s="1"/>
      <c r="F704" s="1"/>
      <c r="G704" s="1"/>
      <c r="H704" s="1"/>
      <c r="I704" s="379"/>
      <c r="J704" s="379"/>
      <c r="K704" s="379"/>
      <c r="L704" s="379"/>
      <c r="M704" s="379"/>
      <c r="N704" s="379"/>
      <c r="O704" s="379"/>
      <c r="P704" s="379"/>
      <c r="Q704" s="379"/>
      <c r="R704" s="379"/>
      <c r="S704" s="379"/>
      <c r="T704" s="379"/>
      <c r="U704" s="379"/>
      <c r="V704" s="379"/>
      <c r="W704" s="379"/>
      <c r="X704" s="379"/>
      <c r="Y704" s="379"/>
      <c r="Z704" s="379"/>
      <c r="AA704" s="379"/>
      <c r="AB704" s="379"/>
      <c r="AC704" s="379"/>
      <c r="AD704" s="379"/>
      <c r="AE704" s="379"/>
      <c r="AF704" s="379"/>
      <c r="AG704" s="379"/>
      <c r="AH704" s="379"/>
      <c r="AI704" s="379"/>
      <c r="AJ704" s="379"/>
      <c r="AK704" s="379"/>
      <c r="AL704" s="379"/>
      <c r="AM704" s="379"/>
      <c r="AO704" s="379"/>
      <c r="AP704" s="379"/>
      <c r="AQ704" s="379"/>
      <c r="AR704" s="379"/>
      <c r="AS704" s="379"/>
      <c r="AT704" s="379"/>
      <c r="AU704" s="379"/>
      <c r="AV704" s="379"/>
    </row>
    <row r="705" spans="1:48" ht="15.75" customHeight="1">
      <c r="A705" s="1"/>
      <c r="B705" s="1"/>
      <c r="C705" s="1"/>
      <c r="D705" s="1"/>
      <c r="E705" s="1"/>
      <c r="F705" s="1"/>
      <c r="G705" s="1"/>
      <c r="H705" s="1"/>
      <c r="I705" s="379"/>
      <c r="J705" s="379"/>
      <c r="K705" s="379"/>
      <c r="L705" s="379"/>
      <c r="M705" s="379"/>
      <c r="N705" s="379"/>
      <c r="O705" s="379"/>
      <c r="P705" s="379"/>
      <c r="Q705" s="379"/>
      <c r="R705" s="379"/>
      <c r="S705" s="379"/>
      <c r="T705" s="379"/>
      <c r="U705" s="379"/>
      <c r="V705" s="379"/>
      <c r="W705" s="379"/>
      <c r="X705" s="379"/>
      <c r="Y705" s="379"/>
      <c r="Z705" s="379"/>
      <c r="AA705" s="379"/>
      <c r="AB705" s="379"/>
      <c r="AC705" s="379"/>
      <c r="AD705" s="379"/>
      <c r="AE705" s="379"/>
      <c r="AF705" s="379"/>
      <c r="AG705" s="379"/>
      <c r="AH705" s="379"/>
      <c r="AI705" s="379"/>
      <c r="AJ705" s="379"/>
      <c r="AK705" s="379"/>
      <c r="AL705" s="379"/>
      <c r="AM705" s="379"/>
      <c r="AO705" s="379"/>
      <c r="AP705" s="379"/>
      <c r="AQ705" s="379"/>
      <c r="AR705" s="379"/>
      <c r="AS705" s="379"/>
      <c r="AT705" s="379"/>
      <c r="AU705" s="379"/>
      <c r="AV705" s="379"/>
    </row>
    <row r="706" spans="1:48" ht="15.75" customHeight="1">
      <c r="A706" s="1"/>
      <c r="B706" s="1"/>
      <c r="C706" s="1"/>
      <c r="D706" s="1"/>
      <c r="E706" s="1"/>
      <c r="F706" s="1"/>
      <c r="G706" s="1"/>
      <c r="H706" s="1"/>
      <c r="I706" s="379"/>
      <c r="J706" s="379"/>
      <c r="K706" s="379"/>
      <c r="L706" s="379"/>
      <c r="M706" s="379"/>
      <c r="N706" s="379"/>
      <c r="O706" s="379"/>
      <c r="P706" s="379"/>
      <c r="Q706" s="379"/>
      <c r="R706" s="379"/>
      <c r="S706" s="379"/>
      <c r="T706" s="379"/>
      <c r="U706" s="379"/>
      <c r="V706" s="379"/>
      <c r="W706" s="379"/>
      <c r="X706" s="379"/>
      <c r="Y706" s="379"/>
      <c r="Z706" s="379"/>
      <c r="AA706" s="379"/>
      <c r="AB706" s="379"/>
      <c r="AC706" s="379"/>
      <c r="AD706" s="379"/>
      <c r="AE706" s="379"/>
      <c r="AF706" s="379"/>
      <c r="AG706" s="379"/>
      <c r="AH706" s="379"/>
      <c r="AI706" s="379"/>
      <c r="AJ706" s="379"/>
      <c r="AK706" s="379"/>
      <c r="AL706" s="379"/>
      <c r="AM706" s="379"/>
      <c r="AO706" s="379"/>
      <c r="AP706" s="379"/>
      <c r="AQ706" s="379"/>
      <c r="AR706" s="379"/>
      <c r="AS706" s="379"/>
      <c r="AT706" s="379"/>
      <c r="AU706" s="379"/>
      <c r="AV706" s="379"/>
    </row>
    <row r="707" spans="1:48" ht="15.75" customHeight="1">
      <c r="A707" s="1"/>
      <c r="B707" s="1"/>
      <c r="C707" s="1"/>
      <c r="D707" s="1"/>
      <c r="E707" s="1"/>
      <c r="F707" s="1"/>
      <c r="G707" s="1"/>
      <c r="H707" s="1"/>
      <c r="I707" s="379"/>
      <c r="J707" s="379"/>
      <c r="K707" s="379"/>
      <c r="L707" s="379"/>
      <c r="M707" s="379"/>
      <c r="N707" s="379"/>
      <c r="O707" s="379"/>
      <c r="P707" s="379"/>
      <c r="Q707" s="379"/>
      <c r="R707" s="379"/>
      <c r="S707" s="379"/>
      <c r="T707" s="379"/>
      <c r="U707" s="379"/>
      <c r="V707" s="379"/>
      <c r="W707" s="379"/>
      <c r="X707" s="379"/>
      <c r="Y707" s="379"/>
      <c r="Z707" s="379"/>
      <c r="AA707" s="379"/>
      <c r="AB707" s="379"/>
      <c r="AC707" s="379"/>
      <c r="AD707" s="379"/>
      <c r="AE707" s="379"/>
      <c r="AF707" s="379"/>
      <c r="AG707" s="379"/>
      <c r="AH707" s="379"/>
      <c r="AI707" s="379"/>
      <c r="AJ707" s="379"/>
      <c r="AK707" s="379"/>
      <c r="AL707" s="379"/>
      <c r="AM707" s="379"/>
      <c r="AO707" s="379"/>
      <c r="AP707" s="379"/>
      <c r="AQ707" s="379"/>
      <c r="AR707" s="379"/>
      <c r="AS707" s="379"/>
      <c r="AT707" s="379"/>
      <c r="AU707" s="379"/>
      <c r="AV707" s="379"/>
    </row>
    <row r="708" spans="1:48" ht="15.75" customHeight="1">
      <c r="A708" s="1"/>
      <c r="B708" s="1"/>
      <c r="C708" s="1"/>
      <c r="D708" s="1"/>
      <c r="E708" s="1"/>
      <c r="F708" s="1"/>
      <c r="G708" s="1"/>
      <c r="H708" s="1"/>
      <c r="I708" s="379"/>
      <c r="J708" s="379"/>
      <c r="K708" s="379"/>
      <c r="L708" s="379"/>
      <c r="M708" s="379"/>
      <c r="N708" s="379"/>
      <c r="O708" s="379"/>
      <c r="P708" s="379"/>
      <c r="Q708" s="379"/>
      <c r="R708" s="379"/>
      <c r="S708" s="379"/>
      <c r="T708" s="379"/>
      <c r="U708" s="379"/>
      <c r="V708" s="379"/>
      <c r="W708" s="379"/>
      <c r="X708" s="379"/>
      <c r="Y708" s="379"/>
      <c r="Z708" s="379"/>
      <c r="AA708" s="379"/>
      <c r="AB708" s="379"/>
      <c r="AC708" s="379"/>
      <c r="AD708" s="379"/>
      <c r="AE708" s="379"/>
      <c r="AF708" s="379"/>
      <c r="AG708" s="379"/>
      <c r="AH708" s="379"/>
      <c r="AI708" s="379"/>
      <c r="AJ708" s="379"/>
      <c r="AK708" s="379"/>
      <c r="AL708" s="379"/>
      <c r="AM708" s="379"/>
      <c r="AO708" s="379"/>
      <c r="AP708" s="379"/>
      <c r="AQ708" s="379"/>
      <c r="AR708" s="379"/>
      <c r="AS708" s="379"/>
      <c r="AT708" s="379"/>
      <c r="AU708" s="379"/>
      <c r="AV708" s="379"/>
    </row>
    <row r="709" spans="1:48" ht="15.75" customHeight="1">
      <c r="A709" s="1"/>
      <c r="B709" s="1"/>
      <c r="C709" s="1"/>
      <c r="D709" s="1"/>
      <c r="E709" s="1"/>
      <c r="F709" s="1"/>
      <c r="G709" s="1"/>
      <c r="H709" s="1"/>
      <c r="I709" s="379"/>
      <c r="J709" s="379"/>
      <c r="K709" s="379"/>
      <c r="L709" s="379"/>
      <c r="M709" s="379"/>
      <c r="N709" s="379"/>
      <c r="O709" s="379"/>
      <c r="P709" s="379"/>
      <c r="Q709" s="379"/>
      <c r="R709" s="379"/>
      <c r="S709" s="379"/>
      <c r="T709" s="379"/>
      <c r="U709" s="379"/>
      <c r="V709" s="379"/>
      <c r="W709" s="379"/>
      <c r="X709" s="379"/>
      <c r="Y709" s="379"/>
      <c r="Z709" s="379"/>
      <c r="AA709" s="379"/>
      <c r="AB709" s="379"/>
      <c r="AC709" s="379"/>
      <c r="AD709" s="379"/>
      <c r="AE709" s="379"/>
      <c r="AF709" s="379"/>
      <c r="AG709" s="379"/>
      <c r="AH709" s="379"/>
      <c r="AI709" s="379"/>
      <c r="AJ709" s="379"/>
      <c r="AK709" s="379"/>
      <c r="AL709" s="379"/>
      <c r="AM709" s="379"/>
      <c r="AO709" s="379"/>
      <c r="AP709" s="379"/>
      <c r="AQ709" s="379"/>
      <c r="AR709" s="379"/>
      <c r="AS709" s="379"/>
      <c r="AT709" s="379"/>
      <c r="AU709" s="379"/>
      <c r="AV709" s="379"/>
    </row>
    <row r="710" spans="1:48" ht="15.75" customHeight="1">
      <c r="A710" s="1"/>
      <c r="B710" s="1"/>
      <c r="C710" s="1"/>
      <c r="D710" s="1"/>
      <c r="E710" s="1"/>
      <c r="F710" s="1"/>
      <c r="G710" s="1"/>
      <c r="H710" s="1"/>
      <c r="I710" s="379"/>
      <c r="J710" s="379"/>
      <c r="K710" s="379"/>
      <c r="L710" s="379"/>
      <c r="M710" s="379"/>
      <c r="N710" s="379"/>
      <c r="O710" s="379"/>
      <c r="P710" s="379"/>
      <c r="Q710" s="379"/>
      <c r="R710" s="379"/>
      <c r="S710" s="379"/>
      <c r="T710" s="379"/>
      <c r="U710" s="379"/>
      <c r="V710" s="379"/>
      <c r="W710" s="379"/>
      <c r="X710" s="379"/>
      <c r="Y710" s="379"/>
      <c r="Z710" s="379"/>
      <c r="AA710" s="379"/>
      <c r="AB710" s="379"/>
      <c r="AC710" s="379"/>
      <c r="AD710" s="379"/>
      <c r="AE710" s="379"/>
      <c r="AF710" s="379"/>
      <c r="AG710" s="379"/>
      <c r="AH710" s="379"/>
      <c r="AI710" s="379"/>
      <c r="AJ710" s="379"/>
      <c r="AK710" s="379"/>
      <c r="AL710" s="379"/>
      <c r="AM710" s="379"/>
      <c r="AO710" s="379"/>
      <c r="AP710" s="379"/>
      <c r="AQ710" s="379"/>
      <c r="AR710" s="379"/>
      <c r="AS710" s="379"/>
      <c r="AT710" s="379"/>
      <c r="AU710" s="379"/>
      <c r="AV710" s="379"/>
    </row>
    <row r="711" spans="1:48" ht="15.75" customHeight="1">
      <c r="A711" s="1"/>
      <c r="B711" s="1"/>
      <c r="C711" s="1"/>
      <c r="D711" s="1"/>
      <c r="E711" s="1"/>
      <c r="F711" s="1"/>
      <c r="G711" s="1"/>
      <c r="H711" s="1"/>
      <c r="I711" s="379"/>
      <c r="J711" s="379"/>
      <c r="K711" s="379"/>
      <c r="L711" s="379"/>
      <c r="M711" s="379"/>
      <c r="N711" s="379"/>
      <c r="O711" s="379"/>
      <c r="P711" s="379"/>
      <c r="Q711" s="379"/>
      <c r="R711" s="379"/>
      <c r="S711" s="379"/>
      <c r="T711" s="379"/>
      <c r="U711" s="379"/>
      <c r="V711" s="379"/>
      <c r="W711" s="379"/>
      <c r="X711" s="379"/>
      <c r="Y711" s="379"/>
      <c r="Z711" s="379"/>
      <c r="AA711" s="379"/>
      <c r="AB711" s="379"/>
      <c r="AC711" s="379"/>
      <c r="AD711" s="379"/>
      <c r="AE711" s="379"/>
      <c r="AF711" s="379"/>
      <c r="AG711" s="379"/>
      <c r="AH711" s="379"/>
      <c r="AI711" s="379"/>
      <c r="AJ711" s="379"/>
      <c r="AK711" s="379"/>
      <c r="AL711" s="379"/>
      <c r="AM711" s="379"/>
      <c r="AO711" s="379"/>
      <c r="AP711" s="379"/>
      <c r="AQ711" s="379"/>
      <c r="AR711" s="379"/>
      <c r="AS711" s="379"/>
      <c r="AT711" s="379"/>
      <c r="AU711" s="379"/>
      <c r="AV711" s="379"/>
    </row>
    <row r="712" spans="1:48" ht="15.75" customHeight="1">
      <c r="A712" s="1"/>
      <c r="B712" s="1"/>
      <c r="C712" s="1"/>
      <c r="D712" s="1"/>
      <c r="E712" s="1"/>
      <c r="F712" s="1"/>
      <c r="G712" s="1"/>
      <c r="H712" s="1"/>
      <c r="I712" s="379"/>
      <c r="J712" s="379"/>
      <c r="K712" s="379"/>
      <c r="L712" s="379"/>
      <c r="M712" s="379"/>
      <c r="N712" s="379"/>
      <c r="O712" s="379"/>
      <c r="P712" s="379"/>
      <c r="Q712" s="379"/>
      <c r="R712" s="379"/>
      <c r="S712" s="379"/>
      <c r="T712" s="379"/>
      <c r="U712" s="379"/>
      <c r="V712" s="379"/>
      <c r="W712" s="379"/>
      <c r="X712" s="379"/>
      <c r="Y712" s="379"/>
      <c r="Z712" s="379"/>
      <c r="AA712" s="379"/>
      <c r="AB712" s="379"/>
      <c r="AC712" s="379"/>
      <c r="AD712" s="379"/>
      <c r="AE712" s="379"/>
      <c r="AF712" s="379"/>
      <c r="AG712" s="379"/>
      <c r="AH712" s="379"/>
      <c r="AI712" s="379"/>
      <c r="AJ712" s="379"/>
      <c r="AK712" s="379"/>
      <c r="AL712" s="379"/>
      <c r="AM712" s="379"/>
      <c r="AO712" s="379"/>
      <c r="AP712" s="379"/>
      <c r="AQ712" s="379"/>
      <c r="AR712" s="379"/>
      <c r="AS712" s="379"/>
      <c r="AT712" s="379"/>
      <c r="AU712" s="379"/>
      <c r="AV712" s="379"/>
    </row>
    <row r="713" spans="1:48" ht="15.75" customHeight="1">
      <c r="A713" s="1"/>
      <c r="B713" s="1"/>
      <c r="C713" s="1"/>
      <c r="D713" s="1"/>
      <c r="E713" s="1"/>
      <c r="F713" s="1"/>
      <c r="G713" s="1"/>
      <c r="H713" s="1"/>
      <c r="I713" s="379"/>
      <c r="J713" s="379"/>
      <c r="K713" s="379"/>
      <c r="L713" s="379"/>
      <c r="M713" s="379"/>
      <c r="N713" s="379"/>
      <c r="O713" s="379"/>
      <c r="P713" s="379"/>
      <c r="Q713" s="379"/>
      <c r="R713" s="379"/>
      <c r="S713" s="379"/>
      <c r="T713" s="379"/>
      <c r="U713" s="379"/>
      <c r="V713" s="379"/>
      <c r="W713" s="379"/>
      <c r="X713" s="379"/>
      <c r="Y713" s="379"/>
      <c r="Z713" s="379"/>
      <c r="AA713" s="379"/>
      <c r="AB713" s="379"/>
      <c r="AC713" s="379"/>
      <c r="AD713" s="379"/>
      <c r="AE713" s="379"/>
      <c r="AF713" s="379"/>
      <c r="AG713" s="379"/>
      <c r="AH713" s="379"/>
      <c r="AI713" s="379"/>
      <c r="AJ713" s="379"/>
      <c r="AK713" s="379"/>
      <c r="AL713" s="379"/>
      <c r="AM713" s="379"/>
      <c r="AO713" s="379"/>
      <c r="AP713" s="379"/>
      <c r="AQ713" s="379"/>
      <c r="AR713" s="379"/>
      <c r="AS713" s="379"/>
      <c r="AT713" s="379"/>
      <c r="AU713" s="379"/>
      <c r="AV713" s="379"/>
    </row>
    <row r="714" spans="1:48" ht="15.75" customHeight="1">
      <c r="A714" s="1"/>
      <c r="B714" s="1"/>
      <c r="C714" s="1"/>
      <c r="D714" s="1"/>
      <c r="E714" s="1"/>
      <c r="F714" s="1"/>
      <c r="G714" s="1"/>
      <c r="H714" s="1"/>
      <c r="I714" s="379"/>
      <c r="J714" s="379"/>
      <c r="K714" s="379"/>
      <c r="L714" s="379"/>
      <c r="M714" s="379"/>
      <c r="N714" s="379"/>
      <c r="O714" s="379"/>
      <c r="P714" s="379"/>
      <c r="Q714" s="379"/>
      <c r="R714" s="379"/>
      <c r="S714" s="379"/>
      <c r="T714" s="379"/>
      <c r="U714" s="379"/>
      <c r="V714" s="379"/>
      <c r="W714" s="379"/>
      <c r="X714" s="379"/>
      <c r="Y714" s="379"/>
      <c r="Z714" s="379"/>
      <c r="AA714" s="379"/>
      <c r="AB714" s="379"/>
      <c r="AC714" s="379"/>
      <c r="AD714" s="379"/>
      <c r="AE714" s="379"/>
      <c r="AF714" s="379"/>
      <c r="AG714" s="379"/>
      <c r="AH714" s="379"/>
      <c r="AI714" s="379"/>
      <c r="AJ714" s="379"/>
      <c r="AK714" s="379"/>
      <c r="AL714" s="379"/>
      <c r="AM714" s="379"/>
      <c r="AO714" s="379"/>
      <c r="AP714" s="379"/>
      <c r="AQ714" s="379"/>
      <c r="AR714" s="379"/>
      <c r="AS714" s="379"/>
      <c r="AT714" s="379"/>
      <c r="AU714" s="379"/>
      <c r="AV714" s="379"/>
    </row>
    <row r="715" spans="1:48" ht="15.75" customHeight="1">
      <c r="A715" s="1"/>
      <c r="B715" s="1"/>
      <c r="C715" s="1"/>
      <c r="D715" s="1"/>
      <c r="E715" s="1"/>
      <c r="F715" s="1"/>
      <c r="G715" s="1"/>
      <c r="H715" s="1"/>
      <c r="I715" s="379"/>
      <c r="J715" s="379"/>
      <c r="K715" s="379"/>
      <c r="L715" s="379"/>
      <c r="M715" s="379"/>
      <c r="N715" s="379"/>
      <c r="O715" s="379"/>
      <c r="P715" s="379"/>
      <c r="Q715" s="379"/>
      <c r="R715" s="379"/>
      <c r="S715" s="379"/>
      <c r="T715" s="379"/>
      <c r="U715" s="379"/>
      <c r="V715" s="379"/>
      <c r="W715" s="379"/>
      <c r="X715" s="379"/>
      <c r="Y715" s="379"/>
      <c r="Z715" s="379"/>
      <c r="AA715" s="379"/>
      <c r="AB715" s="379"/>
      <c r="AC715" s="379"/>
      <c r="AD715" s="379"/>
      <c r="AE715" s="379"/>
      <c r="AF715" s="379"/>
      <c r="AG715" s="379"/>
      <c r="AH715" s="379"/>
      <c r="AI715" s="379"/>
      <c r="AJ715" s="379"/>
      <c r="AK715" s="379"/>
      <c r="AL715" s="379"/>
      <c r="AM715" s="379"/>
      <c r="AO715" s="379"/>
      <c r="AP715" s="379"/>
      <c r="AQ715" s="379"/>
      <c r="AR715" s="379"/>
      <c r="AS715" s="379"/>
      <c r="AT715" s="379"/>
      <c r="AU715" s="379"/>
      <c r="AV715" s="379"/>
    </row>
    <row r="716" spans="1:48" ht="15.75" customHeight="1">
      <c r="A716" s="1"/>
      <c r="B716" s="1"/>
      <c r="C716" s="1"/>
      <c r="D716" s="1"/>
      <c r="E716" s="1"/>
      <c r="F716" s="1"/>
      <c r="G716" s="1"/>
      <c r="H716" s="1"/>
      <c r="I716" s="379"/>
      <c r="J716" s="379"/>
      <c r="K716" s="379"/>
      <c r="L716" s="379"/>
      <c r="M716" s="379"/>
      <c r="N716" s="379"/>
      <c r="O716" s="379"/>
      <c r="P716" s="379"/>
      <c r="Q716" s="379"/>
      <c r="R716" s="379"/>
      <c r="S716" s="379"/>
      <c r="T716" s="379"/>
      <c r="U716" s="379"/>
      <c r="V716" s="379"/>
      <c r="W716" s="379"/>
      <c r="X716" s="379"/>
      <c r="Y716" s="379"/>
      <c r="Z716" s="379"/>
      <c r="AA716" s="379"/>
      <c r="AB716" s="379"/>
      <c r="AC716" s="379"/>
      <c r="AD716" s="379"/>
      <c r="AE716" s="379"/>
      <c r="AF716" s="379"/>
      <c r="AG716" s="379"/>
      <c r="AH716" s="379"/>
      <c r="AI716" s="379"/>
      <c r="AJ716" s="379"/>
      <c r="AK716" s="379"/>
      <c r="AL716" s="379"/>
      <c r="AM716" s="379"/>
      <c r="AO716" s="379"/>
      <c r="AP716" s="379"/>
      <c r="AQ716" s="379"/>
      <c r="AR716" s="379"/>
      <c r="AS716" s="379"/>
      <c r="AT716" s="379"/>
      <c r="AU716" s="379"/>
      <c r="AV716" s="379"/>
    </row>
    <row r="717" spans="1:48" ht="15.75" customHeight="1">
      <c r="A717" s="1"/>
      <c r="B717" s="1"/>
      <c r="C717" s="1"/>
      <c r="D717" s="1"/>
      <c r="E717" s="1"/>
      <c r="F717" s="1"/>
      <c r="G717" s="1"/>
      <c r="H717" s="1"/>
      <c r="I717" s="379"/>
      <c r="J717" s="379"/>
      <c r="K717" s="379"/>
      <c r="L717" s="379"/>
      <c r="M717" s="379"/>
      <c r="N717" s="379"/>
      <c r="O717" s="379"/>
      <c r="P717" s="379"/>
      <c r="Q717" s="379"/>
      <c r="R717" s="379"/>
      <c r="S717" s="379"/>
      <c r="T717" s="379"/>
      <c r="U717" s="379"/>
      <c r="V717" s="379"/>
      <c r="W717" s="379"/>
      <c r="X717" s="379"/>
      <c r="Y717" s="379"/>
      <c r="Z717" s="379"/>
      <c r="AA717" s="379"/>
      <c r="AB717" s="379"/>
      <c r="AC717" s="379"/>
      <c r="AD717" s="379"/>
      <c r="AE717" s="379"/>
      <c r="AF717" s="379"/>
      <c r="AG717" s="379"/>
      <c r="AH717" s="379"/>
      <c r="AI717" s="379"/>
      <c r="AJ717" s="379"/>
      <c r="AK717" s="379"/>
      <c r="AL717" s="379"/>
      <c r="AM717" s="379"/>
      <c r="AO717" s="379"/>
      <c r="AP717" s="379"/>
      <c r="AQ717" s="379"/>
      <c r="AR717" s="379"/>
      <c r="AS717" s="379"/>
      <c r="AT717" s="379"/>
      <c r="AU717" s="379"/>
      <c r="AV717" s="379"/>
    </row>
    <row r="718" spans="1:48" ht="15.75" customHeight="1">
      <c r="A718" s="1"/>
      <c r="B718" s="1"/>
      <c r="C718" s="1"/>
      <c r="D718" s="1"/>
      <c r="E718" s="1"/>
      <c r="F718" s="1"/>
      <c r="G718" s="1"/>
      <c r="H718" s="1"/>
      <c r="I718" s="379"/>
      <c r="J718" s="379"/>
      <c r="K718" s="379"/>
      <c r="L718" s="379"/>
      <c r="M718" s="379"/>
      <c r="N718" s="379"/>
      <c r="O718" s="379"/>
      <c r="P718" s="379"/>
      <c r="Q718" s="379"/>
      <c r="R718" s="379"/>
      <c r="S718" s="379"/>
      <c r="T718" s="379"/>
      <c r="U718" s="379"/>
      <c r="V718" s="379"/>
      <c r="W718" s="379"/>
      <c r="X718" s="379"/>
      <c r="Y718" s="379"/>
      <c r="Z718" s="379"/>
      <c r="AA718" s="379"/>
      <c r="AB718" s="379"/>
      <c r="AC718" s="379"/>
      <c r="AD718" s="379"/>
      <c r="AE718" s="379"/>
      <c r="AF718" s="379"/>
      <c r="AG718" s="379"/>
      <c r="AH718" s="379"/>
      <c r="AI718" s="379"/>
      <c r="AJ718" s="379"/>
      <c r="AK718" s="379"/>
      <c r="AL718" s="379"/>
      <c r="AM718" s="379"/>
      <c r="AO718" s="379"/>
      <c r="AP718" s="379"/>
      <c r="AQ718" s="379"/>
      <c r="AR718" s="379"/>
      <c r="AS718" s="379"/>
      <c r="AT718" s="379"/>
      <c r="AU718" s="379"/>
      <c r="AV718" s="379"/>
    </row>
    <row r="719" spans="1:48" ht="15.75" customHeight="1">
      <c r="A719" s="1"/>
      <c r="B719" s="1"/>
      <c r="C719" s="1"/>
      <c r="D719" s="1"/>
      <c r="E719" s="1"/>
      <c r="F719" s="1"/>
      <c r="G719" s="1"/>
      <c r="H719" s="1"/>
      <c r="I719" s="379"/>
      <c r="J719" s="379"/>
      <c r="K719" s="379"/>
      <c r="L719" s="379"/>
      <c r="M719" s="379"/>
      <c r="N719" s="379"/>
      <c r="O719" s="379"/>
      <c r="P719" s="379"/>
      <c r="Q719" s="379"/>
      <c r="R719" s="379"/>
      <c r="S719" s="379"/>
      <c r="T719" s="379"/>
      <c r="U719" s="379"/>
      <c r="V719" s="379"/>
      <c r="W719" s="379"/>
      <c r="X719" s="379"/>
      <c r="Y719" s="379"/>
      <c r="Z719" s="379"/>
      <c r="AA719" s="379"/>
      <c r="AB719" s="379"/>
      <c r="AC719" s="379"/>
      <c r="AD719" s="379"/>
      <c r="AE719" s="379"/>
      <c r="AF719" s="379"/>
      <c r="AG719" s="379"/>
      <c r="AH719" s="379"/>
      <c r="AI719" s="379"/>
      <c r="AJ719" s="379"/>
      <c r="AK719" s="379"/>
      <c r="AL719" s="379"/>
      <c r="AM719" s="379"/>
      <c r="AO719" s="379"/>
      <c r="AP719" s="379"/>
      <c r="AQ719" s="379"/>
      <c r="AR719" s="379"/>
      <c r="AS719" s="379"/>
      <c r="AT719" s="379"/>
      <c r="AU719" s="379"/>
      <c r="AV719" s="379"/>
    </row>
    <row r="720" spans="1:48" ht="15.75" customHeight="1">
      <c r="A720" s="1"/>
      <c r="B720" s="1"/>
      <c r="C720" s="1"/>
      <c r="D720" s="1"/>
      <c r="E720" s="1"/>
      <c r="F720" s="1"/>
      <c r="G720" s="1"/>
      <c r="H720" s="1"/>
      <c r="I720" s="379"/>
      <c r="J720" s="379"/>
      <c r="K720" s="379"/>
      <c r="L720" s="379"/>
      <c r="M720" s="379"/>
      <c r="N720" s="379"/>
      <c r="O720" s="379"/>
      <c r="P720" s="379"/>
      <c r="Q720" s="379"/>
      <c r="R720" s="379"/>
      <c r="S720" s="379"/>
      <c r="T720" s="379"/>
      <c r="U720" s="379"/>
      <c r="V720" s="379"/>
      <c r="W720" s="379"/>
      <c r="X720" s="379"/>
      <c r="Y720" s="379"/>
      <c r="Z720" s="379"/>
      <c r="AA720" s="379"/>
      <c r="AB720" s="379"/>
      <c r="AC720" s="379"/>
      <c r="AD720" s="379"/>
      <c r="AE720" s="379"/>
      <c r="AF720" s="379"/>
      <c r="AG720" s="379"/>
      <c r="AH720" s="379"/>
      <c r="AI720" s="379"/>
      <c r="AJ720" s="379"/>
      <c r="AK720" s="379"/>
      <c r="AL720" s="379"/>
      <c r="AM720" s="379"/>
      <c r="AO720" s="379"/>
      <c r="AP720" s="379"/>
      <c r="AQ720" s="379"/>
      <c r="AR720" s="379"/>
      <c r="AS720" s="379"/>
      <c r="AT720" s="379"/>
      <c r="AU720" s="379"/>
      <c r="AV720" s="379"/>
    </row>
    <row r="721" spans="1:48" ht="15.75" customHeight="1">
      <c r="A721" s="1"/>
      <c r="B721" s="1"/>
      <c r="C721" s="1"/>
      <c r="D721" s="1"/>
      <c r="E721" s="1"/>
      <c r="F721" s="1"/>
      <c r="G721" s="1"/>
      <c r="H721" s="1"/>
      <c r="I721" s="379"/>
      <c r="J721" s="379"/>
      <c r="K721" s="379"/>
      <c r="L721" s="379"/>
      <c r="M721" s="379"/>
      <c r="N721" s="379"/>
      <c r="O721" s="379"/>
      <c r="P721" s="379"/>
      <c r="Q721" s="379"/>
      <c r="R721" s="379"/>
      <c r="S721" s="379"/>
      <c r="T721" s="379"/>
      <c r="U721" s="379"/>
      <c r="V721" s="379"/>
      <c r="W721" s="379"/>
      <c r="X721" s="379"/>
      <c r="Y721" s="379"/>
      <c r="Z721" s="379"/>
      <c r="AA721" s="379"/>
      <c r="AB721" s="379"/>
      <c r="AC721" s="379"/>
      <c r="AD721" s="379"/>
      <c r="AE721" s="379"/>
      <c r="AF721" s="379"/>
      <c r="AG721" s="379"/>
      <c r="AH721" s="379"/>
      <c r="AI721" s="379"/>
      <c r="AJ721" s="379"/>
      <c r="AK721" s="379"/>
      <c r="AL721" s="379"/>
      <c r="AM721" s="379"/>
      <c r="AO721" s="379"/>
      <c r="AP721" s="379"/>
      <c r="AQ721" s="379"/>
      <c r="AR721" s="379"/>
      <c r="AS721" s="379"/>
      <c r="AT721" s="379"/>
      <c r="AU721" s="379"/>
      <c r="AV721" s="379"/>
    </row>
    <row r="722" spans="1:48" ht="15.75" customHeight="1">
      <c r="A722" s="1"/>
      <c r="B722" s="1"/>
      <c r="C722" s="1"/>
      <c r="D722" s="1"/>
      <c r="E722" s="1"/>
      <c r="F722" s="1"/>
      <c r="G722" s="1"/>
      <c r="H722" s="1"/>
      <c r="I722" s="379"/>
      <c r="J722" s="379"/>
      <c r="K722" s="379"/>
      <c r="L722" s="379"/>
      <c r="M722" s="379"/>
      <c r="N722" s="379"/>
      <c r="O722" s="379"/>
      <c r="P722" s="379"/>
      <c r="Q722" s="379"/>
      <c r="R722" s="379"/>
      <c r="S722" s="379"/>
      <c r="T722" s="379"/>
      <c r="U722" s="379"/>
      <c r="V722" s="379"/>
      <c r="W722" s="379"/>
      <c r="X722" s="379"/>
      <c r="Y722" s="379"/>
      <c r="Z722" s="379"/>
      <c r="AA722" s="379"/>
      <c r="AB722" s="379"/>
      <c r="AC722" s="379"/>
      <c r="AD722" s="379"/>
      <c r="AE722" s="379"/>
      <c r="AF722" s="379"/>
      <c r="AG722" s="379"/>
      <c r="AH722" s="379"/>
      <c r="AI722" s="379"/>
      <c r="AJ722" s="379"/>
      <c r="AK722" s="379"/>
      <c r="AL722" s="379"/>
      <c r="AM722" s="379"/>
      <c r="AO722" s="379"/>
      <c r="AP722" s="379"/>
      <c r="AQ722" s="379"/>
      <c r="AR722" s="379"/>
      <c r="AS722" s="379"/>
      <c r="AT722" s="379"/>
      <c r="AU722" s="379"/>
      <c r="AV722" s="379"/>
    </row>
    <row r="723" spans="1:48" ht="15.75" customHeight="1">
      <c r="A723" s="1"/>
      <c r="B723" s="1"/>
      <c r="C723" s="1"/>
      <c r="D723" s="1"/>
      <c r="E723" s="1"/>
      <c r="F723" s="1"/>
      <c r="G723" s="1"/>
      <c r="H723" s="1"/>
      <c r="I723" s="379"/>
      <c r="J723" s="379"/>
      <c r="K723" s="379"/>
      <c r="L723" s="379"/>
      <c r="M723" s="379"/>
      <c r="N723" s="379"/>
      <c r="O723" s="379"/>
      <c r="P723" s="379"/>
      <c r="Q723" s="379"/>
      <c r="R723" s="379"/>
      <c r="S723" s="379"/>
      <c r="T723" s="379"/>
      <c r="U723" s="379"/>
      <c r="V723" s="379"/>
      <c r="W723" s="379"/>
      <c r="X723" s="379"/>
      <c r="Y723" s="379"/>
      <c r="Z723" s="379"/>
      <c r="AA723" s="379"/>
      <c r="AB723" s="379"/>
      <c r="AC723" s="379"/>
      <c r="AD723" s="379"/>
      <c r="AE723" s="379"/>
      <c r="AF723" s="379"/>
      <c r="AG723" s="379"/>
      <c r="AH723" s="379"/>
      <c r="AI723" s="379"/>
      <c r="AJ723" s="379"/>
      <c r="AK723" s="379"/>
      <c r="AL723" s="379"/>
      <c r="AM723" s="379"/>
      <c r="AO723" s="379"/>
      <c r="AP723" s="379"/>
      <c r="AQ723" s="379"/>
      <c r="AR723" s="379"/>
      <c r="AS723" s="379"/>
      <c r="AT723" s="379"/>
      <c r="AU723" s="379"/>
      <c r="AV723" s="379"/>
    </row>
    <row r="724" spans="1:48" ht="15.75" customHeight="1">
      <c r="A724" s="1"/>
      <c r="B724" s="1"/>
      <c r="C724" s="1"/>
      <c r="D724" s="1"/>
      <c r="E724" s="1"/>
      <c r="F724" s="1"/>
      <c r="G724" s="1"/>
      <c r="H724" s="1"/>
      <c r="I724" s="379"/>
      <c r="J724" s="379"/>
      <c r="K724" s="379"/>
      <c r="L724" s="379"/>
      <c r="M724" s="379"/>
      <c r="N724" s="379"/>
      <c r="O724" s="379"/>
      <c r="P724" s="379"/>
      <c r="Q724" s="379"/>
      <c r="R724" s="379"/>
      <c r="S724" s="379"/>
      <c r="T724" s="379"/>
      <c r="U724" s="379"/>
      <c r="V724" s="379"/>
      <c r="W724" s="379"/>
      <c r="X724" s="379"/>
      <c r="Y724" s="379"/>
      <c r="Z724" s="379"/>
      <c r="AA724" s="379"/>
      <c r="AB724" s="379"/>
      <c r="AC724" s="379"/>
      <c r="AD724" s="379"/>
      <c r="AE724" s="379"/>
      <c r="AF724" s="379"/>
      <c r="AG724" s="379"/>
      <c r="AH724" s="379"/>
      <c r="AI724" s="379"/>
      <c r="AJ724" s="379"/>
      <c r="AK724" s="379"/>
      <c r="AL724" s="379"/>
      <c r="AM724" s="379"/>
      <c r="AO724" s="379"/>
      <c r="AP724" s="379"/>
      <c r="AQ724" s="379"/>
      <c r="AR724" s="379"/>
      <c r="AS724" s="379"/>
      <c r="AT724" s="379"/>
      <c r="AU724" s="379"/>
      <c r="AV724" s="379"/>
    </row>
    <row r="725" spans="1:48" ht="15.75" customHeight="1">
      <c r="A725" s="1"/>
      <c r="B725" s="1"/>
      <c r="C725" s="1"/>
      <c r="D725" s="1"/>
      <c r="E725" s="1"/>
      <c r="F725" s="1"/>
      <c r="G725" s="1"/>
      <c r="H725" s="1"/>
      <c r="I725" s="379"/>
      <c r="J725" s="379"/>
      <c r="K725" s="379"/>
      <c r="L725" s="379"/>
      <c r="M725" s="379"/>
      <c r="N725" s="379"/>
      <c r="O725" s="379"/>
      <c r="P725" s="379"/>
      <c r="Q725" s="379"/>
      <c r="R725" s="379"/>
      <c r="S725" s="379"/>
      <c r="T725" s="379"/>
      <c r="U725" s="379"/>
      <c r="V725" s="379"/>
      <c r="W725" s="379"/>
      <c r="X725" s="379"/>
      <c r="Y725" s="379"/>
      <c r="Z725" s="379"/>
      <c r="AA725" s="379"/>
      <c r="AB725" s="379"/>
      <c r="AC725" s="379"/>
      <c r="AD725" s="379"/>
      <c r="AE725" s="379"/>
      <c r="AF725" s="379"/>
      <c r="AG725" s="379"/>
      <c r="AH725" s="379"/>
      <c r="AI725" s="379"/>
      <c r="AJ725" s="379"/>
      <c r="AK725" s="379"/>
      <c r="AL725" s="379"/>
      <c r="AM725" s="379"/>
      <c r="AO725" s="379"/>
      <c r="AP725" s="379"/>
      <c r="AQ725" s="379"/>
      <c r="AR725" s="379"/>
      <c r="AS725" s="379"/>
      <c r="AT725" s="379"/>
      <c r="AU725" s="379"/>
      <c r="AV725" s="379"/>
    </row>
    <row r="726" spans="1:48" ht="15.75" customHeight="1">
      <c r="A726" s="1"/>
      <c r="B726" s="1"/>
      <c r="C726" s="1"/>
      <c r="D726" s="1"/>
      <c r="E726" s="1"/>
      <c r="F726" s="1"/>
      <c r="G726" s="1"/>
      <c r="H726" s="1"/>
      <c r="I726" s="379"/>
      <c r="J726" s="379"/>
      <c r="K726" s="379"/>
      <c r="L726" s="379"/>
      <c r="M726" s="379"/>
      <c r="N726" s="379"/>
      <c r="O726" s="379"/>
      <c r="P726" s="379"/>
      <c r="Q726" s="379"/>
      <c r="R726" s="379"/>
      <c r="S726" s="379"/>
      <c r="T726" s="379"/>
      <c r="U726" s="379"/>
      <c r="V726" s="379"/>
      <c r="W726" s="379"/>
      <c r="X726" s="379"/>
      <c r="Y726" s="379"/>
      <c r="Z726" s="379"/>
      <c r="AA726" s="379"/>
      <c r="AB726" s="379"/>
      <c r="AC726" s="379"/>
      <c r="AD726" s="379"/>
      <c r="AE726" s="379"/>
      <c r="AF726" s="379"/>
      <c r="AG726" s="379"/>
      <c r="AH726" s="379"/>
      <c r="AI726" s="379"/>
      <c r="AJ726" s="379"/>
      <c r="AK726" s="379"/>
      <c r="AL726" s="379"/>
      <c r="AM726" s="379"/>
      <c r="AO726" s="379"/>
      <c r="AP726" s="379"/>
      <c r="AQ726" s="379"/>
      <c r="AR726" s="379"/>
      <c r="AS726" s="379"/>
      <c r="AT726" s="379"/>
      <c r="AU726" s="379"/>
      <c r="AV726" s="379"/>
    </row>
    <row r="727" spans="1:48" ht="15.75" customHeight="1">
      <c r="A727" s="1"/>
      <c r="B727" s="1"/>
      <c r="C727" s="1"/>
      <c r="D727" s="1"/>
      <c r="E727" s="1"/>
      <c r="F727" s="1"/>
      <c r="G727" s="1"/>
      <c r="H727" s="1"/>
      <c r="I727" s="379"/>
      <c r="J727" s="379"/>
      <c r="K727" s="379"/>
      <c r="L727" s="379"/>
      <c r="M727" s="379"/>
      <c r="N727" s="379"/>
      <c r="O727" s="379"/>
      <c r="P727" s="379"/>
      <c r="Q727" s="379"/>
      <c r="R727" s="379"/>
      <c r="S727" s="379"/>
      <c r="T727" s="379"/>
      <c r="U727" s="379"/>
      <c r="V727" s="379"/>
      <c r="W727" s="379"/>
      <c r="X727" s="379"/>
      <c r="Y727" s="379"/>
      <c r="Z727" s="379"/>
      <c r="AA727" s="379"/>
      <c r="AB727" s="379"/>
      <c r="AC727" s="379"/>
      <c r="AD727" s="379"/>
      <c r="AE727" s="379"/>
      <c r="AF727" s="379"/>
      <c r="AG727" s="379"/>
      <c r="AH727" s="379"/>
      <c r="AI727" s="379"/>
      <c r="AJ727" s="379"/>
      <c r="AK727" s="379"/>
      <c r="AL727" s="379"/>
      <c r="AM727" s="379"/>
      <c r="AO727" s="379"/>
      <c r="AP727" s="379"/>
      <c r="AQ727" s="379"/>
      <c r="AR727" s="379"/>
      <c r="AS727" s="379"/>
      <c r="AT727" s="379"/>
      <c r="AU727" s="379"/>
      <c r="AV727" s="379"/>
    </row>
    <row r="728" spans="1:48" ht="15.75" customHeight="1">
      <c r="A728" s="1"/>
      <c r="B728" s="1"/>
      <c r="C728" s="1"/>
      <c r="D728" s="1"/>
      <c r="E728" s="1"/>
      <c r="F728" s="1"/>
      <c r="G728" s="1"/>
      <c r="H728" s="1"/>
      <c r="I728" s="379"/>
      <c r="J728" s="379"/>
      <c r="K728" s="379"/>
      <c r="L728" s="379"/>
      <c r="M728" s="379"/>
      <c r="N728" s="379"/>
      <c r="O728" s="379"/>
      <c r="P728" s="379"/>
      <c r="Q728" s="379"/>
      <c r="R728" s="379"/>
      <c r="S728" s="379"/>
      <c r="T728" s="379"/>
      <c r="U728" s="379"/>
      <c r="V728" s="379"/>
      <c r="W728" s="379"/>
      <c r="X728" s="379"/>
      <c r="Y728" s="379"/>
      <c r="Z728" s="379"/>
      <c r="AA728" s="379"/>
      <c r="AB728" s="379"/>
      <c r="AC728" s="379"/>
      <c r="AD728" s="379"/>
      <c r="AE728" s="379"/>
      <c r="AF728" s="379"/>
      <c r="AG728" s="379"/>
      <c r="AH728" s="379"/>
      <c r="AI728" s="379"/>
      <c r="AJ728" s="379"/>
      <c r="AK728" s="379"/>
      <c r="AL728" s="379"/>
      <c r="AM728" s="379"/>
      <c r="AO728" s="379"/>
      <c r="AP728" s="379"/>
      <c r="AQ728" s="379"/>
      <c r="AR728" s="379"/>
      <c r="AS728" s="379"/>
      <c r="AT728" s="379"/>
      <c r="AU728" s="379"/>
      <c r="AV728" s="379"/>
    </row>
    <row r="729" spans="1:48" ht="15.75" customHeight="1">
      <c r="A729" s="1"/>
      <c r="B729" s="1"/>
      <c r="C729" s="1"/>
      <c r="D729" s="1"/>
      <c r="E729" s="1"/>
      <c r="F729" s="1"/>
      <c r="G729" s="1"/>
      <c r="H729" s="1"/>
      <c r="I729" s="379"/>
      <c r="J729" s="379"/>
      <c r="K729" s="379"/>
      <c r="L729" s="379"/>
      <c r="M729" s="379"/>
      <c r="N729" s="379"/>
      <c r="O729" s="379"/>
      <c r="P729" s="379"/>
      <c r="Q729" s="379"/>
      <c r="R729" s="379"/>
      <c r="S729" s="379"/>
      <c r="T729" s="379"/>
      <c r="U729" s="379"/>
      <c r="V729" s="379"/>
      <c r="W729" s="379"/>
      <c r="X729" s="379"/>
      <c r="Y729" s="379"/>
      <c r="Z729" s="379"/>
      <c r="AA729" s="379"/>
      <c r="AB729" s="379"/>
      <c r="AC729" s="379"/>
      <c r="AD729" s="379"/>
      <c r="AE729" s="379"/>
      <c r="AF729" s="379"/>
      <c r="AG729" s="379"/>
      <c r="AH729" s="379"/>
      <c r="AI729" s="379"/>
      <c r="AJ729" s="379"/>
      <c r="AK729" s="379"/>
      <c r="AL729" s="379"/>
      <c r="AM729" s="379"/>
      <c r="AO729" s="379"/>
      <c r="AP729" s="379"/>
      <c r="AQ729" s="379"/>
      <c r="AR729" s="379"/>
      <c r="AS729" s="379"/>
      <c r="AT729" s="379"/>
      <c r="AU729" s="379"/>
      <c r="AV729" s="379"/>
    </row>
    <row r="730" spans="1:48" ht="15.75" customHeight="1">
      <c r="A730" s="1"/>
      <c r="B730" s="1"/>
      <c r="C730" s="1"/>
      <c r="D730" s="1"/>
      <c r="E730" s="1"/>
      <c r="F730" s="1"/>
      <c r="G730" s="1"/>
      <c r="H730" s="1"/>
      <c r="I730" s="379"/>
      <c r="J730" s="379"/>
      <c r="K730" s="379"/>
      <c r="L730" s="379"/>
      <c r="M730" s="379"/>
      <c r="N730" s="379"/>
      <c r="O730" s="379"/>
      <c r="P730" s="379"/>
      <c r="Q730" s="379"/>
      <c r="R730" s="379"/>
      <c r="S730" s="379"/>
      <c r="T730" s="379"/>
      <c r="U730" s="379"/>
      <c r="V730" s="379"/>
      <c r="W730" s="379"/>
      <c r="X730" s="379"/>
      <c r="Y730" s="379"/>
      <c r="Z730" s="379"/>
      <c r="AA730" s="379"/>
      <c r="AB730" s="379"/>
      <c r="AC730" s="379"/>
      <c r="AD730" s="379"/>
      <c r="AE730" s="379"/>
      <c r="AF730" s="379"/>
      <c r="AG730" s="379"/>
      <c r="AH730" s="379"/>
      <c r="AI730" s="379"/>
      <c r="AJ730" s="379"/>
      <c r="AK730" s="379"/>
      <c r="AL730" s="379"/>
      <c r="AM730" s="379"/>
      <c r="AO730" s="379"/>
      <c r="AP730" s="379"/>
      <c r="AQ730" s="379"/>
      <c r="AR730" s="379"/>
      <c r="AS730" s="379"/>
      <c r="AT730" s="379"/>
      <c r="AU730" s="379"/>
      <c r="AV730" s="379"/>
    </row>
    <row r="731" spans="1:48" ht="15.75" customHeight="1">
      <c r="A731" s="1"/>
      <c r="B731" s="1"/>
      <c r="C731" s="1"/>
      <c r="D731" s="1"/>
      <c r="E731" s="1"/>
      <c r="F731" s="1"/>
      <c r="G731" s="1"/>
      <c r="H731" s="1"/>
      <c r="I731" s="379"/>
      <c r="J731" s="379"/>
      <c r="K731" s="379"/>
      <c r="L731" s="379"/>
      <c r="M731" s="379"/>
      <c r="N731" s="379"/>
      <c r="O731" s="379"/>
      <c r="P731" s="379"/>
      <c r="Q731" s="379"/>
      <c r="R731" s="379"/>
      <c r="S731" s="379"/>
      <c r="T731" s="379"/>
      <c r="U731" s="379"/>
      <c r="V731" s="379"/>
      <c r="W731" s="379"/>
      <c r="X731" s="379"/>
      <c r="Y731" s="379"/>
      <c r="Z731" s="379"/>
      <c r="AA731" s="379"/>
      <c r="AB731" s="379"/>
      <c r="AC731" s="379"/>
      <c r="AD731" s="379"/>
      <c r="AE731" s="379"/>
      <c r="AF731" s="379"/>
      <c r="AG731" s="379"/>
      <c r="AH731" s="379"/>
      <c r="AI731" s="379"/>
      <c r="AJ731" s="379"/>
      <c r="AK731" s="379"/>
      <c r="AL731" s="379"/>
      <c r="AM731" s="379"/>
      <c r="AO731" s="379"/>
      <c r="AP731" s="379"/>
      <c r="AQ731" s="379"/>
      <c r="AR731" s="379"/>
      <c r="AS731" s="379"/>
      <c r="AT731" s="379"/>
      <c r="AU731" s="379"/>
      <c r="AV731" s="379"/>
    </row>
    <row r="732" spans="1:48" ht="15.75" customHeight="1">
      <c r="A732" s="1"/>
      <c r="B732" s="1"/>
      <c r="C732" s="1"/>
      <c r="D732" s="1"/>
      <c r="E732" s="1"/>
      <c r="F732" s="1"/>
      <c r="G732" s="1"/>
      <c r="H732" s="1"/>
      <c r="I732" s="379"/>
      <c r="J732" s="379"/>
      <c r="K732" s="379"/>
      <c r="L732" s="379"/>
      <c r="M732" s="379"/>
      <c r="N732" s="379"/>
      <c r="O732" s="379"/>
      <c r="P732" s="379"/>
      <c r="Q732" s="379"/>
      <c r="R732" s="379"/>
      <c r="S732" s="379"/>
      <c r="T732" s="379"/>
      <c r="U732" s="379"/>
      <c r="V732" s="379"/>
      <c r="W732" s="379"/>
      <c r="X732" s="379"/>
      <c r="Y732" s="379"/>
      <c r="Z732" s="379"/>
      <c r="AA732" s="379"/>
      <c r="AB732" s="379"/>
      <c r="AC732" s="379"/>
      <c r="AD732" s="379"/>
      <c r="AE732" s="379"/>
      <c r="AF732" s="379"/>
      <c r="AG732" s="379"/>
      <c r="AH732" s="379"/>
      <c r="AI732" s="379"/>
      <c r="AJ732" s="379"/>
      <c r="AK732" s="379"/>
      <c r="AL732" s="379"/>
      <c r="AM732" s="379"/>
      <c r="AO732" s="379"/>
      <c r="AP732" s="379"/>
      <c r="AQ732" s="379"/>
      <c r="AR732" s="379"/>
      <c r="AS732" s="379"/>
      <c r="AT732" s="379"/>
      <c r="AU732" s="379"/>
      <c r="AV732" s="379"/>
    </row>
    <row r="733" spans="1:48" ht="15.75" customHeight="1">
      <c r="A733" s="1"/>
      <c r="B733" s="1"/>
      <c r="C733" s="1"/>
      <c r="D733" s="1"/>
      <c r="E733" s="1"/>
      <c r="F733" s="1"/>
      <c r="G733" s="1"/>
      <c r="H733" s="1"/>
      <c r="I733" s="379"/>
      <c r="J733" s="379"/>
      <c r="K733" s="379"/>
      <c r="L733" s="379"/>
      <c r="M733" s="379"/>
      <c r="N733" s="379"/>
      <c r="O733" s="379"/>
      <c r="P733" s="379"/>
      <c r="Q733" s="379"/>
      <c r="R733" s="379"/>
      <c r="S733" s="379"/>
      <c r="T733" s="379"/>
      <c r="U733" s="379"/>
      <c r="V733" s="379"/>
      <c r="W733" s="379"/>
      <c r="X733" s="379"/>
      <c r="Y733" s="379"/>
      <c r="Z733" s="379"/>
      <c r="AA733" s="379"/>
      <c r="AB733" s="379"/>
      <c r="AC733" s="379"/>
      <c r="AD733" s="379"/>
      <c r="AE733" s="379"/>
      <c r="AF733" s="379"/>
      <c r="AG733" s="379"/>
      <c r="AH733" s="379"/>
      <c r="AI733" s="379"/>
      <c r="AJ733" s="379"/>
      <c r="AK733" s="379"/>
      <c r="AL733" s="379"/>
      <c r="AM733" s="379"/>
      <c r="AO733" s="379"/>
      <c r="AP733" s="379"/>
      <c r="AQ733" s="379"/>
      <c r="AR733" s="379"/>
      <c r="AS733" s="379"/>
      <c r="AT733" s="379"/>
      <c r="AU733" s="379"/>
      <c r="AV733" s="379"/>
    </row>
    <row r="734" spans="1:48" ht="15.75" customHeight="1">
      <c r="A734" s="1"/>
      <c r="B734" s="1"/>
      <c r="C734" s="1"/>
      <c r="D734" s="1"/>
      <c r="E734" s="1"/>
      <c r="F734" s="1"/>
      <c r="G734" s="1"/>
      <c r="H734" s="1"/>
      <c r="I734" s="379"/>
      <c r="J734" s="379"/>
      <c r="K734" s="379"/>
      <c r="L734" s="379"/>
      <c r="M734" s="379"/>
      <c r="N734" s="379"/>
      <c r="O734" s="379"/>
      <c r="P734" s="379"/>
      <c r="Q734" s="379"/>
      <c r="R734" s="379"/>
      <c r="S734" s="379"/>
      <c r="T734" s="379"/>
      <c r="U734" s="379"/>
      <c r="V734" s="379"/>
      <c r="W734" s="379"/>
      <c r="X734" s="379"/>
      <c r="Y734" s="379"/>
      <c r="Z734" s="379"/>
      <c r="AA734" s="379"/>
      <c r="AB734" s="379"/>
      <c r="AC734" s="379"/>
      <c r="AD734" s="379"/>
      <c r="AE734" s="379"/>
      <c r="AF734" s="379"/>
      <c r="AG734" s="379"/>
      <c r="AH734" s="379"/>
      <c r="AI734" s="379"/>
      <c r="AJ734" s="379"/>
      <c r="AK734" s="379"/>
      <c r="AL734" s="379"/>
      <c r="AM734" s="379"/>
      <c r="AO734" s="379"/>
      <c r="AP734" s="379"/>
      <c r="AQ734" s="379"/>
      <c r="AR734" s="379"/>
      <c r="AS734" s="379"/>
      <c r="AT734" s="379"/>
      <c r="AU734" s="379"/>
      <c r="AV734" s="379"/>
    </row>
    <row r="735" spans="1:48" ht="15.75" customHeight="1">
      <c r="A735" s="1"/>
      <c r="B735" s="1"/>
      <c r="C735" s="1"/>
      <c r="D735" s="1"/>
      <c r="E735" s="1"/>
      <c r="F735" s="1"/>
      <c r="G735" s="1"/>
      <c r="H735" s="1"/>
      <c r="I735" s="379"/>
      <c r="J735" s="379"/>
      <c r="K735" s="379"/>
      <c r="L735" s="379"/>
      <c r="M735" s="379"/>
      <c r="N735" s="379"/>
      <c r="O735" s="379"/>
      <c r="P735" s="379"/>
      <c r="Q735" s="379"/>
      <c r="R735" s="379"/>
      <c r="S735" s="379"/>
      <c r="T735" s="379"/>
      <c r="U735" s="379"/>
      <c r="V735" s="379"/>
      <c r="W735" s="379"/>
      <c r="X735" s="379"/>
      <c r="Y735" s="379"/>
      <c r="Z735" s="379"/>
      <c r="AA735" s="379"/>
      <c r="AB735" s="379"/>
      <c r="AC735" s="379"/>
      <c r="AD735" s="379"/>
      <c r="AE735" s="379"/>
      <c r="AF735" s="379"/>
      <c r="AG735" s="379"/>
      <c r="AH735" s="379"/>
      <c r="AI735" s="379"/>
      <c r="AJ735" s="379"/>
      <c r="AK735" s="379"/>
      <c r="AL735" s="379"/>
      <c r="AM735" s="379"/>
      <c r="AO735" s="379"/>
      <c r="AP735" s="379"/>
      <c r="AQ735" s="379"/>
      <c r="AR735" s="379"/>
      <c r="AS735" s="379"/>
      <c r="AT735" s="379"/>
      <c r="AU735" s="379"/>
      <c r="AV735" s="379"/>
    </row>
    <row r="736" spans="1:48" ht="15.75" customHeight="1">
      <c r="A736" s="1"/>
      <c r="B736" s="1"/>
      <c r="C736" s="1"/>
      <c r="D736" s="1"/>
      <c r="E736" s="1"/>
      <c r="F736" s="1"/>
      <c r="G736" s="1"/>
      <c r="H736" s="1"/>
      <c r="I736" s="379"/>
      <c r="J736" s="379"/>
      <c r="K736" s="379"/>
      <c r="L736" s="379"/>
      <c r="M736" s="379"/>
      <c r="N736" s="379"/>
      <c r="O736" s="379"/>
      <c r="P736" s="379"/>
      <c r="Q736" s="379"/>
      <c r="R736" s="379"/>
      <c r="S736" s="379"/>
      <c r="T736" s="379"/>
      <c r="U736" s="379"/>
      <c r="V736" s="379"/>
      <c r="W736" s="379"/>
      <c r="X736" s="379"/>
      <c r="Y736" s="379"/>
      <c r="Z736" s="379"/>
      <c r="AA736" s="379"/>
      <c r="AB736" s="379"/>
      <c r="AC736" s="379"/>
      <c r="AD736" s="379"/>
      <c r="AE736" s="379"/>
      <c r="AF736" s="379"/>
      <c r="AG736" s="379"/>
      <c r="AH736" s="379"/>
      <c r="AI736" s="379"/>
      <c r="AJ736" s="379"/>
      <c r="AK736" s="379"/>
      <c r="AL736" s="379"/>
      <c r="AM736" s="379"/>
      <c r="AO736" s="379"/>
      <c r="AP736" s="379"/>
      <c r="AQ736" s="379"/>
      <c r="AR736" s="379"/>
      <c r="AS736" s="379"/>
      <c r="AT736" s="379"/>
      <c r="AU736" s="379"/>
      <c r="AV736" s="379"/>
    </row>
    <row r="737" spans="1:48" ht="15.75" customHeight="1">
      <c r="A737" s="1"/>
      <c r="B737" s="1"/>
      <c r="C737" s="1"/>
      <c r="D737" s="1"/>
      <c r="E737" s="1"/>
      <c r="F737" s="1"/>
      <c r="G737" s="1"/>
      <c r="H737" s="1"/>
      <c r="I737" s="379"/>
      <c r="J737" s="379"/>
      <c r="K737" s="379"/>
      <c r="L737" s="379"/>
      <c r="M737" s="379"/>
      <c r="N737" s="379"/>
      <c r="O737" s="379"/>
      <c r="P737" s="379"/>
      <c r="Q737" s="379"/>
      <c r="R737" s="379"/>
      <c r="S737" s="379"/>
      <c r="T737" s="379"/>
      <c r="U737" s="379"/>
      <c r="V737" s="379"/>
      <c r="W737" s="379"/>
      <c r="X737" s="379"/>
      <c r="Y737" s="379"/>
      <c r="Z737" s="379"/>
      <c r="AA737" s="379"/>
      <c r="AB737" s="379"/>
      <c r="AC737" s="379"/>
      <c r="AD737" s="379"/>
      <c r="AE737" s="379"/>
      <c r="AF737" s="379"/>
      <c r="AG737" s="379"/>
      <c r="AH737" s="379"/>
      <c r="AI737" s="379"/>
      <c r="AJ737" s="379"/>
      <c r="AK737" s="379"/>
      <c r="AL737" s="379"/>
      <c r="AM737" s="379"/>
      <c r="AO737" s="379"/>
      <c r="AP737" s="379"/>
      <c r="AQ737" s="379"/>
      <c r="AR737" s="379"/>
      <c r="AS737" s="379"/>
      <c r="AT737" s="379"/>
      <c r="AU737" s="379"/>
      <c r="AV737" s="379"/>
    </row>
    <row r="738" spans="1:48" ht="15.75" customHeight="1">
      <c r="A738" s="1"/>
      <c r="B738" s="1"/>
      <c r="C738" s="1"/>
      <c r="D738" s="1"/>
      <c r="E738" s="1"/>
      <c r="F738" s="1"/>
      <c r="G738" s="1"/>
      <c r="H738" s="1"/>
      <c r="I738" s="379"/>
      <c r="J738" s="379"/>
      <c r="K738" s="379"/>
      <c r="L738" s="379"/>
      <c r="M738" s="379"/>
      <c r="N738" s="379"/>
      <c r="O738" s="379"/>
      <c r="P738" s="379"/>
      <c r="Q738" s="379"/>
      <c r="R738" s="379"/>
      <c r="S738" s="379"/>
      <c r="T738" s="379"/>
      <c r="U738" s="379"/>
      <c r="V738" s="379"/>
      <c r="W738" s="379"/>
      <c r="X738" s="379"/>
      <c r="Y738" s="379"/>
      <c r="Z738" s="379"/>
      <c r="AA738" s="379"/>
      <c r="AB738" s="379"/>
      <c r="AC738" s="379"/>
      <c r="AD738" s="379"/>
      <c r="AE738" s="379"/>
      <c r="AF738" s="379"/>
      <c r="AG738" s="379"/>
      <c r="AH738" s="379"/>
      <c r="AI738" s="379"/>
      <c r="AJ738" s="379"/>
      <c r="AK738" s="379"/>
      <c r="AL738" s="379"/>
      <c r="AM738" s="379"/>
      <c r="AO738" s="379"/>
      <c r="AP738" s="379"/>
      <c r="AQ738" s="379"/>
      <c r="AR738" s="379"/>
      <c r="AS738" s="379"/>
      <c r="AT738" s="379"/>
      <c r="AU738" s="379"/>
      <c r="AV738" s="379"/>
    </row>
    <row r="739" spans="1:48" ht="15.75" customHeight="1">
      <c r="A739" s="1"/>
      <c r="B739" s="1"/>
      <c r="C739" s="1"/>
      <c r="D739" s="1"/>
      <c r="E739" s="1"/>
      <c r="F739" s="1"/>
      <c r="G739" s="1"/>
      <c r="H739" s="1"/>
      <c r="I739" s="379"/>
      <c r="J739" s="379"/>
      <c r="K739" s="379"/>
      <c r="L739" s="379"/>
      <c r="M739" s="379"/>
      <c r="N739" s="379"/>
      <c r="O739" s="379"/>
      <c r="P739" s="379"/>
      <c r="Q739" s="379"/>
      <c r="R739" s="379"/>
      <c r="S739" s="379"/>
      <c r="T739" s="379"/>
      <c r="U739" s="379"/>
      <c r="V739" s="379"/>
      <c r="W739" s="379"/>
      <c r="X739" s="379"/>
      <c r="Y739" s="379"/>
      <c r="Z739" s="379"/>
      <c r="AA739" s="379"/>
      <c r="AB739" s="379"/>
      <c r="AC739" s="379"/>
      <c r="AD739" s="379"/>
      <c r="AE739" s="379"/>
      <c r="AF739" s="379"/>
      <c r="AG739" s="379"/>
      <c r="AH739" s="379"/>
      <c r="AI739" s="379"/>
      <c r="AJ739" s="379"/>
      <c r="AK739" s="379"/>
      <c r="AL739" s="379"/>
      <c r="AM739" s="379"/>
      <c r="AO739" s="379"/>
      <c r="AP739" s="379"/>
      <c r="AQ739" s="379"/>
      <c r="AR739" s="379"/>
      <c r="AS739" s="379"/>
      <c r="AT739" s="379"/>
      <c r="AU739" s="379"/>
      <c r="AV739" s="379"/>
    </row>
    <row r="740" spans="1:48" ht="15.75" customHeight="1">
      <c r="A740" s="1"/>
      <c r="B740" s="1"/>
      <c r="C740" s="1"/>
      <c r="D740" s="1"/>
      <c r="E740" s="1"/>
      <c r="F740" s="1"/>
      <c r="G740" s="1"/>
      <c r="H740" s="1"/>
      <c r="I740" s="379"/>
      <c r="J740" s="379"/>
      <c r="K740" s="379"/>
      <c r="L740" s="379"/>
      <c r="M740" s="379"/>
      <c r="N740" s="379"/>
      <c r="O740" s="379"/>
      <c r="P740" s="379"/>
      <c r="Q740" s="379"/>
      <c r="R740" s="379"/>
      <c r="S740" s="379"/>
      <c r="T740" s="379"/>
      <c r="U740" s="379"/>
      <c r="V740" s="379"/>
      <c r="W740" s="379"/>
      <c r="X740" s="379"/>
      <c r="Y740" s="379"/>
      <c r="Z740" s="379"/>
      <c r="AA740" s="379"/>
      <c r="AB740" s="379"/>
      <c r="AC740" s="379"/>
      <c r="AD740" s="379"/>
      <c r="AE740" s="379"/>
      <c r="AF740" s="379"/>
      <c r="AG740" s="379"/>
      <c r="AH740" s="379"/>
      <c r="AI740" s="379"/>
      <c r="AJ740" s="379"/>
      <c r="AK740" s="379"/>
      <c r="AL740" s="379"/>
      <c r="AM740" s="379"/>
      <c r="AO740" s="379"/>
      <c r="AP740" s="379"/>
      <c r="AQ740" s="379"/>
      <c r="AR740" s="379"/>
      <c r="AS740" s="379"/>
      <c r="AT740" s="379"/>
      <c r="AU740" s="379"/>
      <c r="AV740" s="379"/>
    </row>
    <row r="741" spans="1:48" ht="15.75" customHeight="1">
      <c r="A741" s="1"/>
      <c r="B741" s="1"/>
      <c r="C741" s="1"/>
      <c r="D741" s="1"/>
      <c r="E741" s="1"/>
      <c r="F741" s="1"/>
      <c r="G741" s="1"/>
      <c r="H741" s="1"/>
      <c r="I741" s="379"/>
      <c r="J741" s="379"/>
      <c r="K741" s="379"/>
      <c r="L741" s="379"/>
      <c r="M741" s="379"/>
      <c r="N741" s="379"/>
      <c r="O741" s="379"/>
      <c r="P741" s="379"/>
      <c r="Q741" s="379"/>
      <c r="R741" s="379"/>
      <c r="S741" s="379"/>
      <c r="T741" s="379"/>
      <c r="U741" s="379"/>
      <c r="V741" s="379"/>
      <c r="W741" s="379"/>
      <c r="X741" s="379"/>
      <c r="Y741" s="379"/>
      <c r="Z741" s="379"/>
      <c r="AA741" s="379"/>
      <c r="AB741" s="379"/>
      <c r="AC741" s="379"/>
      <c r="AD741" s="379"/>
      <c r="AE741" s="379"/>
      <c r="AF741" s="379"/>
      <c r="AG741" s="379"/>
      <c r="AH741" s="379"/>
      <c r="AI741" s="379"/>
      <c r="AJ741" s="379"/>
      <c r="AK741" s="379"/>
      <c r="AL741" s="379"/>
      <c r="AM741" s="379"/>
      <c r="AO741" s="379"/>
      <c r="AP741" s="379"/>
      <c r="AQ741" s="379"/>
      <c r="AR741" s="379"/>
      <c r="AS741" s="379"/>
      <c r="AT741" s="379"/>
      <c r="AU741" s="379"/>
      <c r="AV741" s="379"/>
    </row>
    <row r="742" spans="1:48" ht="15.75" customHeight="1">
      <c r="A742" s="1"/>
      <c r="B742" s="1"/>
      <c r="C742" s="1"/>
      <c r="D742" s="1"/>
      <c r="E742" s="1"/>
      <c r="F742" s="1"/>
      <c r="G742" s="1"/>
      <c r="H742" s="1"/>
      <c r="I742" s="379"/>
      <c r="J742" s="379"/>
      <c r="K742" s="379"/>
      <c r="L742" s="379"/>
      <c r="M742" s="379"/>
      <c r="N742" s="379"/>
      <c r="O742" s="379"/>
      <c r="P742" s="379"/>
      <c r="Q742" s="379"/>
      <c r="R742" s="379"/>
      <c r="S742" s="379"/>
      <c r="T742" s="379"/>
      <c r="U742" s="379"/>
      <c r="V742" s="379"/>
      <c r="W742" s="379"/>
      <c r="X742" s="379"/>
      <c r="Y742" s="379"/>
      <c r="Z742" s="379"/>
      <c r="AA742" s="379"/>
      <c r="AB742" s="379"/>
      <c r="AC742" s="379"/>
      <c r="AD742" s="379"/>
      <c r="AE742" s="379"/>
      <c r="AF742" s="379"/>
      <c r="AG742" s="379"/>
      <c r="AH742" s="379"/>
      <c r="AI742" s="379"/>
      <c r="AJ742" s="379"/>
      <c r="AK742" s="379"/>
      <c r="AL742" s="379"/>
      <c r="AM742" s="379"/>
      <c r="AO742" s="379"/>
      <c r="AP742" s="379"/>
      <c r="AQ742" s="379"/>
      <c r="AR742" s="379"/>
      <c r="AS742" s="379"/>
      <c r="AT742" s="379"/>
      <c r="AU742" s="379"/>
      <c r="AV742" s="379"/>
    </row>
    <row r="743" spans="1:48" ht="15.75" customHeight="1">
      <c r="A743" s="1"/>
      <c r="B743" s="1"/>
      <c r="C743" s="1"/>
      <c r="D743" s="1"/>
      <c r="E743" s="1"/>
      <c r="F743" s="1"/>
      <c r="G743" s="1"/>
      <c r="H743" s="1"/>
      <c r="I743" s="379"/>
      <c r="J743" s="379"/>
      <c r="K743" s="379"/>
      <c r="L743" s="379"/>
      <c r="M743" s="379"/>
      <c r="N743" s="379"/>
      <c r="O743" s="379"/>
      <c r="P743" s="379"/>
      <c r="Q743" s="379"/>
      <c r="R743" s="379"/>
      <c r="S743" s="379"/>
      <c r="T743" s="379"/>
      <c r="U743" s="379"/>
      <c r="V743" s="379"/>
      <c r="W743" s="379"/>
      <c r="X743" s="379"/>
      <c r="Y743" s="379"/>
      <c r="Z743" s="379"/>
      <c r="AA743" s="379"/>
      <c r="AB743" s="379"/>
      <c r="AC743" s="379"/>
      <c r="AD743" s="379"/>
      <c r="AE743" s="379"/>
      <c r="AF743" s="379"/>
      <c r="AG743" s="379"/>
      <c r="AH743" s="379"/>
      <c r="AI743" s="379"/>
      <c r="AJ743" s="379"/>
      <c r="AK743" s="379"/>
      <c r="AL743" s="379"/>
      <c r="AM743" s="379"/>
      <c r="AO743" s="379"/>
      <c r="AP743" s="379"/>
      <c r="AQ743" s="379"/>
      <c r="AR743" s="379"/>
      <c r="AS743" s="379"/>
      <c r="AT743" s="379"/>
      <c r="AU743" s="379"/>
      <c r="AV743" s="379"/>
    </row>
    <row r="744" spans="1:48" ht="15.75" customHeight="1">
      <c r="A744" s="1"/>
      <c r="B744" s="1"/>
      <c r="C744" s="1"/>
      <c r="D744" s="1"/>
      <c r="E744" s="1"/>
      <c r="F744" s="1"/>
      <c r="G744" s="1"/>
      <c r="H744" s="1"/>
      <c r="I744" s="379"/>
      <c r="J744" s="379"/>
      <c r="K744" s="379"/>
      <c r="L744" s="379"/>
      <c r="M744" s="379"/>
      <c r="N744" s="379"/>
      <c r="O744" s="379"/>
      <c r="P744" s="379"/>
      <c r="Q744" s="379"/>
      <c r="R744" s="379"/>
      <c r="S744" s="379"/>
      <c r="T744" s="379"/>
      <c r="U744" s="379"/>
      <c r="V744" s="379"/>
      <c r="W744" s="379"/>
      <c r="X744" s="379"/>
      <c r="Y744" s="379"/>
      <c r="Z744" s="379"/>
      <c r="AA744" s="379"/>
      <c r="AB744" s="379"/>
      <c r="AC744" s="379"/>
      <c r="AD744" s="379"/>
      <c r="AE744" s="379"/>
      <c r="AF744" s="379"/>
      <c r="AG744" s="379"/>
      <c r="AH744" s="379"/>
      <c r="AI744" s="379"/>
      <c r="AJ744" s="379"/>
      <c r="AK744" s="379"/>
      <c r="AL744" s="379"/>
      <c r="AM744" s="379"/>
      <c r="AO744" s="379"/>
      <c r="AP744" s="379"/>
      <c r="AQ744" s="379"/>
      <c r="AR744" s="379"/>
      <c r="AS744" s="379"/>
      <c r="AT744" s="379"/>
      <c r="AU744" s="379"/>
      <c r="AV744" s="379"/>
    </row>
    <row r="745" spans="1:48" ht="15.75" customHeight="1">
      <c r="A745" s="1"/>
      <c r="B745" s="1"/>
      <c r="C745" s="1"/>
      <c r="D745" s="1"/>
      <c r="E745" s="1"/>
      <c r="F745" s="1"/>
      <c r="G745" s="1"/>
      <c r="H745" s="1"/>
      <c r="I745" s="379"/>
      <c r="J745" s="379"/>
      <c r="K745" s="379"/>
      <c r="L745" s="379"/>
      <c r="M745" s="379"/>
      <c r="N745" s="379"/>
      <c r="O745" s="379"/>
      <c r="P745" s="379"/>
      <c r="Q745" s="379"/>
      <c r="R745" s="379"/>
      <c r="S745" s="379"/>
      <c r="T745" s="379"/>
      <c r="U745" s="379"/>
      <c r="V745" s="379"/>
      <c r="W745" s="379"/>
      <c r="X745" s="379"/>
      <c r="Y745" s="379"/>
      <c r="Z745" s="379"/>
      <c r="AA745" s="379"/>
      <c r="AB745" s="379"/>
      <c r="AC745" s="379"/>
      <c r="AD745" s="379"/>
      <c r="AE745" s="379"/>
      <c r="AF745" s="379"/>
      <c r="AG745" s="379"/>
      <c r="AH745" s="379"/>
      <c r="AI745" s="379"/>
      <c r="AJ745" s="379"/>
      <c r="AK745" s="379"/>
      <c r="AL745" s="379"/>
      <c r="AM745" s="379"/>
      <c r="AO745" s="379"/>
      <c r="AP745" s="379"/>
      <c r="AQ745" s="379"/>
      <c r="AR745" s="379"/>
      <c r="AS745" s="379"/>
      <c r="AT745" s="379"/>
      <c r="AU745" s="379"/>
      <c r="AV745" s="379"/>
    </row>
    <row r="746" spans="1:48" ht="15.75" customHeight="1">
      <c r="A746" s="1"/>
      <c r="B746" s="1"/>
      <c r="C746" s="1"/>
      <c r="D746" s="1"/>
      <c r="E746" s="1"/>
      <c r="F746" s="1"/>
      <c r="G746" s="1"/>
      <c r="H746" s="1"/>
      <c r="I746" s="379"/>
      <c r="J746" s="379"/>
      <c r="K746" s="379"/>
      <c r="L746" s="379"/>
      <c r="M746" s="379"/>
      <c r="N746" s="379"/>
      <c r="O746" s="379"/>
      <c r="P746" s="379"/>
      <c r="Q746" s="379"/>
      <c r="R746" s="379"/>
      <c r="S746" s="379"/>
      <c r="T746" s="379"/>
      <c r="U746" s="379"/>
      <c r="V746" s="379"/>
      <c r="W746" s="379"/>
      <c r="X746" s="379"/>
      <c r="Y746" s="379"/>
      <c r="Z746" s="379"/>
      <c r="AA746" s="379"/>
      <c r="AB746" s="379"/>
      <c r="AC746" s="379"/>
      <c r="AD746" s="379"/>
      <c r="AE746" s="379"/>
      <c r="AF746" s="379"/>
      <c r="AG746" s="379"/>
      <c r="AH746" s="379"/>
      <c r="AI746" s="379"/>
      <c r="AJ746" s="379"/>
      <c r="AK746" s="379"/>
      <c r="AL746" s="379"/>
      <c r="AM746" s="379"/>
      <c r="AO746" s="379"/>
      <c r="AP746" s="379"/>
      <c r="AQ746" s="379"/>
      <c r="AR746" s="379"/>
      <c r="AS746" s="379"/>
      <c r="AT746" s="379"/>
      <c r="AU746" s="379"/>
      <c r="AV746" s="379"/>
    </row>
    <row r="747" spans="1:48" ht="15.75" customHeight="1">
      <c r="A747" s="1"/>
      <c r="B747" s="1"/>
      <c r="C747" s="1"/>
      <c r="D747" s="1"/>
      <c r="E747" s="1"/>
      <c r="F747" s="1"/>
      <c r="G747" s="1"/>
      <c r="H747" s="1"/>
      <c r="I747" s="379"/>
      <c r="J747" s="379"/>
      <c r="K747" s="379"/>
      <c r="L747" s="379"/>
      <c r="M747" s="379"/>
      <c r="N747" s="379"/>
      <c r="O747" s="379"/>
      <c r="P747" s="379"/>
      <c r="Q747" s="379"/>
      <c r="R747" s="379"/>
      <c r="S747" s="379"/>
      <c r="T747" s="379"/>
      <c r="U747" s="379"/>
      <c r="V747" s="379"/>
      <c r="W747" s="379"/>
      <c r="X747" s="379"/>
      <c r="Y747" s="379"/>
      <c r="Z747" s="379"/>
      <c r="AA747" s="379"/>
      <c r="AB747" s="379"/>
      <c r="AC747" s="379"/>
      <c r="AD747" s="379"/>
      <c r="AE747" s="379"/>
      <c r="AF747" s="379"/>
      <c r="AG747" s="379"/>
      <c r="AH747" s="379"/>
      <c r="AI747" s="379"/>
      <c r="AJ747" s="379"/>
      <c r="AK747" s="379"/>
      <c r="AL747" s="379"/>
      <c r="AM747" s="379"/>
      <c r="AO747" s="379"/>
      <c r="AP747" s="379"/>
      <c r="AQ747" s="379"/>
      <c r="AR747" s="379"/>
      <c r="AS747" s="379"/>
      <c r="AT747" s="379"/>
      <c r="AU747" s="379"/>
      <c r="AV747" s="379"/>
    </row>
    <row r="748" spans="1:48" ht="15.75" customHeight="1">
      <c r="A748" s="1"/>
      <c r="B748" s="1"/>
      <c r="C748" s="1"/>
      <c r="D748" s="1"/>
      <c r="E748" s="1"/>
      <c r="F748" s="1"/>
      <c r="G748" s="1"/>
      <c r="H748" s="1"/>
      <c r="I748" s="379"/>
      <c r="J748" s="379"/>
      <c r="K748" s="379"/>
      <c r="L748" s="379"/>
      <c r="M748" s="379"/>
      <c r="N748" s="379"/>
      <c r="O748" s="379"/>
      <c r="P748" s="379"/>
      <c r="Q748" s="379"/>
      <c r="R748" s="379"/>
      <c r="S748" s="379"/>
      <c r="T748" s="379"/>
      <c r="U748" s="379"/>
      <c r="V748" s="379"/>
      <c r="W748" s="379"/>
      <c r="X748" s="379"/>
      <c r="Y748" s="379"/>
      <c r="Z748" s="379"/>
      <c r="AA748" s="379"/>
      <c r="AB748" s="379"/>
      <c r="AC748" s="379"/>
      <c r="AD748" s="379"/>
      <c r="AE748" s="379"/>
      <c r="AF748" s="379"/>
      <c r="AG748" s="379"/>
      <c r="AH748" s="379"/>
      <c r="AI748" s="379"/>
      <c r="AJ748" s="379"/>
      <c r="AK748" s="379"/>
      <c r="AL748" s="379"/>
      <c r="AM748" s="379"/>
      <c r="AO748" s="379"/>
      <c r="AP748" s="379"/>
      <c r="AQ748" s="379"/>
      <c r="AR748" s="379"/>
      <c r="AS748" s="379"/>
      <c r="AT748" s="379"/>
      <c r="AU748" s="379"/>
      <c r="AV748" s="379"/>
    </row>
    <row r="749" spans="1:48" ht="15.75" customHeight="1">
      <c r="A749" s="1"/>
      <c r="B749" s="1"/>
      <c r="C749" s="1"/>
      <c r="D749" s="1"/>
      <c r="E749" s="1"/>
      <c r="F749" s="1"/>
      <c r="G749" s="1"/>
      <c r="H749" s="1"/>
      <c r="I749" s="379"/>
      <c r="J749" s="379"/>
      <c r="K749" s="379"/>
      <c r="L749" s="379"/>
      <c r="M749" s="379"/>
      <c r="N749" s="379"/>
      <c r="O749" s="379"/>
      <c r="P749" s="379"/>
      <c r="Q749" s="379"/>
      <c r="R749" s="379"/>
      <c r="S749" s="379"/>
      <c r="T749" s="379"/>
      <c r="U749" s="379"/>
      <c r="V749" s="379"/>
      <c r="W749" s="379"/>
      <c r="X749" s="379"/>
      <c r="Y749" s="379"/>
      <c r="Z749" s="379"/>
      <c r="AA749" s="379"/>
      <c r="AB749" s="379"/>
      <c r="AC749" s="379"/>
      <c r="AD749" s="379"/>
      <c r="AE749" s="379"/>
      <c r="AF749" s="379"/>
      <c r="AG749" s="379"/>
      <c r="AH749" s="379"/>
      <c r="AI749" s="379"/>
      <c r="AJ749" s="379"/>
      <c r="AK749" s="379"/>
      <c r="AL749" s="379"/>
      <c r="AM749" s="379"/>
      <c r="AO749" s="379"/>
      <c r="AP749" s="379"/>
      <c r="AQ749" s="379"/>
      <c r="AR749" s="379"/>
      <c r="AS749" s="379"/>
      <c r="AT749" s="379"/>
      <c r="AU749" s="379"/>
      <c r="AV749" s="379"/>
    </row>
    <row r="750" spans="1:48" ht="15.75" customHeight="1">
      <c r="A750" s="1"/>
      <c r="B750" s="1"/>
      <c r="C750" s="1"/>
      <c r="D750" s="1"/>
      <c r="E750" s="1"/>
      <c r="F750" s="1"/>
      <c r="G750" s="1"/>
      <c r="H750" s="1"/>
    </row>
    <row r="751" spans="1:48" ht="15.75" customHeight="1">
      <c r="A751" s="1"/>
      <c r="B751" s="1"/>
      <c r="C751" s="1"/>
      <c r="D751" s="1"/>
      <c r="E751" s="1"/>
      <c r="F751" s="1"/>
      <c r="G751" s="1"/>
      <c r="H751" s="1"/>
    </row>
    <row r="752" spans="1:48" ht="15.75" customHeight="1">
      <c r="A752" s="1"/>
      <c r="B752" s="1"/>
      <c r="C752" s="1"/>
      <c r="D752" s="1"/>
      <c r="E752" s="1"/>
      <c r="F752" s="1"/>
      <c r="G752" s="1"/>
      <c r="H752" s="1"/>
    </row>
    <row r="753" spans="1:8" ht="15.75" customHeight="1">
      <c r="A753" s="1"/>
      <c r="B753" s="1"/>
      <c r="C753" s="1"/>
      <c r="D753" s="1"/>
      <c r="E753" s="1"/>
      <c r="F753" s="1"/>
      <c r="G753" s="1"/>
      <c r="H753" s="1"/>
    </row>
    <row r="754" spans="1:8" ht="15.75" customHeight="1">
      <c r="A754" s="1"/>
      <c r="B754" s="1"/>
      <c r="C754" s="1"/>
      <c r="D754" s="1"/>
      <c r="E754" s="1"/>
      <c r="F754" s="1"/>
      <c r="G754" s="1"/>
      <c r="H754" s="1"/>
    </row>
    <row r="755" spans="1:8" ht="15.75" customHeight="1">
      <c r="A755" s="1"/>
      <c r="B755" s="1"/>
      <c r="C755" s="1"/>
      <c r="D755" s="1"/>
      <c r="E755" s="1"/>
      <c r="F755" s="1"/>
      <c r="G755" s="1"/>
      <c r="H755" s="1"/>
    </row>
    <row r="756" spans="1:8" ht="15.75" customHeight="1">
      <c r="A756" s="1"/>
      <c r="B756" s="1"/>
      <c r="C756" s="1"/>
      <c r="D756" s="1"/>
      <c r="E756" s="1"/>
      <c r="F756" s="1"/>
      <c r="G756" s="1"/>
      <c r="H756" s="1"/>
    </row>
    <row r="757" spans="1:8" ht="15.75" customHeight="1">
      <c r="A757" s="1"/>
      <c r="B757" s="1"/>
      <c r="C757" s="1"/>
      <c r="D757" s="1"/>
      <c r="E757" s="1"/>
      <c r="F757" s="1"/>
      <c r="G757" s="1"/>
      <c r="H757" s="1"/>
    </row>
    <row r="758" spans="1:8" ht="15.75" customHeight="1">
      <c r="A758" s="1"/>
      <c r="B758" s="1"/>
      <c r="C758" s="1"/>
      <c r="D758" s="1"/>
      <c r="E758" s="1"/>
      <c r="F758" s="1"/>
      <c r="G758" s="1"/>
      <c r="H758" s="1"/>
    </row>
    <row r="759" spans="1:8" ht="15.75" customHeight="1">
      <c r="A759" s="1"/>
      <c r="B759" s="1"/>
      <c r="C759" s="1"/>
      <c r="D759" s="1"/>
      <c r="E759" s="1"/>
      <c r="F759" s="1"/>
      <c r="G759" s="1"/>
      <c r="H759" s="1"/>
    </row>
    <row r="760" spans="1:8" ht="15.75" customHeight="1">
      <c r="A760" s="1"/>
      <c r="B760" s="1"/>
      <c r="C760" s="1"/>
      <c r="D760" s="1"/>
      <c r="E760" s="1"/>
      <c r="F760" s="1"/>
      <c r="G760" s="1"/>
      <c r="H760" s="1"/>
    </row>
    <row r="761" spans="1:8" ht="15.75" customHeight="1">
      <c r="A761" s="1"/>
      <c r="B761" s="1"/>
      <c r="C761" s="1"/>
      <c r="D761" s="1"/>
      <c r="E761" s="1"/>
      <c r="F761" s="1"/>
      <c r="G761" s="1"/>
      <c r="H761" s="1"/>
    </row>
    <row r="762" spans="1:8" ht="15.75" customHeight="1">
      <c r="A762" s="1"/>
      <c r="B762" s="1"/>
      <c r="C762" s="1"/>
      <c r="D762" s="1"/>
      <c r="E762" s="1"/>
      <c r="F762" s="1"/>
      <c r="G762" s="1"/>
      <c r="H762" s="1"/>
    </row>
    <row r="763" spans="1:8" ht="15.75" customHeight="1">
      <c r="A763" s="1"/>
      <c r="B763" s="1"/>
      <c r="C763" s="1"/>
      <c r="D763" s="1"/>
      <c r="E763" s="1"/>
      <c r="F763" s="1"/>
      <c r="G763" s="1"/>
      <c r="H763" s="1"/>
    </row>
    <row r="764" spans="1:8" ht="15.75" customHeight="1">
      <c r="A764" s="1"/>
      <c r="B764" s="1"/>
      <c r="C764" s="1"/>
      <c r="D764" s="1"/>
      <c r="E764" s="1"/>
      <c r="F764" s="1"/>
      <c r="G764" s="1"/>
      <c r="H764" s="1"/>
    </row>
    <row r="765" spans="1:8" ht="15.75" customHeight="1">
      <c r="A765" s="1"/>
      <c r="B765" s="1"/>
      <c r="C765" s="1"/>
      <c r="D765" s="1"/>
      <c r="E765" s="1"/>
      <c r="F765" s="1"/>
      <c r="G765" s="1"/>
      <c r="H765" s="1"/>
    </row>
    <row r="766" spans="1:8" ht="15.75" customHeight="1">
      <c r="A766" s="1"/>
      <c r="B766" s="1"/>
      <c r="C766" s="1"/>
      <c r="D766" s="1"/>
      <c r="E766" s="1"/>
      <c r="F766" s="1"/>
      <c r="G766" s="1"/>
      <c r="H766" s="1"/>
    </row>
    <row r="767" spans="1:8" ht="15.75" customHeight="1">
      <c r="A767" s="1"/>
      <c r="B767" s="1"/>
      <c r="C767" s="1"/>
      <c r="D767" s="1"/>
      <c r="E767" s="1"/>
      <c r="F767" s="1"/>
      <c r="G767" s="1"/>
      <c r="H767" s="1"/>
    </row>
    <row r="768" spans="1:8" ht="15.75" customHeight="1">
      <c r="A768" s="1"/>
      <c r="B768" s="1"/>
      <c r="C768" s="1"/>
      <c r="D768" s="1"/>
      <c r="E768" s="1"/>
      <c r="F768" s="1"/>
      <c r="G768" s="1"/>
      <c r="H768" s="1"/>
    </row>
    <row r="769" spans="1:8" ht="15.75" customHeight="1">
      <c r="A769" s="1"/>
      <c r="B769" s="1"/>
      <c r="C769" s="1"/>
      <c r="D769" s="1"/>
      <c r="E769" s="1"/>
      <c r="F769" s="1"/>
      <c r="G769" s="1"/>
      <c r="H769" s="1"/>
    </row>
    <row r="770" spans="1:8" ht="15.75" customHeight="1">
      <c r="A770" s="1"/>
      <c r="B770" s="1"/>
      <c r="C770" s="1"/>
      <c r="D770" s="1"/>
      <c r="E770" s="1"/>
      <c r="F770" s="1"/>
      <c r="G770" s="1"/>
      <c r="H770" s="1"/>
    </row>
    <row r="771" spans="1:8" ht="15.75" customHeight="1">
      <c r="A771" s="1"/>
      <c r="B771" s="1"/>
      <c r="C771" s="1"/>
      <c r="D771" s="1"/>
      <c r="E771" s="1"/>
      <c r="F771" s="1"/>
      <c r="G771" s="1"/>
      <c r="H771" s="1"/>
    </row>
    <row r="772" spans="1:8" ht="15.75" customHeight="1">
      <c r="A772" s="1"/>
      <c r="B772" s="1"/>
      <c r="C772" s="1"/>
      <c r="D772" s="1"/>
      <c r="E772" s="1"/>
      <c r="F772" s="1"/>
      <c r="G772" s="1"/>
      <c r="H772" s="1"/>
    </row>
    <row r="773" spans="1:8" ht="15.75" customHeight="1">
      <c r="A773" s="1"/>
      <c r="B773" s="1"/>
      <c r="C773" s="1"/>
      <c r="D773" s="1"/>
      <c r="E773" s="1"/>
      <c r="F773" s="1"/>
      <c r="G773" s="1"/>
      <c r="H773" s="1"/>
    </row>
    <row r="774" spans="1:8" ht="15.75" customHeight="1">
      <c r="A774" s="1"/>
      <c r="B774" s="1"/>
      <c r="C774" s="1"/>
      <c r="D774" s="1"/>
      <c r="E774" s="1"/>
      <c r="F774" s="1"/>
      <c r="G774" s="1"/>
      <c r="H774" s="1"/>
    </row>
    <row r="775" spans="1:8" ht="15.75" customHeight="1">
      <c r="A775" s="1"/>
      <c r="B775" s="1"/>
      <c r="C775" s="1"/>
      <c r="D775" s="1"/>
      <c r="E775" s="1"/>
      <c r="F775" s="1"/>
      <c r="G775" s="1"/>
      <c r="H775" s="1"/>
    </row>
    <row r="776" spans="1:8" ht="15.75" customHeight="1">
      <c r="A776" s="1"/>
      <c r="B776" s="1"/>
      <c r="C776" s="1"/>
      <c r="D776" s="1"/>
      <c r="E776" s="1"/>
      <c r="F776" s="1"/>
      <c r="G776" s="1"/>
      <c r="H776" s="1"/>
    </row>
    <row r="777" spans="1:8" ht="15.75" customHeight="1">
      <c r="A777" s="1"/>
      <c r="B777" s="1"/>
      <c r="C777" s="1"/>
      <c r="D777" s="1"/>
      <c r="E777" s="1"/>
      <c r="F777" s="1"/>
      <c r="G777" s="1"/>
      <c r="H777" s="1"/>
    </row>
    <row r="778" spans="1:8" ht="15.75" customHeight="1">
      <c r="A778" s="1"/>
      <c r="B778" s="1"/>
      <c r="C778" s="1"/>
      <c r="D778" s="1"/>
      <c r="E778" s="1"/>
      <c r="F778" s="1"/>
      <c r="G778" s="1"/>
      <c r="H778" s="1"/>
    </row>
    <row r="779" spans="1:8" ht="15.75" customHeight="1">
      <c r="A779" s="1"/>
      <c r="B779" s="1"/>
      <c r="C779" s="1"/>
      <c r="D779" s="1"/>
      <c r="E779" s="1"/>
      <c r="F779" s="1"/>
      <c r="G779" s="1"/>
      <c r="H779" s="1"/>
    </row>
    <row r="780" spans="1:8" ht="15.75" customHeight="1">
      <c r="A780" s="1"/>
      <c r="B780" s="1"/>
      <c r="C780" s="1"/>
      <c r="D780" s="1"/>
      <c r="E780" s="1"/>
      <c r="F780" s="1"/>
      <c r="G780" s="1"/>
      <c r="H780" s="1"/>
    </row>
    <row r="781" spans="1:8" ht="15.75" customHeight="1">
      <c r="A781" s="1"/>
      <c r="B781" s="1"/>
      <c r="C781" s="1"/>
      <c r="D781" s="1"/>
      <c r="E781" s="1"/>
      <c r="F781" s="1"/>
      <c r="G781" s="1"/>
      <c r="H781" s="1"/>
    </row>
    <row r="782" spans="1:8" ht="15.75" customHeight="1">
      <c r="A782" s="1"/>
      <c r="B782" s="1"/>
      <c r="C782" s="1"/>
      <c r="D782" s="1"/>
      <c r="E782" s="1"/>
      <c r="F782" s="1"/>
      <c r="G782" s="1"/>
      <c r="H782" s="1"/>
    </row>
    <row r="783" spans="1:8" ht="15.75" customHeight="1">
      <c r="A783" s="1"/>
      <c r="B783" s="1"/>
      <c r="C783" s="1"/>
      <c r="D783" s="1"/>
      <c r="E783" s="1"/>
      <c r="F783" s="1"/>
      <c r="G783" s="1"/>
      <c r="H783" s="1"/>
    </row>
    <row r="784" spans="1:8" ht="15.75" customHeight="1">
      <c r="A784" s="1"/>
      <c r="B784" s="1"/>
      <c r="C784" s="1"/>
      <c r="D784" s="1"/>
      <c r="E784" s="1"/>
      <c r="F784" s="1"/>
      <c r="G784" s="1"/>
      <c r="H784" s="1"/>
    </row>
    <row r="785" spans="1:8" ht="15.75" customHeight="1">
      <c r="A785" s="1"/>
      <c r="B785" s="1"/>
      <c r="C785" s="1"/>
      <c r="D785" s="1"/>
      <c r="E785" s="1"/>
      <c r="F785" s="1"/>
      <c r="G785" s="1"/>
      <c r="H785" s="1"/>
    </row>
    <row r="786" spans="1:8" ht="15.75" customHeight="1">
      <c r="A786" s="1"/>
      <c r="B786" s="1"/>
      <c r="C786" s="1"/>
      <c r="D786" s="1"/>
      <c r="E786" s="1"/>
      <c r="F786" s="1"/>
      <c r="G786" s="1"/>
      <c r="H786" s="1"/>
    </row>
    <row r="787" spans="1:8" ht="15.75" customHeight="1">
      <c r="A787" s="1"/>
      <c r="B787" s="1"/>
      <c r="C787" s="1"/>
      <c r="D787" s="1"/>
      <c r="E787" s="1"/>
      <c r="F787" s="1"/>
      <c r="G787" s="1"/>
      <c r="H787" s="1"/>
    </row>
    <row r="788" spans="1:8" ht="15.75" customHeight="1">
      <c r="A788" s="1"/>
      <c r="B788" s="1"/>
      <c r="C788" s="1"/>
      <c r="D788" s="1"/>
      <c r="E788" s="1"/>
      <c r="F788" s="1"/>
      <c r="G788" s="1"/>
      <c r="H788" s="1"/>
    </row>
    <row r="789" spans="1:8" ht="15.75" customHeight="1">
      <c r="A789" s="1"/>
      <c r="B789" s="1"/>
      <c r="C789" s="1"/>
      <c r="D789" s="1"/>
      <c r="E789" s="1"/>
      <c r="F789" s="1"/>
      <c r="G789" s="1"/>
      <c r="H789" s="1"/>
    </row>
    <row r="790" spans="1:8" ht="15.75" customHeight="1">
      <c r="A790" s="1"/>
      <c r="B790" s="1"/>
      <c r="C790" s="1"/>
      <c r="D790" s="1"/>
      <c r="E790" s="1"/>
      <c r="F790" s="1"/>
      <c r="G790" s="1"/>
      <c r="H790" s="1"/>
    </row>
    <row r="791" spans="1:8" ht="15.75" customHeight="1">
      <c r="A791" s="1"/>
      <c r="B791" s="1"/>
      <c r="C791" s="1"/>
      <c r="D791" s="1"/>
      <c r="E791" s="1"/>
      <c r="F791" s="1"/>
      <c r="G791" s="1"/>
      <c r="H791" s="1"/>
    </row>
    <row r="792" spans="1:8" ht="15.75" customHeight="1">
      <c r="A792" s="1"/>
      <c r="B792" s="1"/>
      <c r="C792" s="1"/>
      <c r="D792" s="1"/>
      <c r="E792" s="1"/>
      <c r="F792" s="1"/>
      <c r="G792" s="1"/>
      <c r="H792" s="1"/>
    </row>
    <row r="793" spans="1:8" ht="15.75" customHeight="1">
      <c r="A793" s="1"/>
      <c r="B793" s="1"/>
      <c r="C793" s="1"/>
      <c r="D793" s="1"/>
      <c r="E793" s="1"/>
      <c r="F793" s="1"/>
      <c r="G793" s="1"/>
      <c r="H793" s="1"/>
    </row>
    <row r="794" spans="1:8" ht="15.75" customHeight="1">
      <c r="A794" s="1"/>
      <c r="B794" s="1"/>
      <c r="C794" s="1"/>
      <c r="D794" s="1"/>
      <c r="E794" s="1"/>
      <c r="F794" s="1"/>
      <c r="G794" s="1"/>
      <c r="H794" s="1"/>
    </row>
    <row r="795" spans="1:8" ht="15.75" customHeight="1">
      <c r="A795" s="1"/>
      <c r="B795" s="1"/>
      <c r="C795" s="1"/>
      <c r="D795" s="1"/>
      <c r="E795" s="1"/>
      <c r="F795" s="1"/>
      <c r="G795" s="1"/>
      <c r="H795" s="1"/>
    </row>
    <row r="796" spans="1:8" ht="15.75" customHeight="1">
      <c r="A796" s="1"/>
      <c r="B796" s="1"/>
      <c r="C796" s="1"/>
      <c r="D796" s="1"/>
      <c r="E796" s="1"/>
      <c r="F796" s="1"/>
      <c r="G796" s="1"/>
      <c r="H796" s="1"/>
    </row>
    <row r="797" spans="1:8" ht="15.75" customHeight="1">
      <c r="A797" s="1"/>
      <c r="B797" s="1"/>
      <c r="C797" s="1"/>
      <c r="D797" s="1"/>
      <c r="E797" s="1"/>
      <c r="F797" s="1"/>
      <c r="G797" s="1"/>
      <c r="H797" s="1"/>
    </row>
    <row r="798" spans="1:8" ht="15.75" customHeight="1">
      <c r="A798" s="1"/>
      <c r="B798" s="1"/>
      <c r="C798" s="1"/>
      <c r="D798" s="1"/>
      <c r="E798" s="1"/>
      <c r="F798" s="1"/>
      <c r="G798" s="1"/>
      <c r="H798" s="1"/>
    </row>
    <row r="799" spans="1:8" ht="15.75" customHeight="1">
      <c r="A799" s="1"/>
      <c r="B799" s="1"/>
      <c r="C799" s="1"/>
      <c r="D799" s="1"/>
      <c r="E799" s="1"/>
      <c r="F799" s="1"/>
      <c r="G799" s="1"/>
      <c r="H799" s="1"/>
    </row>
    <row r="800" spans="1:8" ht="15.75" customHeight="1">
      <c r="A800" s="1"/>
      <c r="B800" s="1"/>
      <c r="C800" s="1"/>
      <c r="D800" s="1"/>
      <c r="E800" s="1"/>
      <c r="F800" s="1"/>
      <c r="G800" s="1"/>
      <c r="H800" s="1"/>
    </row>
    <row r="801" spans="1:8" ht="15.75" customHeight="1">
      <c r="A801" s="1"/>
      <c r="B801" s="1"/>
      <c r="C801" s="1"/>
      <c r="D801" s="1"/>
      <c r="E801" s="1"/>
      <c r="F801" s="1"/>
      <c r="G801" s="1"/>
      <c r="H801" s="1"/>
    </row>
    <row r="802" spans="1:8" ht="15.75" customHeight="1">
      <c r="A802" s="1"/>
      <c r="B802" s="1"/>
      <c r="C802" s="1"/>
      <c r="D802" s="1"/>
      <c r="E802" s="1"/>
      <c r="F802" s="1"/>
      <c r="G802" s="1"/>
      <c r="H802" s="1"/>
    </row>
    <row r="803" spans="1:8" ht="15.75" customHeight="1">
      <c r="A803" s="1"/>
      <c r="B803" s="1"/>
      <c r="C803" s="1"/>
      <c r="D803" s="1"/>
      <c r="E803" s="1"/>
      <c r="F803" s="1"/>
      <c r="G803" s="1"/>
      <c r="H803" s="1"/>
    </row>
    <row r="804" spans="1:8" ht="15.75" customHeight="1">
      <c r="A804" s="1"/>
      <c r="B804" s="1"/>
      <c r="C804" s="1"/>
      <c r="D804" s="1"/>
      <c r="E804" s="1"/>
      <c r="F804" s="1"/>
      <c r="G804" s="1"/>
      <c r="H804" s="1"/>
    </row>
    <row r="805" spans="1:8" ht="15.75" customHeight="1">
      <c r="A805" s="1"/>
      <c r="B805" s="1"/>
      <c r="C805" s="1"/>
      <c r="D805" s="1"/>
      <c r="E805" s="1"/>
      <c r="F805" s="1"/>
      <c r="G805" s="1"/>
      <c r="H805" s="1"/>
    </row>
    <row r="806" spans="1:8" ht="15.75" customHeight="1">
      <c r="A806" s="1"/>
      <c r="B806" s="1"/>
      <c r="C806" s="1"/>
      <c r="D806" s="1"/>
      <c r="E806" s="1"/>
      <c r="F806" s="1"/>
      <c r="G806" s="1"/>
      <c r="H806" s="1"/>
    </row>
    <row r="807" spans="1:8" ht="15.75" customHeight="1">
      <c r="A807" s="1"/>
      <c r="B807" s="1"/>
      <c r="C807" s="1"/>
      <c r="D807" s="1"/>
      <c r="E807" s="1"/>
      <c r="F807" s="1"/>
      <c r="G807" s="1"/>
      <c r="H807" s="1"/>
    </row>
    <row r="808" spans="1:8" ht="15.75" customHeight="1">
      <c r="A808" s="1"/>
      <c r="B808" s="1"/>
      <c r="C808" s="1"/>
      <c r="D808" s="1"/>
      <c r="E808" s="1"/>
      <c r="F808" s="1"/>
      <c r="G808" s="1"/>
      <c r="H808" s="1"/>
    </row>
    <row r="809" spans="1:8" ht="15.75" customHeight="1">
      <c r="A809" s="1"/>
      <c r="B809" s="1"/>
      <c r="C809" s="1"/>
      <c r="D809" s="1"/>
      <c r="E809" s="1"/>
      <c r="F809" s="1"/>
      <c r="G809" s="1"/>
      <c r="H809" s="1"/>
    </row>
    <row r="810" spans="1:8" ht="15.75" customHeight="1">
      <c r="A810" s="1"/>
      <c r="B810" s="1"/>
      <c r="C810" s="1"/>
      <c r="D810" s="1"/>
      <c r="E810" s="1"/>
      <c r="F810" s="1"/>
      <c r="G810" s="1"/>
      <c r="H810" s="1"/>
    </row>
    <row r="811" spans="1:8" ht="15.75" customHeight="1">
      <c r="A811" s="1"/>
      <c r="B811" s="1"/>
      <c r="C811" s="1"/>
      <c r="D811" s="1"/>
      <c r="E811" s="1"/>
      <c r="F811" s="1"/>
      <c r="G811" s="1"/>
      <c r="H811" s="1"/>
    </row>
    <row r="812" spans="1:8" ht="15.75" customHeight="1">
      <c r="A812" s="1"/>
      <c r="B812" s="1"/>
      <c r="C812" s="1"/>
      <c r="D812" s="1"/>
      <c r="E812" s="1"/>
      <c r="F812" s="1"/>
      <c r="G812" s="1"/>
      <c r="H812" s="1"/>
    </row>
    <row r="813" spans="1:8" ht="15.75" customHeight="1">
      <c r="A813" s="1"/>
      <c r="B813" s="1"/>
      <c r="C813" s="1"/>
      <c r="D813" s="1"/>
      <c r="E813" s="1"/>
      <c r="F813" s="1"/>
      <c r="G813" s="1"/>
      <c r="H813" s="1"/>
    </row>
    <row r="814" spans="1:8" ht="15.75" customHeight="1">
      <c r="A814" s="1"/>
      <c r="B814" s="1"/>
      <c r="C814" s="1"/>
      <c r="D814" s="1"/>
      <c r="E814" s="1"/>
      <c r="F814" s="1"/>
      <c r="G814" s="1"/>
      <c r="H814" s="1"/>
    </row>
    <row r="815" spans="1:8" ht="15.75" customHeight="1">
      <c r="A815" s="1"/>
      <c r="B815" s="1"/>
      <c r="C815" s="1"/>
      <c r="D815" s="1"/>
      <c r="E815" s="1"/>
      <c r="F815" s="1"/>
      <c r="G815" s="1"/>
      <c r="H815" s="1"/>
    </row>
    <row r="816" spans="1:8" ht="15.75" customHeight="1">
      <c r="A816" s="1"/>
      <c r="B816" s="1"/>
      <c r="C816" s="1"/>
      <c r="D816" s="1"/>
      <c r="E816" s="1"/>
      <c r="F816" s="1"/>
      <c r="G816" s="1"/>
      <c r="H816" s="1"/>
    </row>
    <row r="817" spans="1:8" ht="15.75" customHeight="1">
      <c r="A817" s="1"/>
      <c r="B817" s="1"/>
      <c r="C817" s="1"/>
      <c r="D817" s="1"/>
      <c r="E817" s="1"/>
      <c r="F817" s="1"/>
      <c r="G817" s="1"/>
      <c r="H817" s="1"/>
    </row>
    <row r="818" spans="1:8" ht="15.75" customHeight="1">
      <c r="A818" s="1"/>
      <c r="B818" s="1"/>
      <c r="C818" s="1"/>
      <c r="D818" s="1"/>
      <c r="E818" s="1"/>
      <c r="F818" s="1"/>
      <c r="G818" s="1"/>
      <c r="H818" s="1"/>
    </row>
    <row r="819" spans="1:8" ht="15.75" customHeight="1">
      <c r="A819" s="1"/>
      <c r="B819" s="1"/>
      <c r="C819" s="1"/>
      <c r="D819" s="1"/>
      <c r="E819" s="1"/>
      <c r="F819" s="1"/>
      <c r="G819" s="1"/>
      <c r="H819" s="1"/>
    </row>
    <row r="820" spans="1:8" ht="15.75" customHeight="1">
      <c r="A820" s="1"/>
      <c r="B820" s="1"/>
      <c r="C820" s="1"/>
      <c r="D820" s="1"/>
      <c r="E820" s="1"/>
      <c r="F820" s="1"/>
      <c r="G820" s="1"/>
      <c r="H820" s="1"/>
    </row>
    <row r="821" spans="1:8" ht="15.75" customHeight="1">
      <c r="A821" s="1"/>
      <c r="B821" s="1"/>
      <c r="C821" s="1"/>
      <c r="D821" s="1"/>
      <c r="E821" s="1"/>
      <c r="F821" s="1"/>
      <c r="G821" s="1"/>
      <c r="H821" s="1"/>
    </row>
    <row r="822" spans="1:8" ht="15.75" customHeight="1">
      <c r="A822" s="1"/>
      <c r="B822" s="1"/>
      <c r="C822" s="1"/>
      <c r="D822" s="1"/>
      <c r="E822" s="1"/>
      <c r="F822" s="1"/>
      <c r="G822" s="1"/>
      <c r="H822" s="1"/>
    </row>
    <row r="823" spans="1:8" ht="15.75" customHeight="1">
      <c r="A823" s="1"/>
      <c r="B823" s="1"/>
      <c r="C823" s="1"/>
      <c r="D823" s="1"/>
      <c r="E823" s="1"/>
      <c r="F823" s="1"/>
      <c r="G823" s="1"/>
      <c r="H823" s="1"/>
    </row>
    <row r="824" spans="1:8" ht="15.75" customHeight="1">
      <c r="A824" s="1"/>
      <c r="B824" s="1"/>
      <c r="C824" s="1"/>
      <c r="D824" s="1"/>
      <c r="E824" s="1"/>
      <c r="F824" s="1"/>
      <c r="G824" s="1"/>
      <c r="H824" s="1"/>
    </row>
    <row r="825" spans="1:8" ht="15.75" customHeight="1">
      <c r="A825" s="1"/>
      <c r="B825" s="1"/>
      <c r="C825" s="1"/>
      <c r="D825" s="1"/>
      <c r="E825" s="1"/>
      <c r="F825" s="1"/>
      <c r="G825" s="1"/>
      <c r="H825" s="1"/>
    </row>
    <row r="826" spans="1:8" ht="15.75" customHeight="1">
      <c r="A826" s="1"/>
      <c r="B826" s="1"/>
      <c r="C826" s="1"/>
      <c r="D826" s="1"/>
      <c r="E826" s="1"/>
      <c r="F826" s="1"/>
      <c r="G826" s="1"/>
      <c r="H826" s="1"/>
    </row>
    <row r="827" spans="1:8" ht="15.75" customHeight="1">
      <c r="A827" s="1"/>
      <c r="B827" s="1"/>
      <c r="C827" s="1"/>
      <c r="D827" s="1"/>
      <c r="E827" s="1"/>
      <c r="F827" s="1"/>
      <c r="G827" s="1"/>
      <c r="H827" s="1"/>
    </row>
    <row r="828" spans="1:8" ht="15.75" customHeight="1">
      <c r="A828" s="1"/>
      <c r="B828" s="1"/>
      <c r="C828" s="1"/>
      <c r="D828" s="1"/>
      <c r="E828" s="1"/>
      <c r="F828" s="1"/>
      <c r="G828" s="1"/>
      <c r="H828" s="1"/>
    </row>
    <row r="829" spans="1:8" ht="15.75" customHeight="1">
      <c r="A829" s="1"/>
      <c r="B829" s="1"/>
      <c r="C829" s="1"/>
      <c r="D829" s="1"/>
      <c r="E829" s="1"/>
      <c r="F829" s="1"/>
      <c r="G829" s="1"/>
      <c r="H829" s="1"/>
    </row>
    <row r="830" spans="1:8" ht="15.75" customHeight="1">
      <c r="A830" s="1"/>
      <c r="B830" s="1"/>
      <c r="C830" s="1"/>
      <c r="D830" s="1"/>
      <c r="E830" s="1"/>
      <c r="F830" s="1"/>
      <c r="G830" s="1"/>
      <c r="H830" s="1"/>
    </row>
    <row r="831" spans="1:8" ht="15.75" customHeight="1">
      <c r="A831" s="1"/>
      <c r="B831" s="1"/>
      <c r="C831" s="1"/>
      <c r="D831" s="1"/>
      <c r="E831" s="1"/>
      <c r="F831" s="1"/>
      <c r="G831" s="1"/>
      <c r="H831" s="1"/>
    </row>
    <row r="832" spans="1:8" ht="15.75" customHeight="1">
      <c r="A832" s="1"/>
      <c r="B832" s="1"/>
      <c r="C832" s="1"/>
      <c r="D832" s="1"/>
      <c r="E832" s="1"/>
      <c r="F832" s="1"/>
      <c r="G832" s="1"/>
      <c r="H832" s="1"/>
    </row>
    <row r="833" spans="1:8" ht="15.75" customHeight="1">
      <c r="A833" s="1"/>
      <c r="B833" s="1"/>
      <c r="C833" s="1"/>
      <c r="D833" s="1"/>
      <c r="E833" s="1"/>
      <c r="F833" s="1"/>
      <c r="G833" s="1"/>
      <c r="H833" s="1"/>
    </row>
    <row r="834" spans="1:8" ht="15.75" customHeight="1">
      <c r="A834" s="1"/>
      <c r="B834" s="1"/>
      <c r="C834" s="1"/>
      <c r="D834" s="1"/>
      <c r="E834" s="1"/>
      <c r="F834" s="1"/>
      <c r="G834" s="1"/>
      <c r="H834" s="1"/>
    </row>
    <row r="835" spans="1:8" ht="15.75" customHeight="1">
      <c r="A835" s="1"/>
      <c r="B835" s="1"/>
      <c r="C835" s="1"/>
      <c r="D835" s="1"/>
      <c r="E835" s="1"/>
      <c r="F835" s="1"/>
      <c r="G835" s="1"/>
      <c r="H835" s="1"/>
    </row>
    <row r="836" spans="1:8" ht="15.75" customHeight="1">
      <c r="A836" s="1"/>
      <c r="B836" s="1"/>
      <c r="C836" s="1"/>
      <c r="D836" s="1"/>
      <c r="E836" s="1"/>
      <c r="F836" s="1"/>
      <c r="G836" s="1"/>
      <c r="H836" s="1"/>
    </row>
    <row r="837" spans="1:8" ht="15.75" customHeight="1">
      <c r="A837" s="1"/>
      <c r="B837" s="1"/>
      <c r="C837" s="1"/>
      <c r="D837" s="1"/>
      <c r="E837" s="1"/>
      <c r="F837" s="1"/>
      <c r="G837" s="1"/>
      <c r="H837" s="1"/>
    </row>
    <row r="838" spans="1:8" ht="15.75" customHeight="1">
      <c r="A838" s="1"/>
      <c r="B838" s="1"/>
      <c r="C838" s="1"/>
      <c r="D838" s="1"/>
      <c r="E838" s="1"/>
      <c r="F838" s="1"/>
      <c r="G838" s="1"/>
      <c r="H838" s="1"/>
    </row>
    <row r="839" spans="1:8" ht="15.75" customHeight="1">
      <c r="A839" s="1"/>
      <c r="B839" s="1"/>
      <c r="C839" s="1"/>
      <c r="D839" s="1"/>
      <c r="E839" s="1"/>
      <c r="F839" s="1"/>
      <c r="G839" s="1"/>
      <c r="H839" s="1"/>
    </row>
    <row r="840" spans="1:8" ht="15.75" customHeight="1">
      <c r="A840" s="1"/>
      <c r="B840" s="1"/>
      <c r="C840" s="1"/>
      <c r="D840" s="1"/>
      <c r="E840" s="1"/>
      <c r="F840" s="1"/>
      <c r="G840" s="1"/>
      <c r="H840" s="1"/>
    </row>
    <row r="841" spans="1:8" ht="15.75" customHeight="1">
      <c r="A841" s="1"/>
      <c r="B841" s="1"/>
      <c r="C841" s="1"/>
      <c r="D841" s="1"/>
      <c r="E841" s="1"/>
      <c r="F841" s="1"/>
      <c r="G841" s="1"/>
      <c r="H841" s="1"/>
    </row>
    <row r="842" spans="1:8" ht="15.75" customHeight="1">
      <c r="A842" s="1"/>
      <c r="B842" s="1"/>
      <c r="C842" s="1"/>
      <c r="D842" s="1"/>
      <c r="E842" s="1"/>
      <c r="F842" s="1"/>
      <c r="G842" s="1"/>
      <c r="H842" s="1"/>
    </row>
    <row r="843" spans="1:8" ht="15.75" customHeight="1">
      <c r="A843" s="1"/>
      <c r="B843" s="1"/>
      <c r="C843" s="1"/>
      <c r="D843" s="1"/>
      <c r="E843" s="1"/>
      <c r="F843" s="1"/>
      <c r="G843" s="1"/>
      <c r="H843" s="1"/>
    </row>
    <row r="844" spans="1:8" ht="15.75" customHeight="1">
      <c r="A844" s="1"/>
      <c r="B844" s="1"/>
      <c r="C844" s="1"/>
      <c r="D844" s="1"/>
      <c r="E844" s="1"/>
      <c r="F844" s="1"/>
      <c r="G844" s="1"/>
      <c r="H844" s="1"/>
    </row>
    <row r="845" spans="1:8" ht="15.75" customHeight="1">
      <c r="A845" s="1"/>
      <c r="B845" s="1"/>
      <c r="C845" s="1"/>
      <c r="D845" s="1"/>
      <c r="E845" s="1"/>
      <c r="F845" s="1"/>
      <c r="G845" s="1"/>
      <c r="H845" s="1"/>
    </row>
    <row r="846" spans="1:8" ht="15.75" customHeight="1">
      <c r="A846" s="1"/>
      <c r="B846" s="1"/>
      <c r="C846" s="1"/>
      <c r="D846" s="1"/>
      <c r="E846" s="1"/>
      <c r="F846" s="1"/>
      <c r="G846" s="1"/>
      <c r="H846" s="1"/>
    </row>
    <row r="847" spans="1:8" ht="15.75" customHeight="1">
      <c r="A847" s="1"/>
      <c r="B847" s="1"/>
      <c r="C847" s="1"/>
      <c r="D847" s="1"/>
      <c r="E847" s="1"/>
      <c r="F847" s="1"/>
      <c r="G847" s="1"/>
      <c r="H847" s="1"/>
    </row>
    <row r="848" spans="1:8" ht="15.75" customHeight="1">
      <c r="A848" s="1"/>
      <c r="B848" s="1"/>
      <c r="C848" s="1"/>
      <c r="D848" s="1"/>
      <c r="E848" s="1"/>
      <c r="F848" s="1"/>
      <c r="G848" s="1"/>
      <c r="H848" s="1"/>
    </row>
    <row r="849" spans="1:8" ht="15.75" customHeight="1">
      <c r="A849" s="1"/>
      <c r="B849" s="1"/>
      <c r="C849" s="1"/>
      <c r="D849" s="1"/>
      <c r="E849" s="1"/>
      <c r="F849" s="1"/>
      <c r="G849" s="1"/>
      <c r="H849" s="1"/>
    </row>
    <row r="850" spans="1:8" ht="15.75" customHeight="1">
      <c r="A850" s="1"/>
      <c r="B850" s="1"/>
      <c r="C850" s="1"/>
      <c r="D850" s="1"/>
      <c r="E850" s="1"/>
      <c r="F850" s="1"/>
      <c r="G850" s="1"/>
      <c r="H850" s="1"/>
    </row>
    <row r="851" spans="1:8" ht="15.75" customHeight="1">
      <c r="A851" s="1"/>
      <c r="B851" s="1"/>
      <c r="C851" s="1"/>
      <c r="D851" s="1"/>
      <c r="E851" s="1"/>
      <c r="F851" s="1"/>
      <c r="G851" s="1"/>
      <c r="H851" s="1"/>
    </row>
    <row r="852" spans="1:8" ht="15.75" customHeight="1">
      <c r="A852" s="1"/>
      <c r="B852" s="1"/>
      <c r="C852" s="1"/>
      <c r="D852" s="1"/>
      <c r="E852" s="1"/>
      <c r="F852" s="1"/>
      <c r="G852" s="1"/>
      <c r="H852" s="1"/>
    </row>
    <row r="853" spans="1:8" ht="15.75" customHeight="1">
      <c r="A853" s="1"/>
      <c r="B853" s="1"/>
      <c r="C853" s="1"/>
      <c r="D853" s="1"/>
      <c r="E853" s="1"/>
      <c r="F853" s="1"/>
      <c r="G853" s="1"/>
      <c r="H853" s="1"/>
    </row>
    <row r="854" spans="1:8" ht="15.75" customHeight="1">
      <c r="A854" s="1"/>
      <c r="B854" s="1"/>
      <c r="C854" s="1"/>
      <c r="D854" s="1"/>
      <c r="E854" s="1"/>
      <c r="F854" s="1"/>
      <c r="G854" s="1"/>
      <c r="H854" s="1"/>
    </row>
    <row r="855" spans="1:8" ht="15.75" customHeight="1">
      <c r="A855" s="1"/>
      <c r="B855" s="1"/>
      <c r="C855" s="1"/>
      <c r="D855" s="1"/>
      <c r="E855" s="1"/>
      <c r="F855" s="1"/>
      <c r="G855" s="1"/>
      <c r="H855" s="1"/>
    </row>
    <row r="856" spans="1:8" ht="15.75" customHeight="1">
      <c r="A856" s="1"/>
      <c r="B856" s="1"/>
      <c r="C856" s="1"/>
      <c r="D856" s="1"/>
      <c r="E856" s="1"/>
      <c r="F856" s="1"/>
      <c r="G856" s="1"/>
      <c r="H856" s="1"/>
    </row>
    <row r="857" spans="1:8" ht="15.75" customHeight="1">
      <c r="A857" s="1"/>
      <c r="B857" s="1"/>
      <c r="C857" s="1"/>
      <c r="D857" s="1"/>
      <c r="E857" s="1"/>
      <c r="F857" s="1"/>
      <c r="G857" s="1"/>
      <c r="H857" s="1"/>
    </row>
    <row r="858" spans="1:8" ht="15.75" customHeight="1">
      <c r="A858" s="1"/>
      <c r="B858" s="1"/>
      <c r="C858" s="1"/>
      <c r="D858" s="1"/>
      <c r="E858" s="1"/>
      <c r="F858" s="1"/>
      <c r="G858" s="1"/>
      <c r="H858" s="1"/>
    </row>
    <row r="859" spans="1:8" ht="15.75" customHeight="1">
      <c r="A859" s="1"/>
      <c r="B859" s="1"/>
      <c r="C859" s="1"/>
      <c r="D859" s="1"/>
      <c r="E859" s="1"/>
      <c r="F859" s="1"/>
      <c r="G859" s="1"/>
      <c r="H859" s="1"/>
    </row>
    <row r="860" spans="1:8" ht="15.75" customHeight="1">
      <c r="A860" s="1"/>
      <c r="B860" s="1"/>
      <c r="C860" s="1"/>
      <c r="D860" s="1"/>
      <c r="E860" s="1"/>
      <c r="F860" s="1"/>
      <c r="G860" s="1"/>
      <c r="H860" s="1"/>
    </row>
    <row r="861" spans="1:8" ht="15.75" customHeight="1">
      <c r="A861" s="1"/>
      <c r="B861" s="1"/>
      <c r="C861" s="1"/>
      <c r="D861" s="1"/>
      <c r="E861" s="1"/>
      <c r="F861" s="1"/>
      <c r="G861" s="1"/>
      <c r="H861" s="1"/>
    </row>
    <row r="862" spans="1:8" ht="15.75" customHeight="1">
      <c r="A862" s="1"/>
      <c r="B862" s="1"/>
      <c r="C862" s="1"/>
      <c r="D862" s="1"/>
      <c r="E862" s="1"/>
      <c r="F862" s="1"/>
      <c r="G862" s="1"/>
      <c r="H862" s="1"/>
    </row>
    <row r="863" spans="1:8" ht="15.75" customHeight="1">
      <c r="A863" s="1"/>
      <c r="B863" s="1"/>
      <c r="C863" s="1"/>
      <c r="D863" s="1"/>
      <c r="E863" s="1"/>
      <c r="F863" s="1"/>
      <c r="G863" s="1"/>
      <c r="H863" s="1"/>
    </row>
    <row r="864" spans="1:8" ht="15.75" customHeight="1">
      <c r="A864" s="1"/>
      <c r="B864" s="1"/>
      <c r="C864" s="1"/>
      <c r="D864" s="1"/>
      <c r="E864" s="1"/>
      <c r="F864" s="1"/>
      <c r="G864" s="1"/>
      <c r="H864" s="1"/>
    </row>
    <row r="865" spans="1:8" ht="15.75" customHeight="1">
      <c r="A865" s="1"/>
      <c r="B865" s="1"/>
      <c r="C865" s="1"/>
      <c r="D865" s="1"/>
      <c r="E865" s="1"/>
      <c r="F865" s="1"/>
      <c r="G865" s="1"/>
      <c r="H865" s="1"/>
    </row>
    <row r="866" spans="1:8" ht="15.75" customHeight="1">
      <c r="A866" s="1"/>
      <c r="B866" s="1"/>
      <c r="C866" s="1"/>
      <c r="D866" s="1"/>
      <c r="E866" s="1"/>
      <c r="F866" s="1"/>
      <c r="G866" s="1"/>
      <c r="H866" s="1"/>
    </row>
    <row r="867" spans="1:8" ht="15.75" customHeight="1">
      <c r="A867" s="1"/>
      <c r="B867" s="1"/>
      <c r="C867" s="1"/>
      <c r="D867" s="1"/>
      <c r="E867" s="1"/>
      <c r="F867" s="1"/>
      <c r="G867" s="1"/>
      <c r="H867" s="1"/>
    </row>
    <row r="868" spans="1:8" ht="15.75" customHeight="1">
      <c r="A868" s="1"/>
      <c r="B868" s="1"/>
      <c r="C868" s="1"/>
      <c r="D868" s="1"/>
      <c r="E868" s="1"/>
      <c r="F868" s="1"/>
      <c r="G868" s="1"/>
      <c r="H868" s="1"/>
    </row>
    <row r="869" spans="1:8" ht="15.75" customHeight="1">
      <c r="A869" s="1"/>
      <c r="B869" s="1"/>
      <c r="C869" s="1"/>
      <c r="D869" s="1"/>
      <c r="E869" s="1"/>
      <c r="F869" s="1"/>
      <c r="G869" s="1"/>
      <c r="H869" s="1"/>
    </row>
    <row r="870" spans="1:8" ht="15.75" customHeight="1">
      <c r="A870" s="1"/>
      <c r="B870" s="1"/>
      <c r="C870" s="1"/>
      <c r="D870" s="1"/>
      <c r="E870" s="1"/>
      <c r="F870" s="1"/>
      <c r="G870" s="1"/>
      <c r="H870" s="1"/>
    </row>
    <row r="871" spans="1:8" ht="15.75" customHeight="1">
      <c r="A871" s="1"/>
      <c r="B871" s="1"/>
      <c r="C871" s="1"/>
      <c r="D871" s="1"/>
      <c r="E871" s="1"/>
      <c r="F871" s="1"/>
      <c r="G871" s="1"/>
      <c r="H871" s="1"/>
    </row>
    <row r="872" spans="1:8" ht="15.75" customHeight="1">
      <c r="A872" s="1"/>
      <c r="B872" s="1"/>
      <c r="C872" s="1"/>
      <c r="D872" s="1"/>
      <c r="E872" s="1"/>
      <c r="F872" s="1"/>
      <c r="G872" s="1"/>
      <c r="H872" s="1"/>
    </row>
    <row r="873" spans="1:8" ht="15.75" customHeight="1">
      <c r="A873" s="1"/>
      <c r="B873" s="1"/>
      <c r="C873" s="1"/>
      <c r="D873" s="1"/>
      <c r="E873" s="1"/>
      <c r="F873" s="1"/>
      <c r="G873" s="1"/>
      <c r="H873" s="1"/>
    </row>
    <row r="874" spans="1:8" ht="15.75" customHeight="1">
      <c r="A874" s="1"/>
      <c r="B874" s="1"/>
      <c r="C874" s="1"/>
      <c r="D874" s="1"/>
      <c r="E874" s="1"/>
      <c r="F874" s="1"/>
      <c r="G874" s="1"/>
      <c r="H874" s="1"/>
    </row>
    <row r="875" spans="1:8" ht="15.75" customHeight="1">
      <c r="A875" s="1"/>
      <c r="B875" s="1"/>
      <c r="C875" s="1"/>
      <c r="D875" s="1"/>
      <c r="E875" s="1"/>
      <c r="F875" s="1"/>
      <c r="G875" s="1"/>
      <c r="H875" s="1"/>
    </row>
    <row r="876" spans="1:8" ht="15.75" customHeight="1">
      <c r="A876" s="1"/>
      <c r="B876" s="1"/>
      <c r="C876" s="1"/>
      <c r="D876" s="1"/>
      <c r="E876" s="1"/>
      <c r="F876" s="1"/>
      <c r="G876" s="1"/>
      <c r="H876" s="1"/>
    </row>
    <row r="877" spans="1:8" ht="15.75" customHeight="1">
      <c r="A877" s="1"/>
      <c r="B877" s="1"/>
      <c r="C877" s="1"/>
      <c r="D877" s="1"/>
      <c r="E877" s="1"/>
      <c r="F877" s="1"/>
      <c r="G877" s="1"/>
      <c r="H877" s="1"/>
    </row>
    <row r="878" spans="1:8" ht="15.75" customHeight="1">
      <c r="A878" s="1"/>
      <c r="B878" s="1"/>
      <c r="C878" s="1"/>
      <c r="D878" s="1"/>
      <c r="E878" s="1"/>
      <c r="F878" s="1"/>
      <c r="G878" s="1"/>
      <c r="H878" s="1"/>
    </row>
    <row r="879" spans="1:8" ht="15.75" customHeight="1">
      <c r="A879" s="1"/>
      <c r="B879" s="1"/>
      <c r="C879" s="1"/>
      <c r="D879" s="1"/>
      <c r="E879" s="1"/>
      <c r="F879" s="1"/>
      <c r="G879" s="1"/>
      <c r="H879" s="1"/>
    </row>
    <row r="880" spans="1:8" ht="15.75" customHeight="1">
      <c r="A880" s="1"/>
      <c r="B880" s="1"/>
      <c r="C880" s="1"/>
      <c r="D880" s="1"/>
      <c r="E880" s="1"/>
      <c r="F880" s="1"/>
      <c r="G880" s="1"/>
      <c r="H880" s="1"/>
    </row>
    <row r="881" spans="1:8" ht="15.75" customHeight="1">
      <c r="A881" s="1"/>
      <c r="B881" s="1"/>
      <c r="C881" s="1"/>
      <c r="D881" s="1"/>
      <c r="E881" s="1"/>
      <c r="F881" s="1"/>
      <c r="G881" s="1"/>
      <c r="H881" s="1"/>
    </row>
    <row r="882" spans="1:8" ht="15.75" customHeight="1">
      <c r="A882" s="1"/>
      <c r="B882" s="1"/>
      <c r="C882" s="1"/>
      <c r="D882" s="1"/>
      <c r="E882" s="1"/>
      <c r="F882" s="1"/>
      <c r="G882" s="1"/>
      <c r="H882" s="1"/>
    </row>
    <row r="883" spans="1:8" ht="15.75" customHeight="1">
      <c r="A883" s="1"/>
      <c r="B883" s="1"/>
      <c r="C883" s="1"/>
      <c r="D883" s="1"/>
      <c r="E883" s="1"/>
      <c r="F883" s="1"/>
      <c r="G883" s="1"/>
      <c r="H883" s="1"/>
    </row>
    <row r="884" spans="1:8" ht="15.75" customHeight="1">
      <c r="A884" s="1"/>
      <c r="B884" s="1"/>
      <c r="C884" s="1"/>
      <c r="D884" s="1"/>
      <c r="E884" s="1"/>
      <c r="F884" s="1"/>
      <c r="G884" s="1"/>
      <c r="H884" s="1"/>
    </row>
    <row r="885" spans="1:8" ht="15.75" customHeight="1">
      <c r="A885" s="1"/>
      <c r="B885" s="1"/>
      <c r="C885" s="1"/>
      <c r="D885" s="1"/>
      <c r="E885" s="1"/>
      <c r="F885" s="1"/>
      <c r="G885" s="1"/>
      <c r="H885" s="1"/>
    </row>
    <row r="886" spans="1:8" ht="15.75" customHeight="1">
      <c r="A886" s="1"/>
      <c r="B886" s="1"/>
      <c r="C886" s="1"/>
      <c r="D886" s="1"/>
      <c r="E886" s="1"/>
      <c r="F886" s="1"/>
      <c r="G886" s="1"/>
      <c r="H886" s="1"/>
    </row>
    <row r="887" spans="1:8" ht="15.75" customHeight="1">
      <c r="A887" s="1"/>
      <c r="B887" s="1"/>
      <c r="C887" s="1"/>
      <c r="D887" s="1"/>
      <c r="E887" s="1"/>
      <c r="F887" s="1"/>
      <c r="G887" s="1"/>
      <c r="H887" s="1"/>
    </row>
    <row r="888" spans="1:8" ht="15.75" customHeight="1">
      <c r="A888" s="1"/>
      <c r="B888" s="1"/>
      <c r="C888" s="1"/>
      <c r="D888" s="1"/>
      <c r="E888" s="1"/>
      <c r="F888" s="1"/>
      <c r="G888" s="1"/>
      <c r="H888" s="1"/>
    </row>
    <row r="889" spans="1:8" ht="15.75" customHeight="1">
      <c r="A889" s="1"/>
      <c r="B889" s="1"/>
      <c r="C889" s="1"/>
      <c r="D889" s="1"/>
      <c r="E889" s="1"/>
      <c r="F889" s="1"/>
      <c r="G889" s="1"/>
      <c r="H889" s="1"/>
    </row>
    <row r="890" spans="1:8" ht="15.75" customHeight="1">
      <c r="A890" s="1"/>
      <c r="B890" s="1"/>
      <c r="C890" s="1"/>
      <c r="D890" s="1"/>
      <c r="E890" s="1"/>
      <c r="F890" s="1"/>
      <c r="G890" s="1"/>
      <c r="H890" s="1"/>
    </row>
    <row r="891" spans="1:8" ht="15.75" customHeight="1">
      <c r="A891" s="1"/>
      <c r="B891" s="1"/>
      <c r="C891" s="1"/>
      <c r="D891" s="1"/>
      <c r="E891" s="1"/>
      <c r="F891" s="1"/>
      <c r="G891" s="1"/>
      <c r="H891" s="1"/>
    </row>
    <row r="892" spans="1:8" ht="15.75" customHeight="1">
      <c r="A892" s="1"/>
      <c r="B892" s="1"/>
      <c r="C892" s="1"/>
      <c r="D892" s="1"/>
      <c r="E892" s="1"/>
      <c r="F892" s="1"/>
      <c r="G892" s="1"/>
      <c r="H892" s="1"/>
    </row>
    <row r="893" spans="1:8" ht="15.75" customHeight="1">
      <c r="A893" s="1"/>
      <c r="B893" s="1"/>
      <c r="C893" s="1"/>
      <c r="D893" s="1"/>
      <c r="E893" s="1"/>
      <c r="F893" s="1"/>
      <c r="G893" s="1"/>
      <c r="H893" s="1"/>
    </row>
    <row r="894" spans="1:8" ht="15.75" customHeight="1">
      <c r="A894" s="1"/>
      <c r="B894" s="1"/>
      <c r="C894" s="1"/>
      <c r="D894" s="1"/>
      <c r="E894" s="1"/>
      <c r="F894" s="1"/>
      <c r="G894" s="1"/>
      <c r="H894" s="1"/>
    </row>
    <row r="895" spans="1:8" ht="15.75" customHeight="1">
      <c r="A895" s="1"/>
      <c r="B895" s="1"/>
      <c r="C895" s="1"/>
      <c r="D895" s="1"/>
      <c r="E895" s="1"/>
      <c r="F895" s="1"/>
      <c r="G895" s="1"/>
      <c r="H895" s="1"/>
    </row>
    <row r="896" spans="1:8" ht="15.75" customHeight="1">
      <c r="A896" s="1"/>
      <c r="B896" s="1"/>
      <c r="C896" s="1"/>
      <c r="D896" s="1"/>
      <c r="E896" s="1"/>
      <c r="F896" s="1"/>
      <c r="G896" s="1"/>
      <c r="H896" s="1"/>
    </row>
    <row r="897" spans="1:8" ht="15.75" customHeight="1">
      <c r="A897" s="1"/>
      <c r="B897" s="1"/>
      <c r="C897" s="1"/>
      <c r="D897" s="1"/>
      <c r="E897" s="1"/>
      <c r="F897" s="1"/>
      <c r="G897" s="1"/>
      <c r="H897" s="1"/>
    </row>
    <row r="898" spans="1:8" ht="15.75" customHeight="1">
      <c r="A898" s="1"/>
      <c r="B898" s="1"/>
      <c r="C898" s="1"/>
      <c r="D898" s="1"/>
      <c r="E898" s="1"/>
      <c r="F898" s="1"/>
      <c r="G898" s="1"/>
      <c r="H898" s="1"/>
    </row>
    <row r="899" spans="1:8" ht="15.75" customHeight="1">
      <c r="A899" s="1"/>
      <c r="B899" s="1"/>
      <c r="C899" s="1"/>
      <c r="D899" s="1"/>
      <c r="E899" s="1"/>
      <c r="F899" s="1"/>
      <c r="G899" s="1"/>
      <c r="H899" s="1"/>
    </row>
    <row r="900" spans="1:8" ht="15.75" customHeight="1">
      <c r="A900" s="1"/>
      <c r="B900" s="1"/>
      <c r="C900" s="1"/>
      <c r="D900" s="1"/>
      <c r="E900" s="1"/>
      <c r="F900" s="1"/>
      <c r="G900" s="1"/>
      <c r="H900" s="1"/>
    </row>
    <row r="901" spans="1:8" ht="15.75" customHeight="1">
      <c r="A901" s="1"/>
      <c r="B901" s="1"/>
      <c r="C901" s="1"/>
      <c r="D901" s="1"/>
      <c r="E901" s="1"/>
      <c r="F901" s="1"/>
      <c r="G901" s="1"/>
      <c r="H901" s="1"/>
    </row>
    <row r="902" spans="1:8" ht="15.75" customHeight="1">
      <c r="A902" s="1"/>
      <c r="B902" s="1"/>
      <c r="C902" s="1"/>
      <c r="D902" s="1"/>
      <c r="E902" s="1"/>
      <c r="F902" s="1"/>
      <c r="G902" s="1"/>
      <c r="H902" s="1"/>
    </row>
    <row r="903" spans="1:8" ht="15.75" customHeight="1">
      <c r="A903" s="1"/>
      <c r="B903" s="1"/>
      <c r="C903" s="1"/>
      <c r="D903" s="1"/>
      <c r="E903" s="1"/>
      <c r="F903" s="1"/>
      <c r="G903" s="1"/>
      <c r="H903" s="1"/>
    </row>
    <row r="904" spans="1:8" ht="15.75" customHeight="1">
      <c r="A904" s="1"/>
      <c r="B904" s="1"/>
      <c r="C904" s="1"/>
      <c r="D904" s="1"/>
      <c r="E904" s="1"/>
      <c r="F904" s="1"/>
      <c r="G904" s="1"/>
      <c r="H904" s="1"/>
    </row>
    <row r="905" spans="1:8" ht="15.75" customHeight="1">
      <c r="A905" s="1"/>
      <c r="B905" s="1"/>
      <c r="C905" s="1"/>
      <c r="D905" s="1"/>
      <c r="E905" s="1"/>
      <c r="F905" s="1"/>
      <c r="G905" s="1"/>
      <c r="H905" s="1"/>
    </row>
    <row r="906" spans="1:8" ht="15.75" customHeight="1">
      <c r="A906" s="1"/>
      <c r="B906" s="1"/>
      <c r="C906" s="1"/>
      <c r="D906" s="1"/>
      <c r="E906" s="1"/>
      <c r="F906" s="1"/>
      <c r="G906" s="1"/>
      <c r="H906" s="1"/>
    </row>
    <row r="907" spans="1:8" ht="15.75" customHeight="1">
      <c r="A907" s="1"/>
      <c r="B907" s="1"/>
      <c r="C907" s="1"/>
      <c r="D907" s="1"/>
      <c r="E907" s="1"/>
      <c r="F907" s="1"/>
      <c r="G907" s="1"/>
      <c r="H907" s="1"/>
    </row>
    <row r="908" spans="1:8" ht="15.75" customHeight="1">
      <c r="A908" s="1"/>
      <c r="B908" s="1"/>
      <c r="C908" s="1"/>
      <c r="D908" s="1"/>
      <c r="E908" s="1"/>
      <c r="F908" s="1"/>
      <c r="G908" s="1"/>
      <c r="H908" s="1"/>
    </row>
    <row r="909" spans="1:8" ht="15.75" customHeight="1">
      <c r="A909" s="1"/>
      <c r="B909" s="1"/>
      <c r="C909" s="1"/>
      <c r="D909" s="1"/>
      <c r="E909" s="1"/>
      <c r="F909" s="1"/>
      <c r="G909" s="1"/>
      <c r="H909" s="1"/>
    </row>
    <row r="910" spans="1:8" ht="15.75" customHeight="1">
      <c r="A910" s="1"/>
      <c r="B910" s="1"/>
      <c r="C910" s="1"/>
      <c r="D910" s="1"/>
      <c r="E910" s="1"/>
      <c r="F910" s="1"/>
      <c r="G910" s="1"/>
      <c r="H910" s="1"/>
    </row>
    <row r="911" spans="1:8" ht="15.75" customHeight="1">
      <c r="A911" s="1"/>
      <c r="B911" s="1"/>
      <c r="C911" s="1"/>
      <c r="D911" s="1"/>
      <c r="E911" s="1"/>
      <c r="F911" s="1"/>
      <c r="G911" s="1"/>
      <c r="H911" s="1"/>
    </row>
    <row r="912" spans="1:8" ht="15.75" customHeight="1">
      <c r="A912" s="1"/>
      <c r="B912" s="1"/>
      <c r="C912" s="1"/>
      <c r="D912" s="1"/>
      <c r="E912" s="1"/>
      <c r="F912" s="1"/>
      <c r="G912" s="1"/>
      <c r="H912" s="1"/>
    </row>
    <row r="913" spans="1:8" ht="15.75" customHeight="1">
      <c r="A913" s="1"/>
      <c r="B913" s="1"/>
      <c r="C913" s="1"/>
      <c r="D913" s="1"/>
      <c r="E913" s="1"/>
      <c r="F913" s="1"/>
      <c r="G913" s="1"/>
      <c r="H913" s="1"/>
    </row>
    <row r="914" spans="1:8" ht="15.75" customHeight="1">
      <c r="A914" s="1"/>
      <c r="B914" s="1"/>
      <c r="C914" s="1"/>
      <c r="D914" s="1"/>
      <c r="E914" s="1"/>
      <c r="F914" s="1"/>
      <c r="G914" s="1"/>
      <c r="H914" s="1"/>
    </row>
    <row r="915" spans="1:8" ht="15.75" customHeight="1">
      <c r="A915" s="1"/>
      <c r="B915" s="1"/>
      <c r="C915" s="1"/>
      <c r="D915" s="1"/>
      <c r="E915" s="1"/>
      <c r="F915" s="1"/>
      <c r="G915" s="1"/>
      <c r="H915" s="1"/>
    </row>
    <row r="916" spans="1:8" ht="15.75" customHeight="1">
      <c r="A916" s="1"/>
      <c r="B916" s="1"/>
      <c r="C916" s="1"/>
      <c r="D916" s="1"/>
      <c r="E916" s="1"/>
      <c r="F916" s="1"/>
      <c r="G916" s="1"/>
      <c r="H916" s="1"/>
    </row>
    <row r="917" spans="1:8" ht="15.75" customHeight="1">
      <c r="A917" s="1"/>
      <c r="B917" s="1"/>
      <c r="C917" s="1"/>
      <c r="D917" s="1"/>
      <c r="E917" s="1"/>
      <c r="F917" s="1"/>
      <c r="G917" s="1"/>
      <c r="H917" s="1"/>
    </row>
    <row r="918" spans="1:8" ht="15.75" customHeight="1">
      <c r="A918" s="1"/>
      <c r="B918" s="1"/>
      <c r="C918" s="1"/>
      <c r="D918" s="1"/>
      <c r="E918" s="1"/>
      <c r="F918" s="1"/>
      <c r="G918" s="1"/>
      <c r="H918" s="1"/>
    </row>
    <row r="919" spans="1:8" ht="15.75" customHeight="1">
      <c r="A919" s="1"/>
      <c r="B919" s="1"/>
      <c r="C919" s="1"/>
      <c r="D919" s="1"/>
      <c r="E919" s="1"/>
      <c r="F919" s="1"/>
      <c r="G919" s="1"/>
      <c r="H919" s="1"/>
    </row>
    <row r="920" spans="1:8" ht="15.75" customHeight="1">
      <c r="A920" s="1"/>
      <c r="B920" s="1"/>
      <c r="C920" s="1"/>
      <c r="D920" s="1"/>
      <c r="E920" s="1"/>
      <c r="F920" s="1"/>
      <c r="G920" s="1"/>
      <c r="H920" s="1"/>
    </row>
    <row r="921" spans="1:8" ht="15.75" customHeight="1">
      <c r="A921" s="1"/>
      <c r="B921" s="1"/>
      <c r="C921" s="1"/>
      <c r="D921" s="1"/>
      <c r="E921" s="1"/>
      <c r="F921" s="1"/>
      <c r="G921" s="1"/>
      <c r="H921" s="1"/>
    </row>
    <row r="922" spans="1:8" ht="15.75" customHeight="1">
      <c r="A922" s="1"/>
      <c r="B922" s="1"/>
      <c r="C922" s="1"/>
      <c r="D922" s="1"/>
      <c r="E922" s="1"/>
      <c r="F922" s="1"/>
      <c r="G922" s="1"/>
      <c r="H922" s="1"/>
    </row>
    <row r="923" spans="1:8" ht="15.75" customHeight="1">
      <c r="A923" s="1"/>
      <c r="B923" s="1"/>
      <c r="C923" s="1"/>
      <c r="D923" s="1"/>
      <c r="E923" s="1"/>
      <c r="F923" s="1"/>
      <c r="G923" s="1"/>
      <c r="H923" s="1"/>
    </row>
    <row r="924" spans="1:8" ht="15.75" customHeight="1">
      <c r="A924" s="1"/>
      <c r="B924" s="1"/>
      <c r="C924" s="1"/>
      <c r="D924" s="1"/>
      <c r="E924" s="1"/>
      <c r="F924" s="1"/>
      <c r="G924" s="1"/>
      <c r="H924" s="1"/>
    </row>
    <row r="925" spans="1:8" ht="15.75" customHeight="1">
      <c r="A925" s="1"/>
      <c r="B925" s="1"/>
      <c r="C925" s="1"/>
      <c r="D925" s="1"/>
      <c r="E925" s="1"/>
      <c r="F925" s="1"/>
      <c r="G925" s="1"/>
      <c r="H925" s="1"/>
    </row>
    <row r="926" spans="1:8" ht="15.75" customHeight="1">
      <c r="A926" s="1"/>
      <c r="B926" s="1"/>
      <c r="C926" s="1"/>
      <c r="D926" s="1"/>
      <c r="E926" s="1"/>
      <c r="F926" s="1"/>
      <c r="G926" s="1"/>
      <c r="H926" s="1"/>
    </row>
    <row r="927" spans="1:8" ht="15.75" customHeight="1">
      <c r="A927" s="1"/>
      <c r="B927" s="1"/>
      <c r="C927" s="1"/>
      <c r="D927" s="1"/>
      <c r="E927" s="1"/>
      <c r="F927" s="1"/>
      <c r="G927" s="1"/>
      <c r="H927" s="1"/>
    </row>
    <row r="928" spans="1:8" ht="15.75" customHeight="1">
      <c r="A928" s="1"/>
      <c r="B928" s="1"/>
      <c r="C928" s="1"/>
      <c r="D928" s="1"/>
      <c r="E928" s="1"/>
      <c r="F928" s="1"/>
      <c r="G928" s="1"/>
      <c r="H928" s="1"/>
    </row>
    <row r="929" spans="1:8" ht="15.75" customHeight="1">
      <c r="A929" s="1"/>
      <c r="B929" s="1"/>
      <c r="C929" s="1"/>
      <c r="D929" s="1"/>
      <c r="E929" s="1"/>
      <c r="F929" s="1"/>
      <c r="G929" s="1"/>
      <c r="H929" s="1"/>
    </row>
    <row r="930" spans="1:8" ht="15.75" customHeight="1">
      <c r="A930" s="1"/>
      <c r="B930" s="1"/>
      <c r="C930" s="1"/>
      <c r="D930" s="1"/>
      <c r="E930" s="1"/>
      <c r="F930" s="1"/>
      <c r="G930" s="1"/>
      <c r="H930" s="1"/>
    </row>
    <row r="931" spans="1:8" ht="15.75" customHeight="1">
      <c r="A931" s="1"/>
      <c r="B931" s="1"/>
      <c r="C931" s="1"/>
      <c r="D931" s="1"/>
      <c r="E931" s="1"/>
      <c r="F931" s="1"/>
      <c r="G931" s="1"/>
      <c r="H931" s="1"/>
    </row>
    <row r="932" spans="1:8" ht="15.75" customHeight="1">
      <c r="A932" s="1"/>
      <c r="B932" s="1"/>
      <c r="C932" s="1"/>
      <c r="D932" s="1"/>
      <c r="E932" s="1"/>
      <c r="F932" s="1"/>
      <c r="G932" s="1"/>
      <c r="H932" s="1"/>
    </row>
    <row r="933" spans="1:8" ht="15.75" customHeight="1">
      <c r="A933" s="1"/>
      <c r="B933" s="1"/>
      <c r="C933" s="1"/>
      <c r="D933" s="1"/>
      <c r="E933" s="1"/>
      <c r="F933" s="1"/>
      <c r="G933" s="1"/>
      <c r="H933" s="1"/>
    </row>
    <row r="934" spans="1:8" ht="15.75" customHeight="1">
      <c r="A934" s="1"/>
      <c r="B934" s="1"/>
      <c r="C934" s="1"/>
      <c r="D934" s="1"/>
      <c r="E934" s="1"/>
      <c r="F934" s="1"/>
      <c r="G934" s="1"/>
      <c r="H934" s="1"/>
    </row>
    <row r="935" spans="1:8" ht="15.75" customHeight="1">
      <c r="A935" s="1"/>
      <c r="B935" s="1"/>
      <c r="C935" s="1"/>
      <c r="D935" s="1"/>
      <c r="E935" s="1"/>
      <c r="F935" s="1"/>
      <c r="G935" s="1"/>
      <c r="H935" s="1"/>
    </row>
    <row r="936" spans="1:8" ht="15.75" customHeight="1">
      <c r="A936" s="1"/>
      <c r="B936" s="1"/>
      <c r="C936" s="1"/>
      <c r="D936" s="1"/>
      <c r="E936" s="1"/>
      <c r="F936" s="1"/>
      <c r="G936" s="1"/>
      <c r="H936" s="1"/>
    </row>
    <row r="937" spans="1:8" ht="15.75" customHeight="1">
      <c r="A937" s="1"/>
      <c r="B937" s="1"/>
      <c r="C937" s="1"/>
      <c r="D937" s="1"/>
      <c r="E937" s="1"/>
      <c r="F937" s="1"/>
      <c r="G937" s="1"/>
      <c r="H937" s="1"/>
    </row>
    <row r="938" spans="1:8" ht="15.75" customHeight="1">
      <c r="A938" s="1"/>
      <c r="B938" s="1"/>
      <c r="C938" s="1"/>
      <c r="D938" s="1"/>
      <c r="E938" s="1"/>
      <c r="F938" s="1"/>
      <c r="G938" s="1"/>
      <c r="H938" s="1"/>
    </row>
    <row r="939" spans="1:8" ht="15.75" customHeight="1">
      <c r="A939" s="1"/>
      <c r="B939" s="1"/>
      <c r="C939" s="1"/>
      <c r="D939" s="1"/>
      <c r="E939" s="1"/>
      <c r="F939" s="1"/>
      <c r="G939" s="1"/>
      <c r="H939" s="1"/>
    </row>
    <row r="940" spans="1:8" ht="15.75" customHeight="1">
      <c r="A940" s="1"/>
      <c r="B940" s="1"/>
      <c r="C940" s="1"/>
      <c r="D940" s="1"/>
      <c r="E940" s="1"/>
      <c r="F940" s="1"/>
      <c r="G940" s="1"/>
      <c r="H940" s="1"/>
    </row>
    <row r="941" spans="1:8" ht="15.75" customHeight="1">
      <c r="A941" s="1"/>
      <c r="B941" s="1"/>
      <c r="C941" s="1"/>
      <c r="D941" s="1"/>
      <c r="E941" s="1"/>
      <c r="F941" s="1"/>
      <c r="G941" s="1"/>
      <c r="H941" s="1"/>
    </row>
    <row r="942" spans="1:8" ht="15.75" customHeight="1">
      <c r="A942" s="1"/>
      <c r="B942" s="1"/>
      <c r="C942" s="1"/>
      <c r="D942" s="1"/>
      <c r="E942" s="1"/>
      <c r="F942" s="1"/>
      <c r="G942" s="1"/>
      <c r="H942" s="1"/>
    </row>
    <row r="943" spans="1:8" ht="15.75" customHeight="1">
      <c r="A943" s="1"/>
      <c r="B943" s="1"/>
      <c r="C943" s="1"/>
      <c r="D943" s="1"/>
      <c r="E943" s="1"/>
      <c r="F943" s="1"/>
      <c r="G943" s="1"/>
      <c r="H943" s="1"/>
    </row>
    <row r="944" spans="1:8" ht="15.75" customHeight="1">
      <c r="A944" s="1"/>
      <c r="B944" s="1"/>
      <c r="C944" s="1"/>
      <c r="D944" s="1"/>
      <c r="E944" s="1"/>
      <c r="F944" s="1"/>
      <c r="G944" s="1"/>
      <c r="H944" s="1"/>
    </row>
    <row r="945" spans="1:8" ht="15.75" customHeight="1">
      <c r="A945" s="1"/>
      <c r="B945" s="1"/>
      <c r="C945" s="1"/>
      <c r="D945" s="1"/>
      <c r="E945" s="1"/>
      <c r="F945" s="1"/>
      <c r="G945" s="1"/>
      <c r="H945" s="1"/>
    </row>
    <row r="946" spans="1:8" ht="15.75" customHeight="1">
      <c r="A946" s="1"/>
      <c r="B946" s="1"/>
      <c r="C946" s="1"/>
      <c r="D946" s="1"/>
      <c r="E946" s="1"/>
      <c r="F946" s="1"/>
      <c r="G946" s="1"/>
      <c r="H946" s="1"/>
    </row>
    <row r="947" spans="1:8" ht="15.75" customHeight="1">
      <c r="A947" s="1"/>
      <c r="B947" s="1"/>
      <c r="C947" s="1"/>
      <c r="D947" s="1"/>
      <c r="E947" s="1"/>
      <c r="F947" s="1"/>
      <c r="G947" s="1"/>
      <c r="H947" s="1"/>
    </row>
    <row r="948" spans="1:8" ht="15.75" customHeight="1">
      <c r="A948" s="1"/>
      <c r="B948" s="1"/>
      <c r="C948" s="1"/>
      <c r="D948" s="1"/>
      <c r="E948" s="1"/>
      <c r="F948" s="1"/>
      <c r="G948" s="1"/>
      <c r="H948" s="1"/>
    </row>
    <row r="949" spans="1:8" ht="15.75" customHeight="1">
      <c r="A949" s="1"/>
      <c r="B949" s="1"/>
      <c r="C949" s="1"/>
      <c r="D949" s="1"/>
      <c r="E949" s="1"/>
      <c r="F949" s="1"/>
      <c r="G949" s="1"/>
      <c r="H949" s="1"/>
    </row>
    <row r="950" spans="1:8" ht="15.75" customHeight="1">
      <c r="A950" s="1"/>
      <c r="B950" s="1"/>
      <c r="C950" s="1"/>
      <c r="D950" s="1"/>
      <c r="E950" s="1"/>
      <c r="F950" s="1"/>
      <c r="G950" s="1"/>
      <c r="H950" s="1"/>
    </row>
    <row r="951" spans="1:8" ht="15.75" customHeight="1">
      <c r="A951" s="1"/>
      <c r="B951" s="1"/>
      <c r="C951" s="1"/>
      <c r="D951" s="1"/>
      <c r="E951" s="1"/>
      <c r="F951" s="1"/>
      <c r="G951" s="1"/>
      <c r="H951" s="1"/>
    </row>
    <row r="952" spans="1:8" ht="15.75" customHeight="1">
      <c r="A952" s="1"/>
      <c r="B952" s="1"/>
      <c r="C952" s="1"/>
      <c r="D952" s="1"/>
      <c r="E952" s="1"/>
      <c r="F952" s="1"/>
      <c r="G952" s="1"/>
      <c r="H952" s="1"/>
    </row>
    <row r="953" spans="1:8" ht="15.75" customHeight="1">
      <c r="A953" s="1"/>
      <c r="B953" s="1"/>
      <c r="C953" s="1"/>
      <c r="D953" s="1"/>
      <c r="E953" s="1"/>
      <c r="F953" s="1"/>
      <c r="G953" s="1"/>
      <c r="H953" s="1"/>
    </row>
    <row r="954" spans="1:8" ht="15.75" customHeight="1">
      <c r="A954" s="1"/>
      <c r="B954" s="1"/>
      <c r="C954" s="1"/>
      <c r="D954" s="1"/>
      <c r="E954" s="1"/>
      <c r="F954" s="1"/>
      <c r="G954" s="1"/>
      <c r="H954" s="1"/>
    </row>
    <row r="955" spans="1:8" ht="15.75" customHeight="1">
      <c r="A955" s="1"/>
      <c r="B955" s="1"/>
      <c r="C955" s="1"/>
      <c r="D955" s="1"/>
      <c r="E955" s="1"/>
      <c r="F955" s="1"/>
      <c r="G955" s="1"/>
      <c r="H955" s="1"/>
    </row>
    <row r="956" spans="1:8" ht="15.75" customHeight="1">
      <c r="A956" s="1"/>
      <c r="B956" s="1"/>
      <c r="C956" s="1"/>
      <c r="D956" s="1"/>
      <c r="E956" s="1"/>
      <c r="F956" s="1"/>
      <c r="G956" s="1"/>
      <c r="H956" s="1"/>
    </row>
    <row r="957" spans="1:8" ht="15.75" customHeight="1">
      <c r="A957" s="1"/>
      <c r="B957" s="1"/>
      <c r="C957" s="1"/>
      <c r="D957" s="1"/>
      <c r="E957" s="1"/>
      <c r="F957" s="1"/>
      <c r="G957" s="1"/>
      <c r="H957" s="1"/>
    </row>
    <row r="958" spans="1:8" ht="15.75" customHeight="1">
      <c r="A958" s="1"/>
      <c r="B958" s="1"/>
      <c r="C958" s="1"/>
      <c r="D958" s="1"/>
      <c r="E958" s="1"/>
      <c r="F958" s="1"/>
      <c r="G958" s="1"/>
      <c r="H958" s="1"/>
    </row>
    <row r="959" spans="1:8" ht="15.75" customHeight="1">
      <c r="A959" s="1"/>
      <c r="B959" s="1"/>
      <c r="C959" s="1"/>
      <c r="D959" s="1"/>
      <c r="E959" s="1"/>
      <c r="F959" s="1"/>
      <c r="G959" s="1"/>
      <c r="H959" s="1"/>
    </row>
    <row r="960" spans="1:8" ht="15.75" customHeight="1">
      <c r="A960" s="1"/>
      <c r="B960" s="1"/>
      <c r="C960" s="1"/>
      <c r="D960" s="1"/>
      <c r="E960" s="1"/>
      <c r="F960" s="1"/>
      <c r="G960" s="1"/>
      <c r="H960" s="1"/>
    </row>
    <row r="961" spans="1:8" ht="15.75" customHeight="1">
      <c r="A961" s="1"/>
      <c r="B961" s="1"/>
      <c r="C961" s="1"/>
      <c r="D961" s="1"/>
      <c r="E961" s="1"/>
      <c r="F961" s="1"/>
      <c r="G961" s="1"/>
      <c r="H961" s="1"/>
    </row>
    <row r="962" spans="1:8" ht="15.75" customHeight="1">
      <c r="A962" s="1"/>
      <c r="B962" s="1"/>
      <c r="C962" s="1"/>
      <c r="D962" s="1"/>
      <c r="E962" s="1"/>
      <c r="F962" s="1"/>
      <c r="G962" s="1"/>
      <c r="H962" s="1"/>
    </row>
    <row r="963" spans="1:8" ht="15.75" customHeight="1">
      <c r="A963" s="1"/>
      <c r="B963" s="1"/>
      <c r="C963" s="1"/>
      <c r="D963" s="1"/>
      <c r="E963" s="1"/>
      <c r="F963" s="1"/>
      <c r="G963" s="1"/>
      <c r="H963" s="1"/>
    </row>
    <row r="964" spans="1:8" ht="15.75" customHeight="1">
      <c r="A964" s="1"/>
      <c r="B964" s="1"/>
      <c r="C964" s="1"/>
      <c r="D964" s="1"/>
      <c r="E964" s="1"/>
      <c r="F964" s="1"/>
      <c r="G964" s="1"/>
      <c r="H964" s="1"/>
    </row>
    <row r="965" spans="1:8" ht="15.75" customHeight="1">
      <c r="A965" s="1"/>
      <c r="B965" s="1"/>
      <c r="C965" s="1"/>
      <c r="D965" s="1"/>
      <c r="E965" s="1"/>
      <c r="F965" s="1"/>
      <c r="G965" s="1"/>
      <c r="H965" s="1"/>
    </row>
    <row r="966" spans="1:8" ht="15.75" customHeight="1">
      <c r="A966" s="1"/>
      <c r="B966" s="1"/>
      <c r="C966" s="1"/>
      <c r="D966" s="1"/>
      <c r="E966" s="1"/>
      <c r="F966" s="1"/>
      <c r="G966" s="1"/>
      <c r="H966" s="1"/>
    </row>
    <row r="967" spans="1:8" ht="15.75" customHeight="1">
      <c r="A967" s="1"/>
      <c r="B967" s="1"/>
      <c r="C967" s="1"/>
      <c r="D967" s="1"/>
      <c r="E967" s="1"/>
      <c r="F967" s="1"/>
      <c r="G967" s="1"/>
      <c r="H967" s="1"/>
    </row>
    <row r="968" spans="1:8" ht="15.75" customHeight="1">
      <c r="A968" s="1"/>
      <c r="B968" s="1"/>
      <c r="C968" s="1"/>
      <c r="D968" s="1"/>
      <c r="E968" s="1"/>
      <c r="F968" s="1"/>
      <c r="G968" s="1"/>
      <c r="H968" s="1"/>
    </row>
    <row r="969" spans="1:8" ht="15.75" customHeight="1">
      <c r="A969" s="1"/>
      <c r="B969" s="1"/>
      <c r="C969" s="1"/>
      <c r="D969" s="1"/>
      <c r="E969" s="1"/>
      <c r="F969" s="1"/>
      <c r="G969" s="1"/>
      <c r="H969" s="1"/>
    </row>
    <row r="970" spans="1:8" ht="15.75" customHeight="1">
      <c r="A970" s="1"/>
      <c r="B970" s="1"/>
      <c r="C970" s="1"/>
      <c r="D970" s="1"/>
      <c r="E970" s="1"/>
      <c r="F970" s="1"/>
      <c r="G970" s="1"/>
      <c r="H970" s="1"/>
    </row>
    <row r="971" spans="1:8" ht="15.75" customHeight="1">
      <c r="A971" s="1"/>
      <c r="B971" s="1"/>
      <c r="C971" s="1"/>
      <c r="D971" s="1"/>
      <c r="E971" s="1"/>
      <c r="F971" s="1"/>
      <c r="G971" s="1"/>
      <c r="H971" s="1"/>
    </row>
    <row r="972" spans="1:8" ht="15.75" customHeight="1">
      <c r="A972" s="1"/>
      <c r="B972" s="1"/>
      <c r="C972" s="1"/>
      <c r="D972" s="1"/>
      <c r="E972" s="1"/>
      <c r="F972" s="1"/>
      <c r="G972" s="1"/>
      <c r="H972" s="1"/>
    </row>
    <row r="973" spans="1:8" ht="15.75" customHeight="1">
      <c r="A973" s="1"/>
      <c r="B973" s="1"/>
      <c r="C973" s="1"/>
      <c r="D973" s="1"/>
      <c r="E973" s="1"/>
      <c r="F973" s="1"/>
      <c r="G973" s="1"/>
      <c r="H973" s="1"/>
    </row>
    <row r="974" spans="1:8" ht="15.75" customHeight="1">
      <c r="A974" s="1"/>
      <c r="B974" s="1"/>
      <c r="C974" s="1"/>
      <c r="D974" s="1"/>
      <c r="E974" s="1"/>
      <c r="F974" s="1"/>
      <c r="G974" s="1"/>
      <c r="H974" s="1"/>
    </row>
    <row r="975" spans="1:8" ht="15.75" customHeight="1">
      <c r="A975" s="1"/>
      <c r="B975" s="1"/>
      <c r="C975" s="1"/>
      <c r="D975" s="1"/>
      <c r="E975" s="1"/>
      <c r="F975" s="1"/>
      <c r="G975" s="1"/>
      <c r="H975" s="1"/>
    </row>
    <row r="976" spans="1:8" ht="15.75" customHeight="1">
      <c r="A976" s="1"/>
      <c r="B976" s="1"/>
      <c r="C976" s="1"/>
      <c r="D976" s="1"/>
      <c r="E976" s="1"/>
      <c r="F976" s="1"/>
      <c r="G976" s="1"/>
      <c r="H976" s="1"/>
    </row>
    <row r="977" spans="1:8" ht="15.75" customHeight="1">
      <c r="A977" s="1"/>
      <c r="B977" s="1"/>
      <c r="C977" s="1"/>
      <c r="D977" s="1"/>
      <c r="E977" s="1"/>
      <c r="F977" s="1"/>
      <c r="G977" s="1"/>
      <c r="H977" s="1"/>
    </row>
    <row r="978" spans="1:8" ht="15.75" customHeight="1">
      <c r="A978" s="1"/>
      <c r="B978" s="1"/>
      <c r="C978" s="1"/>
      <c r="D978" s="1"/>
      <c r="E978" s="1"/>
      <c r="F978" s="1"/>
      <c r="G978" s="1"/>
      <c r="H978" s="1"/>
    </row>
    <row r="979" spans="1:8" ht="15.75" customHeight="1">
      <c r="A979" s="1"/>
      <c r="B979" s="1"/>
      <c r="C979" s="1"/>
      <c r="D979" s="1"/>
      <c r="E979" s="1"/>
      <c r="F979" s="1"/>
      <c r="G979" s="1"/>
      <c r="H979" s="1"/>
    </row>
    <row r="980" spans="1:8" ht="15.75" customHeight="1">
      <c r="A980" s="1"/>
      <c r="B980" s="1"/>
      <c r="C980" s="1"/>
      <c r="D980" s="1"/>
      <c r="E980" s="1"/>
      <c r="F980" s="1"/>
      <c r="G980" s="1"/>
      <c r="H980" s="1"/>
    </row>
    <row r="981" spans="1:8" ht="15.75" customHeight="1">
      <c r="A981" s="1"/>
      <c r="B981" s="1"/>
      <c r="C981" s="1"/>
      <c r="D981" s="1"/>
      <c r="E981" s="1"/>
      <c r="F981" s="1"/>
      <c r="G981" s="1"/>
      <c r="H981" s="1"/>
    </row>
    <row r="982" spans="1:8" ht="15.75" customHeight="1">
      <c r="A982" s="1"/>
      <c r="B982" s="1"/>
      <c r="C982" s="1"/>
      <c r="D982" s="1"/>
      <c r="E982" s="1"/>
      <c r="F982" s="1"/>
      <c r="G982" s="1"/>
      <c r="H982" s="1"/>
    </row>
    <row r="983" spans="1:8" ht="15.75" customHeight="1">
      <c r="A983" s="1"/>
      <c r="B983" s="1"/>
      <c r="C983" s="1"/>
      <c r="D983" s="1"/>
      <c r="E983" s="1"/>
      <c r="F983" s="1"/>
      <c r="G983" s="1"/>
      <c r="H983" s="1"/>
    </row>
    <row r="984" spans="1:8" ht="15.75" customHeight="1">
      <c r="A984" s="1"/>
      <c r="B984" s="1"/>
      <c r="C984" s="1"/>
      <c r="D984" s="1"/>
      <c r="E984" s="1"/>
      <c r="F984" s="1"/>
      <c r="G984" s="1"/>
      <c r="H984" s="1"/>
    </row>
    <row r="985" spans="1:8" ht="15.75" customHeight="1">
      <c r="A985" s="1"/>
      <c r="B985" s="1"/>
      <c r="C985" s="1"/>
      <c r="D985" s="1"/>
      <c r="E985" s="1"/>
      <c r="F985" s="1"/>
      <c r="G985" s="1"/>
      <c r="H985" s="1"/>
    </row>
    <row r="986" spans="1:8" ht="15.75" customHeight="1">
      <c r="A986" s="1"/>
      <c r="B986" s="1"/>
      <c r="C986" s="1"/>
      <c r="D986" s="1"/>
      <c r="E986" s="1"/>
      <c r="F986" s="1"/>
      <c r="G986" s="1"/>
      <c r="H986" s="1"/>
    </row>
    <row r="987" spans="1:8" ht="15.75" customHeight="1">
      <c r="A987" s="1"/>
      <c r="B987" s="1"/>
      <c r="C987" s="1"/>
      <c r="D987" s="1"/>
      <c r="E987" s="1"/>
      <c r="F987" s="1"/>
      <c r="G987" s="1"/>
      <c r="H987" s="1"/>
    </row>
    <row r="988" spans="1:8" ht="15.75" customHeight="1">
      <c r="A988" s="1"/>
      <c r="B988" s="1"/>
      <c r="C988" s="1"/>
      <c r="D988" s="1"/>
      <c r="E988" s="1"/>
      <c r="F988" s="1"/>
      <c r="G988" s="1"/>
      <c r="H988" s="1"/>
    </row>
    <row r="989" spans="1:8" ht="15.75" customHeight="1">
      <c r="A989" s="1"/>
      <c r="B989" s="1"/>
      <c r="C989" s="1"/>
      <c r="D989" s="1"/>
      <c r="E989" s="1"/>
      <c r="F989" s="1"/>
      <c r="G989" s="1"/>
      <c r="H989" s="1"/>
    </row>
    <row r="990" spans="1:8" ht="15.75" customHeight="1">
      <c r="A990" s="1"/>
      <c r="B990" s="1"/>
      <c r="C990" s="1"/>
      <c r="D990" s="1"/>
      <c r="E990" s="1"/>
      <c r="F990" s="1"/>
      <c r="G990" s="1"/>
      <c r="H990" s="1"/>
    </row>
    <row r="991" spans="1:8" ht="15.75" customHeight="1">
      <c r="A991" s="1"/>
      <c r="B991" s="1"/>
      <c r="C991" s="1"/>
      <c r="D991" s="1"/>
      <c r="E991" s="1"/>
      <c r="F991" s="1"/>
      <c r="G991" s="1"/>
      <c r="H991" s="1"/>
    </row>
    <row r="992" spans="1:8" ht="15.75" customHeight="1">
      <c r="A992" s="1"/>
      <c r="B992" s="1"/>
      <c r="C992" s="1"/>
      <c r="D992" s="1"/>
      <c r="E992" s="1"/>
      <c r="F992" s="1"/>
      <c r="G992" s="1"/>
      <c r="H992" s="1"/>
    </row>
    <row r="993" spans="1:8" ht="15.75" customHeight="1">
      <c r="A993" s="1"/>
      <c r="B993" s="1"/>
      <c r="C993" s="1"/>
      <c r="D993" s="1"/>
      <c r="E993" s="1"/>
      <c r="F993" s="1"/>
      <c r="G993" s="1"/>
      <c r="H993" s="1"/>
    </row>
    <row r="994" spans="1:8" ht="15.75" customHeight="1">
      <c r="A994" s="1"/>
      <c r="B994" s="1"/>
      <c r="C994" s="1"/>
      <c r="D994" s="1"/>
      <c r="E994" s="1"/>
      <c r="F994" s="1"/>
      <c r="G994" s="1"/>
      <c r="H994" s="1"/>
    </row>
    <row r="995" spans="1:8" ht="15.75" customHeight="1">
      <c r="A995" s="1"/>
      <c r="B995" s="1"/>
      <c r="C995" s="1"/>
      <c r="D995" s="1"/>
      <c r="E995" s="1"/>
      <c r="F995" s="1"/>
      <c r="G995" s="1"/>
      <c r="H995" s="1"/>
    </row>
    <row r="996" spans="1:8" ht="15.75" customHeight="1">
      <c r="A996" s="1"/>
      <c r="B996" s="1"/>
      <c r="C996" s="1"/>
      <c r="D996" s="1"/>
      <c r="E996" s="1"/>
      <c r="F996" s="1"/>
      <c r="G996" s="1"/>
      <c r="H996" s="1"/>
    </row>
  </sheetData>
  <mergeCells count="48">
    <mergeCell ref="A17:AV17"/>
    <mergeCell ref="A24:AV24"/>
    <mergeCell ref="A26:AV26"/>
    <mergeCell ref="A25:AV25"/>
    <mergeCell ref="A27:AV27"/>
    <mergeCell ref="A18:AV18"/>
    <mergeCell ref="A19:AV19"/>
    <mergeCell ref="A20:AV20"/>
    <mergeCell ref="A23:AV23"/>
    <mergeCell ref="A22:AV22"/>
    <mergeCell ref="A21:AV21"/>
    <mergeCell ref="S11:U11"/>
    <mergeCell ref="A14:AV14"/>
    <mergeCell ref="A13:AV13"/>
    <mergeCell ref="A15:AV15"/>
    <mergeCell ref="A16:AV16"/>
    <mergeCell ref="X11:Z11"/>
    <mergeCell ref="J11:K11"/>
    <mergeCell ref="A5:AV5"/>
    <mergeCell ref="A1:AV1"/>
    <mergeCell ref="A2:AV2"/>
    <mergeCell ref="A3:AV4"/>
    <mergeCell ref="AQ11:AS11"/>
    <mergeCell ref="AT11:AV11"/>
    <mergeCell ref="A7:AV7"/>
    <mergeCell ref="AC11:AE11"/>
    <mergeCell ref="AG11:AH11"/>
    <mergeCell ref="AI11:AJ11"/>
    <mergeCell ref="AO11:AP11"/>
    <mergeCell ref="L11:M11"/>
    <mergeCell ref="N11:P11"/>
    <mergeCell ref="Q11:R11"/>
    <mergeCell ref="A8:AV8"/>
    <mergeCell ref="A9:M9"/>
    <mergeCell ref="N9:AE9"/>
    <mergeCell ref="AK11:AN11"/>
    <mergeCell ref="AF10:AN10"/>
    <mergeCell ref="AF9:AV9"/>
    <mergeCell ref="A10:I10"/>
    <mergeCell ref="J10:M10"/>
    <mergeCell ref="N10:U10"/>
    <mergeCell ref="V10:AE10"/>
    <mergeCell ref="AO10:AV10"/>
    <mergeCell ref="V11:W11"/>
    <mergeCell ref="A11:B11"/>
    <mergeCell ref="C11:D11"/>
    <mergeCell ref="E11:F11"/>
    <mergeCell ref="G11:I11"/>
  </mergeCells>
  <conditionalFormatting sqref="A12:M12">
    <cfRule type="cellIs" dxfId="62" priority="1" stopIfTrue="1" operator="between">
      <formula>6.8</formula>
      <formula>10</formula>
    </cfRule>
  </conditionalFormatting>
  <conditionalFormatting sqref="A12:M12">
    <cfRule type="cellIs" dxfId="61" priority="2" stopIfTrue="1" operator="between">
      <formula>5</formula>
      <formula>6.7</formula>
    </cfRule>
  </conditionalFormatting>
  <conditionalFormatting sqref="A12:M12">
    <cfRule type="cellIs" dxfId="60" priority="3" stopIfTrue="1" operator="between">
      <formula>3.3</formula>
      <formula>4.9</formula>
    </cfRule>
  </conditionalFormatting>
  <conditionalFormatting sqref="A12:M12">
    <cfRule type="cellIs" dxfId="59" priority="4" stopIfTrue="1" operator="between">
      <formula>2.1</formula>
      <formula>3.2</formula>
    </cfRule>
  </conditionalFormatting>
  <conditionalFormatting sqref="A12:M12">
    <cfRule type="cellIs" dxfId="58" priority="5" stopIfTrue="1" operator="between">
      <formula>0</formula>
      <formula>2</formula>
    </cfRule>
  </conditionalFormatting>
  <hyperlinks>
    <hyperlink ref="A5" location="Table of Contents!A1" display="(table of Contents)" xr:uid="{00000000-0004-0000-0000-000000000000}"/>
    <hyperlink ref="A16" r:id="rId1" xr:uid="{00000000-0004-0000-0000-000001000000}"/>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sheetPr>
  <dimension ref="A1:H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42578125" customWidth="1"/>
    <col min="2" max="3" width="8.5703125" customWidth="1"/>
    <col min="4" max="7" width="11.5703125" customWidth="1"/>
    <col min="8" max="8" width="8.5703125" customWidth="1"/>
    <col min="9" max="26" width="8.7109375" customWidth="1"/>
  </cols>
  <sheetData>
    <row r="1" spans="1:8" ht="104.25">
      <c r="A1" s="333" t="s">
        <v>38</v>
      </c>
      <c r="B1" s="333" t="s">
        <v>702</v>
      </c>
      <c r="C1" s="333" t="s">
        <v>702</v>
      </c>
      <c r="D1" s="333" t="s">
        <v>75</v>
      </c>
      <c r="E1" s="333" t="s">
        <v>75</v>
      </c>
      <c r="F1" s="333" t="s">
        <v>76</v>
      </c>
      <c r="G1" s="333" t="s">
        <v>76</v>
      </c>
      <c r="H1" s="333" t="s">
        <v>703</v>
      </c>
    </row>
    <row r="2" spans="1:8">
      <c r="A2" s="106" t="s">
        <v>108</v>
      </c>
      <c r="B2" s="334">
        <f>'Imputed and missing data hidden'!BK2</f>
        <v>1</v>
      </c>
      <c r="C2" s="335">
        <f t="shared" ref="C2:C52" si="0">IF(B2&gt;B$58,10,10-(B$58-B2)/(B$58-B$57)*10)</f>
        <v>0.83333333333333393</v>
      </c>
      <c r="D2" s="335">
        <f>'Indicator Date hidden2'!BI3</f>
        <v>0.24561403508771928</v>
      </c>
      <c r="E2" s="335">
        <f t="shared" ref="E2:E52" si="1">IF(D2&gt;D$58,10,10-(D$58-D2)/(D$58-D$57)*10)</f>
        <v>1.0298895386614699</v>
      </c>
      <c r="F2" s="335">
        <f>'Indicator Geographical level'!BP5</f>
        <v>1.2592592592592593</v>
      </c>
      <c r="G2" s="335">
        <f t="shared" ref="G2:G52" si="2">IF(F2&lt;F$57,10,IF(F2&gt;F$58,0,(F$58-F2)/(F$58-F$57)*10))</f>
        <v>0</v>
      </c>
      <c r="H2" s="335">
        <f t="shared" ref="H2:H52" si="3">ROUND((10-GEOMEAN(((10-C2)/10*9+1),((10-E2)/10*9+1),((10-G2)/10*9+1)))/9*10,1)</f>
        <v>0.6</v>
      </c>
    </row>
    <row r="3" spans="1:8">
      <c r="A3" s="106" t="s">
        <v>94</v>
      </c>
      <c r="B3" s="334">
        <f>'Imputed and missing data hidden'!BK3</f>
        <v>1</v>
      </c>
      <c r="C3" s="335">
        <f t="shared" si="0"/>
        <v>0.83333333333333393</v>
      </c>
      <c r="D3" s="335">
        <f>'Indicator Date hidden2'!BI4</f>
        <v>0.24561403508771928</v>
      </c>
      <c r="E3" s="335">
        <f t="shared" si="1"/>
        <v>1.0298895386614699</v>
      </c>
      <c r="F3" s="335">
        <f>'Indicator Geographical level'!BP6</f>
        <v>1.2592592592592593</v>
      </c>
      <c r="G3" s="335">
        <f t="shared" si="2"/>
        <v>0</v>
      </c>
      <c r="H3" s="335">
        <f t="shared" si="3"/>
        <v>0.6</v>
      </c>
    </row>
    <row r="4" spans="1:8">
      <c r="A4" s="106" t="s">
        <v>86</v>
      </c>
      <c r="B4" s="334">
        <f>'Imputed and missing data hidden'!BK4</f>
        <v>1</v>
      </c>
      <c r="C4" s="335">
        <f t="shared" si="0"/>
        <v>0.83333333333333393</v>
      </c>
      <c r="D4" s="335">
        <f>'Indicator Date hidden2'!BI5</f>
        <v>0.24561403508771928</v>
      </c>
      <c r="E4" s="335">
        <f t="shared" si="1"/>
        <v>1.0298895386614699</v>
      </c>
      <c r="F4" s="335">
        <f>'Indicator Geographical level'!BP7</f>
        <v>1.2592592592592593</v>
      </c>
      <c r="G4" s="335">
        <f t="shared" si="2"/>
        <v>0</v>
      </c>
      <c r="H4" s="335">
        <f t="shared" si="3"/>
        <v>0.6</v>
      </c>
    </row>
    <row r="5" spans="1:8">
      <c r="A5" s="106" t="s">
        <v>116</v>
      </c>
      <c r="B5" s="334">
        <f>'Imputed and missing data hidden'!BK5</f>
        <v>2</v>
      </c>
      <c r="C5" s="335">
        <f t="shared" si="0"/>
        <v>1.6666666666666661</v>
      </c>
      <c r="D5" s="335">
        <f>'Indicator Date hidden2'!BI6</f>
        <v>0.24561403508771928</v>
      </c>
      <c r="E5" s="335">
        <f t="shared" si="1"/>
        <v>1.0298895386614699</v>
      </c>
      <c r="F5" s="335">
        <f>'Indicator Geographical level'!BP8</f>
        <v>1.2592592592592593</v>
      </c>
      <c r="G5" s="335">
        <f t="shared" si="2"/>
        <v>0</v>
      </c>
      <c r="H5" s="335">
        <f t="shared" si="3"/>
        <v>0.9</v>
      </c>
    </row>
    <row r="6" spans="1:8">
      <c r="A6" s="106" t="s">
        <v>118</v>
      </c>
      <c r="B6" s="334">
        <f>'Imputed and missing data hidden'!BK5</f>
        <v>2</v>
      </c>
      <c r="C6" s="335">
        <f t="shared" si="0"/>
        <v>1.6666666666666661</v>
      </c>
      <c r="D6" s="335">
        <f>'Indicator Date hidden2'!BI6</f>
        <v>0.24561403508771928</v>
      </c>
      <c r="E6" s="335">
        <f t="shared" si="1"/>
        <v>1.0298895386614699</v>
      </c>
      <c r="F6" s="335">
        <f>'Indicator Geographical level'!BP9</f>
        <v>1.2592592592592593</v>
      </c>
      <c r="G6" s="335">
        <f t="shared" si="2"/>
        <v>0</v>
      </c>
      <c r="H6" s="335">
        <f t="shared" si="3"/>
        <v>0.9</v>
      </c>
    </row>
    <row r="7" spans="1:8">
      <c r="A7" s="106" t="s">
        <v>96</v>
      </c>
      <c r="B7" s="334">
        <f>'Imputed and missing data hidden'!BK7</f>
        <v>2</v>
      </c>
      <c r="C7" s="335">
        <f t="shared" si="0"/>
        <v>1.6666666666666661</v>
      </c>
      <c r="D7" s="335">
        <f>'Indicator Date hidden2'!BI8</f>
        <v>0.24561403508771928</v>
      </c>
      <c r="E7" s="335">
        <f t="shared" si="1"/>
        <v>1.0298895386614699</v>
      </c>
      <c r="F7" s="335">
        <f>'Indicator Geographical level'!BP10</f>
        <v>1.2592592592592593</v>
      </c>
      <c r="G7" s="335">
        <f t="shared" si="2"/>
        <v>0</v>
      </c>
      <c r="H7" s="335">
        <f t="shared" si="3"/>
        <v>0.9</v>
      </c>
    </row>
    <row r="8" spans="1:8">
      <c r="A8" s="106" t="s">
        <v>98</v>
      </c>
      <c r="B8" s="334">
        <f>'Imputed and missing data hidden'!BK8</f>
        <v>1</v>
      </c>
      <c r="C8" s="335">
        <f t="shared" si="0"/>
        <v>0.83333333333333393</v>
      </c>
      <c r="D8" s="335">
        <f>'Indicator Date hidden2'!BI9</f>
        <v>0.24561403508771928</v>
      </c>
      <c r="E8" s="335">
        <f t="shared" si="1"/>
        <v>1.0298895386614699</v>
      </c>
      <c r="F8" s="335">
        <f>'Indicator Geographical level'!BP11</f>
        <v>1.2592592592592593</v>
      </c>
      <c r="G8" s="335">
        <f t="shared" si="2"/>
        <v>0</v>
      </c>
      <c r="H8" s="335">
        <f t="shared" si="3"/>
        <v>0.6</v>
      </c>
    </row>
    <row r="9" spans="1:8">
      <c r="A9" s="106" t="s">
        <v>110</v>
      </c>
      <c r="B9" s="334">
        <f>'Imputed and missing data hidden'!BK9</f>
        <v>1</v>
      </c>
      <c r="C9" s="335">
        <f t="shared" si="0"/>
        <v>0.83333333333333393</v>
      </c>
      <c r="D9" s="335">
        <f>'Indicator Date hidden2'!BI10</f>
        <v>0.24561403508771928</v>
      </c>
      <c r="E9" s="335">
        <f t="shared" si="1"/>
        <v>1.0298895386614699</v>
      </c>
      <c r="F9" s="335">
        <f>'Indicator Geographical level'!BP12</f>
        <v>1.2592592592592593</v>
      </c>
      <c r="G9" s="335">
        <f t="shared" si="2"/>
        <v>0</v>
      </c>
      <c r="H9" s="335">
        <f t="shared" si="3"/>
        <v>0.6</v>
      </c>
    </row>
    <row r="10" spans="1:8">
      <c r="A10" s="106" t="s">
        <v>90</v>
      </c>
      <c r="B10" s="334">
        <f>'Imputed and missing data hidden'!BK10</f>
        <v>2</v>
      </c>
      <c r="C10" s="335">
        <f t="shared" si="0"/>
        <v>1.6666666666666661</v>
      </c>
      <c r="D10" s="335">
        <f>'Indicator Date hidden2'!BI11</f>
        <v>0.24561403508771928</v>
      </c>
      <c r="E10" s="335">
        <f t="shared" si="1"/>
        <v>1.0298895386614699</v>
      </c>
      <c r="F10" s="335">
        <f>'Indicator Geographical level'!BP13</f>
        <v>1.2592592592592593</v>
      </c>
      <c r="G10" s="335">
        <f t="shared" si="2"/>
        <v>0</v>
      </c>
      <c r="H10" s="335">
        <f t="shared" si="3"/>
        <v>0.9</v>
      </c>
    </row>
    <row r="11" spans="1:8">
      <c r="A11" s="106" t="s">
        <v>88</v>
      </c>
      <c r="B11" s="334">
        <f>'Imputed and missing data hidden'!BK11</f>
        <v>2</v>
      </c>
      <c r="C11" s="335">
        <f t="shared" si="0"/>
        <v>1.6666666666666661</v>
      </c>
      <c r="D11" s="335">
        <f>'Indicator Date hidden2'!BI12</f>
        <v>0.24561403508771928</v>
      </c>
      <c r="E11" s="335">
        <f t="shared" si="1"/>
        <v>1.0298895386614699</v>
      </c>
      <c r="F11" s="335">
        <f>'Indicator Geographical level'!BP14</f>
        <v>1.2592592592592593</v>
      </c>
      <c r="G11" s="335">
        <f t="shared" si="2"/>
        <v>0</v>
      </c>
      <c r="H11" s="335">
        <f t="shared" si="3"/>
        <v>0.9</v>
      </c>
    </row>
    <row r="12" spans="1:8">
      <c r="A12" s="106" t="s">
        <v>100</v>
      </c>
      <c r="B12" s="334">
        <f>'Imputed and missing data hidden'!BK12</f>
        <v>2</v>
      </c>
      <c r="C12" s="335">
        <f t="shared" si="0"/>
        <v>1.6666666666666661</v>
      </c>
      <c r="D12" s="335">
        <f>'Indicator Date hidden2'!BI13</f>
        <v>0.2807017543859649</v>
      </c>
      <c r="E12" s="335">
        <f t="shared" si="1"/>
        <v>1.6796621182586104</v>
      </c>
      <c r="F12" s="335">
        <f>'Indicator Geographical level'!BP15</f>
        <v>1.2592592592592593</v>
      </c>
      <c r="G12" s="335">
        <f t="shared" si="2"/>
        <v>0</v>
      </c>
      <c r="H12" s="335">
        <f t="shared" si="3"/>
        <v>1.1000000000000001</v>
      </c>
    </row>
    <row r="13" spans="1:8">
      <c r="A13" s="106" t="s">
        <v>102</v>
      </c>
      <c r="B13" s="334">
        <f>'Imputed and missing data hidden'!BK13</f>
        <v>2</v>
      </c>
      <c r="C13" s="335">
        <f t="shared" si="0"/>
        <v>1.6666666666666661</v>
      </c>
      <c r="D13" s="335">
        <f>'Indicator Date hidden2'!BI14</f>
        <v>0.24561403508771928</v>
      </c>
      <c r="E13" s="335">
        <f t="shared" si="1"/>
        <v>1.0298895386614699</v>
      </c>
      <c r="F13" s="335">
        <f>'Indicator Geographical level'!BP16</f>
        <v>1.2592592592592593</v>
      </c>
      <c r="G13" s="335">
        <f t="shared" si="2"/>
        <v>0</v>
      </c>
      <c r="H13" s="335">
        <f t="shared" si="3"/>
        <v>0.9</v>
      </c>
    </row>
    <row r="14" spans="1:8">
      <c r="A14" s="106" t="s">
        <v>114</v>
      </c>
      <c r="B14" s="334">
        <f>'Imputed and missing data hidden'!BK14</f>
        <v>2</v>
      </c>
      <c r="C14" s="335">
        <f t="shared" si="0"/>
        <v>1.6666666666666661</v>
      </c>
      <c r="D14" s="335">
        <f>'Indicator Date hidden2'!BI15</f>
        <v>0.24561403508771928</v>
      </c>
      <c r="E14" s="335">
        <f t="shared" si="1"/>
        <v>1.0298895386614699</v>
      </c>
      <c r="F14" s="335">
        <f>'Indicator Geographical level'!BP17</f>
        <v>1.2592592592592593</v>
      </c>
      <c r="G14" s="335">
        <f t="shared" si="2"/>
        <v>0</v>
      </c>
      <c r="H14" s="335">
        <f t="shared" si="3"/>
        <v>0.9</v>
      </c>
    </row>
    <row r="15" spans="1:8">
      <c r="A15" s="106" t="s">
        <v>112</v>
      </c>
      <c r="B15" s="334">
        <f>'Imputed and missing data hidden'!BK15</f>
        <v>5</v>
      </c>
      <c r="C15" s="335">
        <f t="shared" si="0"/>
        <v>4.1666666666666661</v>
      </c>
      <c r="D15" s="335">
        <f>'Indicator Date hidden2'!BI16</f>
        <v>0.25</v>
      </c>
      <c r="E15" s="335">
        <f t="shared" si="1"/>
        <v>1.1111111111111107</v>
      </c>
      <c r="F15" s="335">
        <f>'Indicator Geographical level'!BP18</f>
        <v>1.1851851851851851</v>
      </c>
      <c r="G15" s="335">
        <f t="shared" si="2"/>
        <v>0.37037037037037096</v>
      </c>
      <c r="H15" s="335">
        <f t="shared" si="3"/>
        <v>2</v>
      </c>
    </row>
    <row r="16" spans="1:8">
      <c r="A16" s="106" t="s">
        <v>92</v>
      </c>
      <c r="B16" s="334">
        <f>'Imputed and missing data hidden'!BK16</f>
        <v>2</v>
      </c>
      <c r="C16" s="335">
        <f t="shared" si="0"/>
        <v>1.6666666666666661</v>
      </c>
      <c r="D16" s="335">
        <f>'Indicator Date hidden2'!BI17</f>
        <v>0.24561403508771928</v>
      </c>
      <c r="E16" s="335">
        <f t="shared" si="1"/>
        <v>1.0298895386614699</v>
      </c>
      <c r="F16" s="335">
        <f>'Indicator Geographical level'!BP19</f>
        <v>1.2592592592592593</v>
      </c>
      <c r="G16" s="335">
        <f t="shared" si="2"/>
        <v>0</v>
      </c>
      <c r="H16" s="335">
        <f t="shared" si="3"/>
        <v>0.9</v>
      </c>
    </row>
    <row r="17" spans="1:8">
      <c r="A17" s="106" t="s">
        <v>104</v>
      </c>
      <c r="B17" s="334">
        <f>'Imputed and missing data hidden'!BK17</f>
        <v>2</v>
      </c>
      <c r="C17" s="335">
        <f t="shared" si="0"/>
        <v>1.6666666666666661</v>
      </c>
      <c r="D17" s="335">
        <f>'Indicator Date hidden2'!BI18</f>
        <v>0.24561403508771928</v>
      </c>
      <c r="E17" s="335">
        <f t="shared" si="1"/>
        <v>1.0298895386614699</v>
      </c>
      <c r="F17" s="335">
        <f>'Indicator Geographical level'!BP20</f>
        <v>1.2592592592592593</v>
      </c>
      <c r="G17" s="335">
        <f t="shared" si="2"/>
        <v>0</v>
      </c>
      <c r="H17" s="335">
        <f t="shared" si="3"/>
        <v>0.9</v>
      </c>
    </row>
    <row r="18" spans="1:8">
      <c r="A18" s="106" t="s">
        <v>106</v>
      </c>
      <c r="B18" s="334">
        <f>'Imputed and missing data hidden'!BK18</f>
        <v>2</v>
      </c>
      <c r="C18" s="335">
        <f t="shared" si="0"/>
        <v>1.6666666666666661</v>
      </c>
      <c r="D18" s="335">
        <f>'Indicator Date hidden2'!BI19</f>
        <v>0.24561403508771928</v>
      </c>
      <c r="E18" s="335">
        <f t="shared" si="1"/>
        <v>1.0298895386614699</v>
      </c>
      <c r="F18" s="335">
        <f>'Indicator Geographical level'!BP21</f>
        <v>1.2592592592592593</v>
      </c>
      <c r="G18" s="335">
        <f t="shared" si="2"/>
        <v>0</v>
      </c>
      <c r="H18" s="335">
        <f t="shared" si="3"/>
        <v>0.9</v>
      </c>
    </row>
    <row r="19" spans="1:8">
      <c r="A19" s="106" t="s">
        <v>125</v>
      </c>
      <c r="B19" s="334">
        <f>'Imputed and missing data hidden'!BK19</f>
        <v>2</v>
      </c>
      <c r="C19" s="335">
        <f t="shared" si="0"/>
        <v>1.6666666666666661</v>
      </c>
      <c r="D19" s="335">
        <f>'Indicator Date hidden2'!BI20</f>
        <v>0.625</v>
      </c>
      <c r="E19" s="335">
        <f t="shared" si="1"/>
        <v>8.0555555555555554</v>
      </c>
      <c r="F19" s="335">
        <f>'Indicator Geographical level'!BP22</f>
        <v>1.2692307692307692</v>
      </c>
      <c r="G19" s="335">
        <f t="shared" si="2"/>
        <v>0</v>
      </c>
      <c r="H19" s="335">
        <f t="shared" si="3"/>
        <v>4.3</v>
      </c>
    </row>
    <row r="20" spans="1:8">
      <c r="A20" s="106" t="s">
        <v>137</v>
      </c>
      <c r="B20" s="334">
        <f>'Imputed and missing data hidden'!BK20</f>
        <v>2</v>
      </c>
      <c r="C20" s="335">
        <f t="shared" si="0"/>
        <v>1.6666666666666661</v>
      </c>
      <c r="D20" s="335">
        <f>'Indicator Date hidden2'!BI21</f>
        <v>0.625</v>
      </c>
      <c r="E20" s="335">
        <f t="shared" si="1"/>
        <v>8.0555555555555554</v>
      </c>
      <c r="F20" s="335">
        <f>'Indicator Geographical level'!BP23</f>
        <v>1.2692307692307692</v>
      </c>
      <c r="G20" s="335">
        <f t="shared" si="2"/>
        <v>0</v>
      </c>
      <c r="H20" s="335">
        <f t="shared" si="3"/>
        <v>4.3</v>
      </c>
    </row>
    <row r="21" spans="1:8" ht="15.75" customHeight="1">
      <c r="A21" s="106" t="s">
        <v>123</v>
      </c>
      <c r="B21" s="334">
        <f>'Imputed and missing data hidden'!BK21</f>
        <v>2</v>
      </c>
      <c r="C21" s="335">
        <f t="shared" si="0"/>
        <v>1.6666666666666661</v>
      </c>
      <c r="D21" s="335">
        <f>'Indicator Date hidden2'!BI22</f>
        <v>0.625</v>
      </c>
      <c r="E21" s="335">
        <f t="shared" si="1"/>
        <v>8.0555555555555554</v>
      </c>
      <c r="F21" s="335">
        <f>'Indicator Geographical level'!BP24</f>
        <v>1.2692307692307692</v>
      </c>
      <c r="G21" s="335">
        <f t="shared" si="2"/>
        <v>0</v>
      </c>
      <c r="H21" s="335">
        <f t="shared" si="3"/>
        <v>4.3</v>
      </c>
    </row>
    <row r="22" spans="1:8" ht="15.75" customHeight="1">
      <c r="A22" s="106" t="s">
        <v>127</v>
      </c>
      <c r="B22" s="334">
        <f>'Imputed and missing data hidden'!BK22</f>
        <v>2</v>
      </c>
      <c r="C22" s="335">
        <f t="shared" si="0"/>
        <v>1.6666666666666661</v>
      </c>
      <c r="D22" s="335">
        <f>'Indicator Date hidden2'!BI23</f>
        <v>0.625</v>
      </c>
      <c r="E22" s="335">
        <f t="shared" si="1"/>
        <v>8.0555555555555554</v>
      </c>
      <c r="F22" s="335">
        <f>'Indicator Geographical level'!BP25</f>
        <v>1.2692307692307692</v>
      </c>
      <c r="G22" s="335">
        <f t="shared" si="2"/>
        <v>0</v>
      </c>
      <c r="H22" s="335">
        <f t="shared" si="3"/>
        <v>4.3</v>
      </c>
    </row>
    <row r="23" spans="1:8" ht="15.75" customHeight="1">
      <c r="A23" s="106" t="s">
        <v>121</v>
      </c>
      <c r="B23" s="334">
        <f>'Imputed and missing data hidden'!BK23</f>
        <v>2</v>
      </c>
      <c r="C23" s="335">
        <f t="shared" si="0"/>
        <v>1.6666666666666661</v>
      </c>
      <c r="D23" s="335">
        <f>'Indicator Date hidden2'!BI24</f>
        <v>0.625</v>
      </c>
      <c r="E23" s="335">
        <f t="shared" si="1"/>
        <v>8.0555555555555554</v>
      </c>
      <c r="F23" s="335">
        <f>'Indicator Geographical level'!BP26</f>
        <v>1.2692307692307692</v>
      </c>
      <c r="G23" s="335">
        <f t="shared" si="2"/>
        <v>0</v>
      </c>
      <c r="H23" s="335">
        <f t="shared" si="3"/>
        <v>4.3</v>
      </c>
    </row>
    <row r="24" spans="1:8" ht="15.75" customHeight="1">
      <c r="A24" s="106" t="s">
        <v>129</v>
      </c>
      <c r="B24" s="334">
        <f>'Imputed and missing data hidden'!BK24</f>
        <v>2</v>
      </c>
      <c r="C24" s="335">
        <f t="shared" si="0"/>
        <v>1.6666666666666661</v>
      </c>
      <c r="D24" s="335">
        <f>'Indicator Date hidden2'!BI25</f>
        <v>0.625</v>
      </c>
      <c r="E24" s="335">
        <f t="shared" si="1"/>
        <v>8.0555555555555554</v>
      </c>
      <c r="F24" s="335">
        <f>'Indicator Geographical level'!BP27</f>
        <v>1.2692307692307692</v>
      </c>
      <c r="G24" s="335">
        <f t="shared" si="2"/>
        <v>0</v>
      </c>
      <c r="H24" s="335">
        <f t="shared" si="3"/>
        <v>4.3</v>
      </c>
    </row>
    <row r="25" spans="1:8" ht="15.75" customHeight="1">
      <c r="A25" s="106" t="s">
        <v>131</v>
      </c>
      <c r="B25" s="334">
        <f>'Imputed and missing data hidden'!BK25</f>
        <v>2</v>
      </c>
      <c r="C25" s="335">
        <f t="shared" si="0"/>
        <v>1.6666666666666661</v>
      </c>
      <c r="D25" s="335">
        <f>'Indicator Date hidden2'!BI26</f>
        <v>0.625</v>
      </c>
      <c r="E25" s="335">
        <f t="shared" si="1"/>
        <v>8.0555555555555554</v>
      </c>
      <c r="F25" s="335">
        <f>'Indicator Geographical level'!BP28</f>
        <v>1.2692307692307692</v>
      </c>
      <c r="G25" s="335">
        <f t="shared" si="2"/>
        <v>0</v>
      </c>
      <c r="H25" s="335">
        <f t="shared" si="3"/>
        <v>4.3</v>
      </c>
    </row>
    <row r="26" spans="1:8" ht="15.75" customHeight="1">
      <c r="A26" s="106" t="s">
        <v>135</v>
      </c>
      <c r="B26" s="334">
        <f>'Imputed and missing data hidden'!BK26</f>
        <v>4</v>
      </c>
      <c r="C26" s="335">
        <f t="shared" si="0"/>
        <v>3.3333333333333339</v>
      </c>
      <c r="D26" s="335">
        <f>'Indicator Date hidden2'!BI27</f>
        <v>0.625</v>
      </c>
      <c r="E26" s="335">
        <f t="shared" si="1"/>
        <v>8.0555555555555554</v>
      </c>
      <c r="F26" s="335">
        <f>'Indicator Geographical level'!BP29</f>
        <v>1.2692307692307692</v>
      </c>
      <c r="G26" s="335">
        <f t="shared" si="2"/>
        <v>0</v>
      </c>
      <c r="H26" s="335">
        <f t="shared" si="3"/>
        <v>4.7</v>
      </c>
    </row>
    <row r="27" spans="1:8" ht="15.75" customHeight="1">
      <c r="A27" s="106" t="s">
        <v>133</v>
      </c>
      <c r="B27" s="334">
        <f>'Imputed and missing data hidden'!BK27</f>
        <v>2</v>
      </c>
      <c r="C27" s="335">
        <f t="shared" si="0"/>
        <v>1.6666666666666661</v>
      </c>
      <c r="D27" s="335">
        <f>'Indicator Date hidden2'!BI28</f>
        <v>0.625</v>
      </c>
      <c r="E27" s="335">
        <f t="shared" si="1"/>
        <v>8.0555555555555554</v>
      </c>
      <c r="F27" s="335">
        <f>'Indicator Geographical level'!BP30</f>
        <v>1.2692307692307692</v>
      </c>
      <c r="G27" s="335">
        <f t="shared" si="2"/>
        <v>0</v>
      </c>
      <c r="H27" s="335">
        <f t="shared" si="3"/>
        <v>4.3</v>
      </c>
    </row>
    <row r="28" spans="1:8" ht="15.75" customHeight="1">
      <c r="A28" s="106" t="s">
        <v>140</v>
      </c>
      <c r="B28" s="334">
        <f>'Imputed and missing data hidden'!BK28</f>
        <v>1</v>
      </c>
      <c r="C28" s="335">
        <f t="shared" si="0"/>
        <v>0.83333333333333393</v>
      </c>
      <c r="D28" s="335">
        <f>'Indicator Date hidden2'!BI29</f>
        <v>0.56140350877192979</v>
      </c>
      <c r="E28" s="335">
        <f t="shared" si="1"/>
        <v>6.8778427550357373</v>
      </c>
      <c r="F28" s="335">
        <f>'Indicator Geographical level'!BP31</f>
        <v>0.74285714285714288</v>
      </c>
      <c r="G28" s="335">
        <f t="shared" si="2"/>
        <v>10</v>
      </c>
      <c r="H28" s="335">
        <f t="shared" si="3"/>
        <v>7.5</v>
      </c>
    </row>
    <row r="29" spans="1:8" ht="15.75" customHeight="1">
      <c r="A29" s="106" t="s">
        <v>146</v>
      </c>
      <c r="B29" s="334">
        <f>'Imputed and missing data hidden'!BK29</f>
        <v>2</v>
      </c>
      <c r="C29" s="335">
        <f t="shared" si="0"/>
        <v>1.6666666666666661</v>
      </c>
      <c r="D29" s="335">
        <f>'Indicator Date hidden2'!BI30</f>
        <v>0.56140350877192979</v>
      </c>
      <c r="E29" s="335">
        <f t="shared" si="1"/>
        <v>6.8778427550357373</v>
      </c>
      <c r="F29" s="335">
        <f>'Indicator Geographical level'!BP32</f>
        <v>0.74285714285714288</v>
      </c>
      <c r="G29" s="335">
        <f t="shared" si="2"/>
        <v>10</v>
      </c>
      <c r="H29" s="335">
        <f t="shared" si="3"/>
        <v>7.6</v>
      </c>
    </row>
    <row r="30" spans="1:8" ht="15.75" customHeight="1">
      <c r="A30" s="106" t="s">
        <v>148</v>
      </c>
      <c r="B30" s="334">
        <f>'Imputed and missing data hidden'!BK30</f>
        <v>1</v>
      </c>
      <c r="C30" s="335">
        <f t="shared" si="0"/>
        <v>0.83333333333333393</v>
      </c>
      <c r="D30" s="335">
        <f>'Indicator Date hidden2'!BI31</f>
        <v>0.56140350877192979</v>
      </c>
      <c r="E30" s="335">
        <f t="shared" si="1"/>
        <v>6.8778427550357373</v>
      </c>
      <c r="F30" s="335">
        <f>'Indicator Geographical level'!BP33</f>
        <v>0.74285714285714288</v>
      </c>
      <c r="G30" s="335">
        <f t="shared" si="2"/>
        <v>10</v>
      </c>
      <c r="H30" s="335">
        <f t="shared" si="3"/>
        <v>7.5</v>
      </c>
    </row>
    <row r="31" spans="1:8" ht="15.75" customHeight="1">
      <c r="A31" s="106" t="s">
        <v>142</v>
      </c>
      <c r="B31" s="334">
        <f>'Imputed and missing data hidden'!BK31</f>
        <v>1</v>
      </c>
      <c r="C31" s="335">
        <f t="shared" si="0"/>
        <v>0.83333333333333393</v>
      </c>
      <c r="D31" s="335">
        <f>'Indicator Date hidden2'!BI32</f>
        <v>0.56140350877192979</v>
      </c>
      <c r="E31" s="335">
        <f t="shared" si="1"/>
        <v>6.8778427550357373</v>
      </c>
      <c r="F31" s="335">
        <f>'Indicator Geographical level'!BP34</f>
        <v>0.74285714285714288</v>
      </c>
      <c r="G31" s="335">
        <f t="shared" si="2"/>
        <v>10</v>
      </c>
      <c r="H31" s="335">
        <f t="shared" si="3"/>
        <v>7.5</v>
      </c>
    </row>
    <row r="32" spans="1:8" ht="15.75" customHeight="1">
      <c r="A32" s="106" t="s">
        <v>144</v>
      </c>
      <c r="B32" s="334">
        <f>'Imputed and missing data hidden'!BK32</f>
        <v>1</v>
      </c>
      <c r="C32" s="335">
        <f t="shared" si="0"/>
        <v>0.83333333333333393</v>
      </c>
      <c r="D32" s="335">
        <f>'Indicator Date hidden2'!BI33</f>
        <v>0.56140350877192979</v>
      </c>
      <c r="E32" s="335">
        <f t="shared" si="1"/>
        <v>6.8778427550357373</v>
      </c>
      <c r="F32" s="335">
        <f>'Indicator Geographical level'!BP35</f>
        <v>0.74285714285714288</v>
      </c>
      <c r="G32" s="335">
        <f t="shared" si="2"/>
        <v>10</v>
      </c>
      <c r="H32" s="335">
        <f t="shared" si="3"/>
        <v>7.5</v>
      </c>
    </row>
    <row r="33" spans="1:8" ht="15.75" customHeight="1">
      <c r="A33" s="106" t="s">
        <v>157</v>
      </c>
      <c r="B33" s="334">
        <f>'Imputed and missing data hidden'!BK33</f>
        <v>9</v>
      </c>
      <c r="C33" s="335">
        <f t="shared" si="0"/>
        <v>7.5</v>
      </c>
      <c r="D33" s="335">
        <f>'Indicator Date hidden2'!BI34</f>
        <v>0.30612244897959184</v>
      </c>
      <c r="E33" s="335">
        <f t="shared" si="1"/>
        <v>2.1504157218442943</v>
      </c>
      <c r="F33" s="335">
        <f>'Indicator Geographical level'!BP36</f>
        <v>1.0769230769230769</v>
      </c>
      <c r="G33" s="335">
        <f t="shared" si="2"/>
        <v>3.0769230769230775</v>
      </c>
      <c r="H33" s="335">
        <f t="shared" si="3"/>
        <v>4.7</v>
      </c>
    </row>
    <row r="34" spans="1:8" ht="15.75" customHeight="1">
      <c r="A34" s="106" t="s">
        <v>161</v>
      </c>
      <c r="B34" s="334">
        <f>'Imputed and missing data hidden'!BK34</f>
        <v>10</v>
      </c>
      <c r="C34" s="335">
        <f t="shared" si="0"/>
        <v>8.3333333333333339</v>
      </c>
      <c r="D34" s="335">
        <f>'Indicator Date hidden2'!BI35</f>
        <v>0.30612244897959184</v>
      </c>
      <c r="E34" s="335">
        <f t="shared" si="1"/>
        <v>2.1504157218442943</v>
      </c>
      <c r="F34" s="335">
        <f>'Indicator Geographical level'!BP37</f>
        <v>1.0769230769230769</v>
      </c>
      <c r="G34" s="335">
        <f t="shared" si="2"/>
        <v>3.0769230769230775</v>
      </c>
      <c r="H34" s="335">
        <f t="shared" si="3"/>
        <v>5.3</v>
      </c>
    </row>
    <row r="35" spans="1:8" ht="15.75" customHeight="1">
      <c r="A35" s="106" t="s">
        <v>159</v>
      </c>
      <c r="B35" s="334">
        <f>'Imputed and missing data hidden'!BK35</f>
        <v>9</v>
      </c>
      <c r="C35" s="335">
        <f t="shared" si="0"/>
        <v>7.5</v>
      </c>
      <c r="D35" s="335">
        <f>'Indicator Date hidden2'!BI36</f>
        <v>0.30612244897959184</v>
      </c>
      <c r="E35" s="335">
        <f t="shared" si="1"/>
        <v>2.1504157218442943</v>
      </c>
      <c r="F35" s="335">
        <f>'Indicator Geographical level'!BP38</f>
        <v>1.0769230769230769</v>
      </c>
      <c r="G35" s="335">
        <f t="shared" si="2"/>
        <v>3.0769230769230775</v>
      </c>
      <c r="H35" s="335">
        <f t="shared" si="3"/>
        <v>4.7</v>
      </c>
    </row>
    <row r="36" spans="1:8" ht="15.75" customHeight="1">
      <c r="A36" s="106" t="s">
        <v>151</v>
      </c>
      <c r="B36" s="334">
        <f>'Imputed and missing data hidden'!BK36</f>
        <v>9</v>
      </c>
      <c r="C36" s="335">
        <f t="shared" si="0"/>
        <v>7.5</v>
      </c>
      <c r="D36" s="335">
        <f>'Indicator Date hidden2'!BI37</f>
        <v>0.30612244897959184</v>
      </c>
      <c r="E36" s="335">
        <f t="shared" si="1"/>
        <v>2.1504157218442943</v>
      </c>
      <c r="F36" s="335">
        <f>'Indicator Geographical level'!BP39</f>
        <v>1.0769230769230769</v>
      </c>
      <c r="G36" s="335">
        <f t="shared" si="2"/>
        <v>3.0769230769230775</v>
      </c>
      <c r="H36" s="335">
        <f t="shared" si="3"/>
        <v>4.7</v>
      </c>
    </row>
    <row r="37" spans="1:8" ht="15.75" customHeight="1">
      <c r="A37" s="106" t="s">
        <v>155</v>
      </c>
      <c r="B37" s="334">
        <f>'Imputed and missing data hidden'!BK37</f>
        <v>9</v>
      </c>
      <c r="C37" s="335">
        <f t="shared" si="0"/>
        <v>7.5</v>
      </c>
      <c r="D37" s="335">
        <f>'Indicator Date hidden2'!BI38</f>
        <v>0.30612244897959184</v>
      </c>
      <c r="E37" s="335">
        <f t="shared" si="1"/>
        <v>2.1504157218442943</v>
      </c>
      <c r="F37" s="335">
        <f>'Indicator Geographical level'!BP40</f>
        <v>1.0769230769230769</v>
      </c>
      <c r="G37" s="335">
        <f t="shared" si="2"/>
        <v>3.0769230769230775</v>
      </c>
      <c r="H37" s="335">
        <f t="shared" si="3"/>
        <v>4.7</v>
      </c>
    </row>
    <row r="38" spans="1:8" ht="15.75" customHeight="1">
      <c r="A38" s="106" t="s">
        <v>153</v>
      </c>
      <c r="B38" s="334">
        <f>'Imputed and missing data hidden'!BK38</f>
        <v>9</v>
      </c>
      <c r="C38" s="335">
        <f t="shared" si="0"/>
        <v>7.5</v>
      </c>
      <c r="D38" s="335">
        <f>'Indicator Date hidden2'!BI39</f>
        <v>0.30612244897959184</v>
      </c>
      <c r="E38" s="335">
        <f t="shared" si="1"/>
        <v>2.1504157218442943</v>
      </c>
      <c r="F38" s="335">
        <f>'Indicator Geographical level'!BP41</f>
        <v>1.0769230769230769</v>
      </c>
      <c r="G38" s="335">
        <f t="shared" si="2"/>
        <v>3.0769230769230775</v>
      </c>
      <c r="H38" s="335">
        <f t="shared" si="3"/>
        <v>4.7</v>
      </c>
    </row>
    <row r="39" spans="1:8" ht="15.75" customHeight="1">
      <c r="A39" s="106" t="s">
        <v>184</v>
      </c>
      <c r="B39" s="334">
        <f>'Imputed and missing data hidden'!BK39</f>
        <v>2</v>
      </c>
      <c r="C39" s="335">
        <f t="shared" si="0"/>
        <v>1.6666666666666661</v>
      </c>
      <c r="D39" s="335">
        <f>'Indicator Date hidden2'!BI40</f>
        <v>0.19642857142857142</v>
      </c>
      <c r="E39" s="335">
        <f t="shared" si="1"/>
        <v>0.1190476190476204</v>
      </c>
      <c r="F39" s="335">
        <f>'Indicator Geographical level'!BP42</f>
        <v>1.3076923076923077</v>
      </c>
      <c r="G39" s="335">
        <f t="shared" si="2"/>
        <v>0</v>
      </c>
      <c r="H39" s="335">
        <f t="shared" si="3"/>
        <v>0.6</v>
      </c>
    </row>
    <row r="40" spans="1:8" ht="15.75" customHeight="1">
      <c r="A40" s="106" t="s">
        <v>176</v>
      </c>
      <c r="B40" s="334">
        <f>'Imputed and missing data hidden'!BK40</f>
        <v>2</v>
      </c>
      <c r="C40" s="335">
        <f t="shared" si="0"/>
        <v>1.6666666666666661</v>
      </c>
      <c r="D40" s="335">
        <f>'Indicator Date hidden2'!BI41</f>
        <v>0.19642857142857142</v>
      </c>
      <c r="E40" s="335">
        <f t="shared" si="1"/>
        <v>0.1190476190476204</v>
      </c>
      <c r="F40" s="335">
        <f>'Indicator Geographical level'!BP43</f>
        <v>1.3076923076923077</v>
      </c>
      <c r="G40" s="335">
        <f t="shared" si="2"/>
        <v>0</v>
      </c>
      <c r="H40" s="335">
        <f t="shared" si="3"/>
        <v>0.6</v>
      </c>
    </row>
    <row r="41" spans="1:8" ht="15.75" customHeight="1">
      <c r="A41" s="106" t="s">
        <v>186</v>
      </c>
      <c r="B41" s="334">
        <f>'Imputed and missing data hidden'!BK41</f>
        <v>3</v>
      </c>
      <c r="C41" s="335">
        <f t="shared" si="0"/>
        <v>2.5</v>
      </c>
      <c r="D41" s="335">
        <f>'Indicator Date hidden2'!BI42</f>
        <v>0.19642857142857142</v>
      </c>
      <c r="E41" s="335">
        <f t="shared" si="1"/>
        <v>0.1190476190476204</v>
      </c>
      <c r="F41" s="335">
        <f>'Indicator Geographical level'!BP44</f>
        <v>1.3076923076923077</v>
      </c>
      <c r="G41" s="335">
        <f t="shared" si="2"/>
        <v>0</v>
      </c>
      <c r="H41" s="335">
        <f t="shared" si="3"/>
        <v>0.9</v>
      </c>
    </row>
    <row r="42" spans="1:8" ht="15.75" customHeight="1">
      <c r="A42" s="106" t="s">
        <v>172</v>
      </c>
      <c r="B42" s="334">
        <f>'Imputed and missing data hidden'!BK42</f>
        <v>2</v>
      </c>
      <c r="C42" s="335">
        <f t="shared" si="0"/>
        <v>1.6666666666666661</v>
      </c>
      <c r="D42" s="335">
        <f>'Indicator Date hidden2'!BI43</f>
        <v>0.19642857142857142</v>
      </c>
      <c r="E42" s="335">
        <f t="shared" si="1"/>
        <v>0.1190476190476204</v>
      </c>
      <c r="F42" s="335">
        <f>'Indicator Geographical level'!BP45</f>
        <v>1.3076923076923077</v>
      </c>
      <c r="G42" s="335">
        <f t="shared" si="2"/>
        <v>0</v>
      </c>
      <c r="H42" s="335">
        <f t="shared" si="3"/>
        <v>0.6</v>
      </c>
    </row>
    <row r="43" spans="1:8" ht="15.75" customHeight="1">
      <c r="A43" s="106" t="s">
        <v>164</v>
      </c>
      <c r="B43" s="334">
        <f>'Imputed and missing data hidden'!BK43</f>
        <v>2</v>
      </c>
      <c r="C43" s="335">
        <f t="shared" si="0"/>
        <v>1.6666666666666661</v>
      </c>
      <c r="D43" s="335">
        <f>'Indicator Date hidden2'!BI44</f>
        <v>0.19642857142857142</v>
      </c>
      <c r="E43" s="335">
        <f t="shared" si="1"/>
        <v>0.1190476190476204</v>
      </c>
      <c r="F43" s="335">
        <f>'Indicator Geographical level'!BP46</f>
        <v>1.3076923076923077</v>
      </c>
      <c r="G43" s="335">
        <f t="shared" si="2"/>
        <v>0</v>
      </c>
      <c r="H43" s="335">
        <f t="shared" si="3"/>
        <v>0.6</v>
      </c>
    </row>
    <row r="44" spans="1:8" ht="15.75" customHeight="1">
      <c r="A44" s="106" t="s">
        <v>178</v>
      </c>
      <c r="B44" s="334">
        <f>'Imputed and missing data hidden'!BK44</f>
        <v>3</v>
      </c>
      <c r="C44" s="335">
        <f t="shared" si="0"/>
        <v>2.5</v>
      </c>
      <c r="D44" s="335">
        <f>'Indicator Date hidden2'!BI45</f>
        <v>0.19642857142857142</v>
      </c>
      <c r="E44" s="335">
        <f t="shared" si="1"/>
        <v>0.1190476190476204</v>
      </c>
      <c r="F44" s="335">
        <f>'Indicator Geographical level'!BP47</f>
        <v>1.3076923076923077</v>
      </c>
      <c r="G44" s="335">
        <f t="shared" si="2"/>
        <v>0</v>
      </c>
      <c r="H44" s="335">
        <f t="shared" si="3"/>
        <v>0.9</v>
      </c>
    </row>
    <row r="45" spans="1:8" ht="15.75" customHeight="1">
      <c r="A45" s="106" t="s">
        <v>174</v>
      </c>
      <c r="B45" s="334">
        <f>'Imputed and missing data hidden'!BK45</f>
        <v>3</v>
      </c>
      <c r="C45" s="335">
        <f t="shared" si="0"/>
        <v>2.5</v>
      </c>
      <c r="D45" s="335">
        <f>'Indicator Date hidden2'!BI46</f>
        <v>0.19642857142857142</v>
      </c>
      <c r="E45" s="335">
        <f t="shared" si="1"/>
        <v>0.1190476190476204</v>
      </c>
      <c r="F45" s="335">
        <f>'Indicator Geographical level'!BP48</f>
        <v>1.3076923076923077</v>
      </c>
      <c r="G45" s="335">
        <f t="shared" si="2"/>
        <v>0</v>
      </c>
      <c r="H45" s="335">
        <f t="shared" si="3"/>
        <v>0.9</v>
      </c>
    </row>
    <row r="46" spans="1:8" ht="15.75" customHeight="1">
      <c r="A46" s="106" t="s">
        <v>188</v>
      </c>
      <c r="B46" s="334">
        <f>'Imputed and missing data hidden'!BK46</f>
        <v>3</v>
      </c>
      <c r="C46" s="335">
        <f t="shared" si="0"/>
        <v>2.5</v>
      </c>
      <c r="D46" s="335">
        <f>'Indicator Date hidden2'!BI47</f>
        <v>0.19642857142857142</v>
      </c>
      <c r="E46" s="335">
        <f t="shared" si="1"/>
        <v>0.1190476190476204</v>
      </c>
      <c r="F46" s="335">
        <f>'Indicator Geographical level'!BP49</f>
        <v>1.3076923076923077</v>
      </c>
      <c r="G46" s="335">
        <f t="shared" si="2"/>
        <v>0</v>
      </c>
      <c r="H46" s="335">
        <f t="shared" si="3"/>
        <v>0.9</v>
      </c>
    </row>
    <row r="47" spans="1:8" ht="15.75" customHeight="1">
      <c r="A47" s="106" t="s">
        <v>166</v>
      </c>
      <c r="B47" s="334">
        <f>'Imputed and missing data hidden'!BK47</f>
        <v>2</v>
      </c>
      <c r="C47" s="335">
        <f t="shared" si="0"/>
        <v>1.6666666666666661</v>
      </c>
      <c r="D47" s="335">
        <f>'Indicator Date hidden2'!BI48</f>
        <v>0.19642857142857142</v>
      </c>
      <c r="E47" s="335">
        <f t="shared" si="1"/>
        <v>0.1190476190476204</v>
      </c>
      <c r="F47" s="335">
        <f>'Indicator Geographical level'!BP50</f>
        <v>1.3076923076923077</v>
      </c>
      <c r="G47" s="335">
        <f t="shared" si="2"/>
        <v>0</v>
      </c>
      <c r="H47" s="335">
        <f t="shared" si="3"/>
        <v>0.6</v>
      </c>
    </row>
    <row r="48" spans="1:8" ht="15.75" customHeight="1">
      <c r="A48" s="106" t="s">
        <v>180</v>
      </c>
      <c r="B48" s="334">
        <f>'Imputed and missing data hidden'!BK48</f>
        <v>3</v>
      </c>
      <c r="C48" s="335">
        <f t="shared" si="0"/>
        <v>2.5</v>
      </c>
      <c r="D48" s="335">
        <f>'Indicator Date hidden2'!BI49</f>
        <v>0.19642857142857142</v>
      </c>
      <c r="E48" s="335">
        <f t="shared" si="1"/>
        <v>0.1190476190476204</v>
      </c>
      <c r="F48" s="335">
        <f>'Indicator Geographical level'!BP51</f>
        <v>1.3076923076923077</v>
      </c>
      <c r="G48" s="335">
        <f t="shared" si="2"/>
        <v>0</v>
      </c>
      <c r="H48" s="335">
        <f t="shared" si="3"/>
        <v>0.9</v>
      </c>
    </row>
    <row r="49" spans="1:8" ht="15.75" customHeight="1">
      <c r="A49" s="106" t="s">
        <v>168</v>
      </c>
      <c r="B49" s="334">
        <f>'Imputed and missing data hidden'!BK49</f>
        <v>3</v>
      </c>
      <c r="C49" s="335">
        <f t="shared" si="0"/>
        <v>2.5</v>
      </c>
      <c r="D49" s="335">
        <f>'Indicator Date hidden2'!BI50</f>
        <v>0.19642857142857142</v>
      </c>
      <c r="E49" s="335">
        <f t="shared" si="1"/>
        <v>0.1190476190476204</v>
      </c>
      <c r="F49" s="335">
        <f>'Indicator Geographical level'!BP52</f>
        <v>1.3076923076923077</v>
      </c>
      <c r="G49" s="335">
        <f t="shared" si="2"/>
        <v>0</v>
      </c>
      <c r="H49" s="335">
        <f t="shared" si="3"/>
        <v>0.9</v>
      </c>
    </row>
    <row r="50" spans="1:8" ht="15.75" customHeight="1">
      <c r="A50" s="106" t="s">
        <v>182</v>
      </c>
      <c r="B50" s="334">
        <f>'Imputed and missing data hidden'!BK50</f>
        <v>3</v>
      </c>
      <c r="C50" s="335">
        <f t="shared" si="0"/>
        <v>2.5</v>
      </c>
      <c r="D50" s="335">
        <f>'Indicator Date hidden2'!BI51</f>
        <v>0.19642857142857142</v>
      </c>
      <c r="E50" s="335">
        <f t="shared" si="1"/>
        <v>0.1190476190476204</v>
      </c>
      <c r="F50" s="335">
        <f>'Indicator Geographical level'!BP53</f>
        <v>1.3076923076923077</v>
      </c>
      <c r="G50" s="335">
        <f t="shared" si="2"/>
        <v>0</v>
      </c>
      <c r="H50" s="335">
        <f t="shared" si="3"/>
        <v>0.9</v>
      </c>
    </row>
    <row r="51" spans="1:8" ht="15.75" customHeight="1">
      <c r="A51" s="106" t="s">
        <v>170</v>
      </c>
      <c r="B51" s="334">
        <f>'Imputed and missing data hidden'!BK51</f>
        <v>2</v>
      </c>
      <c r="C51" s="335">
        <f t="shared" si="0"/>
        <v>1.6666666666666661</v>
      </c>
      <c r="D51" s="335">
        <f>'Indicator Date hidden2'!BI52</f>
        <v>0.19642857142857142</v>
      </c>
      <c r="E51" s="335">
        <f t="shared" si="1"/>
        <v>0.1190476190476204</v>
      </c>
      <c r="F51" s="335">
        <f>'Indicator Geographical level'!BP54</f>
        <v>1.3076923076923077</v>
      </c>
      <c r="G51" s="335">
        <f t="shared" si="2"/>
        <v>0</v>
      </c>
      <c r="H51" s="335">
        <f t="shared" si="3"/>
        <v>0.6</v>
      </c>
    </row>
    <row r="52" spans="1:8" ht="15.75" customHeight="1">
      <c r="A52" s="334" t="s">
        <v>190</v>
      </c>
      <c r="B52" s="334">
        <f>'Imputed and missing data hidden'!BK52</f>
        <v>2</v>
      </c>
      <c r="C52" s="335">
        <f t="shared" si="0"/>
        <v>1.6666666666666661</v>
      </c>
      <c r="D52" s="335">
        <f>'Indicator Date hidden2'!BI53</f>
        <v>0.19642857142857142</v>
      </c>
      <c r="E52" s="335">
        <f t="shared" si="1"/>
        <v>0.1190476190476204</v>
      </c>
      <c r="F52" s="335">
        <f>'Indicator Geographical level'!BP55</f>
        <v>1.3076923076923077</v>
      </c>
      <c r="G52" s="335">
        <f t="shared" si="2"/>
        <v>0</v>
      </c>
      <c r="H52" s="335">
        <f t="shared" si="3"/>
        <v>0.6</v>
      </c>
    </row>
    <row r="53" spans="1:8" ht="15.75" customHeight="1">
      <c r="C53" s="335"/>
      <c r="D53" s="335"/>
      <c r="E53" s="335"/>
      <c r="F53" s="335"/>
      <c r="G53" s="335"/>
      <c r="H53" s="335"/>
    </row>
    <row r="54" spans="1:8" ht="15.75" customHeight="1">
      <c r="A54" s="334" t="s">
        <v>232</v>
      </c>
      <c r="B54" s="334">
        <f>MIN(B2:B52)</f>
        <v>1</v>
      </c>
      <c r="D54" s="336">
        <f>MIN(D2:D52)</f>
        <v>0.19642857142857142</v>
      </c>
      <c r="F54" s="335">
        <f>MIN(F2:F52)</f>
        <v>0.74285714285714288</v>
      </c>
    </row>
    <row r="55" spans="1:8" ht="12.75" customHeight="1">
      <c r="A55" s="334" t="s">
        <v>231</v>
      </c>
      <c r="B55" s="334">
        <f>MAX(B2:B52)</f>
        <v>10</v>
      </c>
      <c r="D55" s="336">
        <f>MAX(D2:D52)</f>
        <v>0.625</v>
      </c>
      <c r="F55" s="335">
        <f>MAX(F2:F52)</f>
        <v>1.3076923076923077</v>
      </c>
    </row>
    <row r="56" spans="1:8" ht="15.75" customHeight="1"/>
    <row r="57" spans="1:8" ht="15.75" customHeight="1">
      <c r="A57" s="334" t="s">
        <v>232</v>
      </c>
      <c r="B57" s="334">
        <v>0</v>
      </c>
      <c r="D57" s="334">
        <v>0.19</v>
      </c>
      <c r="F57" s="334">
        <v>0.8</v>
      </c>
    </row>
    <row r="58" spans="1:8" ht="15.75" customHeight="1">
      <c r="A58" s="334" t="s">
        <v>231</v>
      </c>
      <c r="B58" s="337">
        <v>12</v>
      </c>
      <c r="D58" s="334">
        <v>0.73</v>
      </c>
      <c r="F58" s="334">
        <v>1.2</v>
      </c>
    </row>
    <row r="59" spans="1:8" ht="15.75" customHeight="1"/>
    <row r="60" spans="1:8" ht="15.75" customHeight="1"/>
    <row r="61" spans="1:8" ht="15.75" customHeight="1"/>
    <row r="62" spans="1:8" ht="15.75" customHeight="1"/>
    <row r="63" spans="1:8" ht="15.75" customHeight="1"/>
    <row r="64" spans="1: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H1" xr:uid="{00000000-0009-0000-0000-000009000000}"/>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K1000"/>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14.42578125" defaultRowHeight="15" customHeight="1"/>
  <cols>
    <col min="1" max="1" width="33.42578125" customWidth="1"/>
    <col min="2" max="2" width="12.85546875" customWidth="1"/>
    <col min="3" max="11" width="11.42578125" customWidth="1"/>
    <col min="12" max="12" width="7.42578125" customWidth="1"/>
    <col min="13" max="37" width="11.42578125" customWidth="1"/>
    <col min="38" max="38" width="8.140625" customWidth="1"/>
    <col min="39" max="45" width="11.42578125" customWidth="1"/>
    <col min="46" max="63" width="9.140625" customWidth="1"/>
  </cols>
  <sheetData>
    <row r="1" spans="1:63">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row>
    <row r="2" spans="1:63" ht="121.5" customHeight="1">
      <c r="A2" s="168" t="s">
        <v>37</v>
      </c>
      <c r="B2" s="106" t="s">
        <v>38</v>
      </c>
      <c r="C2" s="4" t="s">
        <v>198</v>
      </c>
      <c r="D2" s="4" t="s">
        <v>199</v>
      </c>
      <c r="E2" s="4" t="s">
        <v>202</v>
      </c>
      <c r="F2" s="4" t="s">
        <v>203</v>
      </c>
      <c r="G2" s="4" t="s">
        <v>201</v>
      </c>
      <c r="H2" s="4" t="s">
        <v>284</v>
      </c>
      <c r="I2" s="4" t="s">
        <v>205</v>
      </c>
      <c r="J2" s="4" t="s">
        <v>228</v>
      </c>
      <c r="K2" s="4" t="s">
        <v>229</v>
      </c>
      <c r="L2" s="4" t="s">
        <v>246</v>
      </c>
      <c r="M2" s="4" t="s">
        <v>226</v>
      </c>
      <c r="N2" s="4" t="s">
        <v>285</v>
      </c>
      <c r="O2" s="4" t="s">
        <v>286</v>
      </c>
      <c r="P2" s="4" t="s">
        <v>234</v>
      </c>
      <c r="Q2" s="4" t="s">
        <v>241</v>
      </c>
      <c r="R2" s="4" t="s">
        <v>287</v>
      </c>
      <c r="S2" s="4" t="s">
        <v>288</v>
      </c>
      <c r="T2" s="4" t="s">
        <v>289</v>
      </c>
      <c r="U2" s="4" t="s">
        <v>290</v>
      </c>
      <c r="V2" s="4" t="s">
        <v>291</v>
      </c>
      <c r="W2" s="4" t="s">
        <v>292</v>
      </c>
      <c r="X2" s="4" t="s">
        <v>293</v>
      </c>
      <c r="Y2" s="4" t="s">
        <v>294</v>
      </c>
      <c r="Z2" s="4" t="s">
        <v>295</v>
      </c>
      <c r="AA2" s="4" t="s">
        <v>296</v>
      </c>
      <c r="AB2" s="4" t="s">
        <v>297</v>
      </c>
      <c r="AC2" s="4" t="s">
        <v>297</v>
      </c>
      <c r="AD2" s="4" t="s">
        <v>298</v>
      </c>
      <c r="AE2" s="4" t="s">
        <v>299</v>
      </c>
      <c r="AF2" s="4" t="s">
        <v>300</v>
      </c>
      <c r="AG2" s="4" t="s">
        <v>301</v>
      </c>
      <c r="AH2" s="4" t="s">
        <v>247</v>
      </c>
      <c r="AI2" s="4" t="s">
        <v>248</v>
      </c>
      <c r="AJ2" s="4" t="s">
        <v>235</v>
      </c>
      <c r="AK2" s="4" t="s">
        <v>302</v>
      </c>
      <c r="AL2" s="4" t="s">
        <v>303</v>
      </c>
      <c r="AM2" s="4" t="s">
        <v>304</v>
      </c>
      <c r="AN2" s="4" t="s">
        <v>305</v>
      </c>
      <c r="AO2" s="4" t="s">
        <v>257</v>
      </c>
      <c r="AP2" s="4" t="s">
        <v>249</v>
      </c>
      <c r="AQ2" s="4" t="s">
        <v>250</v>
      </c>
      <c r="AR2" s="4" t="s">
        <v>306</v>
      </c>
      <c r="AS2" s="4" t="s">
        <v>260</v>
      </c>
      <c r="AT2" s="4" t="s">
        <v>307</v>
      </c>
      <c r="AU2" s="4" t="s">
        <v>308</v>
      </c>
      <c r="AV2" s="4" t="s">
        <v>309</v>
      </c>
      <c r="AW2" s="4" t="s">
        <v>310</v>
      </c>
      <c r="AX2" s="4" t="s">
        <v>311</v>
      </c>
      <c r="AY2" s="4" t="s">
        <v>268</v>
      </c>
      <c r="AZ2" s="4" t="s">
        <v>269</v>
      </c>
      <c r="BA2" s="4" t="s">
        <v>270</v>
      </c>
      <c r="BB2" s="4" t="s">
        <v>271</v>
      </c>
      <c r="BC2" s="4" t="s">
        <v>312</v>
      </c>
      <c r="BD2" s="4" t="s">
        <v>274</v>
      </c>
      <c r="BE2" s="4" t="s">
        <v>313</v>
      </c>
      <c r="BF2" s="4" t="s">
        <v>314</v>
      </c>
      <c r="BG2" s="4" t="s">
        <v>315</v>
      </c>
      <c r="BH2" s="4" t="s">
        <v>316</v>
      </c>
      <c r="BI2" s="4" t="s">
        <v>317</v>
      </c>
      <c r="BJ2" s="4" t="s">
        <v>318</v>
      </c>
      <c r="BK2" s="4" t="s">
        <v>319</v>
      </c>
    </row>
    <row r="3" spans="1:63" ht="25.5">
      <c r="A3" s="270" t="s">
        <v>704</v>
      </c>
      <c r="B3" s="106"/>
      <c r="C3" s="271" t="s">
        <v>321</v>
      </c>
      <c r="D3" s="271" t="s">
        <v>321</v>
      </c>
      <c r="E3" s="271" t="s">
        <v>322</v>
      </c>
      <c r="F3" s="271" t="s">
        <v>322</v>
      </c>
      <c r="G3" s="271" t="s">
        <v>323</v>
      </c>
      <c r="H3" s="271" t="s">
        <v>705</v>
      </c>
      <c r="I3" s="271" t="s">
        <v>325</v>
      </c>
      <c r="J3" s="271">
        <v>2021</v>
      </c>
      <c r="K3" s="271">
        <v>2021</v>
      </c>
      <c r="L3" s="271">
        <v>2021</v>
      </c>
      <c r="M3" s="271">
        <v>2021</v>
      </c>
      <c r="N3" s="271">
        <v>2021</v>
      </c>
      <c r="O3" s="271">
        <v>2019</v>
      </c>
      <c r="P3" s="271" t="s">
        <v>326</v>
      </c>
      <c r="Q3" s="271" t="s">
        <v>327</v>
      </c>
      <c r="R3" s="271" t="s">
        <v>328</v>
      </c>
      <c r="S3" s="271" t="s">
        <v>329</v>
      </c>
      <c r="T3" s="271" t="s">
        <v>330</v>
      </c>
      <c r="U3" s="271" t="s">
        <v>330</v>
      </c>
      <c r="V3" s="271">
        <v>2020</v>
      </c>
      <c r="W3" s="271">
        <v>2020</v>
      </c>
      <c r="X3" s="271" t="s">
        <v>331</v>
      </c>
      <c r="Y3" s="271" t="s">
        <v>331</v>
      </c>
      <c r="Z3" s="271" t="s">
        <v>332</v>
      </c>
      <c r="AA3" s="271" t="s">
        <v>333</v>
      </c>
      <c r="AB3" s="271">
        <v>2019</v>
      </c>
      <c r="AC3" s="271">
        <v>2020</v>
      </c>
      <c r="AD3" s="271" t="s">
        <v>327</v>
      </c>
      <c r="AE3" s="271">
        <v>2021</v>
      </c>
      <c r="AF3" s="271">
        <v>2021</v>
      </c>
      <c r="AG3" s="271">
        <v>2021</v>
      </c>
      <c r="AH3" s="271" t="s">
        <v>329</v>
      </c>
      <c r="AI3" s="271" t="s">
        <v>329</v>
      </c>
      <c r="AJ3" s="271" t="s">
        <v>327</v>
      </c>
      <c r="AK3" s="271" t="s">
        <v>323</v>
      </c>
      <c r="AL3" s="271" t="s">
        <v>328</v>
      </c>
      <c r="AM3" s="271" t="s">
        <v>328</v>
      </c>
      <c r="AN3" s="271" t="s">
        <v>328</v>
      </c>
      <c r="AO3" s="271" t="s">
        <v>321</v>
      </c>
      <c r="AP3" s="271">
        <v>2021</v>
      </c>
      <c r="AQ3" s="271">
        <v>2021</v>
      </c>
      <c r="AR3" s="271">
        <v>2021</v>
      </c>
      <c r="AS3" s="271">
        <v>2021</v>
      </c>
      <c r="AT3" s="271" t="s">
        <v>328</v>
      </c>
      <c r="AU3" s="271" t="s">
        <v>334</v>
      </c>
      <c r="AV3" s="271" t="s">
        <v>329</v>
      </c>
      <c r="AW3" s="271" t="s">
        <v>335</v>
      </c>
      <c r="AX3" s="271" t="s">
        <v>335</v>
      </c>
      <c r="AY3" s="271" t="s">
        <v>327</v>
      </c>
      <c r="AZ3" s="271" t="s">
        <v>327</v>
      </c>
      <c r="BA3" s="271" t="s">
        <v>327</v>
      </c>
      <c r="BB3" s="271" t="s">
        <v>327</v>
      </c>
      <c r="BC3" s="271" t="s">
        <v>328</v>
      </c>
      <c r="BD3" s="271" t="s">
        <v>329</v>
      </c>
      <c r="BE3" s="271" t="s">
        <v>321</v>
      </c>
      <c r="BF3" s="271" t="s">
        <v>327</v>
      </c>
      <c r="BG3" s="271">
        <v>2022</v>
      </c>
      <c r="BH3" s="271">
        <v>2019</v>
      </c>
      <c r="BI3" s="271">
        <v>2020</v>
      </c>
      <c r="BJ3" s="271" t="s">
        <v>706</v>
      </c>
      <c r="BK3" s="339">
        <v>2020</v>
      </c>
    </row>
    <row r="4" spans="1:63">
      <c r="A4" s="168" t="s">
        <v>107</v>
      </c>
      <c r="B4" s="106" t="s">
        <v>108</v>
      </c>
      <c r="C4" s="340">
        <v>2020</v>
      </c>
      <c r="D4" s="340">
        <v>2020</v>
      </c>
      <c r="E4" s="340">
        <v>2020</v>
      </c>
      <c r="F4" s="340">
        <v>2020</v>
      </c>
      <c r="G4" s="340">
        <v>2020</v>
      </c>
      <c r="H4" s="340">
        <v>2020</v>
      </c>
      <c r="I4" s="278">
        <v>2021</v>
      </c>
      <c r="J4" s="341">
        <v>2021</v>
      </c>
      <c r="K4" s="341">
        <v>2021</v>
      </c>
      <c r="L4" s="278">
        <v>2021</v>
      </c>
      <c r="M4" s="341">
        <v>2021</v>
      </c>
      <c r="N4" s="341">
        <v>2021</v>
      </c>
      <c r="O4" s="341">
        <v>2019</v>
      </c>
      <c r="P4" s="341">
        <v>2015</v>
      </c>
      <c r="Q4" s="341">
        <v>2020</v>
      </c>
      <c r="R4" s="341">
        <v>2020</v>
      </c>
      <c r="S4" s="341">
        <v>2020</v>
      </c>
      <c r="T4" s="341">
        <v>2020</v>
      </c>
      <c r="U4" s="341">
        <v>2020</v>
      </c>
      <c r="V4" s="341">
        <v>2020</v>
      </c>
      <c r="W4" s="341">
        <v>2020</v>
      </c>
      <c r="X4" s="341">
        <v>2020</v>
      </c>
      <c r="Y4" s="341">
        <v>2020</v>
      </c>
      <c r="Z4" s="341">
        <v>2021</v>
      </c>
      <c r="AA4" s="341">
        <v>2022</v>
      </c>
      <c r="AB4" s="341">
        <v>2019</v>
      </c>
      <c r="AC4" s="341">
        <v>2020</v>
      </c>
      <c r="AD4" s="341">
        <v>2020</v>
      </c>
      <c r="AE4" s="341">
        <v>2021</v>
      </c>
      <c r="AF4" s="341" t="s">
        <v>356</v>
      </c>
      <c r="AG4" s="341">
        <v>2021</v>
      </c>
      <c r="AH4" s="342">
        <v>2020</v>
      </c>
      <c r="AI4" s="341">
        <v>2020</v>
      </c>
      <c r="AJ4" s="341">
        <v>2020</v>
      </c>
      <c r="AK4" s="341">
        <v>2015</v>
      </c>
      <c r="AL4" s="341">
        <v>2021</v>
      </c>
      <c r="AM4" s="343">
        <v>2021</v>
      </c>
      <c r="AN4" s="343">
        <v>2021</v>
      </c>
      <c r="AO4" s="341">
        <v>2020</v>
      </c>
      <c r="AP4" s="341">
        <v>2021</v>
      </c>
      <c r="AQ4" s="341">
        <v>2021</v>
      </c>
      <c r="AR4" s="341">
        <v>2021</v>
      </c>
      <c r="AS4" s="341">
        <v>2021</v>
      </c>
      <c r="AT4" s="341">
        <v>2020</v>
      </c>
      <c r="AU4" s="341">
        <v>2019</v>
      </c>
      <c r="AV4" s="341">
        <v>2021</v>
      </c>
      <c r="AW4" s="341">
        <v>2021</v>
      </c>
      <c r="AX4" s="341">
        <v>2021</v>
      </c>
      <c r="AY4" s="341">
        <v>2020</v>
      </c>
      <c r="AZ4" s="341">
        <v>2020</v>
      </c>
      <c r="BA4" s="341">
        <v>2020</v>
      </c>
      <c r="BB4" s="341">
        <v>2020</v>
      </c>
      <c r="BC4" s="341">
        <v>2021</v>
      </c>
      <c r="BD4" s="341">
        <v>2021</v>
      </c>
      <c r="BE4" s="341">
        <v>2020</v>
      </c>
      <c r="BF4" s="341">
        <v>2020</v>
      </c>
      <c r="BG4" s="341">
        <v>2022</v>
      </c>
      <c r="BH4" s="341">
        <v>2019</v>
      </c>
      <c r="BI4" s="341">
        <v>2020</v>
      </c>
      <c r="BJ4" s="341">
        <v>2020</v>
      </c>
      <c r="BK4" s="341">
        <v>2020</v>
      </c>
    </row>
    <row r="5" spans="1:63">
      <c r="A5" s="168" t="s">
        <v>93</v>
      </c>
      <c r="B5" s="106" t="s">
        <v>94</v>
      </c>
      <c r="C5" s="340">
        <v>2020</v>
      </c>
      <c r="D5" s="340">
        <v>2020</v>
      </c>
      <c r="E5" s="340">
        <v>2020</v>
      </c>
      <c r="F5" s="340">
        <v>2020</v>
      </c>
      <c r="G5" s="340">
        <v>2020</v>
      </c>
      <c r="H5" s="340">
        <v>2020</v>
      </c>
      <c r="I5" s="278">
        <v>2021</v>
      </c>
      <c r="J5" s="341">
        <v>2021</v>
      </c>
      <c r="K5" s="341">
        <v>2021</v>
      </c>
      <c r="L5" s="278">
        <v>2021</v>
      </c>
      <c r="M5" s="341">
        <v>2021</v>
      </c>
      <c r="N5" s="341">
        <v>2021</v>
      </c>
      <c r="O5" s="341">
        <v>2019</v>
      </c>
      <c r="P5" s="341">
        <v>2015</v>
      </c>
      <c r="Q5" s="341">
        <v>2020</v>
      </c>
      <c r="R5" s="341">
        <v>2020</v>
      </c>
      <c r="S5" s="341">
        <v>2020</v>
      </c>
      <c r="T5" s="341">
        <v>2020</v>
      </c>
      <c r="U5" s="341">
        <v>2020</v>
      </c>
      <c r="V5" s="341">
        <v>2020</v>
      </c>
      <c r="W5" s="341">
        <v>2020</v>
      </c>
      <c r="X5" s="341">
        <v>2020</v>
      </c>
      <c r="Y5" s="341">
        <v>2020</v>
      </c>
      <c r="Z5" s="341">
        <v>2021</v>
      </c>
      <c r="AA5" s="341">
        <v>2022</v>
      </c>
      <c r="AB5" s="341">
        <v>2019</v>
      </c>
      <c r="AC5" s="341">
        <v>2020</v>
      </c>
      <c r="AD5" s="341">
        <v>2020</v>
      </c>
      <c r="AE5" s="341">
        <v>2021</v>
      </c>
      <c r="AF5" s="341" t="s">
        <v>356</v>
      </c>
      <c r="AG5" s="341">
        <v>2021</v>
      </c>
      <c r="AH5" s="342">
        <v>2020</v>
      </c>
      <c r="AI5" s="341">
        <v>2020</v>
      </c>
      <c r="AJ5" s="341">
        <v>2020</v>
      </c>
      <c r="AK5" s="341">
        <v>2015</v>
      </c>
      <c r="AL5" s="341">
        <v>2021</v>
      </c>
      <c r="AM5" s="343">
        <v>2021</v>
      </c>
      <c r="AN5" s="343">
        <v>2021</v>
      </c>
      <c r="AO5" s="341">
        <v>2020</v>
      </c>
      <c r="AP5" s="341">
        <v>2021</v>
      </c>
      <c r="AQ5" s="341">
        <v>2021</v>
      </c>
      <c r="AR5" s="341">
        <v>2021</v>
      </c>
      <c r="AS5" s="341">
        <v>2021</v>
      </c>
      <c r="AT5" s="341">
        <v>2020</v>
      </c>
      <c r="AU5" s="341">
        <v>2019</v>
      </c>
      <c r="AV5" s="341">
        <v>2021</v>
      </c>
      <c r="AW5" s="341">
        <v>2021</v>
      </c>
      <c r="AX5" s="341">
        <v>2021</v>
      </c>
      <c r="AY5" s="341">
        <v>2020</v>
      </c>
      <c r="AZ5" s="341">
        <v>2020</v>
      </c>
      <c r="BA5" s="341">
        <v>2020</v>
      </c>
      <c r="BB5" s="341">
        <v>2020</v>
      </c>
      <c r="BC5" s="341">
        <v>2021</v>
      </c>
      <c r="BD5" s="341">
        <v>2021</v>
      </c>
      <c r="BE5" s="341">
        <v>2020</v>
      </c>
      <c r="BF5" s="341">
        <v>2020</v>
      </c>
      <c r="BG5" s="341">
        <v>2022</v>
      </c>
      <c r="BH5" s="341">
        <v>2019</v>
      </c>
      <c r="BI5" s="341">
        <v>2020</v>
      </c>
      <c r="BJ5" s="341">
        <v>2020</v>
      </c>
      <c r="BK5" s="341">
        <v>2020</v>
      </c>
    </row>
    <row r="6" spans="1:63">
      <c r="A6" s="168" t="s">
        <v>85</v>
      </c>
      <c r="B6" s="106" t="s">
        <v>86</v>
      </c>
      <c r="C6" s="340">
        <v>2020</v>
      </c>
      <c r="D6" s="340">
        <v>2020</v>
      </c>
      <c r="E6" s="340">
        <v>2020</v>
      </c>
      <c r="F6" s="340">
        <v>2020</v>
      </c>
      <c r="G6" s="340">
        <v>2020</v>
      </c>
      <c r="H6" s="340">
        <v>2020</v>
      </c>
      <c r="I6" s="278">
        <v>2021</v>
      </c>
      <c r="J6" s="341">
        <v>2021</v>
      </c>
      <c r="K6" s="341">
        <v>2021</v>
      </c>
      <c r="L6" s="278">
        <v>2021</v>
      </c>
      <c r="M6" s="341">
        <v>2021</v>
      </c>
      <c r="N6" s="341">
        <v>2021</v>
      </c>
      <c r="O6" s="341">
        <v>2019</v>
      </c>
      <c r="P6" s="341">
        <v>2015</v>
      </c>
      <c r="Q6" s="341">
        <v>2020</v>
      </c>
      <c r="R6" s="341">
        <v>2020</v>
      </c>
      <c r="S6" s="341">
        <v>2020</v>
      </c>
      <c r="T6" s="341">
        <v>2020</v>
      </c>
      <c r="U6" s="341">
        <v>2020</v>
      </c>
      <c r="V6" s="341">
        <v>2020</v>
      </c>
      <c r="W6" s="341">
        <v>2020</v>
      </c>
      <c r="X6" s="341">
        <v>2020</v>
      </c>
      <c r="Y6" s="341">
        <v>2020</v>
      </c>
      <c r="Z6" s="341">
        <v>2021</v>
      </c>
      <c r="AA6" s="341">
        <v>2022</v>
      </c>
      <c r="AB6" s="341">
        <v>2019</v>
      </c>
      <c r="AC6" s="341">
        <v>2020</v>
      </c>
      <c r="AD6" s="341">
        <v>2020</v>
      </c>
      <c r="AE6" s="341">
        <v>2021</v>
      </c>
      <c r="AF6" s="341" t="s">
        <v>356</v>
      </c>
      <c r="AG6" s="341">
        <v>2021</v>
      </c>
      <c r="AH6" s="342">
        <v>2020</v>
      </c>
      <c r="AI6" s="341">
        <v>2020</v>
      </c>
      <c r="AJ6" s="341">
        <v>2020</v>
      </c>
      <c r="AK6" s="341">
        <v>2015</v>
      </c>
      <c r="AL6" s="341">
        <v>2021</v>
      </c>
      <c r="AM6" s="343">
        <v>2021</v>
      </c>
      <c r="AN6" s="343">
        <v>2021</v>
      </c>
      <c r="AO6" s="341">
        <v>2020</v>
      </c>
      <c r="AP6" s="341">
        <v>2021</v>
      </c>
      <c r="AQ6" s="341">
        <v>2021</v>
      </c>
      <c r="AR6" s="341">
        <v>2021</v>
      </c>
      <c r="AS6" s="341">
        <v>2021</v>
      </c>
      <c r="AT6" s="341">
        <v>2020</v>
      </c>
      <c r="AU6" s="341">
        <v>2019</v>
      </c>
      <c r="AV6" s="341">
        <v>2021</v>
      </c>
      <c r="AW6" s="341">
        <v>2021</v>
      </c>
      <c r="AX6" s="341">
        <v>2021</v>
      </c>
      <c r="AY6" s="341">
        <v>2020</v>
      </c>
      <c r="AZ6" s="341">
        <v>2020</v>
      </c>
      <c r="BA6" s="341">
        <v>2020</v>
      </c>
      <c r="BB6" s="341">
        <v>2020</v>
      </c>
      <c r="BC6" s="341">
        <v>2021</v>
      </c>
      <c r="BD6" s="341">
        <v>2021</v>
      </c>
      <c r="BE6" s="341">
        <v>2020</v>
      </c>
      <c r="BF6" s="341">
        <v>2020</v>
      </c>
      <c r="BG6" s="341">
        <v>2022</v>
      </c>
      <c r="BH6" s="341">
        <v>2019</v>
      </c>
      <c r="BI6" s="341">
        <v>2020</v>
      </c>
      <c r="BJ6" s="341">
        <v>2020</v>
      </c>
      <c r="BK6" s="341">
        <v>2020</v>
      </c>
    </row>
    <row r="7" spans="1:63">
      <c r="A7" s="168" t="s">
        <v>115</v>
      </c>
      <c r="B7" s="106" t="s">
        <v>116</v>
      </c>
      <c r="C7" s="340">
        <v>2020</v>
      </c>
      <c r="D7" s="340">
        <v>2020</v>
      </c>
      <c r="E7" s="340">
        <v>2020</v>
      </c>
      <c r="F7" s="340">
        <v>2020</v>
      </c>
      <c r="G7" s="340">
        <v>2020</v>
      </c>
      <c r="H7" s="340">
        <v>2020</v>
      </c>
      <c r="I7" s="278">
        <v>2021</v>
      </c>
      <c r="J7" s="341">
        <v>2021</v>
      </c>
      <c r="K7" s="341">
        <v>2021</v>
      </c>
      <c r="L7" s="278">
        <v>2021</v>
      </c>
      <c r="M7" s="341">
        <v>2021</v>
      </c>
      <c r="N7" s="341">
        <v>2021</v>
      </c>
      <c r="O7" s="341">
        <v>2019</v>
      </c>
      <c r="P7" s="341">
        <v>2015</v>
      </c>
      <c r="Q7" s="341">
        <v>2020</v>
      </c>
      <c r="R7" s="341">
        <v>2020</v>
      </c>
      <c r="S7" s="341">
        <v>2020</v>
      </c>
      <c r="T7" s="341">
        <v>2020</v>
      </c>
      <c r="U7" s="341">
        <v>2020</v>
      </c>
      <c r="V7" s="341">
        <v>2020</v>
      </c>
      <c r="W7" s="341">
        <v>2020</v>
      </c>
      <c r="X7" s="341">
        <v>2020</v>
      </c>
      <c r="Y7" s="341">
        <v>2020</v>
      </c>
      <c r="Z7" s="341">
        <v>2021</v>
      </c>
      <c r="AA7" s="341">
        <v>2022</v>
      </c>
      <c r="AB7" s="341">
        <v>2019</v>
      </c>
      <c r="AC7" s="341">
        <v>2020</v>
      </c>
      <c r="AD7" s="341">
        <v>2020</v>
      </c>
      <c r="AE7" s="341">
        <v>2021</v>
      </c>
      <c r="AF7" s="341" t="s">
        <v>356</v>
      </c>
      <c r="AG7" s="341">
        <v>2021</v>
      </c>
      <c r="AH7" s="342">
        <v>2020</v>
      </c>
      <c r="AI7" s="341">
        <v>2020</v>
      </c>
      <c r="AJ7" s="341">
        <v>2020</v>
      </c>
      <c r="AK7" s="341">
        <v>2015</v>
      </c>
      <c r="AL7" s="341">
        <v>2021</v>
      </c>
      <c r="AM7" s="343">
        <v>2021</v>
      </c>
      <c r="AN7" s="343">
        <v>2021</v>
      </c>
      <c r="AO7" s="341">
        <v>2020</v>
      </c>
      <c r="AP7" s="341">
        <v>2021</v>
      </c>
      <c r="AQ7" s="341">
        <v>2021</v>
      </c>
      <c r="AR7" s="341">
        <v>2021</v>
      </c>
      <c r="AS7" s="341">
        <v>2021</v>
      </c>
      <c r="AT7" s="341">
        <v>2020</v>
      </c>
      <c r="AU7" s="341">
        <v>2019</v>
      </c>
      <c r="AV7" s="341">
        <v>2021</v>
      </c>
      <c r="AW7" s="341">
        <v>2021</v>
      </c>
      <c r="AX7" s="341">
        <v>2021</v>
      </c>
      <c r="AY7" s="341">
        <v>2020</v>
      </c>
      <c r="AZ7" s="341">
        <v>2020</v>
      </c>
      <c r="BA7" s="341">
        <v>2020</v>
      </c>
      <c r="BB7" s="341">
        <v>2020</v>
      </c>
      <c r="BC7" s="341">
        <v>2021</v>
      </c>
      <c r="BD7" s="341">
        <v>2021</v>
      </c>
      <c r="BE7" s="341">
        <v>2020</v>
      </c>
      <c r="BF7" s="341">
        <v>2020</v>
      </c>
      <c r="BG7" s="341">
        <v>2022</v>
      </c>
      <c r="BH7" s="341">
        <v>2019</v>
      </c>
      <c r="BI7" s="341">
        <v>2020</v>
      </c>
      <c r="BJ7" s="341">
        <v>2020</v>
      </c>
      <c r="BK7" s="341">
        <v>2020</v>
      </c>
    </row>
    <row r="8" spans="1:63">
      <c r="A8" s="168" t="s">
        <v>117</v>
      </c>
      <c r="B8" s="106" t="s">
        <v>118</v>
      </c>
      <c r="C8" s="340">
        <v>2020</v>
      </c>
      <c r="D8" s="340">
        <v>2020</v>
      </c>
      <c r="E8" s="340">
        <v>2020</v>
      </c>
      <c r="F8" s="340">
        <v>2020</v>
      </c>
      <c r="G8" s="340">
        <v>2020</v>
      </c>
      <c r="H8" s="340">
        <v>2020</v>
      </c>
      <c r="I8" s="278">
        <v>2021</v>
      </c>
      <c r="J8" s="341">
        <v>2021</v>
      </c>
      <c r="K8" s="341">
        <v>2021</v>
      </c>
      <c r="L8" s="278">
        <v>2021</v>
      </c>
      <c r="M8" s="341">
        <v>2021</v>
      </c>
      <c r="N8" s="341">
        <v>2021</v>
      </c>
      <c r="O8" s="341">
        <v>2019</v>
      </c>
      <c r="P8" s="341">
        <v>2015</v>
      </c>
      <c r="Q8" s="341">
        <v>2020</v>
      </c>
      <c r="R8" s="341">
        <v>2020</v>
      </c>
      <c r="S8" s="341">
        <v>2020</v>
      </c>
      <c r="T8" s="341">
        <v>2020</v>
      </c>
      <c r="U8" s="341">
        <v>2020</v>
      </c>
      <c r="V8" s="341">
        <v>2020</v>
      </c>
      <c r="W8" s="341">
        <v>2020</v>
      </c>
      <c r="X8" s="341">
        <v>2020</v>
      </c>
      <c r="Y8" s="341">
        <v>2020</v>
      </c>
      <c r="Z8" s="341">
        <v>2021</v>
      </c>
      <c r="AA8" s="341">
        <v>2022</v>
      </c>
      <c r="AB8" s="341">
        <v>2019</v>
      </c>
      <c r="AC8" s="341">
        <v>2020</v>
      </c>
      <c r="AD8" s="341">
        <v>2020</v>
      </c>
      <c r="AE8" s="341">
        <v>2021</v>
      </c>
      <c r="AF8" s="341" t="s">
        <v>356</v>
      </c>
      <c r="AG8" s="341">
        <v>2021</v>
      </c>
      <c r="AH8" s="342">
        <v>2020</v>
      </c>
      <c r="AI8" s="341">
        <v>2020</v>
      </c>
      <c r="AJ8" s="341">
        <v>2020</v>
      </c>
      <c r="AK8" s="341">
        <v>2015</v>
      </c>
      <c r="AL8" s="341">
        <v>2021</v>
      </c>
      <c r="AM8" s="343">
        <v>2021</v>
      </c>
      <c r="AN8" s="343">
        <v>2021</v>
      </c>
      <c r="AO8" s="341">
        <v>2020</v>
      </c>
      <c r="AP8" s="341">
        <v>2021</v>
      </c>
      <c r="AQ8" s="341">
        <v>2021</v>
      </c>
      <c r="AR8" s="341">
        <v>2021</v>
      </c>
      <c r="AS8" s="341">
        <v>2021</v>
      </c>
      <c r="AT8" s="341">
        <v>2020</v>
      </c>
      <c r="AU8" s="341">
        <v>2019</v>
      </c>
      <c r="AV8" s="341">
        <v>2021</v>
      </c>
      <c r="AW8" s="341">
        <v>2021</v>
      </c>
      <c r="AX8" s="341">
        <v>2021</v>
      </c>
      <c r="AY8" s="341">
        <v>2020</v>
      </c>
      <c r="AZ8" s="341">
        <v>2020</v>
      </c>
      <c r="BA8" s="341">
        <v>2020</v>
      </c>
      <c r="BB8" s="341">
        <v>2020</v>
      </c>
      <c r="BC8" s="341">
        <v>2021</v>
      </c>
      <c r="BD8" s="341">
        <v>2021</v>
      </c>
      <c r="BE8" s="341">
        <v>2020</v>
      </c>
      <c r="BF8" s="341">
        <v>2020</v>
      </c>
      <c r="BG8" s="341">
        <v>2022</v>
      </c>
      <c r="BH8" s="341">
        <v>2019</v>
      </c>
      <c r="BI8" s="341">
        <v>2020</v>
      </c>
      <c r="BJ8" s="341">
        <v>2020</v>
      </c>
      <c r="BK8" s="341">
        <v>2020</v>
      </c>
    </row>
    <row r="9" spans="1:63">
      <c r="A9" s="168" t="s">
        <v>95</v>
      </c>
      <c r="B9" s="106" t="s">
        <v>96</v>
      </c>
      <c r="C9" s="340">
        <v>2020</v>
      </c>
      <c r="D9" s="340">
        <v>2020</v>
      </c>
      <c r="E9" s="340">
        <v>2020</v>
      </c>
      <c r="F9" s="340">
        <v>2020</v>
      </c>
      <c r="G9" s="340">
        <v>2020</v>
      </c>
      <c r="H9" s="340">
        <v>2020</v>
      </c>
      <c r="I9" s="278">
        <v>2021</v>
      </c>
      <c r="J9" s="341">
        <v>2021</v>
      </c>
      <c r="K9" s="341">
        <v>2021</v>
      </c>
      <c r="L9" s="278">
        <v>2021</v>
      </c>
      <c r="M9" s="341">
        <v>2021</v>
      </c>
      <c r="N9" s="341">
        <v>2021</v>
      </c>
      <c r="O9" s="341">
        <v>2019</v>
      </c>
      <c r="P9" s="341">
        <v>2015</v>
      </c>
      <c r="Q9" s="341">
        <v>2020</v>
      </c>
      <c r="R9" s="341">
        <v>2020</v>
      </c>
      <c r="S9" s="341">
        <v>2020</v>
      </c>
      <c r="T9" s="341">
        <v>2020</v>
      </c>
      <c r="U9" s="341">
        <v>2020</v>
      </c>
      <c r="V9" s="341">
        <v>2020</v>
      </c>
      <c r="W9" s="341">
        <v>2020</v>
      </c>
      <c r="X9" s="341">
        <v>2020</v>
      </c>
      <c r="Y9" s="341">
        <v>2020</v>
      </c>
      <c r="Z9" s="341">
        <v>2021</v>
      </c>
      <c r="AA9" s="341">
        <v>2022</v>
      </c>
      <c r="AB9" s="341">
        <v>2019</v>
      </c>
      <c r="AC9" s="341">
        <v>2020</v>
      </c>
      <c r="AD9" s="341">
        <v>2020</v>
      </c>
      <c r="AE9" s="341">
        <v>2021</v>
      </c>
      <c r="AF9" s="341" t="s">
        <v>356</v>
      </c>
      <c r="AG9" s="341">
        <v>2021</v>
      </c>
      <c r="AH9" s="342">
        <v>2020</v>
      </c>
      <c r="AI9" s="341">
        <v>2020</v>
      </c>
      <c r="AJ9" s="341">
        <v>2020</v>
      </c>
      <c r="AK9" s="341">
        <v>2015</v>
      </c>
      <c r="AL9" s="341">
        <v>2021</v>
      </c>
      <c r="AM9" s="343">
        <v>2021</v>
      </c>
      <c r="AN9" s="343">
        <v>2021</v>
      </c>
      <c r="AO9" s="341">
        <v>2020</v>
      </c>
      <c r="AP9" s="341">
        <v>2021</v>
      </c>
      <c r="AQ9" s="341">
        <v>2021</v>
      </c>
      <c r="AR9" s="341">
        <v>2021</v>
      </c>
      <c r="AS9" s="341">
        <v>2021</v>
      </c>
      <c r="AT9" s="341">
        <v>2020</v>
      </c>
      <c r="AU9" s="341">
        <v>2019</v>
      </c>
      <c r="AV9" s="341">
        <v>2021</v>
      </c>
      <c r="AW9" s="341">
        <v>2021</v>
      </c>
      <c r="AX9" s="341">
        <v>2021</v>
      </c>
      <c r="AY9" s="341">
        <v>2020</v>
      </c>
      <c r="AZ9" s="341">
        <v>2020</v>
      </c>
      <c r="BA9" s="341">
        <v>2020</v>
      </c>
      <c r="BB9" s="341">
        <v>2020</v>
      </c>
      <c r="BC9" s="341">
        <v>2021</v>
      </c>
      <c r="BD9" s="341">
        <v>2021</v>
      </c>
      <c r="BE9" s="341">
        <v>2020</v>
      </c>
      <c r="BF9" s="341">
        <v>2020</v>
      </c>
      <c r="BG9" s="341">
        <v>2022</v>
      </c>
      <c r="BH9" s="341">
        <v>2019</v>
      </c>
      <c r="BI9" s="341">
        <v>2020</v>
      </c>
      <c r="BJ9" s="341">
        <v>2020</v>
      </c>
      <c r="BK9" s="341">
        <v>2020</v>
      </c>
    </row>
    <row r="10" spans="1:63">
      <c r="A10" s="168" t="s">
        <v>97</v>
      </c>
      <c r="B10" s="106" t="s">
        <v>98</v>
      </c>
      <c r="C10" s="340">
        <v>2020</v>
      </c>
      <c r="D10" s="340">
        <v>2020</v>
      </c>
      <c r="E10" s="340">
        <v>2020</v>
      </c>
      <c r="F10" s="340">
        <v>2020</v>
      </c>
      <c r="G10" s="340">
        <v>2020</v>
      </c>
      <c r="H10" s="340">
        <v>2020</v>
      </c>
      <c r="I10" s="278">
        <v>2021</v>
      </c>
      <c r="J10" s="341">
        <v>2021</v>
      </c>
      <c r="K10" s="341">
        <v>2021</v>
      </c>
      <c r="L10" s="278">
        <v>2021</v>
      </c>
      <c r="M10" s="341">
        <v>2021</v>
      </c>
      <c r="N10" s="341">
        <v>2021</v>
      </c>
      <c r="O10" s="341">
        <v>2019</v>
      </c>
      <c r="P10" s="341">
        <v>2015</v>
      </c>
      <c r="Q10" s="341">
        <v>2020</v>
      </c>
      <c r="R10" s="341">
        <v>2020</v>
      </c>
      <c r="S10" s="341">
        <v>2020</v>
      </c>
      <c r="T10" s="341">
        <v>2020</v>
      </c>
      <c r="U10" s="341">
        <v>2020</v>
      </c>
      <c r="V10" s="341">
        <v>2020</v>
      </c>
      <c r="W10" s="341">
        <v>2020</v>
      </c>
      <c r="X10" s="341">
        <v>2020</v>
      </c>
      <c r="Y10" s="341">
        <v>2020</v>
      </c>
      <c r="Z10" s="341">
        <v>2021</v>
      </c>
      <c r="AA10" s="341">
        <v>2022</v>
      </c>
      <c r="AB10" s="341">
        <v>2019</v>
      </c>
      <c r="AC10" s="341">
        <v>2020</v>
      </c>
      <c r="AD10" s="341">
        <v>2020</v>
      </c>
      <c r="AE10" s="341">
        <v>2021</v>
      </c>
      <c r="AF10" s="341" t="s">
        <v>356</v>
      </c>
      <c r="AG10" s="341">
        <v>2021</v>
      </c>
      <c r="AH10" s="342">
        <v>2020</v>
      </c>
      <c r="AI10" s="341">
        <v>2020</v>
      </c>
      <c r="AJ10" s="341">
        <v>2020</v>
      </c>
      <c r="AK10" s="341">
        <v>2015</v>
      </c>
      <c r="AL10" s="341">
        <v>2021</v>
      </c>
      <c r="AM10" s="343">
        <v>2021</v>
      </c>
      <c r="AN10" s="343">
        <v>2021</v>
      </c>
      <c r="AO10" s="341">
        <v>2020</v>
      </c>
      <c r="AP10" s="341">
        <v>2021</v>
      </c>
      <c r="AQ10" s="341">
        <v>2021</v>
      </c>
      <c r="AR10" s="341">
        <v>2021</v>
      </c>
      <c r="AS10" s="341">
        <v>2021</v>
      </c>
      <c r="AT10" s="341">
        <v>2020</v>
      </c>
      <c r="AU10" s="341">
        <v>2019</v>
      </c>
      <c r="AV10" s="341">
        <v>2021</v>
      </c>
      <c r="AW10" s="341">
        <v>2021</v>
      </c>
      <c r="AX10" s="341">
        <v>2021</v>
      </c>
      <c r="AY10" s="341">
        <v>2020</v>
      </c>
      <c r="AZ10" s="341">
        <v>2020</v>
      </c>
      <c r="BA10" s="341">
        <v>2020</v>
      </c>
      <c r="BB10" s="341">
        <v>2020</v>
      </c>
      <c r="BC10" s="341">
        <v>2021</v>
      </c>
      <c r="BD10" s="341">
        <v>2021</v>
      </c>
      <c r="BE10" s="341">
        <v>2020</v>
      </c>
      <c r="BF10" s="341">
        <v>2020</v>
      </c>
      <c r="BG10" s="341">
        <v>2022</v>
      </c>
      <c r="BH10" s="341">
        <v>2019</v>
      </c>
      <c r="BI10" s="341">
        <v>2020</v>
      </c>
      <c r="BJ10" s="341">
        <v>2020</v>
      </c>
      <c r="BK10" s="341">
        <v>2020</v>
      </c>
    </row>
    <row r="11" spans="1:63">
      <c r="A11" s="168" t="s">
        <v>109</v>
      </c>
      <c r="B11" s="106" t="s">
        <v>110</v>
      </c>
      <c r="C11" s="340">
        <v>2020</v>
      </c>
      <c r="D11" s="340">
        <v>2020</v>
      </c>
      <c r="E11" s="340">
        <v>2020</v>
      </c>
      <c r="F11" s="340">
        <v>2020</v>
      </c>
      <c r="G11" s="340">
        <v>2020</v>
      </c>
      <c r="H11" s="340">
        <v>2020</v>
      </c>
      <c r="I11" s="278">
        <v>2021</v>
      </c>
      <c r="J11" s="341">
        <v>2021</v>
      </c>
      <c r="K11" s="341">
        <v>2021</v>
      </c>
      <c r="L11" s="278">
        <v>2021</v>
      </c>
      <c r="M11" s="341">
        <v>2021</v>
      </c>
      <c r="N11" s="341">
        <v>2021</v>
      </c>
      <c r="O11" s="341">
        <v>2019</v>
      </c>
      <c r="P11" s="341">
        <v>2015</v>
      </c>
      <c r="Q11" s="341">
        <v>2020</v>
      </c>
      <c r="R11" s="341">
        <v>2020</v>
      </c>
      <c r="S11" s="341">
        <v>2020</v>
      </c>
      <c r="T11" s="341">
        <v>2020</v>
      </c>
      <c r="U11" s="341">
        <v>2020</v>
      </c>
      <c r="V11" s="341">
        <v>2020</v>
      </c>
      <c r="W11" s="341">
        <v>2020</v>
      </c>
      <c r="X11" s="341">
        <v>2020</v>
      </c>
      <c r="Y11" s="341">
        <v>2020</v>
      </c>
      <c r="Z11" s="341">
        <v>2021</v>
      </c>
      <c r="AA11" s="341">
        <v>2022</v>
      </c>
      <c r="AB11" s="341">
        <v>2019</v>
      </c>
      <c r="AC11" s="341">
        <v>2020</v>
      </c>
      <c r="AD11" s="341">
        <v>2020</v>
      </c>
      <c r="AE11" s="341">
        <v>2021</v>
      </c>
      <c r="AF11" s="341" t="s">
        <v>356</v>
      </c>
      <c r="AG11" s="341">
        <v>2021</v>
      </c>
      <c r="AH11" s="342">
        <v>2020</v>
      </c>
      <c r="AI11" s="341">
        <v>2020</v>
      </c>
      <c r="AJ11" s="341">
        <v>2020</v>
      </c>
      <c r="AK11" s="341">
        <v>2015</v>
      </c>
      <c r="AL11" s="341">
        <v>2021</v>
      </c>
      <c r="AM11" s="343">
        <v>2021</v>
      </c>
      <c r="AN11" s="343">
        <v>2021</v>
      </c>
      <c r="AO11" s="341">
        <v>2020</v>
      </c>
      <c r="AP11" s="341">
        <v>2021</v>
      </c>
      <c r="AQ11" s="341">
        <v>2021</v>
      </c>
      <c r="AR11" s="341">
        <v>2021</v>
      </c>
      <c r="AS11" s="341">
        <v>2021</v>
      </c>
      <c r="AT11" s="341">
        <v>2020</v>
      </c>
      <c r="AU11" s="341">
        <v>2019</v>
      </c>
      <c r="AV11" s="341">
        <v>2021</v>
      </c>
      <c r="AW11" s="341">
        <v>2021</v>
      </c>
      <c r="AX11" s="341">
        <v>2021</v>
      </c>
      <c r="AY11" s="341">
        <v>2020</v>
      </c>
      <c r="AZ11" s="341">
        <v>2020</v>
      </c>
      <c r="BA11" s="341">
        <v>2020</v>
      </c>
      <c r="BB11" s="341">
        <v>2020</v>
      </c>
      <c r="BC11" s="341">
        <v>2021</v>
      </c>
      <c r="BD11" s="341">
        <v>2021</v>
      </c>
      <c r="BE11" s="341">
        <v>2020</v>
      </c>
      <c r="BF11" s="341">
        <v>2020</v>
      </c>
      <c r="BG11" s="341">
        <v>2022</v>
      </c>
      <c r="BH11" s="341">
        <v>2019</v>
      </c>
      <c r="BI11" s="341">
        <v>2020</v>
      </c>
      <c r="BJ11" s="341">
        <v>2020</v>
      </c>
      <c r="BK11" s="341">
        <v>2020</v>
      </c>
    </row>
    <row r="12" spans="1:63">
      <c r="A12" s="168" t="s">
        <v>89</v>
      </c>
      <c r="B12" s="106" t="s">
        <v>90</v>
      </c>
      <c r="C12" s="340">
        <v>2020</v>
      </c>
      <c r="D12" s="340">
        <v>2020</v>
      </c>
      <c r="E12" s="340">
        <v>2020</v>
      </c>
      <c r="F12" s="340">
        <v>2020</v>
      </c>
      <c r="G12" s="340">
        <v>2020</v>
      </c>
      <c r="H12" s="340">
        <v>2020</v>
      </c>
      <c r="I12" s="278">
        <v>2021</v>
      </c>
      <c r="J12" s="341">
        <v>2021</v>
      </c>
      <c r="K12" s="341">
        <v>2021</v>
      </c>
      <c r="L12" s="278">
        <v>2021</v>
      </c>
      <c r="M12" s="341">
        <v>2021</v>
      </c>
      <c r="N12" s="341">
        <v>2021</v>
      </c>
      <c r="O12" s="341">
        <v>2019</v>
      </c>
      <c r="P12" s="341">
        <v>2015</v>
      </c>
      <c r="Q12" s="341">
        <v>2020</v>
      </c>
      <c r="R12" s="341">
        <v>2020</v>
      </c>
      <c r="S12" s="341">
        <v>2020</v>
      </c>
      <c r="T12" s="341">
        <v>2020</v>
      </c>
      <c r="U12" s="341">
        <v>2020</v>
      </c>
      <c r="V12" s="341">
        <v>2020</v>
      </c>
      <c r="W12" s="341">
        <v>2020</v>
      </c>
      <c r="X12" s="341">
        <v>2020</v>
      </c>
      <c r="Y12" s="341">
        <v>2020</v>
      </c>
      <c r="Z12" s="341">
        <v>2021</v>
      </c>
      <c r="AA12" s="341">
        <v>2022</v>
      </c>
      <c r="AB12" s="341">
        <v>2019</v>
      </c>
      <c r="AC12" s="341">
        <v>2020</v>
      </c>
      <c r="AD12" s="341">
        <v>2020</v>
      </c>
      <c r="AE12" s="341">
        <v>2021</v>
      </c>
      <c r="AF12" s="341" t="s">
        <v>356</v>
      </c>
      <c r="AG12" s="341">
        <v>2021</v>
      </c>
      <c r="AH12" s="342">
        <v>2020</v>
      </c>
      <c r="AI12" s="341">
        <v>2020</v>
      </c>
      <c r="AJ12" s="341">
        <v>2020</v>
      </c>
      <c r="AK12" s="341">
        <v>2015</v>
      </c>
      <c r="AL12" s="341">
        <v>2021</v>
      </c>
      <c r="AM12" s="343">
        <v>2021</v>
      </c>
      <c r="AN12" s="343">
        <v>2021</v>
      </c>
      <c r="AO12" s="341">
        <v>2020</v>
      </c>
      <c r="AP12" s="341">
        <v>2021</v>
      </c>
      <c r="AQ12" s="341">
        <v>2021</v>
      </c>
      <c r="AR12" s="341">
        <v>2021</v>
      </c>
      <c r="AS12" s="341">
        <v>2021</v>
      </c>
      <c r="AT12" s="341">
        <v>2020</v>
      </c>
      <c r="AU12" s="341">
        <v>2019</v>
      </c>
      <c r="AV12" s="341">
        <v>2021</v>
      </c>
      <c r="AW12" s="341">
        <v>2021</v>
      </c>
      <c r="AX12" s="341">
        <v>2021</v>
      </c>
      <c r="AY12" s="341">
        <v>2020</v>
      </c>
      <c r="AZ12" s="341">
        <v>2020</v>
      </c>
      <c r="BA12" s="341">
        <v>2020</v>
      </c>
      <c r="BB12" s="341">
        <v>2020</v>
      </c>
      <c r="BC12" s="341">
        <v>2021</v>
      </c>
      <c r="BD12" s="341">
        <v>2021</v>
      </c>
      <c r="BE12" s="341">
        <v>2020</v>
      </c>
      <c r="BF12" s="341">
        <v>2020</v>
      </c>
      <c r="BG12" s="341">
        <v>2022</v>
      </c>
      <c r="BH12" s="341">
        <v>2019</v>
      </c>
      <c r="BI12" s="341">
        <v>2020</v>
      </c>
      <c r="BJ12" s="341">
        <v>2020</v>
      </c>
      <c r="BK12" s="341">
        <v>2020</v>
      </c>
    </row>
    <row r="13" spans="1:63">
      <c r="A13" s="168" t="s">
        <v>87</v>
      </c>
      <c r="B13" s="106" t="s">
        <v>88</v>
      </c>
      <c r="C13" s="340">
        <v>2020</v>
      </c>
      <c r="D13" s="340">
        <v>2020</v>
      </c>
      <c r="E13" s="340">
        <v>2020</v>
      </c>
      <c r="F13" s="340">
        <v>2020</v>
      </c>
      <c r="G13" s="340">
        <v>2020</v>
      </c>
      <c r="H13" s="340">
        <v>2020</v>
      </c>
      <c r="I13" s="278">
        <v>2021</v>
      </c>
      <c r="J13" s="341">
        <v>2021</v>
      </c>
      <c r="K13" s="341">
        <v>2021</v>
      </c>
      <c r="L13" s="278">
        <v>2021</v>
      </c>
      <c r="M13" s="341">
        <v>2021</v>
      </c>
      <c r="N13" s="341">
        <v>2021</v>
      </c>
      <c r="O13" s="341">
        <v>2019</v>
      </c>
      <c r="P13" s="341">
        <v>2015</v>
      </c>
      <c r="Q13" s="341">
        <v>2020</v>
      </c>
      <c r="R13" s="341">
        <v>2020</v>
      </c>
      <c r="S13" s="341">
        <v>2020</v>
      </c>
      <c r="T13" s="341">
        <v>2020</v>
      </c>
      <c r="U13" s="341">
        <v>2020</v>
      </c>
      <c r="V13" s="341">
        <v>2020</v>
      </c>
      <c r="W13" s="341">
        <v>2020</v>
      </c>
      <c r="X13" s="341">
        <v>2020</v>
      </c>
      <c r="Y13" s="341">
        <v>2020</v>
      </c>
      <c r="Z13" s="341">
        <v>2021</v>
      </c>
      <c r="AA13" s="341">
        <v>2022</v>
      </c>
      <c r="AB13" s="341">
        <v>2019</v>
      </c>
      <c r="AC13" s="341">
        <v>2020</v>
      </c>
      <c r="AD13" s="341">
        <v>2020</v>
      </c>
      <c r="AE13" s="341">
        <v>2021</v>
      </c>
      <c r="AF13" s="341" t="s">
        <v>356</v>
      </c>
      <c r="AG13" s="341">
        <v>2021</v>
      </c>
      <c r="AH13" s="342">
        <v>2020</v>
      </c>
      <c r="AI13" s="341">
        <v>2020</v>
      </c>
      <c r="AJ13" s="341">
        <v>2020</v>
      </c>
      <c r="AK13" s="341">
        <v>2015</v>
      </c>
      <c r="AL13" s="341">
        <v>2021</v>
      </c>
      <c r="AM13" s="343">
        <v>2021</v>
      </c>
      <c r="AN13" s="343">
        <v>2021</v>
      </c>
      <c r="AO13" s="341">
        <v>2020</v>
      </c>
      <c r="AP13" s="341">
        <v>2021</v>
      </c>
      <c r="AQ13" s="341">
        <v>2021</v>
      </c>
      <c r="AR13" s="341">
        <v>2021</v>
      </c>
      <c r="AS13" s="341">
        <v>2021</v>
      </c>
      <c r="AT13" s="341">
        <v>2020</v>
      </c>
      <c r="AU13" s="341">
        <v>2019</v>
      </c>
      <c r="AV13" s="341">
        <v>2021</v>
      </c>
      <c r="AW13" s="341">
        <v>2021</v>
      </c>
      <c r="AX13" s="341">
        <v>2021</v>
      </c>
      <c r="AY13" s="341">
        <v>2020</v>
      </c>
      <c r="AZ13" s="341">
        <v>2020</v>
      </c>
      <c r="BA13" s="341">
        <v>2020</v>
      </c>
      <c r="BB13" s="341">
        <v>2020</v>
      </c>
      <c r="BC13" s="341">
        <v>2021</v>
      </c>
      <c r="BD13" s="341">
        <v>2021</v>
      </c>
      <c r="BE13" s="341">
        <v>2020</v>
      </c>
      <c r="BF13" s="341">
        <v>2020</v>
      </c>
      <c r="BG13" s="341">
        <v>2022</v>
      </c>
      <c r="BH13" s="341">
        <v>2019</v>
      </c>
      <c r="BI13" s="341">
        <v>2020</v>
      </c>
      <c r="BJ13" s="341">
        <v>2020</v>
      </c>
      <c r="BK13" s="341">
        <v>2020</v>
      </c>
    </row>
    <row r="14" spans="1:63">
      <c r="A14" s="168" t="s">
        <v>99</v>
      </c>
      <c r="B14" s="106" t="s">
        <v>100</v>
      </c>
      <c r="C14" s="340">
        <v>2020</v>
      </c>
      <c r="D14" s="340">
        <v>2020</v>
      </c>
      <c r="E14" s="340">
        <v>2020</v>
      </c>
      <c r="F14" s="340">
        <v>2020</v>
      </c>
      <c r="G14" s="340">
        <v>2020</v>
      </c>
      <c r="H14" s="340">
        <v>2020</v>
      </c>
      <c r="I14" s="278">
        <v>2021</v>
      </c>
      <c r="J14" s="341">
        <v>2021</v>
      </c>
      <c r="K14" s="341">
        <v>2021</v>
      </c>
      <c r="L14" s="278">
        <v>2021</v>
      </c>
      <c r="M14" s="341">
        <v>2021</v>
      </c>
      <c r="N14" s="341">
        <v>2021</v>
      </c>
      <c r="O14" s="341">
        <v>2019</v>
      </c>
      <c r="P14" s="341">
        <v>2013</v>
      </c>
      <c r="Q14" s="341">
        <v>2020</v>
      </c>
      <c r="R14" s="341">
        <v>2020</v>
      </c>
      <c r="S14" s="341">
        <v>2020</v>
      </c>
      <c r="T14" s="341">
        <v>2020</v>
      </c>
      <c r="U14" s="341">
        <v>2020</v>
      </c>
      <c r="V14" s="341">
        <v>2020</v>
      </c>
      <c r="W14" s="341">
        <v>2020</v>
      </c>
      <c r="X14" s="341">
        <v>2020</v>
      </c>
      <c r="Y14" s="341">
        <v>2020</v>
      </c>
      <c r="Z14" s="341">
        <v>2021</v>
      </c>
      <c r="AA14" s="341">
        <v>2022</v>
      </c>
      <c r="AB14" s="341">
        <v>2019</v>
      </c>
      <c r="AC14" s="341">
        <v>2020</v>
      </c>
      <c r="AD14" s="341">
        <v>2020</v>
      </c>
      <c r="AE14" s="341">
        <v>2021</v>
      </c>
      <c r="AF14" s="341" t="s">
        <v>356</v>
      </c>
      <c r="AG14" s="341">
        <v>2021</v>
      </c>
      <c r="AH14" s="342">
        <v>2020</v>
      </c>
      <c r="AI14" s="341">
        <v>2020</v>
      </c>
      <c r="AJ14" s="341">
        <v>2020</v>
      </c>
      <c r="AK14" s="341">
        <v>2015</v>
      </c>
      <c r="AL14" s="341">
        <v>2021</v>
      </c>
      <c r="AM14" s="343">
        <v>2021</v>
      </c>
      <c r="AN14" s="343">
        <v>2021</v>
      </c>
      <c r="AO14" s="341">
        <v>2020</v>
      </c>
      <c r="AP14" s="341">
        <v>2021</v>
      </c>
      <c r="AQ14" s="341">
        <v>2021</v>
      </c>
      <c r="AR14" s="341">
        <v>2021</v>
      </c>
      <c r="AS14" s="341">
        <v>2021</v>
      </c>
      <c r="AT14" s="341">
        <v>2020</v>
      </c>
      <c r="AU14" s="341">
        <v>2019</v>
      </c>
      <c r="AV14" s="341">
        <v>2021</v>
      </c>
      <c r="AW14" s="341">
        <v>2021</v>
      </c>
      <c r="AX14" s="341">
        <v>2021</v>
      </c>
      <c r="AY14" s="341">
        <v>2020</v>
      </c>
      <c r="AZ14" s="341">
        <v>2020</v>
      </c>
      <c r="BA14" s="341">
        <v>2020</v>
      </c>
      <c r="BB14" s="341">
        <v>2020</v>
      </c>
      <c r="BC14" s="341">
        <v>2021</v>
      </c>
      <c r="BD14" s="341">
        <v>2021</v>
      </c>
      <c r="BE14" s="341">
        <v>2020</v>
      </c>
      <c r="BF14" s="341">
        <v>2020</v>
      </c>
      <c r="BG14" s="341">
        <v>2022</v>
      </c>
      <c r="BH14" s="341">
        <v>2019</v>
      </c>
      <c r="BI14" s="341">
        <v>2020</v>
      </c>
      <c r="BJ14" s="341">
        <v>2020</v>
      </c>
      <c r="BK14" s="341">
        <v>2020</v>
      </c>
    </row>
    <row r="15" spans="1:63">
      <c r="A15" s="168" t="s">
        <v>101</v>
      </c>
      <c r="B15" s="106" t="s">
        <v>102</v>
      </c>
      <c r="C15" s="340">
        <v>2020</v>
      </c>
      <c r="D15" s="340">
        <v>2020</v>
      </c>
      <c r="E15" s="340">
        <v>2020</v>
      </c>
      <c r="F15" s="340">
        <v>2020</v>
      </c>
      <c r="G15" s="340">
        <v>2020</v>
      </c>
      <c r="H15" s="340">
        <v>2020</v>
      </c>
      <c r="I15" s="278">
        <v>2021</v>
      </c>
      <c r="J15" s="341">
        <v>2021</v>
      </c>
      <c r="K15" s="341">
        <v>2021</v>
      </c>
      <c r="L15" s="278">
        <v>2021</v>
      </c>
      <c r="M15" s="341">
        <v>2021</v>
      </c>
      <c r="N15" s="341">
        <v>2021</v>
      </c>
      <c r="O15" s="341">
        <v>2019</v>
      </c>
      <c r="P15" s="341">
        <v>2015</v>
      </c>
      <c r="Q15" s="341">
        <v>2020</v>
      </c>
      <c r="R15" s="341">
        <v>2020</v>
      </c>
      <c r="S15" s="341">
        <v>2020</v>
      </c>
      <c r="T15" s="341">
        <v>2020</v>
      </c>
      <c r="U15" s="341">
        <v>2020</v>
      </c>
      <c r="V15" s="341">
        <v>2020</v>
      </c>
      <c r="W15" s="341">
        <v>2020</v>
      </c>
      <c r="X15" s="341">
        <v>2020</v>
      </c>
      <c r="Y15" s="341">
        <v>2020</v>
      </c>
      <c r="Z15" s="341">
        <v>2021</v>
      </c>
      <c r="AA15" s="341">
        <v>2022</v>
      </c>
      <c r="AB15" s="341">
        <v>2019</v>
      </c>
      <c r="AC15" s="341">
        <v>2020</v>
      </c>
      <c r="AD15" s="341">
        <v>2020</v>
      </c>
      <c r="AE15" s="341">
        <v>2021</v>
      </c>
      <c r="AF15" s="341" t="s">
        <v>356</v>
      </c>
      <c r="AG15" s="341">
        <v>2021</v>
      </c>
      <c r="AH15" s="342">
        <v>2020</v>
      </c>
      <c r="AI15" s="341">
        <v>2020</v>
      </c>
      <c r="AJ15" s="341">
        <v>2020</v>
      </c>
      <c r="AK15" s="341">
        <v>2015</v>
      </c>
      <c r="AL15" s="341">
        <v>2021</v>
      </c>
      <c r="AM15" s="343">
        <v>2021</v>
      </c>
      <c r="AN15" s="343">
        <v>2021</v>
      </c>
      <c r="AO15" s="341">
        <v>2020</v>
      </c>
      <c r="AP15" s="341">
        <v>2021</v>
      </c>
      <c r="AQ15" s="341">
        <v>2021</v>
      </c>
      <c r="AR15" s="341">
        <v>2021</v>
      </c>
      <c r="AS15" s="341">
        <v>2021</v>
      </c>
      <c r="AT15" s="341">
        <v>2020</v>
      </c>
      <c r="AU15" s="341">
        <v>2019</v>
      </c>
      <c r="AV15" s="341">
        <v>2021</v>
      </c>
      <c r="AW15" s="341">
        <v>2021</v>
      </c>
      <c r="AX15" s="341">
        <v>2021</v>
      </c>
      <c r="AY15" s="341">
        <v>2020</v>
      </c>
      <c r="AZ15" s="341">
        <v>2020</v>
      </c>
      <c r="BA15" s="341">
        <v>2020</v>
      </c>
      <c r="BB15" s="341">
        <v>2020</v>
      </c>
      <c r="BC15" s="341">
        <v>2021</v>
      </c>
      <c r="BD15" s="341">
        <v>2021</v>
      </c>
      <c r="BE15" s="341">
        <v>2020</v>
      </c>
      <c r="BF15" s="341">
        <v>2020</v>
      </c>
      <c r="BG15" s="341">
        <v>2022</v>
      </c>
      <c r="BH15" s="341">
        <v>2019</v>
      </c>
      <c r="BI15" s="341">
        <v>2020</v>
      </c>
      <c r="BJ15" s="341">
        <v>2020</v>
      </c>
      <c r="BK15" s="341">
        <v>2020</v>
      </c>
    </row>
    <row r="16" spans="1:63">
      <c r="A16" s="168" t="s">
        <v>113</v>
      </c>
      <c r="B16" s="106" t="s">
        <v>114</v>
      </c>
      <c r="C16" s="340">
        <v>2020</v>
      </c>
      <c r="D16" s="340">
        <v>2020</v>
      </c>
      <c r="E16" s="340">
        <v>2020</v>
      </c>
      <c r="F16" s="340">
        <v>2020</v>
      </c>
      <c r="G16" s="340">
        <v>2020</v>
      </c>
      <c r="H16" s="340">
        <v>2020</v>
      </c>
      <c r="I16" s="278">
        <v>2021</v>
      </c>
      <c r="J16" s="341">
        <v>2021</v>
      </c>
      <c r="K16" s="341">
        <v>2021</v>
      </c>
      <c r="L16" s="278">
        <v>2021</v>
      </c>
      <c r="M16" s="341">
        <v>2021</v>
      </c>
      <c r="N16" s="341">
        <v>2021</v>
      </c>
      <c r="O16" s="341">
        <v>2019</v>
      </c>
      <c r="P16" s="341">
        <v>2015</v>
      </c>
      <c r="Q16" s="341">
        <v>2020</v>
      </c>
      <c r="R16" s="341">
        <v>2020</v>
      </c>
      <c r="S16" s="341">
        <v>2020</v>
      </c>
      <c r="T16" s="341">
        <v>2020</v>
      </c>
      <c r="U16" s="341">
        <v>2020</v>
      </c>
      <c r="V16" s="341">
        <v>2020</v>
      </c>
      <c r="W16" s="341">
        <v>2020</v>
      </c>
      <c r="X16" s="341">
        <v>2020</v>
      </c>
      <c r="Y16" s="341">
        <v>2020</v>
      </c>
      <c r="Z16" s="341">
        <v>2021</v>
      </c>
      <c r="AA16" s="341">
        <v>2022</v>
      </c>
      <c r="AB16" s="341">
        <v>2019</v>
      </c>
      <c r="AC16" s="341">
        <v>2020</v>
      </c>
      <c r="AD16" s="341">
        <v>2020</v>
      </c>
      <c r="AE16" s="341">
        <v>2021</v>
      </c>
      <c r="AF16" s="341" t="s">
        <v>356</v>
      </c>
      <c r="AG16" s="341">
        <v>2021</v>
      </c>
      <c r="AH16" s="342">
        <v>2020</v>
      </c>
      <c r="AI16" s="341">
        <v>2020</v>
      </c>
      <c r="AJ16" s="341">
        <v>2020</v>
      </c>
      <c r="AK16" s="341">
        <v>2015</v>
      </c>
      <c r="AL16" s="341">
        <v>2021</v>
      </c>
      <c r="AM16" s="343">
        <v>2021</v>
      </c>
      <c r="AN16" s="343">
        <v>2021</v>
      </c>
      <c r="AO16" s="341">
        <v>2020</v>
      </c>
      <c r="AP16" s="341">
        <v>2021</v>
      </c>
      <c r="AQ16" s="341">
        <v>2021</v>
      </c>
      <c r="AR16" s="341">
        <v>2021</v>
      </c>
      <c r="AS16" s="341">
        <v>2021</v>
      </c>
      <c r="AT16" s="341">
        <v>2020</v>
      </c>
      <c r="AU16" s="341">
        <v>2019</v>
      </c>
      <c r="AV16" s="341">
        <v>2021</v>
      </c>
      <c r="AW16" s="341">
        <v>2021</v>
      </c>
      <c r="AX16" s="341">
        <v>2021</v>
      </c>
      <c r="AY16" s="341">
        <v>2020</v>
      </c>
      <c r="AZ16" s="341">
        <v>2020</v>
      </c>
      <c r="BA16" s="341">
        <v>2020</v>
      </c>
      <c r="BB16" s="341">
        <v>2020</v>
      </c>
      <c r="BC16" s="341">
        <v>2021</v>
      </c>
      <c r="BD16" s="341">
        <v>2021</v>
      </c>
      <c r="BE16" s="341">
        <v>2020</v>
      </c>
      <c r="BF16" s="341">
        <v>2020</v>
      </c>
      <c r="BG16" s="341">
        <v>2022</v>
      </c>
      <c r="BH16" s="341">
        <v>2019</v>
      </c>
      <c r="BI16" s="341">
        <v>2020</v>
      </c>
      <c r="BJ16" s="341">
        <v>2020</v>
      </c>
      <c r="BK16" s="341">
        <v>2020</v>
      </c>
    </row>
    <row r="17" spans="1:63">
      <c r="A17" s="168" t="s">
        <v>111</v>
      </c>
      <c r="B17" s="106" t="s">
        <v>112</v>
      </c>
      <c r="C17" s="340">
        <v>2020</v>
      </c>
      <c r="D17" s="340">
        <v>2020</v>
      </c>
      <c r="E17" s="340">
        <v>2020</v>
      </c>
      <c r="F17" s="340">
        <v>2020</v>
      </c>
      <c r="G17" s="340">
        <v>2020</v>
      </c>
      <c r="H17" s="340">
        <v>2020</v>
      </c>
      <c r="I17" s="278">
        <v>2021</v>
      </c>
      <c r="J17" s="341">
        <v>2021</v>
      </c>
      <c r="K17" s="341">
        <v>2021</v>
      </c>
      <c r="L17" s="278" t="s">
        <v>356</v>
      </c>
      <c r="M17" s="341">
        <v>2021</v>
      </c>
      <c r="N17" s="341">
        <v>2021</v>
      </c>
      <c r="O17" s="341">
        <v>2019</v>
      </c>
      <c r="P17" s="341">
        <v>2015</v>
      </c>
      <c r="Q17" s="341">
        <v>2020</v>
      </c>
      <c r="R17" s="341">
        <v>2020</v>
      </c>
      <c r="S17" s="341">
        <v>2020</v>
      </c>
      <c r="T17" s="341">
        <v>2020</v>
      </c>
      <c r="U17" s="341">
        <v>2020</v>
      </c>
      <c r="V17" s="341">
        <v>2020</v>
      </c>
      <c r="W17" s="341">
        <v>2020</v>
      </c>
      <c r="X17" s="341">
        <v>2020</v>
      </c>
      <c r="Y17" s="341">
        <v>2020</v>
      </c>
      <c r="Z17" s="341">
        <v>2021</v>
      </c>
      <c r="AA17" s="341">
        <v>2022</v>
      </c>
      <c r="AB17" s="341">
        <v>2019</v>
      </c>
      <c r="AC17" s="341">
        <v>2020</v>
      </c>
      <c r="AD17" s="341">
        <v>2020</v>
      </c>
      <c r="AE17" s="341">
        <v>2021</v>
      </c>
      <c r="AF17" s="341" t="s">
        <v>356</v>
      </c>
      <c r="AG17" s="341">
        <v>2021</v>
      </c>
      <c r="AH17" s="342">
        <v>2020</v>
      </c>
      <c r="AI17" s="341">
        <v>2020</v>
      </c>
      <c r="AJ17" s="341">
        <v>2020</v>
      </c>
      <c r="AK17" s="341">
        <v>2015</v>
      </c>
      <c r="AL17" s="341">
        <v>2021</v>
      </c>
      <c r="AM17" s="343">
        <v>2021</v>
      </c>
      <c r="AN17" s="343">
        <v>2021</v>
      </c>
      <c r="AO17" s="341">
        <v>2020</v>
      </c>
      <c r="AP17" s="341">
        <v>2021</v>
      </c>
      <c r="AQ17" s="341">
        <v>2021</v>
      </c>
      <c r="AR17" s="341">
        <v>2021</v>
      </c>
      <c r="AS17" s="341">
        <v>2021</v>
      </c>
      <c r="AT17" s="341">
        <v>2020</v>
      </c>
      <c r="AU17" s="341">
        <v>2019</v>
      </c>
      <c r="AV17" s="341">
        <v>2021</v>
      </c>
      <c r="AW17" s="341">
        <v>2021</v>
      </c>
      <c r="AX17" s="341">
        <v>2021</v>
      </c>
      <c r="AY17" s="341">
        <v>2020</v>
      </c>
      <c r="AZ17" s="341">
        <v>2020</v>
      </c>
      <c r="BA17" s="341">
        <v>2020</v>
      </c>
      <c r="BB17" s="341">
        <v>2020</v>
      </c>
      <c r="BC17" s="341">
        <v>2021</v>
      </c>
      <c r="BD17" s="341">
        <v>2021</v>
      </c>
      <c r="BE17" s="341">
        <v>2020</v>
      </c>
      <c r="BF17" s="341">
        <v>2020</v>
      </c>
      <c r="BG17" s="341">
        <v>2022</v>
      </c>
      <c r="BH17" s="341">
        <v>2019</v>
      </c>
      <c r="BI17" s="341">
        <v>2020</v>
      </c>
      <c r="BJ17" s="341">
        <v>2020</v>
      </c>
      <c r="BK17" s="341">
        <v>2020</v>
      </c>
    </row>
    <row r="18" spans="1:63">
      <c r="A18" s="168" t="s">
        <v>91</v>
      </c>
      <c r="B18" s="106" t="s">
        <v>92</v>
      </c>
      <c r="C18" s="340">
        <v>2020</v>
      </c>
      <c r="D18" s="340">
        <v>2020</v>
      </c>
      <c r="E18" s="340">
        <v>2020</v>
      </c>
      <c r="F18" s="340">
        <v>2020</v>
      </c>
      <c r="G18" s="340">
        <v>2020</v>
      </c>
      <c r="H18" s="340">
        <v>2020</v>
      </c>
      <c r="I18" s="278">
        <v>2021</v>
      </c>
      <c r="J18" s="341">
        <v>2021</v>
      </c>
      <c r="K18" s="341">
        <v>2021</v>
      </c>
      <c r="L18" s="278">
        <v>2021</v>
      </c>
      <c r="M18" s="341">
        <v>2021</v>
      </c>
      <c r="N18" s="341">
        <v>2021</v>
      </c>
      <c r="O18" s="341">
        <v>2019</v>
      </c>
      <c r="P18" s="341">
        <v>2015</v>
      </c>
      <c r="Q18" s="341">
        <v>2020</v>
      </c>
      <c r="R18" s="341">
        <v>2020</v>
      </c>
      <c r="S18" s="341">
        <v>2020</v>
      </c>
      <c r="T18" s="341">
        <v>2020</v>
      </c>
      <c r="U18" s="341">
        <v>2020</v>
      </c>
      <c r="V18" s="341">
        <v>2020</v>
      </c>
      <c r="W18" s="341">
        <v>2020</v>
      </c>
      <c r="X18" s="341">
        <v>2020</v>
      </c>
      <c r="Y18" s="341">
        <v>2020</v>
      </c>
      <c r="Z18" s="341">
        <v>2021</v>
      </c>
      <c r="AA18" s="341">
        <v>2022</v>
      </c>
      <c r="AB18" s="341">
        <v>2019</v>
      </c>
      <c r="AC18" s="341">
        <v>2020</v>
      </c>
      <c r="AD18" s="341">
        <v>2020</v>
      </c>
      <c r="AE18" s="341">
        <v>2021</v>
      </c>
      <c r="AF18" s="341" t="s">
        <v>356</v>
      </c>
      <c r="AG18" s="341">
        <v>2021</v>
      </c>
      <c r="AH18" s="342">
        <v>2020</v>
      </c>
      <c r="AI18" s="341">
        <v>2020</v>
      </c>
      <c r="AJ18" s="341">
        <v>2020</v>
      </c>
      <c r="AK18" s="341">
        <v>2015</v>
      </c>
      <c r="AL18" s="341">
        <v>2021</v>
      </c>
      <c r="AM18" s="343">
        <v>2021</v>
      </c>
      <c r="AN18" s="343">
        <v>2021</v>
      </c>
      <c r="AO18" s="341">
        <v>2020</v>
      </c>
      <c r="AP18" s="341">
        <v>2021</v>
      </c>
      <c r="AQ18" s="341">
        <v>2021</v>
      </c>
      <c r="AR18" s="341">
        <v>2021</v>
      </c>
      <c r="AS18" s="341">
        <v>2021</v>
      </c>
      <c r="AT18" s="341">
        <v>2020</v>
      </c>
      <c r="AU18" s="341">
        <v>2019</v>
      </c>
      <c r="AV18" s="341">
        <v>2021</v>
      </c>
      <c r="AW18" s="341">
        <v>2021</v>
      </c>
      <c r="AX18" s="341">
        <v>2021</v>
      </c>
      <c r="AY18" s="341">
        <v>2020</v>
      </c>
      <c r="AZ18" s="341">
        <v>2020</v>
      </c>
      <c r="BA18" s="341">
        <v>2020</v>
      </c>
      <c r="BB18" s="341">
        <v>2020</v>
      </c>
      <c r="BC18" s="341">
        <v>2021</v>
      </c>
      <c r="BD18" s="341">
        <v>2021</v>
      </c>
      <c r="BE18" s="341">
        <v>2020</v>
      </c>
      <c r="BF18" s="341">
        <v>2020</v>
      </c>
      <c r="BG18" s="341">
        <v>2022</v>
      </c>
      <c r="BH18" s="341">
        <v>2019</v>
      </c>
      <c r="BI18" s="341">
        <v>2020</v>
      </c>
      <c r="BJ18" s="341">
        <v>2020</v>
      </c>
      <c r="BK18" s="341">
        <v>2020</v>
      </c>
    </row>
    <row r="19" spans="1:63">
      <c r="A19" s="168" t="s">
        <v>103</v>
      </c>
      <c r="B19" s="106" t="s">
        <v>104</v>
      </c>
      <c r="C19" s="340">
        <v>2020</v>
      </c>
      <c r="D19" s="340">
        <v>2020</v>
      </c>
      <c r="E19" s="340">
        <v>2020</v>
      </c>
      <c r="F19" s="340">
        <v>2020</v>
      </c>
      <c r="G19" s="340">
        <v>2020</v>
      </c>
      <c r="H19" s="340">
        <v>2020</v>
      </c>
      <c r="I19" s="278">
        <v>2021</v>
      </c>
      <c r="J19" s="341">
        <v>2021</v>
      </c>
      <c r="K19" s="341">
        <v>2021</v>
      </c>
      <c r="L19" s="278">
        <v>2021</v>
      </c>
      <c r="M19" s="341">
        <v>2021</v>
      </c>
      <c r="N19" s="341">
        <v>2021</v>
      </c>
      <c r="O19" s="341">
        <v>2019</v>
      </c>
      <c r="P19" s="341">
        <v>2015</v>
      </c>
      <c r="Q19" s="341">
        <v>2020</v>
      </c>
      <c r="R19" s="341">
        <v>2020</v>
      </c>
      <c r="S19" s="341">
        <v>2020</v>
      </c>
      <c r="T19" s="341">
        <v>2020</v>
      </c>
      <c r="U19" s="341">
        <v>2020</v>
      </c>
      <c r="V19" s="341">
        <v>2020</v>
      </c>
      <c r="W19" s="341">
        <v>2020</v>
      </c>
      <c r="X19" s="341">
        <v>2020</v>
      </c>
      <c r="Y19" s="341">
        <v>2020</v>
      </c>
      <c r="Z19" s="341">
        <v>2021</v>
      </c>
      <c r="AA19" s="341">
        <v>2022</v>
      </c>
      <c r="AB19" s="341">
        <v>2019</v>
      </c>
      <c r="AC19" s="341">
        <v>2020</v>
      </c>
      <c r="AD19" s="341">
        <v>2020</v>
      </c>
      <c r="AE19" s="341">
        <v>2021</v>
      </c>
      <c r="AF19" s="341" t="s">
        <v>356</v>
      </c>
      <c r="AG19" s="341">
        <v>2021</v>
      </c>
      <c r="AH19" s="342">
        <v>2020</v>
      </c>
      <c r="AI19" s="341">
        <v>2020</v>
      </c>
      <c r="AJ19" s="341">
        <v>2020</v>
      </c>
      <c r="AK19" s="341">
        <v>2015</v>
      </c>
      <c r="AL19" s="341">
        <v>2021</v>
      </c>
      <c r="AM19" s="343">
        <v>2021</v>
      </c>
      <c r="AN19" s="343">
        <v>2021</v>
      </c>
      <c r="AO19" s="341">
        <v>2020</v>
      </c>
      <c r="AP19" s="341">
        <v>2021</v>
      </c>
      <c r="AQ19" s="341">
        <v>2021</v>
      </c>
      <c r="AR19" s="341">
        <v>2021</v>
      </c>
      <c r="AS19" s="341">
        <v>2021</v>
      </c>
      <c r="AT19" s="341">
        <v>2020</v>
      </c>
      <c r="AU19" s="341">
        <v>2019</v>
      </c>
      <c r="AV19" s="341">
        <v>2021</v>
      </c>
      <c r="AW19" s="341">
        <v>2021</v>
      </c>
      <c r="AX19" s="341">
        <v>2021</v>
      </c>
      <c r="AY19" s="341">
        <v>2020</v>
      </c>
      <c r="AZ19" s="341">
        <v>2020</v>
      </c>
      <c r="BA19" s="341">
        <v>2020</v>
      </c>
      <c r="BB19" s="341">
        <v>2020</v>
      </c>
      <c r="BC19" s="341">
        <v>2021</v>
      </c>
      <c r="BD19" s="341">
        <v>2021</v>
      </c>
      <c r="BE19" s="341">
        <v>2020</v>
      </c>
      <c r="BF19" s="341">
        <v>2020</v>
      </c>
      <c r="BG19" s="341">
        <v>2022</v>
      </c>
      <c r="BH19" s="341">
        <v>2019</v>
      </c>
      <c r="BI19" s="341">
        <v>2020</v>
      </c>
      <c r="BJ19" s="341">
        <v>2020</v>
      </c>
      <c r="BK19" s="341">
        <v>2020</v>
      </c>
    </row>
    <row r="20" spans="1:63">
      <c r="A20" s="170" t="s">
        <v>105</v>
      </c>
      <c r="B20" s="292" t="s">
        <v>106</v>
      </c>
      <c r="C20" s="344">
        <v>2020</v>
      </c>
      <c r="D20" s="344">
        <v>2020</v>
      </c>
      <c r="E20" s="344">
        <v>2020</v>
      </c>
      <c r="F20" s="344">
        <v>2020</v>
      </c>
      <c r="G20" s="344">
        <v>2020</v>
      </c>
      <c r="H20" s="340">
        <v>2020</v>
      </c>
      <c r="I20" s="278">
        <v>2021</v>
      </c>
      <c r="J20" s="341">
        <v>2021</v>
      </c>
      <c r="K20" s="341">
        <v>2021</v>
      </c>
      <c r="L20" s="278">
        <v>2021</v>
      </c>
      <c r="M20" s="341">
        <v>2021</v>
      </c>
      <c r="N20" s="341">
        <v>2021</v>
      </c>
      <c r="O20" s="341">
        <v>2019</v>
      </c>
      <c r="P20" s="341">
        <v>2015</v>
      </c>
      <c r="Q20" s="341">
        <v>2020</v>
      </c>
      <c r="R20" s="341">
        <v>2020</v>
      </c>
      <c r="S20" s="341">
        <v>2020</v>
      </c>
      <c r="T20" s="341">
        <v>2020</v>
      </c>
      <c r="U20" s="341">
        <v>2020</v>
      </c>
      <c r="V20" s="341">
        <v>2020</v>
      </c>
      <c r="W20" s="341">
        <v>2020</v>
      </c>
      <c r="X20" s="341">
        <v>2020</v>
      </c>
      <c r="Y20" s="341">
        <v>2020</v>
      </c>
      <c r="Z20" s="341">
        <v>2021</v>
      </c>
      <c r="AA20" s="341">
        <v>2022</v>
      </c>
      <c r="AB20" s="341">
        <v>2019</v>
      </c>
      <c r="AC20" s="341">
        <v>2020</v>
      </c>
      <c r="AD20" s="341">
        <v>2020</v>
      </c>
      <c r="AE20" s="341">
        <v>2021</v>
      </c>
      <c r="AF20" s="341" t="s">
        <v>356</v>
      </c>
      <c r="AG20" s="341">
        <v>2021</v>
      </c>
      <c r="AH20" s="342">
        <v>2020</v>
      </c>
      <c r="AI20" s="341">
        <v>2020</v>
      </c>
      <c r="AJ20" s="341">
        <v>2020</v>
      </c>
      <c r="AK20" s="341">
        <v>2015</v>
      </c>
      <c r="AL20" s="341">
        <v>2021</v>
      </c>
      <c r="AM20" s="343">
        <v>2021</v>
      </c>
      <c r="AN20" s="343">
        <v>2021</v>
      </c>
      <c r="AO20" s="341">
        <v>2020</v>
      </c>
      <c r="AP20" s="341">
        <v>2021</v>
      </c>
      <c r="AQ20" s="341">
        <v>2021</v>
      </c>
      <c r="AR20" s="341">
        <v>2021</v>
      </c>
      <c r="AS20" s="341">
        <v>2021</v>
      </c>
      <c r="AT20" s="341">
        <v>2020</v>
      </c>
      <c r="AU20" s="341">
        <v>2019</v>
      </c>
      <c r="AV20" s="341">
        <v>2021</v>
      </c>
      <c r="AW20" s="341">
        <v>2021</v>
      </c>
      <c r="AX20" s="341">
        <v>2021</v>
      </c>
      <c r="AY20" s="341">
        <v>2020</v>
      </c>
      <c r="AZ20" s="341">
        <v>2020</v>
      </c>
      <c r="BA20" s="341">
        <v>2020</v>
      </c>
      <c r="BB20" s="341">
        <v>2020</v>
      </c>
      <c r="BC20" s="341">
        <v>2021</v>
      </c>
      <c r="BD20" s="341">
        <v>2021</v>
      </c>
      <c r="BE20" s="341">
        <v>2020</v>
      </c>
      <c r="BF20" s="341">
        <v>2020</v>
      </c>
      <c r="BG20" s="341">
        <v>2022</v>
      </c>
      <c r="BH20" s="341">
        <v>2019</v>
      </c>
      <c r="BI20" s="341">
        <v>2020</v>
      </c>
      <c r="BJ20" s="341">
        <v>2020</v>
      </c>
      <c r="BK20" s="345">
        <v>2020</v>
      </c>
    </row>
    <row r="21" spans="1:63" ht="15.75" customHeight="1">
      <c r="A21" s="168" t="s">
        <v>124</v>
      </c>
      <c r="B21" s="106" t="s">
        <v>125</v>
      </c>
      <c r="C21" s="340">
        <v>2020</v>
      </c>
      <c r="D21" s="340">
        <v>2020</v>
      </c>
      <c r="E21" s="340">
        <v>2020</v>
      </c>
      <c r="F21" s="340">
        <v>2020</v>
      </c>
      <c r="G21" s="340">
        <v>2020</v>
      </c>
      <c r="H21" s="346">
        <v>2020</v>
      </c>
      <c r="I21" s="294">
        <v>2021</v>
      </c>
      <c r="J21" s="347">
        <v>2021</v>
      </c>
      <c r="K21" s="347">
        <v>2021</v>
      </c>
      <c r="L21" s="294">
        <v>2021</v>
      </c>
      <c r="M21" s="347">
        <v>2021</v>
      </c>
      <c r="N21" s="347">
        <v>2021</v>
      </c>
      <c r="O21" s="347">
        <v>2019</v>
      </c>
      <c r="P21" s="347">
        <v>2018</v>
      </c>
      <c r="Q21" s="347">
        <v>2020</v>
      </c>
      <c r="R21" s="347">
        <v>2020</v>
      </c>
      <c r="S21" s="347">
        <v>2020</v>
      </c>
      <c r="T21" s="347">
        <v>2009</v>
      </c>
      <c r="U21" s="347">
        <v>2009</v>
      </c>
      <c r="V21" s="347">
        <v>2020</v>
      </c>
      <c r="W21" s="347">
        <v>2020</v>
      </c>
      <c r="X21" s="347">
        <v>2020</v>
      </c>
      <c r="Y21" s="347">
        <v>2020</v>
      </c>
      <c r="Z21" s="347">
        <v>2020</v>
      </c>
      <c r="AA21" s="347">
        <v>2022</v>
      </c>
      <c r="AB21" s="347">
        <v>2019</v>
      </c>
      <c r="AC21" s="347">
        <v>2020</v>
      </c>
      <c r="AD21" s="347">
        <v>2020</v>
      </c>
      <c r="AE21" s="347">
        <v>2021</v>
      </c>
      <c r="AF21" s="347" t="s">
        <v>356</v>
      </c>
      <c r="AG21" s="347">
        <v>2021</v>
      </c>
      <c r="AH21" s="348">
        <v>2021</v>
      </c>
      <c r="AI21" s="347">
        <v>2021</v>
      </c>
      <c r="AJ21" s="347">
        <v>2020</v>
      </c>
      <c r="AK21" s="347">
        <v>2020</v>
      </c>
      <c r="AL21" s="347" t="s">
        <v>356</v>
      </c>
      <c r="AM21" s="349">
        <v>2021</v>
      </c>
      <c r="AN21" s="349">
        <v>2021</v>
      </c>
      <c r="AO21" s="347">
        <v>2020</v>
      </c>
      <c r="AP21" s="347">
        <v>2021</v>
      </c>
      <c r="AQ21" s="347">
        <v>2021</v>
      </c>
      <c r="AR21" s="347">
        <v>2021</v>
      </c>
      <c r="AS21" s="347">
        <v>2021</v>
      </c>
      <c r="AT21" s="347">
        <v>2020</v>
      </c>
      <c r="AU21" s="347">
        <v>2019</v>
      </c>
      <c r="AV21" s="347">
        <v>2021</v>
      </c>
      <c r="AW21" s="347">
        <v>2021</v>
      </c>
      <c r="AX21" s="347">
        <v>2021</v>
      </c>
      <c r="AY21" s="347">
        <v>2019</v>
      </c>
      <c r="AZ21" s="347">
        <v>2019</v>
      </c>
      <c r="BA21" s="347">
        <v>2019</v>
      </c>
      <c r="BB21" s="347">
        <v>2019</v>
      </c>
      <c r="BC21" s="347">
        <v>2019</v>
      </c>
      <c r="BD21" s="347">
        <v>2021</v>
      </c>
      <c r="BE21" s="347">
        <v>2018</v>
      </c>
      <c r="BF21" s="347">
        <v>2020</v>
      </c>
      <c r="BG21" s="347">
        <v>2022</v>
      </c>
      <c r="BH21" s="347">
        <v>2019</v>
      </c>
      <c r="BI21" s="347">
        <v>2020</v>
      </c>
      <c r="BJ21" s="347">
        <v>2020</v>
      </c>
      <c r="BK21" s="341">
        <v>2020</v>
      </c>
    </row>
    <row r="22" spans="1:63" ht="15.75" customHeight="1">
      <c r="A22" s="168" t="s">
        <v>136</v>
      </c>
      <c r="B22" s="106" t="s">
        <v>137</v>
      </c>
      <c r="C22" s="340">
        <v>2020</v>
      </c>
      <c r="D22" s="340">
        <v>2020</v>
      </c>
      <c r="E22" s="340">
        <v>2020</v>
      </c>
      <c r="F22" s="340">
        <v>2020</v>
      </c>
      <c r="G22" s="340">
        <v>2020</v>
      </c>
      <c r="H22" s="340">
        <v>2020</v>
      </c>
      <c r="I22" s="278">
        <v>2021</v>
      </c>
      <c r="J22" s="341">
        <v>2021</v>
      </c>
      <c r="K22" s="341">
        <v>2021</v>
      </c>
      <c r="L22" s="278">
        <v>2021</v>
      </c>
      <c r="M22" s="341">
        <v>2021</v>
      </c>
      <c r="N22" s="341">
        <v>2021</v>
      </c>
      <c r="O22" s="341">
        <v>2019</v>
      </c>
      <c r="P22" s="341">
        <v>2018</v>
      </c>
      <c r="Q22" s="341">
        <v>2020</v>
      </c>
      <c r="R22" s="341">
        <v>2020</v>
      </c>
      <c r="S22" s="341">
        <v>2020</v>
      </c>
      <c r="T22" s="341">
        <v>2009</v>
      </c>
      <c r="U22" s="341">
        <v>2009</v>
      </c>
      <c r="V22" s="341">
        <v>2020</v>
      </c>
      <c r="W22" s="341">
        <v>2020</v>
      </c>
      <c r="X22" s="341">
        <v>2020</v>
      </c>
      <c r="Y22" s="341">
        <v>2020</v>
      </c>
      <c r="Z22" s="341">
        <v>2020</v>
      </c>
      <c r="AA22" s="341">
        <v>2022</v>
      </c>
      <c r="AB22" s="341">
        <v>2019</v>
      </c>
      <c r="AC22" s="341">
        <v>2020</v>
      </c>
      <c r="AD22" s="341">
        <v>2020</v>
      </c>
      <c r="AE22" s="341">
        <v>2021</v>
      </c>
      <c r="AF22" s="341" t="s">
        <v>356</v>
      </c>
      <c r="AG22" s="341">
        <v>2021</v>
      </c>
      <c r="AH22" s="342">
        <v>2021</v>
      </c>
      <c r="AI22" s="341">
        <v>2021</v>
      </c>
      <c r="AJ22" s="341">
        <v>2020</v>
      </c>
      <c r="AK22" s="341">
        <v>2020</v>
      </c>
      <c r="AL22" s="341" t="s">
        <v>356</v>
      </c>
      <c r="AM22" s="343">
        <v>2021</v>
      </c>
      <c r="AN22" s="343">
        <v>2021</v>
      </c>
      <c r="AO22" s="341">
        <v>2020</v>
      </c>
      <c r="AP22" s="341">
        <v>2021</v>
      </c>
      <c r="AQ22" s="341">
        <v>2021</v>
      </c>
      <c r="AR22" s="341">
        <v>2021</v>
      </c>
      <c r="AS22" s="341">
        <v>2021</v>
      </c>
      <c r="AT22" s="341">
        <v>2020</v>
      </c>
      <c r="AU22" s="341">
        <v>2019</v>
      </c>
      <c r="AV22" s="341">
        <v>2021</v>
      </c>
      <c r="AW22" s="341">
        <v>2021</v>
      </c>
      <c r="AX22" s="341">
        <v>2021</v>
      </c>
      <c r="AY22" s="341">
        <v>2019</v>
      </c>
      <c r="AZ22" s="341">
        <v>2019</v>
      </c>
      <c r="BA22" s="341">
        <v>2019</v>
      </c>
      <c r="BB22" s="341">
        <v>2019</v>
      </c>
      <c r="BC22" s="341">
        <v>2019</v>
      </c>
      <c r="BD22" s="341">
        <v>2021</v>
      </c>
      <c r="BE22" s="341">
        <v>2018</v>
      </c>
      <c r="BF22" s="341">
        <v>2020</v>
      </c>
      <c r="BG22" s="341">
        <v>2022</v>
      </c>
      <c r="BH22" s="341">
        <v>2019</v>
      </c>
      <c r="BI22" s="341">
        <v>2020</v>
      </c>
      <c r="BJ22" s="341">
        <v>2020</v>
      </c>
      <c r="BK22" s="341">
        <v>2020</v>
      </c>
    </row>
    <row r="23" spans="1:63" ht="15.75" customHeight="1">
      <c r="A23" s="168" t="s">
        <v>122</v>
      </c>
      <c r="B23" s="106" t="s">
        <v>123</v>
      </c>
      <c r="C23" s="340">
        <v>2020</v>
      </c>
      <c r="D23" s="340">
        <v>2020</v>
      </c>
      <c r="E23" s="340">
        <v>2020</v>
      </c>
      <c r="F23" s="340">
        <v>2020</v>
      </c>
      <c r="G23" s="340">
        <v>2020</v>
      </c>
      <c r="H23" s="340">
        <v>2020</v>
      </c>
      <c r="I23" s="278">
        <v>2021</v>
      </c>
      <c r="J23" s="341">
        <v>2021</v>
      </c>
      <c r="K23" s="341">
        <v>2021</v>
      </c>
      <c r="L23" s="278">
        <v>2021</v>
      </c>
      <c r="M23" s="341">
        <v>2021</v>
      </c>
      <c r="N23" s="341">
        <v>2021</v>
      </c>
      <c r="O23" s="341">
        <v>2019</v>
      </c>
      <c r="P23" s="341">
        <v>2018</v>
      </c>
      <c r="Q23" s="341">
        <v>2020</v>
      </c>
      <c r="R23" s="341">
        <v>2020</v>
      </c>
      <c r="S23" s="341">
        <v>2020</v>
      </c>
      <c r="T23" s="341">
        <v>2009</v>
      </c>
      <c r="U23" s="341">
        <v>2009</v>
      </c>
      <c r="V23" s="341">
        <v>2020</v>
      </c>
      <c r="W23" s="341">
        <v>2020</v>
      </c>
      <c r="X23" s="341">
        <v>2020</v>
      </c>
      <c r="Y23" s="341">
        <v>2020</v>
      </c>
      <c r="Z23" s="341">
        <v>2020</v>
      </c>
      <c r="AA23" s="341">
        <v>2022</v>
      </c>
      <c r="AB23" s="341">
        <v>2019</v>
      </c>
      <c r="AC23" s="341">
        <v>2020</v>
      </c>
      <c r="AD23" s="341">
        <v>2020</v>
      </c>
      <c r="AE23" s="341">
        <v>2021</v>
      </c>
      <c r="AF23" s="341" t="s">
        <v>356</v>
      </c>
      <c r="AG23" s="341">
        <v>2021</v>
      </c>
      <c r="AH23" s="342">
        <v>2021</v>
      </c>
      <c r="AI23" s="341">
        <v>2021</v>
      </c>
      <c r="AJ23" s="341">
        <v>2020</v>
      </c>
      <c r="AK23" s="341">
        <v>2020</v>
      </c>
      <c r="AL23" s="341" t="s">
        <v>356</v>
      </c>
      <c r="AM23" s="343">
        <v>2021</v>
      </c>
      <c r="AN23" s="343">
        <v>2021</v>
      </c>
      <c r="AO23" s="341">
        <v>2020</v>
      </c>
      <c r="AP23" s="341">
        <v>2021</v>
      </c>
      <c r="AQ23" s="341">
        <v>2021</v>
      </c>
      <c r="AR23" s="341">
        <v>2021</v>
      </c>
      <c r="AS23" s="341">
        <v>2021</v>
      </c>
      <c r="AT23" s="341">
        <v>2020</v>
      </c>
      <c r="AU23" s="341">
        <v>2019</v>
      </c>
      <c r="AV23" s="341">
        <v>2021</v>
      </c>
      <c r="AW23" s="341">
        <v>2021</v>
      </c>
      <c r="AX23" s="341">
        <v>2021</v>
      </c>
      <c r="AY23" s="341">
        <v>2019</v>
      </c>
      <c r="AZ23" s="341">
        <v>2019</v>
      </c>
      <c r="BA23" s="341">
        <v>2019</v>
      </c>
      <c r="BB23" s="341">
        <v>2019</v>
      </c>
      <c r="BC23" s="341">
        <v>2019</v>
      </c>
      <c r="BD23" s="341">
        <v>2021</v>
      </c>
      <c r="BE23" s="341">
        <v>2018</v>
      </c>
      <c r="BF23" s="341">
        <v>2020</v>
      </c>
      <c r="BG23" s="341">
        <v>2022</v>
      </c>
      <c r="BH23" s="341">
        <v>2019</v>
      </c>
      <c r="BI23" s="341">
        <v>2020</v>
      </c>
      <c r="BJ23" s="341">
        <v>2020</v>
      </c>
      <c r="BK23" s="341">
        <v>2020</v>
      </c>
    </row>
    <row r="24" spans="1:63" ht="15.75" customHeight="1">
      <c r="A24" s="168" t="s">
        <v>126</v>
      </c>
      <c r="B24" s="106" t="s">
        <v>127</v>
      </c>
      <c r="C24" s="340">
        <v>2020</v>
      </c>
      <c r="D24" s="340">
        <v>2020</v>
      </c>
      <c r="E24" s="340">
        <v>2020</v>
      </c>
      <c r="F24" s="340">
        <v>2020</v>
      </c>
      <c r="G24" s="340">
        <v>2020</v>
      </c>
      <c r="H24" s="340">
        <v>2020</v>
      </c>
      <c r="I24" s="278">
        <v>2021</v>
      </c>
      <c r="J24" s="341">
        <v>2021</v>
      </c>
      <c r="K24" s="341">
        <v>2021</v>
      </c>
      <c r="L24" s="278">
        <v>2021</v>
      </c>
      <c r="M24" s="341">
        <v>2021</v>
      </c>
      <c r="N24" s="341">
        <v>2021</v>
      </c>
      <c r="O24" s="341">
        <v>2019</v>
      </c>
      <c r="P24" s="341">
        <v>2018</v>
      </c>
      <c r="Q24" s="341">
        <v>2020</v>
      </c>
      <c r="R24" s="341">
        <v>2020</v>
      </c>
      <c r="S24" s="341">
        <v>2020</v>
      </c>
      <c r="T24" s="341">
        <v>2009</v>
      </c>
      <c r="U24" s="341">
        <v>2009</v>
      </c>
      <c r="V24" s="341">
        <v>2020</v>
      </c>
      <c r="W24" s="341">
        <v>2020</v>
      </c>
      <c r="X24" s="341">
        <v>2020</v>
      </c>
      <c r="Y24" s="341">
        <v>2020</v>
      </c>
      <c r="Z24" s="341">
        <v>2020</v>
      </c>
      <c r="AA24" s="341">
        <v>2022</v>
      </c>
      <c r="AB24" s="341">
        <v>2019</v>
      </c>
      <c r="AC24" s="341">
        <v>2020</v>
      </c>
      <c r="AD24" s="341">
        <v>2020</v>
      </c>
      <c r="AE24" s="341">
        <v>2021</v>
      </c>
      <c r="AF24" s="341" t="s">
        <v>356</v>
      </c>
      <c r="AG24" s="341">
        <v>2021</v>
      </c>
      <c r="AH24" s="342">
        <v>2021</v>
      </c>
      <c r="AI24" s="341">
        <v>2021</v>
      </c>
      <c r="AJ24" s="341">
        <v>2020</v>
      </c>
      <c r="AK24" s="341">
        <v>2020</v>
      </c>
      <c r="AL24" s="341" t="s">
        <v>356</v>
      </c>
      <c r="AM24" s="343">
        <v>2021</v>
      </c>
      <c r="AN24" s="343">
        <v>2021</v>
      </c>
      <c r="AO24" s="341">
        <v>2020</v>
      </c>
      <c r="AP24" s="341">
        <v>2021</v>
      </c>
      <c r="AQ24" s="341">
        <v>2021</v>
      </c>
      <c r="AR24" s="341">
        <v>2021</v>
      </c>
      <c r="AS24" s="341">
        <v>2021</v>
      </c>
      <c r="AT24" s="341">
        <v>2020</v>
      </c>
      <c r="AU24" s="341">
        <v>2019</v>
      </c>
      <c r="AV24" s="341">
        <v>2021</v>
      </c>
      <c r="AW24" s="341">
        <v>2021</v>
      </c>
      <c r="AX24" s="341">
        <v>2021</v>
      </c>
      <c r="AY24" s="341">
        <v>2019</v>
      </c>
      <c r="AZ24" s="341">
        <v>2019</v>
      </c>
      <c r="BA24" s="341">
        <v>2019</v>
      </c>
      <c r="BB24" s="341">
        <v>2019</v>
      </c>
      <c r="BC24" s="341">
        <v>2019</v>
      </c>
      <c r="BD24" s="341">
        <v>2021</v>
      </c>
      <c r="BE24" s="341">
        <v>2018</v>
      </c>
      <c r="BF24" s="341">
        <v>2020</v>
      </c>
      <c r="BG24" s="341">
        <v>2022</v>
      </c>
      <c r="BH24" s="341">
        <v>2019</v>
      </c>
      <c r="BI24" s="341">
        <v>2020</v>
      </c>
      <c r="BJ24" s="341">
        <v>2020</v>
      </c>
      <c r="BK24" s="341">
        <v>2020</v>
      </c>
    </row>
    <row r="25" spans="1:63" ht="15.75" customHeight="1">
      <c r="A25" s="168" t="s">
        <v>120</v>
      </c>
      <c r="B25" s="106" t="s">
        <v>121</v>
      </c>
      <c r="C25" s="340">
        <v>2020</v>
      </c>
      <c r="D25" s="340">
        <v>2020</v>
      </c>
      <c r="E25" s="340">
        <v>2020</v>
      </c>
      <c r="F25" s="340">
        <v>2020</v>
      </c>
      <c r="G25" s="340">
        <v>2020</v>
      </c>
      <c r="H25" s="340">
        <v>2020</v>
      </c>
      <c r="I25" s="278">
        <v>2021</v>
      </c>
      <c r="J25" s="341">
        <v>2021</v>
      </c>
      <c r="K25" s="341">
        <v>2021</v>
      </c>
      <c r="L25" s="278">
        <v>2021</v>
      </c>
      <c r="M25" s="341">
        <v>2021</v>
      </c>
      <c r="N25" s="341">
        <v>2021</v>
      </c>
      <c r="O25" s="341">
        <v>2019</v>
      </c>
      <c r="P25" s="341">
        <v>2018</v>
      </c>
      <c r="Q25" s="341">
        <v>2020</v>
      </c>
      <c r="R25" s="341">
        <v>2020</v>
      </c>
      <c r="S25" s="341">
        <v>2020</v>
      </c>
      <c r="T25" s="341">
        <v>2009</v>
      </c>
      <c r="U25" s="341">
        <v>2009</v>
      </c>
      <c r="V25" s="341">
        <v>2020</v>
      </c>
      <c r="W25" s="341">
        <v>2020</v>
      </c>
      <c r="X25" s="341">
        <v>2020</v>
      </c>
      <c r="Y25" s="341">
        <v>2020</v>
      </c>
      <c r="Z25" s="341">
        <v>2020</v>
      </c>
      <c r="AA25" s="341">
        <v>2022</v>
      </c>
      <c r="AB25" s="341">
        <v>2019</v>
      </c>
      <c r="AC25" s="341">
        <v>2020</v>
      </c>
      <c r="AD25" s="341">
        <v>2020</v>
      </c>
      <c r="AE25" s="341">
        <v>2021</v>
      </c>
      <c r="AF25" s="341" t="s">
        <v>356</v>
      </c>
      <c r="AG25" s="341">
        <v>2021</v>
      </c>
      <c r="AH25" s="342">
        <v>2021</v>
      </c>
      <c r="AI25" s="341">
        <v>2021</v>
      </c>
      <c r="AJ25" s="341">
        <v>2020</v>
      </c>
      <c r="AK25" s="341">
        <v>2020</v>
      </c>
      <c r="AL25" s="341" t="s">
        <v>356</v>
      </c>
      <c r="AM25" s="343">
        <v>2021</v>
      </c>
      <c r="AN25" s="343">
        <v>2021</v>
      </c>
      <c r="AO25" s="341">
        <v>2020</v>
      </c>
      <c r="AP25" s="341">
        <v>2021</v>
      </c>
      <c r="AQ25" s="341">
        <v>2021</v>
      </c>
      <c r="AR25" s="341">
        <v>2021</v>
      </c>
      <c r="AS25" s="341">
        <v>2021</v>
      </c>
      <c r="AT25" s="341">
        <v>2020</v>
      </c>
      <c r="AU25" s="341">
        <v>2019</v>
      </c>
      <c r="AV25" s="341">
        <v>2021</v>
      </c>
      <c r="AW25" s="341">
        <v>2021</v>
      </c>
      <c r="AX25" s="341">
        <v>2021</v>
      </c>
      <c r="AY25" s="341">
        <v>2019</v>
      </c>
      <c r="AZ25" s="341">
        <v>2019</v>
      </c>
      <c r="BA25" s="341">
        <v>2019</v>
      </c>
      <c r="BB25" s="341">
        <v>2019</v>
      </c>
      <c r="BC25" s="341">
        <v>2019</v>
      </c>
      <c r="BD25" s="341">
        <v>2021</v>
      </c>
      <c r="BE25" s="341">
        <v>2018</v>
      </c>
      <c r="BF25" s="341">
        <v>2020</v>
      </c>
      <c r="BG25" s="341">
        <v>2022</v>
      </c>
      <c r="BH25" s="341">
        <v>2019</v>
      </c>
      <c r="BI25" s="341">
        <v>2020</v>
      </c>
      <c r="BJ25" s="341">
        <v>2020</v>
      </c>
      <c r="BK25" s="341">
        <v>2020</v>
      </c>
    </row>
    <row r="26" spans="1:63" ht="15.75" customHeight="1">
      <c r="A26" s="168" t="s">
        <v>128</v>
      </c>
      <c r="B26" s="106" t="s">
        <v>129</v>
      </c>
      <c r="C26" s="340">
        <v>2020</v>
      </c>
      <c r="D26" s="340">
        <v>2020</v>
      </c>
      <c r="E26" s="340">
        <v>2020</v>
      </c>
      <c r="F26" s="340">
        <v>2020</v>
      </c>
      <c r="G26" s="340">
        <v>2020</v>
      </c>
      <c r="H26" s="340">
        <v>2020</v>
      </c>
      <c r="I26" s="278">
        <v>2021</v>
      </c>
      <c r="J26" s="341">
        <v>2021</v>
      </c>
      <c r="K26" s="341">
        <v>2021</v>
      </c>
      <c r="L26" s="278">
        <v>2021</v>
      </c>
      <c r="M26" s="341">
        <v>2021</v>
      </c>
      <c r="N26" s="341">
        <v>2021</v>
      </c>
      <c r="O26" s="341">
        <v>2019</v>
      </c>
      <c r="P26" s="341">
        <v>2018</v>
      </c>
      <c r="Q26" s="341">
        <v>2020</v>
      </c>
      <c r="R26" s="341">
        <v>2020</v>
      </c>
      <c r="S26" s="341">
        <v>2020</v>
      </c>
      <c r="T26" s="341">
        <v>2009</v>
      </c>
      <c r="U26" s="341">
        <v>2009</v>
      </c>
      <c r="V26" s="341">
        <v>2020</v>
      </c>
      <c r="W26" s="341">
        <v>2020</v>
      </c>
      <c r="X26" s="341">
        <v>2020</v>
      </c>
      <c r="Y26" s="341">
        <v>2020</v>
      </c>
      <c r="Z26" s="341">
        <v>2020</v>
      </c>
      <c r="AA26" s="341">
        <v>2022</v>
      </c>
      <c r="AB26" s="341">
        <v>2019</v>
      </c>
      <c r="AC26" s="341">
        <v>2020</v>
      </c>
      <c r="AD26" s="341">
        <v>2020</v>
      </c>
      <c r="AE26" s="341">
        <v>2021</v>
      </c>
      <c r="AF26" s="341" t="s">
        <v>356</v>
      </c>
      <c r="AG26" s="341">
        <v>2021</v>
      </c>
      <c r="AH26" s="342">
        <v>2021</v>
      </c>
      <c r="AI26" s="341">
        <v>2021</v>
      </c>
      <c r="AJ26" s="341">
        <v>2020</v>
      </c>
      <c r="AK26" s="341">
        <v>2020</v>
      </c>
      <c r="AL26" s="341" t="s">
        <v>356</v>
      </c>
      <c r="AM26" s="343">
        <v>2021</v>
      </c>
      <c r="AN26" s="343">
        <v>2021</v>
      </c>
      <c r="AO26" s="341">
        <v>2020</v>
      </c>
      <c r="AP26" s="341">
        <v>2021</v>
      </c>
      <c r="AQ26" s="341">
        <v>2021</v>
      </c>
      <c r="AR26" s="341">
        <v>2021</v>
      </c>
      <c r="AS26" s="341">
        <v>2021</v>
      </c>
      <c r="AT26" s="341">
        <v>2020</v>
      </c>
      <c r="AU26" s="341">
        <v>2019</v>
      </c>
      <c r="AV26" s="341">
        <v>2021</v>
      </c>
      <c r="AW26" s="341">
        <v>2021</v>
      </c>
      <c r="AX26" s="341">
        <v>2021</v>
      </c>
      <c r="AY26" s="341">
        <v>2019</v>
      </c>
      <c r="AZ26" s="341">
        <v>2019</v>
      </c>
      <c r="BA26" s="341">
        <v>2019</v>
      </c>
      <c r="BB26" s="341">
        <v>2019</v>
      </c>
      <c r="BC26" s="341">
        <v>2019</v>
      </c>
      <c r="BD26" s="341">
        <v>2021</v>
      </c>
      <c r="BE26" s="341">
        <v>2018</v>
      </c>
      <c r="BF26" s="341">
        <v>2020</v>
      </c>
      <c r="BG26" s="341">
        <v>2022</v>
      </c>
      <c r="BH26" s="341">
        <v>2019</v>
      </c>
      <c r="BI26" s="341">
        <v>2020</v>
      </c>
      <c r="BJ26" s="341">
        <v>2020</v>
      </c>
      <c r="BK26" s="341">
        <v>2020</v>
      </c>
    </row>
    <row r="27" spans="1:63" ht="15.75" customHeight="1">
      <c r="A27" s="168" t="s">
        <v>130</v>
      </c>
      <c r="B27" s="106" t="s">
        <v>131</v>
      </c>
      <c r="C27" s="340">
        <v>2020</v>
      </c>
      <c r="D27" s="340">
        <v>2020</v>
      </c>
      <c r="E27" s="340">
        <v>2020</v>
      </c>
      <c r="F27" s="340">
        <v>2020</v>
      </c>
      <c r="G27" s="340">
        <v>2020</v>
      </c>
      <c r="H27" s="340">
        <v>2020</v>
      </c>
      <c r="I27" s="278">
        <v>2021</v>
      </c>
      <c r="J27" s="341">
        <v>2021</v>
      </c>
      <c r="K27" s="341">
        <v>2021</v>
      </c>
      <c r="L27" s="278">
        <v>2021</v>
      </c>
      <c r="M27" s="341">
        <v>2021</v>
      </c>
      <c r="N27" s="341">
        <v>2021</v>
      </c>
      <c r="O27" s="341">
        <v>2019</v>
      </c>
      <c r="P27" s="341">
        <v>2018</v>
      </c>
      <c r="Q27" s="341">
        <v>2020</v>
      </c>
      <c r="R27" s="341">
        <v>2020</v>
      </c>
      <c r="S27" s="341">
        <v>2020</v>
      </c>
      <c r="T27" s="341">
        <v>2009</v>
      </c>
      <c r="U27" s="341">
        <v>2009</v>
      </c>
      <c r="V27" s="341">
        <v>2020</v>
      </c>
      <c r="W27" s="341">
        <v>2020</v>
      </c>
      <c r="X27" s="341">
        <v>2020</v>
      </c>
      <c r="Y27" s="341">
        <v>2020</v>
      </c>
      <c r="Z27" s="341">
        <v>2020</v>
      </c>
      <c r="AA27" s="341">
        <v>2022</v>
      </c>
      <c r="AB27" s="341">
        <v>2019</v>
      </c>
      <c r="AC27" s="341">
        <v>2020</v>
      </c>
      <c r="AD27" s="341">
        <v>2020</v>
      </c>
      <c r="AE27" s="341">
        <v>2021</v>
      </c>
      <c r="AF27" s="341" t="s">
        <v>356</v>
      </c>
      <c r="AG27" s="341">
        <v>2021</v>
      </c>
      <c r="AH27" s="342">
        <v>2021</v>
      </c>
      <c r="AI27" s="341">
        <v>2021</v>
      </c>
      <c r="AJ27" s="341">
        <v>2020</v>
      </c>
      <c r="AK27" s="341">
        <v>2020</v>
      </c>
      <c r="AL27" s="341" t="s">
        <v>356</v>
      </c>
      <c r="AM27" s="343">
        <v>2021</v>
      </c>
      <c r="AN27" s="343">
        <v>2021</v>
      </c>
      <c r="AO27" s="341">
        <v>2020</v>
      </c>
      <c r="AP27" s="341">
        <v>2021</v>
      </c>
      <c r="AQ27" s="341">
        <v>2021</v>
      </c>
      <c r="AR27" s="341">
        <v>2021</v>
      </c>
      <c r="AS27" s="341">
        <v>2021</v>
      </c>
      <c r="AT27" s="341">
        <v>2020</v>
      </c>
      <c r="AU27" s="341">
        <v>2019</v>
      </c>
      <c r="AV27" s="341">
        <v>2021</v>
      </c>
      <c r="AW27" s="341">
        <v>2021</v>
      </c>
      <c r="AX27" s="341">
        <v>2021</v>
      </c>
      <c r="AY27" s="341">
        <v>2019</v>
      </c>
      <c r="AZ27" s="341">
        <v>2019</v>
      </c>
      <c r="BA27" s="341">
        <v>2019</v>
      </c>
      <c r="BB27" s="341">
        <v>2019</v>
      </c>
      <c r="BC27" s="341">
        <v>2019</v>
      </c>
      <c r="BD27" s="341">
        <v>2021</v>
      </c>
      <c r="BE27" s="341">
        <v>2018</v>
      </c>
      <c r="BF27" s="341">
        <v>2020</v>
      </c>
      <c r="BG27" s="341">
        <v>2022</v>
      </c>
      <c r="BH27" s="341">
        <v>2019</v>
      </c>
      <c r="BI27" s="341">
        <v>2020</v>
      </c>
      <c r="BJ27" s="341">
        <v>2020</v>
      </c>
      <c r="BK27" s="341">
        <v>2020</v>
      </c>
    </row>
    <row r="28" spans="1:63" ht="15.75" customHeight="1">
      <c r="A28" s="168" t="s">
        <v>134</v>
      </c>
      <c r="B28" s="106" t="s">
        <v>135</v>
      </c>
      <c r="C28" s="340">
        <v>2020</v>
      </c>
      <c r="D28" s="340">
        <v>2020</v>
      </c>
      <c r="E28" s="340">
        <v>2020</v>
      </c>
      <c r="F28" s="340">
        <v>2020</v>
      </c>
      <c r="G28" s="340">
        <v>2020</v>
      </c>
      <c r="H28" s="340">
        <v>2020</v>
      </c>
      <c r="I28" s="278">
        <v>2021</v>
      </c>
      <c r="J28" s="341">
        <v>2021</v>
      </c>
      <c r="K28" s="341">
        <v>2021</v>
      </c>
      <c r="L28" s="278">
        <v>2021</v>
      </c>
      <c r="M28" s="341">
        <v>2021</v>
      </c>
      <c r="N28" s="341">
        <v>2021</v>
      </c>
      <c r="O28" s="341">
        <v>2019</v>
      </c>
      <c r="P28" s="341">
        <v>2018</v>
      </c>
      <c r="Q28" s="341">
        <v>2020</v>
      </c>
      <c r="R28" s="341">
        <v>2020</v>
      </c>
      <c r="S28" s="341">
        <v>2020</v>
      </c>
      <c r="T28" s="341">
        <v>2009</v>
      </c>
      <c r="U28" s="341">
        <v>2009</v>
      </c>
      <c r="V28" s="341">
        <v>2020</v>
      </c>
      <c r="W28" s="341">
        <v>2020</v>
      </c>
      <c r="X28" s="341">
        <v>2020</v>
      </c>
      <c r="Y28" s="341">
        <v>2020</v>
      </c>
      <c r="Z28" s="341">
        <v>2020</v>
      </c>
      <c r="AA28" s="341">
        <v>2022</v>
      </c>
      <c r="AB28" s="341">
        <v>2019</v>
      </c>
      <c r="AC28" s="341">
        <v>2020</v>
      </c>
      <c r="AD28" s="341">
        <v>2020</v>
      </c>
      <c r="AE28" s="341">
        <v>2021</v>
      </c>
      <c r="AF28" s="341" t="s">
        <v>356</v>
      </c>
      <c r="AG28" s="341">
        <v>2021</v>
      </c>
      <c r="AH28" s="342">
        <v>2021</v>
      </c>
      <c r="AI28" s="341">
        <v>2021</v>
      </c>
      <c r="AJ28" s="341">
        <v>2020</v>
      </c>
      <c r="AK28" s="341">
        <v>2020</v>
      </c>
      <c r="AL28" s="341" t="s">
        <v>356</v>
      </c>
      <c r="AM28" s="343">
        <v>2021</v>
      </c>
      <c r="AN28" s="343">
        <v>2021</v>
      </c>
      <c r="AO28" s="341">
        <v>2020</v>
      </c>
      <c r="AP28" s="341">
        <v>2021</v>
      </c>
      <c r="AQ28" s="341">
        <v>2021</v>
      </c>
      <c r="AR28" s="341">
        <v>2021</v>
      </c>
      <c r="AS28" s="341">
        <v>2021</v>
      </c>
      <c r="AT28" s="341">
        <v>2020</v>
      </c>
      <c r="AU28" s="341">
        <v>2019</v>
      </c>
      <c r="AV28" s="341">
        <v>2021</v>
      </c>
      <c r="AW28" s="341">
        <v>2021</v>
      </c>
      <c r="AX28" s="341">
        <v>2021</v>
      </c>
      <c r="AY28" s="341">
        <v>2019</v>
      </c>
      <c r="AZ28" s="341">
        <v>2019</v>
      </c>
      <c r="BA28" s="341">
        <v>2019</v>
      </c>
      <c r="BB28" s="341">
        <v>2019</v>
      </c>
      <c r="BC28" s="341">
        <v>2019</v>
      </c>
      <c r="BD28" s="341">
        <v>2021</v>
      </c>
      <c r="BE28" s="341">
        <v>2018</v>
      </c>
      <c r="BF28" s="341">
        <v>2020</v>
      </c>
      <c r="BG28" s="341">
        <v>2022</v>
      </c>
      <c r="BH28" s="341">
        <v>2019</v>
      </c>
      <c r="BI28" s="341">
        <v>2020</v>
      </c>
      <c r="BJ28" s="341">
        <v>2020</v>
      </c>
      <c r="BK28" s="341">
        <v>2020</v>
      </c>
    </row>
    <row r="29" spans="1:63" ht="15.75" customHeight="1">
      <c r="A29" s="170" t="s">
        <v>132</v>
      </c>
      <c r="B29" s="292" t="s">
        <v>133</v>
      </c>
      <c r="C29" s="344">
        <v>2020</v>
      </c>
      <c r="D29" s="344">
        <v>2020</v>
      </c>
      <c r="E29" s="344">
        <v>2020</v>
      </c>
      <c r="F29" s="344">
        <v>2020</v>
      </c>
      <c r="G29" s="344">
        <v>2020</v>
      </c>
      <c r="H29" s="344">
        <v>2020</v>
      </c>
      <c r="I29" s="307">
        <v>2021</v>
      </c>
      <c r="J29" s="345">
        <v>2021</v>
      </c>
      <c r="K29" s="345">
        <v>2021</v>
      </c>
      <c r="L29" s="307">
        <v>2021</v>
      </c>
      <c r="M29" s="345">
        <v>2021</v>
      </c>
      <c r="N29" s="345">
        <v>2021</v>
      </c>
      <c r="O29" s="345">
        <v>2019</v>
      </c>
      <c r="P29" s="345">
        <v>2018</v>
      </c>
      <c r="Q29" s="345">
        <v>2020</v>
      </c>
      <c r="R29" s="345">
        <v>2020</v>
      </c>
      <c r="S29" s="345">
        <v>2020</v>
      </c>
      <c r="T29" s="345">
        <v>2009</v>
      </c>
      <c r="U29" s="345">
        <v>2009</v>
      </c>
      <c r="V29" s="345">
        <v>2020</v>
      </c>
      <c r="W29" s="345">
        <v>2020</v>
      </c>
      <c r="X29" s="345">
        <v>2020</v>
      </c>
      <c r="Y29" s="345">
        <v>2020</v>
      </c>
      <c r="Z29" s="345">
        <v>2020</v>
      </c>
      <c r="AA29" s="345">
        <v>2022</v>
      </c>
      <c r="AB29" s="345">
        <v>2019</v>
      </c>
      <c r="AC29" s="345">
        <v>2020</v>
      </c>
      <c r="AD29" s="345">
        <v>2020</v>
      </c>
      <c r="AE29" s="345">
        <v>2021</v>
      </c>
      <c r="AF29" s="345" t="s">
        <v>356</v>
      </c>
      <c r="AG29" s="345">
        <v>2021</v>
      </c>
      <c r="AH29" s="350">
        <v>2021</v>
      </c>
      <c r="AI29" s="345">
        <v>2021</v>
      </c>
      <c r="AJ29" s="345">
        <v>2020</v>
      </c>
      <c r="AK29" s="345">
        <v>2020</v>
      </c>
      <c r="AL29" s="345" t="s">
        <v>356</v>
      </c>
      <c r="AM29" s="351">
        <v>2021</v>
      </c>
      <c r="AN29" s="351">
        <v>2021</v>
      </c>
      <c r="AO29" s="345">
        <v>2020</v>
      </c>
      <c r="AP29" s="345">
        <v>2021</v>
      </c>
      <c r="AQ29" s="345">
        <v>2021</v>
      </c>
      <c r="AR29" s="345">
        <v>2021</v>
      </c>
      <c r="AS29" s="345">
        <v>2021</v>
      </c>
      <c r="AT29" s="345">
        <v>2020</v>
      </c>
      <c r="AU29" s="345">
        <v>2019</v>
      </c>
      <c r="AV29" s="345">
        <v>2021</v>
      </c>
      <c r="AW29" s="345">
        <v>2021</v>
      </c>
      <c r="AX29" s="345">
        <v>2021</v>
      </c>
      <c r="AY29" s="345">
        <v>2019</v>
      </c>
      <c r="AZ29" s="345">
        <v>2019</v>
      </c>
      <c r="BA29" s="345">
        <v>2019</v>
      </c>
      <c r="BB29" s="345">
        <v>2019</v>
      </c>
      <c r="BC29" s="345">
        <v>2019</v>
      </c>
      <c r="BD29" s="345">
        <v>2021</v>
      </c>
      <c r="BE29" s="345">
        <v>2018</v>
      </c>
      <c r="BF29" s="345">
        <v>2020</v>
      </c>
      <c r="BG29" s="345">
        <v>2022</v>
      </c>
      <c r="BH29" s="345">
        <v>2019</v>
      </c>
      <c r="BI29" s="345">
        <v>2020</v>
      </c>
      <c r="BJ29" s="345">
        <v>2020</v>
      </c>
      <c r="BK29" s="345">
        <v>2020</v>
      </c>
    </row>
    <row r="30" spans="1:63" ht="15.75" customHeight="1">
      <c r="A30" s="168" t="s">
        <v>139</v>
      </c>
      <c r="B30" s="106" t="s">
        <v>140</v>
      </c>
      <c r="C30" s="340">
        <v>2020</v>
      </c>
      <c r="D30" s="340">
        <v>2020</v>
      </c>
      <c r="E30" s="340">
        <v>2020</v>
      </c>
      <c r="F30" s="340">
        <v>2020</v>
      </c>
      <c r="G30" s="340">
        <v>2020</v>
      </c>
      <c r="H30" s="340">
        <v>2020</v>
      </c>
      <c r="I30" s="278">
        <v>2021</v>
      </c>
      <c r="J30" s="341">
        <v>2021</v>
      </c>
      <c r="K30" s="341">
        <v>2021</v>
      </c>
      <c r="L30" s="278">
        <v>2021</v>
      </c>
      <c r="M30" s="341">
        <v>2021</v>
      </c>
      <c r="N30" s="341">
        <v>2021</v>
      </c>
      <c r="O30" s="341">
        <v>2019</v>
      </c>
      <c r="P30" s="341">
        <v>2017</v>
      </c>
      <c r="Q30" s="341">
        <v>2020</v>
      </c>
      <c r="R30" s="341">
        <v>2019</v>
      </c>
      <c r="S30" s="341">
        <v>2020</v>
      </c>
      <c r="T30" s="341">
        <v>2017</v>
      </c>
      <c r="U30" s="341">
        <v>2017</v>
      </c>
      <c r="V30" s="341">
        <v>2020</v>
      </c>
      <c r="W30" s="341">
        <v>2020</v>
      </c>
      <c r="X30" s="341">
        <v>2016</v>
      </c>
      <c r="Y30" s="341">
        <v>2016</v>
      </c>
      <c r="Z30" s="341">
        <v>2017</v>
      </c>
      <c r="AA30" s="341">
        <v>2022</v>
      </c>
      <c r="AB30" s="341">
        <v>2019</v>
      </c>
      <c r="AC30" s="341">
        <v>2020</v>
      </c>
      <c r="AD30" s="341">
        <v>2020</v>
      </c>
      <c r="AE30" s="341">
        <v>2021</v>
      </c>
      <c r="AF30" s="341" t="s">
        <v>356</v>
      </c>
      <c r="AG30" s="341">
        <v>2021</v>
      </c>
      <c r="AH30" s="342">
        <v>2020</v>
      </c>
      <c r="AI30" s="341">
        <v>2020</v>
      </c>
      <c r="AJ30" s="341">
        <v>2020</v>
      </c>
      <c r="AK30" s="341">
        <v>2019</v>
      </c>
      <c r="AL30" s="341">
        <v>2021</v>
      </c>
      <c r="AM30" s="343">
        <v>2021</v>
      </c>
      <c r="AN30" s="343">
        <v>2021</v>
      </c>
      <c r="AO30" s="341">
        <v>2020</v>
      </c>
      <c r="AP30" s="341">
        <v>2021</v>
      </c>
      <c r="AQ30" s="341">
        <v>2021</v>
      </c>
      <c r="AR30" s="341">
        <v>2021</v>
      </c>
      <c r="AS30" s="341">
        <v>2021</v>
      </c>
      <c r="AT30" s="341">
        <v>2021</v>
      </c>
      <c r="AU30" s="341">
        <v>2019</v>
      </c>
      <c r="AV30" s="341">
        <v>2020</v>
      </c>
      <c r="AW30" s="341">
        <v>2021</v>
      </c>
      <c r="AX30" s="341">
        <v>2021</v>
      </c>
      <c r="AY30" s="341">
        <v>2020</v>
      </c>
      <c r="AZ30" s="341">
        <v>2020</v>
      </c>
      <c r="BA30" s="341">
        <v>2019</v>
      </c>
      <c r="BB30" s="341">
        <v>2019</v>
      </c>
      <c r="BC30" s="341">
        <v>2019</v>
      </c>
      <c r="BD30" s="341">
        <v>2020</v>
      </c>
      <c r="BE30" s="341">
        <v>2020</v>
      </c>
      <c r="BF30" s="343">
        <v>2020</v>
      </c>
      <c r="BG30" s="341">
        <v>2022</v>
      </c>
      <c r="BH30" s="341">
        <v>2019</v>
      </c>
      <c r="BI30" s="341">
        <v>2020</v>
      </c>
      <c r="BJ30" s="341">
        <v>2020</v>
      </c>
      <c r="BK30" s="341">
        <v>2020</v>
      </c>
    </row>
    <row r="31" spans="1:63" ht="15.75" customHeight="1">
      <c r="A31" s="168" t="s">
        <v>145</v>
      </c>
      <c r="B31" s="106" t="s">
        <v>146</v>
      </c>
      <c r="C31" s="340">
        <v>2020</v>
      </c>
      <c r="D31" s="340">
        <v>2020</v>
      </c>
      <c r="E31" s="340">
        <v>2020</v>
      </c>
      <c r="F31" s="340">
        <v>2020</v>
      </c>
      <c r="G31" s="340">
        <v>2020</v>
      </c>
      <c r="H31" s="340">
        <v>2020</v>
      </c>
      <c r="I31" s="278">
        <v>2021</v>
      </c>
      <c r="J31" s="341">
        <v>2021</v>
      </c>
      <c r="K31" s="341">
        <v>2021</v>
      </c>
      <c r="L31" s="278">
        <v>2021</v>
      </c>
      <c r="M31" s="341">
        <v>2021</v>
      </c>
      <c r="N31" s="341">
        <v>2021</v>
      </c>
      <c r="O31" s="341">
        <v>2019</v>
      </c>
      <c r="P31" s="341">
        <v>2017</v>
      </c>
      <c r="Q31" s="341">
        <v>2020</v>
      </c>
      <c r="R31" s="341">
        <v>2019</v>
      </c>
      <c r="S31" s="341">
        <v>2020</v>
      </c>
      <c r="T31" s="341">
        <v>2017</v>
      </c>
      <c r="U31" s="341">
        <v>2017</v>
      </c>
      <c r="V31" s="341">
        <v>2020</v>
      </c>
      <c r="W31" s="341">
        <v>2020</v>
      </c>
      <c r="X31" s="341">
        <v>2016</v>
      </c>
      <c r="Y31" s="341">
        <v>2016</v>
      </c>
      <c r="Z31" s="341">
        <v>2017</v>
      </c>
      <c r="AA31" s="341">
        <v>2022</v>
      </c>
      <c r="AB31" s="341">
        <v>2019</v>
      </c>
      <c r="AC31" s="341">
        <v>2020</v>
      </c>
      <c r="AD31" s="341">
        <v>2020</v>
      </c>
      <c r="AE31" s="341">
        <v>2021</v>
      </c>
      <c r="AF31" s="341" t="s">
        <v>356</v>
      </c>
      <c r="AG31" s="341">
        <v>2021</v>
      </c>
      <c r="AH31" s="342">
        <v>2020</v>
      </c>
      <c r="AI31" s="341">
        <v>2020</v>
      </c>
      <c r="AJ31" s="341">
        <v>2020</v>
      </c>
      <c r="AK31" s="341">
        <v>2019</v>
      </c>
      <c r="AL31" s="341">
        <v>2021</v>
      </c>
      <c r="AM31" s="343">
        <v>2021</v>
      </c>
      <c r="AN31" s="343">
        <v>2021</v>
      </c>
      <c r="AO31" s="341">
        <v>2020</v>
      </c>
      <c r="AP31" s="341">
        <v>2021</v>
      </c>
      <c r="AQ31" s="341">
        <v>2021</v>
      </c>
      <c r="AR31" s="341">
        <v>2021</v>
      </c>
      <c r="AS31" s="341">
        <v>2021</v>
      </c>
      <c r="AT31" s="341">
        <v>2021</v>
      </c>
      <c r="AU31" s="341">
        <v>2019</v>
      </c>
      <c r="AV31" s="341">
        <v>2020</v>
      </c>
      <c r="AW31" s="341">
        <v>2021</v>
      </c>
      <c r="AX31" s="341">
        <v>2021</v>
      </c>
      <c r="AY31" s="341">
        <v>2020</v>
      </c>
      <c r="AZ31" s="341">
        <v>2020</v>
      </c>
      <c r="BA31" s="341">
        <v>2019</v>
      </c>
      <c r="BB31" s="341">
        <v>2019</v>
      </c>
      <c r="BC31" s="341">
        <v>2019</v>
      </c>
      <c r="BD31" s="341">
        <v>2020</v>
      </c>
      <c r="BE31" s="341">
        <v>2020</v>
      </c>
      <c r="BF31" s="343">
        <v>2020</v>
      </c>
      <c r="BG31" s="341">
        <v>2022</v>
      </c>
      <c r="BH31" s="341">
        <v>2019</v>
      </c>
      <c r="BI31" s="341">
        <v>2020</v>
      </c>
      <c r="BJ31" s="341">
        <v>2020</v>
      </c>
      <c r="BK31" s="341">
        <v>2020</v>
      </c>
    </row>
    <row r="32" spans="1:63" ht="15.75" customHeight="1">
      <c r="A32" s="168" t="s">
        <v>147</v>
      </c>
      <c r="B32" s="106" t="s">
        <v>148</v>
      </c>
      <c r="C32" s="340">
        <v>2020</v>
      </c>
      <c r="D32" s="340">
        <v>2020</v>
      </c>
      <c r="E32" s="340">
        <v>2020</v>
      </c>
      <c r="F32" s="340">
        <v>2020</v>
      </c>
      <c r="G32" s="340">
        <v>2020</v>
      </c>
      <c r="H32" s="340">
        <v>2020</v>
      </c>
      <c r="I32" s="278">
        <v>2021</v>
      </c>
      <c r="J32" s="341">
        <v>2021</v>
      </c>
      <c r="K32" s="341">
        <v>2021</v>
      </c>
      <c r="L32" s="278">
        <v>2021</v>
      </c>
      <c r="M32" s="341">
        <v>2021</v>
      </c>
      <c r="N32" s="341">
        <v>2021</v>
      </c>
      <c r="O32" s="341">
        <v>2019</v>
      </c>
      <c r="P32" s="341">
        <v>2017</v>
      </c>
      <c r="Q32" s="341">
        <v>2020</v>
      </c>
      <c r="R32" s="341">
        <v>2019</v>
      </c>
      <c r="S32" s="341">
        <v>2020</v>
      </c>
      <c r="T32" s="341">
        <v>2017</v>
      </c>
      <c r="U32" s="341">
        <v>2017</v>
      </c>
      <c r="V32" s="341">
        <v>2020</v>
      </c>
      <c r="W32" s="341">
        <v>2020</v>
      </c>
      <c r="X32" s="341">
        <v>2016</v>
      </c>
      <c r="Y32" s="341">
        <v>2016</v>
      </c>
      <c r="Z32" s="341">
        <v>2017</v>
      </c>
      <c r="AA32" s="341">
        <v>2022</v>
      </c>
      <c r="AB32" s="341">
        <v>2019</v>
      </c>
      <c r="AC32" s="341">
        <v>2020</v>
      </c>
      <c r="AD32" s="341">
        <v>2020</v>
      </c>
      <c r="AE32" s="341">
        <v>2021</v>
      </c>
      <c r="AF32" s="341" t="s">
        <v>356</v>
      </c>
      <c r="AG32" s="341">
        <v>2021</v>
      </c>
      <c r="AH32" s="342">
        <v>2020</v>
      </c>
      <c r="AI32" s="341">
        <v>2020</v>
      </c>
      <c r="AJ32" s="341">
        <v>2020</v>
      </c>
      <c r="AK32" s="341">
        <v>2019</v>
      </c>
      <c r="AL32" s="341">
        <v>2021</v>
      </c>
      <c r="AM32" s="343">
        <v>2021</v>
      </c>
      <c r="AN32" s="343">
        <v>2021</v>
      </c>
      <c r="AO32" s="341">
        <v>2020</v>
      </c>
      <c r="AP32" s="341">
        <v>2021</v>
      </c>
      <c r="AQ32" s="341">
        <v>2021</v>
      </c>
      <c r="AR32" s="341">
        <v>2021</v>
      </c>
      <c r="AS32" s="341">
        <v>2021</v>
      </c>
      <c r="AT32" s="341">
        <v>2021</v>
      </c>
      <c r="AU32" s="341">
        <v>2019</v>
      </c>
      <c r="AV32" s="341">
        <v>2020</v>
      </c>
      <c r="AW32" s="341">
        <v>2021</v>
      </c>
      <c r="AX32" s="341">
        <v>2021</v>
      </c>
      <c r="AY32" s="341">
        <v>2020</v>
      </c>
      <c r="AZ32" s="341">
        <v>2020</v>
      </c>
      <c r="BA32" s="341">
        <v>2019</v>
      </c>
      <c r="BB32" s="341">
        <v>2019</v>
      </c>
      <c r="BC32" s="341">
        <v>2019</v>
      </c>
      <c r="BD32" s="341">
        <v>2020</v>
      </c>
      <c r="BE32" s="341">
        <v>2020</v>
      </c>
      <c r="BF32" s="343">
        <v>2020</v>
      </c>
      <c r="BG32" s="341">
        <v>2022</v>
      </c>
      <c r="BH32" s="341">
        <v>2019</v>
      </c>
      <c r="BI32" s="341">
        <v>2020</v>
      </c>
      <c r="BJ32" s="341">
        <v>2020</v>
      </c>
      <c r="BK32" s="341">
        <v>2020</v>
      </c>
    </row>
    <row r="33" spans="1:63" ht="15.75" customHeight="1">
      <c r="A33" s="168" t="s">
        <v>141</v>
      </c>
      <c r="B33" s="106" t="s">
        <v>142</v>
      </c>
      <c r="C33" s="340">
        <v>2020</v>
      </c>
      <c r="D33" s="340">
        <v>2020</v>
      </c>
      <c r="E33" s="340">
        <v>2020</v>
      </c>
      <c r="F33" s="340">
        <v>2020</v>
      </c>
      <c r="G33" s="340">
        <v>2020</v>
      </c>
      <c r="H33" s="340">
        <v>2020</v>
      </c>
      <c r="I33" s="278">
        <v>2021</v>
      </c>
      <c r="J33" s="341">
        <v>2021</v>
      </c>
      <c r="K33" s="341">
        <v>2021</v>
      </c>
      <c r="L33" s="278">
        <v>2021</v>
      </c>
      <c r="M33" s="341">
        <v>2021</v>
      </c>
      <c r="N33" s="341">
        <v>2021</v>
      </c>
      <c r="O33" s="341">
        <v>2019</v>
      </c>
      <c r="P33" s="341">
        <v>2017</v>
      </c>
      <c r="Q33" s="341">
        <v>2020</v>
      </c>
      <c r="R33" s="341">
        <v>2019</v>
      </c>
      <c r="S33" s="341">
        <v>2020</v>
      </c>
      <c r="T33" s="341">
        <v>2017</v>
      </c>
      <c r="U33" s="341">
        <v>2017</v>
      </c>
      <c r="V33" s="341">
        <v>2020</v>
      </c>
      <c r="W33" s="341">
        <v>2020</v>
      </c>
      <c r="X33" s="341">
        <v>2016</v>
      </c>
      <c r="Y33" s="341">
        <v>2016</v>
      </c>
      <c r="Z33" s="341">
        <v>2017</v>
      </c>
      <c r="AA33" s="341">
        <v>2022</v>
      </c>
      <c r="AB33" s="341">
        <v>2019</v>
      </c>
      <c r="AC33" s="341">
        <v>2020</v>
      </c>
      <c r="AD33" s="341">
        <v>2020</v>
      </c>
      <c r="AE33" s="341">
        <v>2021</v>
      </c>
      <c r="AF33" s="341" t="s">
        <v>356</v>
      </c>
      <c r="AG33" s="341">
        <v>2021</v>
      </c>
      <c r="AH33" s="342">
        <v>2020</v>
      </c>
      <c r="AI33" s="341">
        <v>2020</v>
      </c>
      <c r="AJ33" s="341">
        <v>2020</v>
      </c>
      <c r="AK33" s="341">
        <v>2019</v>
      </c>
      <c r="AL33" s="341">
        <v>2021</v>
      </c>
      <c r="AM33" s="343">
        <v>2021</v>
      </c>
      <c r="AN33" s="343">
        <v>2021</v>
      </c>
      <c r="AO33" s="341">
        <v>2020</v>
      </c>
      <c r="AP33" s="341">
        <v>2021</v>
      </c>
      <c r="AQ33" s="341">
        <v>2021</v>
      </c>
      <c r="AR33" s="341">
        <v>2021</v>
      </c>
      <c r="AS33" s="341">
        <v>2021</v>
      </c>
      <c r="AT33" s="341">
        <v>2021</v>
      </c>
      <c r="AU33" s="341">
        <v>2019</v>
      </c>
      <c r="AV33" s="341">
        <v>2020</v>
      </c>
      <c r="AW33" s="341">
        <v>2021</v>
      </c>
      <c r="AX33" s="341">
        <v>2021</v>
      </c>
      <c r="AY33" s="341">
        <v>2020</v>
      </c>
      <c r="AZ33" s="341">
        <v>2020</v>
      </c>
      <c r="BA33" s="341">
        <v>2019</v>
      </c>
      <c r="BB33" s="341">
        <v>2019</v>
      </c>
      <c r="BC33" s="341">
        <v>2019</v>
      </c>
      <c r="BD33" s="341">
        <v>2020</v>
      </c>
      <c r="BE33" s="341">
        <v>2020</v>
      </c>
      <c r="BF33" s="343">
        <v>2020</v>
      </c>
      <c r="BG33" s="341">
        <v>2022</v>
      </c>
      <c r="BH33" s="341">
        <v>2019</v>
      </c>
      <c r="BI33" s="341">
        <v>2020</v>
      </c>
      <c r="BJ33" s="341">
        <v>2020</v>
      </c>
      <c r="BK33" s="341">
        <v>2020</v>
      </c>
    </row>
    <row r="34" spans="1:63" ht="15.75" customHeight="1">
      <c r="A34" s="170" t="s">
        <v>143</v>
      </c>
      <c r="B34" s="292" t="s">
        <v>144</v>
      </c>
      <c r="C34" s="344">
        <v>2020</v>
      </c>
      <c r="D34" s="344">
        <v>2020</v>
      </c>
      <c r="E34" s="344">
        <v>2020</v>
      </c>
      <c r="F34" s="344">
        <v>2020</v>
      </c>
      <c r="G34" s="344">
        <v>2020</v>
      </c>
      <c r="H34" s="340">
        <v>2020</v>
      </c>
      <c r="I34" s="278">
        <v>2021</v>
      </c>
      <c r="J34" s="341">
        <v>2021</v>
      </c>
      <c r="K34" s="341">
        <v>2021</v>
      </c>
      <c r="L34" s="278">
        <v>2021</v>
      </c>
      <c r="M34" s="341">
        <v>2021</v>
      </c>
      <c r="N34" s="341">
        <v>2021</v>
      </c>
      <c r="O34" s="341">
        <v>2019</v>
      </c>
      <c r="P34" s="341">
        <v>2017</v>
      </c>
      <c r="Q34" s="341">
        <v>2020</v>
      </c>
      <c r="R34" s="341">
        <v>2019</v>
      </c>
      <c r="S34" s="341">
        <v>2020</v>
      </c>
      <c r="T34" s="341">
        <v>2017</v>
      </c>
      <c r="U34" s="341">
        <v>2017</v>
      </c>
      <c r="V34" s="341">
        <v>2020</v>
      </c>
      <c r="W34" s="341">
        <v>2020</v>
      </c>
      <c r="X34" s="341">
        <v>2016</v>
      </c>
      <c r="Y34" s="341">
        <v>2016</v>
      </c>
      <c r="Z34" s="341">
        <v>2017</v>
      </c>
      <c r="AA34" s="341">
        <v>2022</v>
      </c>
      <c r="AB34" s="341">
        <v>2019</v>
      </c>
      <c r="AC34" s="341">
        <v>2020</v>
      </c>
      <c r="AD34" s="341">
        <v>2020</v>
      </c>
      <c r="AE34" s="341">
        <v>2021</v>
      </c>
      <c r="AF34" s="341" t="s">
        <v>356</v>
      </c>
      <c r="AG34" s="341">
        <v>2021</v>
      </c>
      <c r="AH34" s="342">
        <v>2020</v>
      </c>
      <c r="AI34" s="341">
        <v>2020</v>
      </c>
      <c r="AJ34" s="341">
        <v>2020</v>
      </c>
      <c r="AK34" s="341">
        <v>2019</v>
      </c>
      <c r="AL34" s="341">
        <v>2021</v>
      </c>
      <c r="AM34" s="343">
        <v>2021</v>
      </c>
      <c r="AN34" s="343">
        <v>2021</v>
      </c>
      <c r="AO34" s="341">
        <v>2020</v>
      </c>
      <c r="AP34" s="341">
        <v>2021</v>
      </c>
      <c r="AQ34" s="341">
        <v>2021</v>
      </c>
      <c r="AR34" s="341">
        <v>2021</v>
      </c>
      <c r="AS34" s="341">
        <v>2021</v>
      </c>
      <c r="AT34" s="341">
        <v>2021</v>
      </c>
      <c r="AU34" s="341">
        <v>2019</v>
      </c>
      <c r="AV34" s="341">
        <v>2020</v>
      </c>
      <c r="AW34" s="341">
        <v>2021</v>
      </c>
      <c r="AX34" s="341">
        <v>2021</v>
      </c>
      <c r="AY34" s="341">
        <v>2020</v>
      </c>
      <c r="AZ34" s="341">
        <v>2020</v>
      </c>
      <c r="BA34" s="341">
        <v>2019</v>
      </c>
      <c r="BB34" s="341">
        <v>2019</v>
      </c>
      <c r="BC34" s="341">
        <v>2019</v>
      </c>
      <c r="BD34" s="341">
        <v>2020</v>
      </c>
      <c r="BE34" s="341">
        <v>2020</v>
      </c>
      <c r="BF34" s="343">
        <v>2020</v>
      </c>
      <c r="BG34" s="341">
        <v>2022</v>
      </c>
      <c r="BH34" s="341">
        <v>2019</v>
      </c>
      <c r="BI34" s="341">
        <v>2020</v>
      </c>
      <c r="BJ34" s="341">
        <v>2020</v>
      </c>
      <c r="BK34" s="345">
        <v>2020</v>
      </c>
    </row>
    <row r="35" spans="1:63" ht="15.75" customHeight="1">
      <c r="A35" s="168" t="s">
        <v>156</v>
      </c>
      <c r="B35" s="106" t="s">
        <v>157</v>
      </c>
      <c r="C35" s="340">
        <v>2020</v>
      </c>
      <c r="D35" s="340">
        <v>2020</v>
      </c>
      <c r="E35" s="340">
        <v>2020</v>
      </c>
      <c r="F35" s="340">
        <v>2020</v>
      </c>
      <c r="G35" s="340">
        <v>2020</v>
      </c>
      <c r="H35" s="346">
        <v>2020</v>
      </c>
      <c r="I35" s="294" t="s">
        <v>356</v>
      </c>
      <c r="J35" s="347">
        <v>2021</v>
      </c>
      <c r="K35" s="347">
        <v>2021</v>
      </c>
      <c r="L35" s="294">
        <v>2021</v>
      </c>
      <c r="M35" s="347">
        <v>2021</v>
      </c>
      <c r="N35" s="347">
        <v>2021</v>
      </c>
      <c r="O35" s="347">
        <v>2019</v>
      </c>
      <c r="P35" s="347">
        <v>2019</v>
      </c>
      <c r="Q35" s="347">
        <v>2019</v>
      </c>
      <c r="R35" s="347">
        <v>2021</v>
      </c>
      <c r="S35" s="347">
        <v>2021</v>
      </c>
      <c r="T35" s="347">
        <v>2019</v>
      </c>
      <c r="U35" s="347">
        <v>2019</v>
      </c>
      <c r="V35" s="347">
        <v>2020</v>
      </c>
      <c r="W35" s="347">
        <v>2020</v>
      </c>
      <c r="X35" s="347">
        <v>2020</v>
      </c>
      <c r="Y35" s="347">
        <v>2020</v>
      </c>
      <c r="Z35" s="347">
        <v>2021</v>
      </c>
      <c r="AA35" s="347">
        <v>2022</v>
      </c>
      <c r="AB35" s="347">
        <v>2019</v>
      </c>
      <c r="AC35" s="347">
        <v>2020</v>
      </c>
      <c r="AD35" s="347">
        <v>2019</v>
      </c>
      <c r="AE35" s="347">
        <v>2021</v>
      </c>
      <c r="AF35" s="347" t="s">
        <v>356</v>
      </c>
      <c r="AG35" s="347">
        <v>2021</v>
      </c>
      <c r="AH35" s="348" t="s">
        <v>356</v>
      </c>
      <c r="AI35" s="347">
        <v>2021</v>
      </c>
      <c r="AJ35" s="347">
        <v>2019</v>
      </c>
      <c r="AK35" s="347">
        <v>2019</v>
      </c>
      <c r="AL35" s="347" t="s">
        <v>356</v>
      </c>
      <c r="AM35" s="349">
        <v>2021</v>
      </c>
      <c r="AN35" s="349">
        <v>2021</v>
      </c>
      <c r="AO35" s="347">
        <v>2020</v>
      </c>
      <c r="AP35" s="347" t="s">
        <v>356</v>
      </c>
      <c r="AQ35" s="347" t="s">
        <v>356</v>
      </c>
      <c r="AR35" s="347" t="s">
        <v>356</v>
      </c>
      <c r="AS35" s="347">
        <v>2021</v>
      </c>
      <c r="AT35" s="347">
        <v>2019</v>
      </c>
      <c r="AU35" s="347">
        <v>2019</v>
      </c>
      <c r="AV35" s="347">
        <v>2020</v>
      </c>
      <c r="AW35" s="347">
        <v>2021</v>
      </c>
      <c r="AX35" s="347">
        <v>2021</v>
      </c>
      <c r="AY35" s="347">
        <v>2019</v>
      </c>
      <c r="AZ35" s="347">
        <v>2019</v>
      </c>
      <c r="BA35" s="347" t="s">
        <v>356</v>
      </c>
      <c r="BB35" s="347" t="s">
        <v>356</v>
      </c>
      <c r="BC35" s="347">
        <v>2019</v>
      </c>
      <c r="BD35" s="347">
        <v>2021</v>
      </c>
      <c r="BE35" s="347">
        <v>2019</v>
      </c>
      <c r="BF35" s="347">
        <v>2019</v>
      </c>
      <c r="BG35" s="347">
        <v>2022</v>
      </c>
      <c r="BH35" s="347">
        <v>2019</v>
      </c>
      <c r="BI35" s="347">
        <v>2020</v>
      </c>
      <c r="BJ35" s="347">
        <v>2005</v>
      </c>
      <c r="BK35" s="341">
        <v>2020</v>
      </c>
    </row>
    <row r="36" spans="1:63" ht="15.75" customHeight="1">
      <c r="A36" s="168" t="s">
        <v>160</v>
      </c>
      <c r="B36" s="106" t="s">
        <v>161</v>
      </c>
      <c r="C36" s="340">
        <v>2020</v>
      </c>
      <c r="D36" s="340">
        <v>2020</v>
      </c>
      <c r="E36" s="340">
        <v>2020</v>
      </c>
      <c r="F36" s="340">
        <v>2020</v>
      </c>
      <c r="G36" s="340">
        <v>2020</v>
      </c>
      <c r="H36" s="340">
        <v>2020</v>
      </c>
      <c r="I36" s="278" t="s">
        <v>356</v>
      </c>
      <c r="J36" s="341">
        <v>2021</v>
      </c>
      <c r="K36" s="341">
        <v>2021</v>
      </c>
      <c r="L36" s="278">
        <v>2021</v>
      </c>
      <c r="M36" s="341">
        <v>2021</v>
      </c>
      <c r="N36" s="341">
        <v>2021</v>
      </c>
      <c r="O36" s="341">
        <v>2019</v>
      </c>
      <c r="P36" s="341">
        <v>2019</v>
      </c>
      <c r="Q36" s="341">
        <v>2019</v>
      </c>
      <c r="R36" s="341">
        <v>2021</v>
      </c>
      <c r="S36" s="341">
        <v>2021</v>
      </c>
      <c r="T36" s="341">
        <v>2019</v>
      </c>
      <c r="U36" s="341">
        <v>2019</v>
      </c>
      <c r="V36" s="341">
        <v>2020</v>
      </c>
      <c r="W36" s="341">
        <v>2020</v>
      </c>
      <c r="X36" s="341">
        <v>2020</v>
      </c>
      <c r="Y36" s="341">
        <v>2020</v>
      </c>
      <c r="Z36" s="341">
        <v>2021</v>
      </c>
      <c r="AA36" s="341">
        <v>2022</v>
      </c>
      <c r="AB36" s="341">
        <v>2019</v>
      </c>
      <c r="AC36" s="341">
        <v>2020</v>
      </c>
      <c r="AD36" s="341">
        <v>2019</v>
      </c>
      <c r="AE36" s="341">
        <v>2021</v>
      </c>
      <c r="AF36" s="341" t="s">
        <v>356</v>
      </c>
      <c r="AG36" s="341">
        <v>2021</v>
      </c>
      <c r="AH36" s="342" t="s">
        <v>356</v>
      </c>
      <c r="AI36" s="341">
        <v>2021</v>
      </c>
      <c r="AJ36" s="341">
        <v>2019</v>
      </c>
      <c r="AK36" s="341">
        <v>2019</v>
      </c>
      <c r="AL36" s="341" t="s">
        <v>356</v>
      </c>
      <c r="AM36" s="343">
        <v>2021</v>
      </c>
      <c r="AN36" s="343">
        <v>2021</v>
      </c>
      <c r="AO36" s="341">
        <v>2020</v>
      </c>
      <c r="AP36" s="341" t="s">
        <v>356</v>
      </c>
      <c r="AQ36" s="341" t="s">
        <v>356</v>
      </c>
      <c r="AR36" s="341" t="s">
        <v>356</v>
      </c>
      <c r="AS36" s="341">
        <v>2021</v>
      </c>
      <c r="AT36" s="341">
        <v>2019</v>
      </c>
      <c r="AU36" s="341">
        <v>2019</v>
      </c>
      <c r="AV36" s="341">
        <v>2020</v>
      </c>
      <c r="AW36" s="341">
        <v>2021</v>
      </c>
      <c r="AX36" s="341">
        <v>2021</v>
      </c>
      <c r="AY36" s="341">
        <v>2019</v>
      </c>
      <c r="AZ36" s="341">
        <v>2019</v>
      </c>
      <c r="BA36" s="341" t="s">
        <v>356</v>
      </c>
      <c r="BB36" s="341" t="s">
        <v>356</v>
      </c>
      <c r="BC36" s="341">
        <v>2019</v>
      </c>
      <c r="BD36" s="341">
        <v>2021</v>
      </c>
      <c r="BE36" s="341">
        <v>2019</v>
      </c>
      <c r="BF36" s="341">
        <v>2019</v>
      </c>
      <c r="BG36" s="341">
        <v>2022</v>
      </c>
      <c r="BH36" s="341">
        <v>2019</v>
      </c>
      <c r="BI36" s="341">
        <v>2020</v>
      </c>
      <c r="BJ36" s="341">
        <v>2005</v>
      </c>
      <c r="BK36" s="341">
        <v>2020</v>
      </c>
    </row>
    <row r="37" spans="1:63" ht="15.75" customHeight="1">
      <c r="A37" s="168" t="s">
        <v>158</v>
      </c>
      <c r="B37" s="106" t="s">
        <v>159</v>
      </c>
      <c r="C37" s="340">
        <v>2020</v>
      </c>
      <c r="D37" s="340">
        <v>2020</v>
      </c>
      <c r="E37" s="340">
        <v>2020</v>
      </c>
      <c r="F37" s="340">
        <v>2020</v>
      </c>
      <c r="G37" s="340">
        <v>2020</v>
      </c>
      <c r="H37" s="340">
        <v>2020</v>
      </c>
      <c r="I37" s="278" t="s">
        <v>356</v>
      </c>
      <c r="J37" s="341">
        <v>2021</v>
      </c>
      <c r="K37" s="341">
        <v>2021</v>
      </c>
      <c r="L37" s="278">
        <v>2021</v>
      </c>
      <c r="M37" s="341">
        <v>2021</v>
      </c>
      <c r="N37" s="341">
        <v>2021</v>
      </c>
      <c r="O37" s="341">
        <v>2019</v>
      </c>
      <c r="P37" s="341">
        <v>2019</v>
      </c>
      <c r="Q37" s="341">
        <v>2019</v>
      </c>
      <c r="R37" s="341">
        <v>2021</v>
      </c>
      <c r="S37" s="341">
        <v>2021</v>
      </c>
      <c r="T37" s="341">
        <v>2019</v>
      </c>
      <c r="U37" s="341">
        <v>2019</v>
      </c>
      <c r="V37" s="341">
        <v>2020</v>
      </c>
      <c r="W37" s="341">
        <v>2020</v>
      </c>
      <c r="X37" s="341">
        <v>2020</v>
      </c>
      <c r="Y37" s="341">
        <v>2020</v>
      </c>
      <c r="Z37" s="341">
        <v>2021</v>
      </c>
      <c r="AA37" s="341">
        <v>2022</v>
      </c>
      <c r="AB37" s="341">
        <v>2019</v>
      </c>
      <c r="AC37" s="341">
        <v>2020</v>
      </c>
      <c r="AD37" s="341">
        <v>2019</v>
      </c>
      <c r="AE37" s="341">
        <v>2021</v>
      </c>
      <c r="AF37" s="341" t="s">
        <v>356</v>
      </c>
      <c r="AG37" s="341">
        <v>2021</v>
      </c>
      <c r="AH37" s="342" t="s">
        <v>356</v>
      </c>
      <c r="AI37" s="341">
        <v>2021</v>
      </c>
      <c r="AJ37" s="341">
        <v>2019</v>
      </c>
      <c r="AK37" s="341">
        <v>2019</v>
      </c>
      <c r="AL37" s="341" t="s">
        <v>356</v>
      </c>
      <c r="AM37" s="343">
        <v>2021</v>
      </c>
      <c r="AN37" s="343">
        <v>2021</v>
      </c>
      <c r="AO37" s="341">
        <v>2020</v>
      </c>
      <c r="AP37" s="341" t="s">
        <v>356</v>
      </c>
      <c r="AQ37" s="341" t="s">
        <v>356</v>
      </c>
      <c r="AR37" s="341" t="s">
        <v>356</v>
      </c>
      <c r="AS37" s="341">
        <v>2021</v>
      </c>
      <c r="AT37" s="341">
        <v>2019</v>
      </c>
      <c r="AU37" s="341">
        <v>2019</v>
      </c>
      <c r="AV37" s="341">
        <v>2020</v>
      </c>
      <c r="AW37" s="341">
        <v>2021</v>
      </c>
      <c r="AX37" s="341">
        <v>2021</v>
      </c>
      <c r="AY37" s="341">
        <v>2019</v>
      </c>
      <c r="AZ37" s="341">
        <v>2019</v>
      </c>
      <c r="BA37" s="341" t="s">
        <v>356</v>
      </c>
      <c r="BB37" s="341" t="s">
        <v>356</v>
      </c>
      <c r="BC37" s="341">
        <v>2019</v>
      </c>
      <c r="BD37" s="341">
        <v>2021</v>
      </c>
      <c r="BE37" s="341">
        <v>2019</v>
      </c>
      <c r="BF37" s="341">
        <v>2019</v>
      </c>
      <c r="BG37" s="341">
        <v>2022</v>
      </c>
      <c r="BH37" s="341">
        <v>2019</v>
      </c>
      <c r="BI37" s="341">
        <v>2020</v>
      </c>
      <c r="BJ37" s="341">
        <v>2005</v>
      </c>
      <c r="BK37" s="341">
        <v>2020</v>
      </c>
    </row>
    <row r="38" spans="1:63" ht="15.75" customHeight="1">
      <c r="A38" s="168" t="s">
        <v>150</v>
      </c>
      <c r="B38" s="106" t="s">
        <v>151</v>
      </c>
      <c r="C38" s="340">
        <v>2020</v>
      </c>
      <c r="D38" s="340">
        <v>2020</v>
      </c>
      <c r="E38" s="340">
        <v>2020</v>
      </c>
      <c r="F38" s="340">
        <v>2020</v>
      </c>
      <c r="G38" s="340">
        <v>2020</v>
      </c>
      <c r="H38" s="340">
        <v>2020</v>
      </c>
      <c r="I38" s="278" t="s">
        <v>356</v>
      </c>
      <c r="J38" s="341">
        <v>2021</v>
      </c>
      <c r="K38" s="341">
        <v>2021</v>
      </c>
      <c r="L38" s="278">
        <v>2021</v>
      </c>
      <c r="M38" s="341">
        <v>2021</v>
      </c>
      <c r="N38" s="341">
        <v>2021</v>
      </c>
      <c r="O38" s="341">
        <v>2019</v>
      </c>
      <c r="P38" s="341">
        <v>2019</v>
      </c>
      <c r="Q38" s="341">
        <v>2019</v>
      </c>
      <c r="R38" s="341">
        <v>2021</v>
      </c>
      <c r="S38" s="341">
        <v>2021</v>
      </c>
      <c r="T38" s="341">
        <v>2019</v>
      </c>
      <c r="U38" s="341">
        <v>2019</v>
      </c>
      <c r="V38" s="341">
        <v>2020</v>
      </c>
      <c r="W38" s="341">
        <v>2020</v>
      </c>
      <c r="X38" s="341">
        <v>2020</v>
      </c>
      <c r="Y38" s="341">
        <v>2020</v>
      </c>
      <c r="Z38" s="341">
        <v>2021</v>
      </c>
      <c r="AA38" s="341">
        <v>2022</v>
      </c>
      <c r="AB38" s="341">
        <v>2019</v>
      </c>
      <c r="AC38" s="341">
        <v>2020</v>
      </c>
      <c r="AD38" s="341">
        <v>2019</v>
      </c>
      <c r="AE38" s="341">
        <v>2021</v>
      </c>
      <c r="AF38" s="341" t="s">
        <v>356</v>
      </c>
      <c r="AG38" s="341">
        <v>2021</v>
      </c>
      <c r="AH38" s="342" t="s">
        <v>356</v>
      </c>
      <c r="AI38" s="341">
        <v>2021</v>
      </c>
      <c r="AJ38" s="341">
        <v>2019</v>
      </c>
      <c r="AK38" s="341">
        <v>2019</v>
      </c>
      <c r="AL38" s="341" t="s">
        <v>356</v>
      </c>
      <c r="AM38" s="343">
        <v>2021</v>
      </c>
      <c r="AN38" s="343">
        <v>2021</v>
      </c>
      <c r="AO38" s="341">
        <v>2020</v>
      </c>
      <c r="AP38" s="341" t="s">
        <v>356</v>
      </c>
      <c r="AQ38" s="341" t="s">
        <v>356</v>
      </c>
      <c r="AR38" s="341" t="s">
        <v>356</v>
      </c>
      <c r="AS38" s="341">
        <v>2021</v>
      </c>
      <c r="AT38" s="341">
        <v>2019</v>
      </c>
      <c r="AU38" s="341">
        <v>2019</v>
      </c>
      <c r="AV38" s="341">
        <v>2020</v>
      </c>
      <c r="AW38" s="341">
        <v>2021</v>
      </c>
      <c r="AX38" s="341">
        <v>2021</v>
      </c>
      <c r="AY38" s="341">
        <v>2019</v>
      </c>
      <c r="AZ38" s="341">
        <v>2019</v>
      </c>
      <c r="BA38" s="341" t="s">
        <v>356</v>
      </c>
      <c r="BB38" s="341" t="s">
        <v>356</v>
      </c>
      <c r="BC38" s="341">
        <v>2019</v>
      </c>
      <c r="BD38" s="341">
        <v>2021</v>
      </c>
      <c r="BE38" s="341">
        <v>2019</v>
      </c>
      <c r="BF38" s="341">
        <v>2019</v>
      </c>
      <c r="BG38" s="341">
        <v>2022</v>
      </c>
      <c r="BH38" s="341">
        <v>2019</v>
      </c>
      <c r="BI38" s="341">
        <v>2020</v>
      </c>
      <c r="BJ38" s="341">
        <v>2005</v>
      </c>
      <c r="BK38" s="341">
        <v>2020</v>
      </c>
    </row>
    <row r="39" spans="1:63" ht="15.75" customHeight="1">
      <c r="A39" s="168" t="s">
        <v>154</v>
      </c>
      <c r="B39" s="106" t="s">
        <v>155</v>
      </c>
      <c r="C39" s="340">
        <v>2020</v>
      </c>
      <c r="D39" s="340">
        <v>2020</v>
      </c>
      <c r="E39" s="340">
        <v>2020</v>
      </c>
      <c r="F39" s="340">
        <v>2020</v>
      </c>
      <c r="G39" s="340">
        <v>2020</v>
      </c>
      <c r="H39" s="340">
        <v>2020</v>
      </c>
      <c r="I39" s="278" t="s">
        <v>356</v>
      </c>
      <c r="J39" s="341">
        <v>2021</v>
      </c>
      <c r="K39" s="341">
        <v>2021</v>
      </c>
      <c r="L39" s="278">
        <v>2021</v>
      </c>
      <c r="M39" s="341">
        <v>2021</v>
      </c>
      <c r="N39" s="341">
        <v>2021</v>
      </c>
      <c r="O39" s="341">
        <v>2019</v>
      </c>
      <c r="P39" s="341">
        <v>2019</v>
      </c>
      <c r="Q39" s="341">
        <v>2019</v>
      </c>
      <c r="R39" s="341">
        <v>2021</v>
      </c>
      <c r="S39" s="341">
        <v>2021</v>
      </c>
      <c r="T39" s="341">
        <v>2019</v>
      </c>
      <c r="U39" s="341">
        <v>2019</v>
      </c>
      <c r="V39" s="341">
        <v>2020</v>
      </c>
      <c r="W39" s="341">
        <v>2020</v>
      </c>
      <c r="X39" s="341">
        <v>2020</v>
      </c>
      <c r="Y39" s="341">
        <v>2020</v>
      </c>
      <c r="Z39" s="341">
        <v>2021</v>
      </c>
      <c r="AA39" s="341">
        <v>2022</v>
      </c>
      <c r="AB39" s="341">
        <v>2019</v>
      </c>
      <c r="AC39" s="341">
        <v>2020</v>
      </c>
      <c r="AD39" s="341">
        <v>2019</v>
      </c>
      <c r="AE39" s="341">
        <v>2021</v>
      </c>
      <c r="AF39" s="341" t="s">
        <v>356</v>
      </c>
      <c r="AG39" s="341">
        <v>2021</v>
      </c>
      <c r="AH39" s="342" t="s">
        <v>356</v>
      </c>
      <c r="AI39" s="341">
        <v>2021</v>
      </c>
      <c r="AJ39" s="341">
        <v>2019</v>
      </c>
      <c r="AK39" s="341">
        <v>2019</v>
      </c>
      <c r="AL39" s="341" t="s">
        <v>356</v>
      </c>
      <c r="AM39" s="343">
        <v>2021</v>
      </c>
      <c r="AN39" s="343">
        <v>2021</v>
      </c>
      <c r="AO39" s="341">
        <v>2020</v>
      </c>
      <c r="AP39" s="341" t="s">
        <v>356</v>
      </c>
      <c r="AQ39" s="341" t="s">
        <v>356</v>
      </c>
      <c r="AR39" s="341" t="s">
        <v>356</v>
      </c>
      <c r="AS39" s="341">
        <v>2021</v>
      </c>
      <c r="AT39" s="341">
        <v>2019</v>
      </c>
      <c r="AU39" s="341">
        <v>2019</v>
      </c>
      <c r="AV39" s="341">
        <v>2020</v>
      </c>
      <c r="AW39" s="341">
        <v>2021</v>
      </c>
      <c r="AX39" s="341">
        <v>2021</v>
      </c>
      <c r="AY39" s="341">
        <v>2019</v>
      </c>
      <c r="AZ39" s="341">
        <v>2019</v>
      </c>
      <c r="BA39" s="341" t="s">
        <v>356</v>
      </c>
      <c r="BB39" s="341" t="s">
        <v>356</v>
      </c>
      <c r="BC39" s="341">
        <v>2019</v>
      </c>
      <c r="BD39" s="341">
        <v>2021</v>
      </c>
      <c r="BE39" s="341">
        <v>2019</v>
      </c>
      <c r="BF39" s="341">
        <v>2019</v>
      </c>
      <c r="BG39" s="341">
        <v>2022</v>
      </c>
      <c r="BH39" s="341">
        <v>2019</v>
      </c>
      <c r="BI39" s="341">
        <v>2020</v>
      </c>
      <c r="BJ39" s="341">
        <v>2005</v>
      </c>
      <c r="BK39" s="341">
        <v>2020</v>
      </c>
    </row>
    <row r="40" spans="1:63" ht="15.75" customHeight="1">
      <c r="A40" s="170" t="s">
        <v>152</v>
      </c>
      <c r="B40" s="292" t="s">
        <v>153</v>
      </c>
      <c r="C40" s="344">
        <v>2020</v>
      </c>
      <c r="D40" s="344">
        <v>2020</v>
      </c>
      <c r="E40" s="344">
        <v>2020</v>
      </c>
      <c r="F40" s="344">
        <v>2020</v>
      </c>
      <c r="G40" s="344">
        <v>2020</v>
      </c>
      <c r="H40" s="344">
        <v>2020</v>
      </c>
      <c r="I40" s="307" t="s">
        <v>356</v>
      </c>
      <c r="J40" s="345">
        <v>2021</v>
      </c>
      <c r="K40" s="345">
        <v>2021</v>
      </c>
      <c r="L40" s="307">
        <v>2021</v>
      </c>
      <c r="M40" s="345">
        <v>2021</v>
      </c>
      <c r="N40" s="345">
        <v>2021</v>
      </c>
      <c r="O40" s="345">
        <v>2019</v>
      </c>
      <c r="P40" s="345">
        <v>2019</v>
      </c>
      <c r="Q40" s="345">
        <v>2019</v>
      </c>
      <c r="R40" s="345">
        <v>2021</v>
      </c>
      <c r="S40" s="345">
        <v>2021</v>
      </c>
      <c r="T40" s="345">
        <v>2019</v>
      </c>
      <c r="U40" s="345">
        <v>2019</v>
      </c>
      <c r="V40" s="345">
        <v>2020</v>
      </c>
      <c r="W40" s="345">
        <v>2020</v>
      </c>
      <c r="X40" s="345">
        <v>2020</v>
      </c>
      <c r="Y40" s="345">
        <v>2020</v>
      </c>
      <c r="Z40" s="345">
        <v>2021</v>
      </c>
      <c r="AA40" s="345">
        <v>2022</v>
      </c>
      <c r="AB40" s="345">
        <v>2019</v>
      </c>
      <c r="AC40" s="345">
        <v>2020</v>
      </c>
      <c r="AD40" s="345">
        <v>2019</v>
      </c>
      <c r="AE40" s="345">
        <v>2021</v>
      </c>
      <c r="AF40" s="345" t="s">
        <v>356</v>
      </c>
      <c r="AG40" s="345">
        <v>2021</v>
      </c>
      <c r="AH40" s="350" t="s">
        <v>356</v>
      </c>
      <c r="AI40" s="345">
        <v>2021</v>
      </c>
      <c r="AJ40" s="345">
        <v>2019</v>
      </c>
      <c r="AK40" s="345">
        <v>2019</v>
      </c>
      <c r="AL40" s="345" t="s">
        <v>356</v>
      </c>
      <c r="AM40" s="351">
        <v>2021</v>
      </c>
      <c r="AN40" s="351">
        <v>2021</v>
      </c>
      <c r="AO40" s="345">
        <v>2020</v>
      </c>
      <c r="AP40" s="345" t="s">
        <v>356</v>
      </c>
      <c r="AQ40" s="345" t="s">
        <v>356</v>
      </c>
      <c r="AR40" s="345" t="s">
        <v>356</v>
      </c>
      <c r="AS40" s="345">
        <v>2021</v>
      </c>
      <c r="AT40" s="345">
        <v>2019</v>
      </c>
      <c r="AU40" s="345">
        <v>2019</v>
      </c>
      <c r="AV40" s="345">
        <v>2020</v>
      </c>
      <c r="AW40" s="345">
        <v>2021</v>
      </c>
      <c r="AX40" s="345">
        <v>2021</v>
      </c>
      <c r="AY40" s="345">
        <v>2019</v>
      </c>
      <c r="AZ40" s="345">
        <v>2019</v>
      </c>
      <c r="BA40" s="345" t="s">
        <v>356</v>
      </c>
      <c r="BB40" s="345" t="s">
        <v>356</v>
      </c>
      <c r="BC40" s="345">
        <v>2019</v>
      </c>
      <c r="BD40" s="345">
        <v>2021</v>
      </c>
      <c r="BE40" s="345">
        <v>2019</v>
      </c>
      <c r="BF40" s="345">
        <v>2019</v>
      </c>
      <c r="BG40" s="345">
        <v>2022</v>
      </c>
      <c r="BH40" s="345">
        <v>2019</v>
      </c>
      <c r="BI40" s="345">
        <v>2020</v>
      </c>
      <c r="BJ40" s="345">
        <v>2005</v>
      </c>
      <c r="BK40" s="345">
        <v>2020</v>
      </c>
    </row>
    <row r="41" spans="1:63" ht="15.75" customHeight="1">
      <c r="A41" s="168" t="s">
        <v>357</v>
      </c>
      <c r="B41" s="106" t="s">
        <v>184</v>
      </c>
      <c r="C41" s="340">
        <v>2020</v>
      </c>
      <c r="D41" s="340">
        <v>2020</v>
      </c>
      <c r="E41" s="340">
        <v>2020</v>
      </c>
      <c r="F41" s="340">
        <v>2020</v>
      </c>
      <c r="G41" s="340">
        <v>2020</v>
      </c>
      <c r="H41" s="340">
        <v>2020</v>
      </c>
      <c r="I41" s="278">
        <v>2021</v>
      </c>
      <c r="J41" s="341">
        <v>2021</v>
      </c>
      <c r="K41" s="341">
        <v>2021</v>
      </c>
      <c r="L41" s="278">
        <v>2021</v>
      </c>
      <c r="M41" s="341">
        <v>2021</v>
      </c>
      <c r="N41" s="341">
        <v>2021</v>
      </c>
      <c r="O41" s="341">
        <v>2019</v>
      </c>
      <c r="P41" s="341" t="s">
        <v>356</v>
      </c>
      <c r="Q41" s="341">
        <v>2020</v>
      </c>
      <c r="R41" s="341">
        <v>2020</v>
      </c>
      <c r="S41" s="341">
        <v>2020</v>
      </c>
      <c r="T41" s="341">
        <v>2020</v>
      </c>
      <c r="U41" s="341">
        <v>2020</v>
      </c>
      <c r="V41" s="341">
        <v>2020</v>
      </c>
      <c r="W41" s="341">
        <v>2020</v>
      </c>
      <c r="X41" s="341">
        <v>2020</v>
      </c>
      <c r="Y41" s="341">
        <v>2020</v>
      </c>
      <c r="Z41" s="341">
        <v>2020</v>
      </c>
      <c r="AA41" s="341">
        <v>2022</v>
      </c>
      <c r="AB41" s="341">
        <v>2019</v>
      </c>
      <c r="AC41" s="341">
        <v>2020</v>
      </c>
      <c r="AD41" s="341">
        <v>2020</v>
      </c>
      <c r="AE41" s="341">
        <v>2021</v>
      </c>
      <c r="AF41" s="341" t="s">
        <v>356</v>
      </c>
      <c r="AG41" s="341">
        <v>2021</v>
      </c>
      <c r="AH41" s="342">
        <v>2020</v>
      </c>
      <c r="AI41" s="341">
        <v>2020</v>
      </c>
      <c r="AJ41" s="341">
        <v>2020</v>
      </c>
      <c r="AK41" s="341">
        <v>2020</v>
      </c>
      <c r="AL41" s="341">
        <v>2021</v>
      </c>
      <c r="AM41" s="343">
        <v>2021</v>
      </c>
      <c r="AN41" s="343">
        <v>2021</v>
      </c>
      <c r="AO41" s="341">
        <v>2020</v>
      </c>
      <c r="AP41" s="341">
        <v>2021</v>
      </c>
      <c r="AQ41" s="341">
        <v>2021</v>
      </c>
      <c r="AR41" s="341">
        <v>2021</v>
      </c>
      <c r="AS41" s="341">
        <v>2021</v>
      </c>
      <c r="AT41" s="341">
        <v>2020</v>
      </c>
      <c r="AU41" s="341">
        <v>2019</v>
      </c>
      <c r="AV41" s="341">
        <v>2020</v>
      </c>
      <c r="AW41" s="341">
        <v>2021</v>
      </c>
      <c r="AX41" s="341">
        <v>2021</v>
      </c>
      <c r="AY41" s="341">
        <v>2019</v>
      </c>
      <c r="AZ41" s="341">
        <v>2019</v>
      </c>
      <c r="BA41" s="341">
        <v>2019</v>
      </c>
      <c r="BB41" s="341">
        <v>2019</v>
      </c>
      <c r="BC41" s="341">
        <v>2021</v>
      </c>
      <c r="BD41" s="341">
        <v>2021</v>
      </c>
      <c r="BE41" s="341">
        <v>2020</v>
      </c>
      <c r="BF41" s="341">
        <v>2020</v>
      </c>
      <c r="BG41" s="341">
        <v>2022</v>
      </c>
      <c r="BH41" s="341">
        <v>2019</v>
      </c>
      <c r="BI41" s="341">
        <v>2020</v>
      </c>
      <c r="BJ41" s="341">
        <v>2020</v>
      </c>
      <c r="BK41" s="341">
        <v>2020</v>
      </c>
    </row>
    <row r="42" spans="1:63" ht="15.75" customHeight="1">
      <c r="A42" s="168" t="s">
        <v>175</v>
      </c>
      <c r="B42" s="106" t="s">
        <v>176</v>
      </c>
      <c r="C42" s="340">
        <v>2020</v>
      </c>
      <c r="D42" s="340">
        <v>2020</v>
      </c>
      <c r="E42" s="340">
        <v>2020</v>
      </c>
      <c r="F42" s="340">
        <v>2020</v>
      </c>
      <c r="G42" s="340">
        <v>2020</v>
      </c>
      <c r="H42" s="340">
        <v>2020</v>
      </c>
      <c r="I42" s="278">
        <v>2021</v>
      </c>
      <c r="J42" s="341">
        <v>2021</v>
      </c>
      <c r="K42" s="341">
        <v>2021</v>
      </c>
      <c r="L42" s="278">
        <v>2021</v>
      </c>
      <c r="M42" s="341">
        <v>2021</v>
      </c>
      <c r="N42" s="341">
        <v>2021</v>
      </c>
      <c r="O42" s="341">
        <v>2019</v>
      </c>
      <c r="P42" s="341" t="s">
        <v>356</v>
      </c>
      <c r="Q42" s="341">
        <v>2020</v>
      </c>
      <c r="R42" s="341">
        <v>2020</v>
      </c>
      <c r="S42" s="341">
        <v>2020</v>
      </c>
      <c r="T42" s="341">
        <v>2020</v>
      </c>
      <c r="U42" s="341">
        <v>2020</v>
      </c>
      <c r="V42" s="341">
        <v>2020</v>
      </c>
      <c r="W42" s="341">
        <v>2020</v>
      </c>
      <c r="X42" s="341">
        <v>2020</v>
      </c>
      <c r="Y42" s="341">
        <v>2020</v>
      </c>
      <c r="Z42" s="341">
        <v>2020</v>
      </c>
      <c r="AA42" s="341">
        <v>2022</v>
      </c>
      <c r="AB42" s="341">
        <v>2019</v>
      </c>
      <c r="AC42" s="341">
        <v>2020</v>
      </c>
      <c r="AD42" s="341">
        <v>2020</v>
      </c>
      <c r="AE42" s="341">
        <v>2021</v>
      </c>
      <c r="AF42" s="341" t="s">
        <v>356</v>
      </c>
      <c r="AG42" s="341">
        <v>2021</v>
      </c>
      <c r="AH42" s="342">
        <v>2020</v>
      </c>
      <c r="AI42" s="341">
        <v>2020</v>
      </c>
      <c r="AJ42" s="341">
        <v>2020</v>
      </c>
      <c r="AK42" s="341">
        <v>2020</v>
      </c>
      <c r="AL42" s="341">
        <v>2021</v>
      </c>
      <c r="AM42" s="343">
        <v>2021</v>
      </c>
      <c r="AN42" s="343">
        <v>2021</v>
      </c>
      <c r="AO42" s="341">
        <v>2020</v>
      </c>
      <c r="AP42" s="341">
        <v>2021</v>
      </c>
      <c r="AQ42" s="341">
        <v>2021</v>
      </c>
      <c r="AR42" s="341">
        <v>2021</v>
      </c>
      <c r="AS42" s="341">
        <v>2021</v>
      </c>
      <c r="AT42" s="341">
        <v>2020</v>
      </c>
      <c r="AU42" s="341">
        <v>2019</v>
      </c>
      <c r="AV42" s="341">
        <v>2020</v>
      </c>
      <c r="AW42" s="341">
        <v>2021</v>
      </c>
      <c r="AX42" s="341">
        <v>2021</v>
      </c>
      <c r="AY42" s="341">
        <v>2019</v>
      </c>
      <c r="AZ42" s="341">
        <v>2019</v>
      </c>
      <c r="BA42" s="341">
        <v>2019</v>
      </c>
      <c r="BB42" s="341">
        <v>2019</v>
      </c>
      <c r="BC42" s="341">
        <v>2021</v>
      </c>
      <c r="BD42" s="341">
        <v>2021</v>
      </c>
      <c r="BE42" s="341">
        <v>2020</v>
      </c>
      <c r="BF42" s="341">
        <v>2020</v>
      </c>
      <c r="BG42" s="341">
        <v>2022</v>
      </c>
      <c r="BH42" s="341">
        <v>2019</v>
      </c>
      <c r="BI42" s="341">
        <v>2020</v>
      </c>
      <c r="BJ42" s="341">
        <v>2020</v>
      </c>
      <c r="BK42" s="341">
        <v>2020</v>
      </c>
    </row>
    <row r="43" spans="1:63" ht="15.75" customHeight="1">
      <c r="A43" s="168" t="s">
        <v>185</v>
      </c>
      <c r="B43" s="106" t="s">
        <v>186</v>
      </c>
      <c r="C43" s="340">
        <v>2020</v>
      </c>
      <c r="D43" s="340">
        <v>2020</v>
      </c>
      <c r="E43" s="340">
        <v>2020</v>
      </c>
      <c r="F43" s="340">
        <v>2020</v>
      </c>
      <c r="G43" s="340">
        <v>2020</v>
      </c>
      <c r="H43" s="340">
        <v>2020</v>
      </c>
      <c r="I43" s="278">
        <v>2021</v>
      </c>
      <c r="J43" s="341">
        <v>2021</v>
      </c>
      <c r="K43" s="341">
        <v>2021</v>
      </c>
      <c r="L43" s="278">
        <v>2021</v>
      </c>
      <c r="M43" s="341">
        <v>2021</v>
      </c>
      <c r="N43" s="341">
        <v>2021</v>
      </c>
      <c r="O43" s="341">
        <v>2019</v>
      </c>
      <c r="P43" s="341" t="s">
        <v>356</v>
      </c>
      <c r="Q43" s="341">
        <v>2020</v>
      </c>
      <c r="R43" s="341">
        <v>2020</v>
      </c>
      <c r="S43" s="341">
        <v>2020</v>
      </c>
      <c r="T43" s="341">
        <v>2020</v>
      </c>
      <c r="U43" s="341">
        <v>2020</v>
      </c>
      <c r="V43" s="341">
        <v>2020</v>
      </c>
      <c r="W43" s="341">
        <v>2020</v>
      </c>
      <c r="X43" s="341">
        <v>2020</v>
      </c>
      <c r="Y43" s="341">
        <v>2020</v>
      </c>
      <c r="Z43" s="341">
        <v>2020</v>
      </c>
      <c r="AA43" s="341">
        <v>2022</v>
      </c>
      <c r="AB43" s="341">
        <v>2019</v>
      </c>
      <c r="AC43" s="341">
        <v>2020</v>
      </c>
      <c r="AD43" s="341">
        <v>2020</v>
      </c>
      <c r="AE43" s="341">
        <v>2021</v>
      </c>
      <c r="AF43" s="341" t="s">
        <v>356</v>
      </c>
      <c r="AG43" s="341">
        <v>2021</v>
      </c>
      <c r="AH43" s="342">
        <v>2020</v>
      </c>
      <c r="AI43" s="341">
        <v>2020</v>
      </c>
      <c r="AJ43" s="341">
        <v>2020</v>
      </c>
      <c r="AK43" s="341">
        <v>2020</v>
      </c>
      <c r="AL43" s="341">
        <v>2021</v>
      </c>
      <c r="AM43" s="343">
        <v>2021</v>
      </c>
      <c r="AN43" s="343">
        <v>2021</v>
      </c>
      <c r="AO43" s="341">
        <v>2020</v>
      </c>
      <c r="AP43" s="341">
        <v>2021</v>
      </c>
      <c r="AQ43" s="341">
        <v>2021</v>
      </c>
      <c r="AR43" s="341">
        <v>2021</v>
      </c>
      <c r="AS43" s="341">
        <v>2021</v>
      </c>
      <c r="AT43" s="341">
        <v>2020</v>
      </c>
      <c r="AU43" s="341">
        <v>2019</v>
      </c>
      <c r="AV43" s="341">
        <v>2020</v>
      </c>
      <c r="AW43" s="341">
        <v>2021</v>
      </c>
      <c r="AX43" s="341">
        <v>2021</v>
      </c>
      <c r="AY43" s="341">
        <v>2019</v>
      </c>
      <c r="AZ43" s="341">
        <v>2019</v>
      </c>
      <c r="BA43" s="341">
        <v>2019</v>
      </c>
      <c r="BB43" s="341">
        <v>2019</v>
      </c>
      <c r="BC43" s="341">
        <v>2021</v>
      </c>
      <c r="BD43" s="341">
        <v>2021</v>
      </c>
      <c r="BE43" s="341">
        <v>2020</v>
      </c>
      <c r="BF43" s="341">
        <v>2020</v>
      </c>
      <c r="BG43" s="341">
        <v>2022</v>
      </c>
      <c r="BH43" s="341">
        <v>2019</v>
      </c>
      <c r="BI43" s="341">
        <v>2020</v>
      </c>
      <c r="BJ43" s="341">
        <v>2020</v>
      </c>
      <c r="BK43" s="341">
        <v>2020</v>
      </c>
    </row>
    <row r="44" spans="1:63" ht="15.75" customHeight="1">
      <c r="A44" s="168" t="s">
        <v>171</v>
      </c>
      <c r="B44" s="106" t="s">
        <v>172</v>
      </c>
      <c r="C44" s="340">
        <v>2020</v>
      </c>
      <c r="D44" s="340">
        <v>2020</v>
      </c>
      <c r="E44" s="340">
        <v>2020</v>
      </c>
      <c r="F44" s="340">
        <v>2020</v>
      </c>
      <c r="G44" s="340">
        <v>2020</v>
      </c>
      <c r="H44" s="340">
        <v>2020</v>
      </c>
      <c r="I44" s="278">
        <v>2021</v>
      </c>
      <c r="J44" s="341">
        <v>2021</v>
      </c>
      <c r="K44" s="341">
        <v>2021</v>
      </c>
      <c r="L44" s="278">
        <v>2021</v>
      </c>
      <c r="M44" s="341">
        <v>2021</v>
      </c>
      <c r="N44" s="341">
        <v>2021</v>
      </c>
      <c r="O44" s="341">
        <v>2019</v>
      </c>
      <c r="P44" s="341" t="s">
        <v>356</v>
      </c>
      <c r="Q44" s="341">
        <v>2020</v>
      </c>
      <c r="R44" s="341">
        <v>2020</v>
      </c>
      <c r="S44" s="341">
        <v>2020</v>
      </c>
      <c r="T44" s="341">
        <v>2020</v>
      </c>
      <c r="U44" s="341">
        <v>2020</v>
      </c>
      <c r="V44" s="341">
        <v>2020</v>
      </c>
      <c r="W44" s="341">
        <v>2020</v>
      </c>
      <c r="X44" s="341">
        <v>2020</v>
      </c>
      <c r="Y44" s="341">
        <v>2020</v>
      </c>
      <c r="Z44" s="341">
        <v>2020</v>
      </c>
      <c r="AA44" s="341">
        <v>2022</v>
      </c>
      <c r="AB44" s="341">
        <v>2019</v>
      </c>
      <c r="AC44" s="341">
        <v>2020</v>
      </c>
      <c r="AD44" s="341">
        <v>2020</v>
      </c>
      <c r="AE44" s="341">
        <v>2021</v>
      </c>
      <c r="AF44" s="341" t="s">
        <v>356</v>
      </c>
      <c r="AG44" s="341">
        <v>2021</v>
      </c>
      <c r="AH44" s="342">
        <v>2020</v>
      </c>
      <c r="AI44" s="341">
        <v>2020</v>
      </c>
      <c r="AJ44" s="341">
        <v>2020</v>
      </c>
      <c r="AK44" s="341">
        <v>2020</v>
      </c>
      <c r="AL44" s="341">
        <v>2021</v>
      </c>
      <c r="AM44" s="343">
        <v>2021</v>
      </c>
      <c r="AN44" s="343">
        <v>2021</v>
      </c>
      <c r="AO44" s="341">
        <v>2020</v>
      </c>
      <c r="AP44" s="341">
        <v>2021</v>
      </c>
      <c r="AQ44" s="341">
        <v>2021</v>
      </c>
      <c r="AR44" s="341">
        <v>2021</v>
      </c>
      <c r="AS44" s="341">
        <v>2021</v>
      </c>
      <c r="AT44" s="341">
        <v>2020</v>
      </c>
      <c r="AU44" s="341">
        <v>2019</v>
      </c>
      <c r="AV44" s="341">
        <v>2020</v>
      </c>
      <c r="AW44" s="341">
        <v>2021</v>
      </c>
      <c r="AX44" s="341">
        <v>2021</v>
      </c>
      <c r="AY44" s="341">
        <v>2019</v>
      </c>
      <c r="AZ44" s="341">
        <v>2019</v>
      </c>
      <c r="BA44" s="341">
        <v>2019</v>
      </c>
      <c r="BB44" s="341">
        <v>2019</v>
      </c>
      <c r="BC44" s="341">
        <v>2021</v>
      </c>
      <c r="BD44" s="341">
        <v>2021</v>
      </c>
      <c r="BE44" s="341">
        <v>2020</v>
      </c>
      <c r="BF44" s="341">
        <v>2020</v>
      </c>
      <c r="BG44" s="341">
        <v>2022</v>
      </c>
      <c r="BH44" s="341">
        <v>2019</v>
      </c>
      <c r="BI44" s="341">
        <v>2020</v>
      </c>
      <c r="BJ44" s="341">
        <v>2020</v>
      </c>
      <c r="BK44" s="341">
        <v>2020</v>
      </c>
    </row>
    <row r="45" spans="1:63" ht="15.75" customHeight="1">
      <c r="A45" s="168" t="s">
        <v>163</v>
      </c>
      <c r="B45" s="106" t="s">
        <v>164</v>
      </c>
      <c r="C45" s="340">
        <v>2020</v>
      </c>
      <c r="D45" s="340">
        <v>2020</v>
      </c>
      <c r="E45" s="340">
        <v>2020</v>
      </c>
      <c r="F45" s="340">
        <v>2020</v>
      </c>
      <c r="G45" s="340">
        <v>2020</v>
      </c>
      <c r="H45" s="340">
        <v>2020</v>
      </c>
      <c r="I45" s="278">
        <v>2021</v>
      </c>
      <c r="J45" s="341">
        <v>2021</v>
      </c>
      <c r="K45" s="341">
        <v>2021</v>
      </c>
      <c r="L45" s="278">
        <v>2021</v>
      </c>
      <c r="M45" s="341">
        <v>2021</v>
      </c>
      <c r="N45" s="341">
        <v>2021</v>
      </c>
      <c r="O45" s="341">
        <v>2019</v>
      </c>
      <c r="P45" s="341" t="s">
        <v>356</v>
      </c>
      <c r="Q45" s="341">
        <v>2020</v>
      </c>
      <c r="R45" s="341">
        <v>2020</v>
      </c>
      <c r="S45" s="341">
        <v>2020</v>
      </c>
      <c r="T45" s="341">
        <v>2020</v>
      </c>
      <c r="U45" s="341">
        <v>2020</v>
      </c>
      <c r="V45" s="341">
        <v>2020</v>
      </c>
      <c r="W45" s="341">
        <v>2020</v>
      </c>
      <c r="X45" s="341">
        <v>2020</v>
      </c>
      <c r="Y45" s="341">
        <v>2020</v>
      </c>
      <c r="Z45" s="341">
        <v>2020</v>
      </c>
      <c r="AA45" s="341">
        <v>2022</v>
      </c>
      <c r="AB45" s="341">
        <v>2019</v>
      </c>
      <c r="AC45" s="341">
        <v>2020</v>
      </c>
      <c r="AD45" s="341">
        <v>2020</v>
      </c>
      <c r="AE45" s="341">
        <v>2021</v>
      </c>
      <c r="AF45" s="341" t="s">
        <v>356</v>
      </c>
      <c r="AG45" s="341">
        <v>2021</v>
      </c>
      <c r="AH45" s="342">
        <v>2020</v>
      </c>
      <c r="AI45" s="341">
        <v>2020</v>
      </c>
      <c r="AJ45" s="341">
        <v>2020</v>
      </c>
      <c r="AK45" s="341">
        <v>2020</v>
      </c>
      <c r="AL45" s="341">
        <v>2021</v>
      </c>
      <c r="AM45" s="343">
        <v>2021</v>
      </c>
      <c r="AN45" s="343">
        <v>2021</v>
      </c>
      <c r="AO45" s="341">
        <v>2020</v>
      </c>
      <c r="AP45" s="341">
        <v>2021</v>
      </c>
      <c r="AQ45" s="341">
        <v>2021</v>
      </c>
      <c r="AR45" s="341">
        <v>2021</v>
      </c>
      <c r="AS45" s="341">
        <v>2021</v>
      </c>
      <c r="AT45" s="341">
        <v>2020</v>
      </c>
      <c r="AU45" s="341">
        <v>2019</v>
      </c>
      <c r="AV45" s="341">
        <v>2020</v>
      </c>
      <c r="AW45" s="341">
        <v>2021</v>
      </c>
      <c r="AX45" s="341">
        <v>2021</v>
      </c>
      <c r="AY45" s="341">
        <v>2019</v>
      </c>
      <c r="AZ45" s="341">
        <v>2019</v>
      </c>
      <c r="BA45" s="341">
        <v>2019</v>
      </c>
      <c r="BB45" s="341">
        <v>2019</v>
      </c>
      <c r="BC45" s="341">
        <v>2021</v>
      </c>
      <c r="BD45" s="341">
        <v>2021</v>
      </c>
      <c r="BE45" s="341">
        <v>2020</v>
      </c>
      <c r="BF45" s="341">
        <v>2020</v>
      </c>
      <c r="BG45" s="341">
        <v>2022</v>
      </c>
      <c r="BH45" s="341">
        <v>2019</v>
      </c>
      <c r="BI45" s="341">
        <v>2020</v>
      </c>
      <c r="BJ45" s="341">
        <v>2020</v>
      </c>
      <c r="BK45" s="341">
        <v>2020</v>
      </c>
    </row>
    <row r="46" spans="1:63" ht="15.75" customHeight="1">
      <c r="A46" s="168" t="s">
        <v>177</v>
      </c>
      <c r="B46" s="106" t="s">
        <v>178</v>
      </c>
      <c r="C46" s="340">
        <v>2020</v>
      </c>
      <c r="D46" s="340">
        <v>2020</v>
      </c>
      <c r="E46" s="340">
        <v>2020</v>
      </c>
      <c r="F46" s="340">
        <v>2020</v>
      </c>
      <c r="G46" s="340">
        <v>2020</v>
      </c>
      <c r="H46" s="340">
        <v>2020</v>
      </c>
      <c r="I46" s="278">
        <v>2021</v>
      </c>
      <c r="J46" s="341">
        <v>2021</v>
      </c>
      <c r="K46" s="341">
        <v>2021</v>
      </c>
      <c r="L46" s="278">
        <v>2021</v>
      </c>
      <c r="M46" s="341">
        <v>2021</v>
      </c>
      <c r="N46" s="341">
        <v>2021</v>
      </c>
      <c r="O46" s="341">
        <v>2019</v>
      </c>
      <c r="P46" s="341" t="s">
        <v>356</v>
      </c>
      <c r="Q46" s="341">
        <v>2020</v>
      </c>
      <c r="R46" s="341">
        <v>2020</v>
      </c>
      <c r="S46" s="341">
        <v>2020</v>
      </c>
      <c r="T46" s="341">
        <v>2020</v>
      </c>
      <c r="U46" s="341">
        <v>2020</v>
      </c>
      <c r="V46" s="341">
        <v>2020</v>
      </c>
      <c r="W46" s="341">
        <v>2020</v>
      </c>
      <c r="X46" s="341">
        <v>2020</v>
      </c>
      <c r="Y46" s="341">
        <v>2020</v>
      </c>
      <c r="Z46" s="341">
        <v>2020</v>
      </c>
      <c r="AA46" s="341">
        <v>2022</v>
      </c>
      <c r="AB46" s="341">
        <v>2019</v>
      </c>
      <c r="AC46" s="341">
        <v>2020</v>
      </c>
      <c r="AD46" s="341">
        <v>2020</v>
      </c>
      <c r="AE46" s="341">
        <v>2021</v>
      </c>
      <c r="AF46" s="341" t="s">
        <v>356</v>
      </c>
      <c r="AG46" s="341">
        <v>2021</v>
      </c>
      <c r="AH46" s="342">
        <v>2020</v>
      </c>
      <c r="AI46" s="341">
        <v>2020</v>
      </c>
      <c r="AJ46" s="341">
        <v>2020</v>
      </c>
      <c r="AK46" s="341">
        <v>2020</v>
      </c>
      <c r="AL46" s="341">
        <v>2021</v>
      </c>
      <c r="AM46" s="343">
        <v>2021</v>
      </c>
      <c r="AN46" s="343">
        <v>2021</v>
      </c>
      <c r="AO46" s="341">
        <v>2020</v>
      </c>
      <c r="AP46" s="341">
        <v>2021</v>
      </c>
      <c r="AQ46" s="341">
        <v>2021</v>
      </c>
      <c r="AR46" s="341">
        <v>2021</v>
      </c>
      <c r="AS46" s="341">
        <v>2021</v>
      </c>
      <c r="AT46" s="341">
        <v>2020</v>
      </c>
      <c r="AU46" s="341">
        <v>2019</v>
      </c>
      <c r="AV46" s="341">
        <v>2020</v>
      </c>
      <c r="AW46" s="341">
        <v>2021</v>
      </c>
      <c r="AX46" s="341">
        <v>2021</v>
      </c>
      <c r="AY46" s="341">
        <v>2019</v>
      </c>
      <c r="AZ46" s="341">
        <v>2019</v>
      </c>
      <c r="BA46" s="341">
        <v>2019</v>
      </c>
      <c r="BB46" s="341">
        <v>2019</v>
      </c>
      <c r="BC46" s="341">
        <v>2021</v>
      </c>
      <c r="BD46" s="341">
        <v>2021</v>
      </c>
      <c r="BE46" s="341">
        <v>2020</v>
      </c>
      <c r="BF46" s="341">
        <v>2020</v>
      </c>
      <c r="BG46" s="341">
        <v>2022</v>
      </c>
      <c r="BH46" s="341">
        <v>2019</v>
      </c>
      <c r="BI46" s="341">
        <v>2020</v>
      </c>
      <c r="BJ46" s="341">
        <v>2020</v>
      </c>
      <c r="BK46" s="341">
        <v>2020</v>
      </c>
    </row>
    <row r="47" spans="1:63" ht="15.75" customHeight="1">
      <c r="A47" s="168" t="s">
        <v>173</v>
      </c>
      <c r="B47" s="106" t="s">
        <v>174</v>
      </c>
      <c r="C47" s="340">
        <v>2020</v>
      </c>
      <c r="D47" s="340">
        <v>2020</v>
      </c>
      <c r="E47" s="340">
        <v>2020</v>
      </c>
      <c r="F47" s="340">
        <v>2020</v>
      </c>
      <c r="G47" s="340">
        <v>2020</v>
      </c>
      <c r="H47" s="340">
        <v>2020</v>
      </c>
      <c r="I47" s="278">
        <v>2021</v>
      </c>
      <c r="J47" s="341">
        <v>2021</v>
      </c>
      <c r="K47" s="341">
        <v>2021</v>
      </c>
      <c r="L47" s="278">
        <v>2021</v>
      </c>
      <c r="M47" s="341">
        <v>2021</v>
      </c>
      <c r="N47" s="341">
        <v>2021</v>
      </c>
      <c r="O47" s="341">
        <v>2019</v>
      </c>
      <c r="P47" s="341" t="s">
        <v>356</v>
      </c>
      <c r="Q47" s="341">
        <v>2020</v>
      </c>
      <c r="R47" s="341">
        <v>2020</v>
      </c>
      <c r="S47" s="341">
        <v>2020</v>
      </c>
      <c r="T47" s="341">
        <v>2020</v>
      </c>
      <c r="U47" s="341">
        <v>2020</v>
      </c>
      <c r="V47" s="341">
        <v>2020</v>
      </c>
      <c r="W47" s="341">
        <v>2020</v>
      </c>
      <c r="X47" s="341">
        <v>2020</v>
      </c>
      <c r="Y47" s="341">
        <v>2020</v>
      </c>
      <c r="Z47" s="341">
        <v>2020</v>
      </c>
      <c r="AA47" s="341">
        <v>2022</v>
      </c>
      <c r="AB47" s="341">
        <v>2019</v>
      </c>
      <c r="AC47" s="341">
        <v>2020</v>
      </c>
      <c r="AD47" s="341">
        <v>2020</v>
      </c>
      <c r="AE47" s="341">
        <v>2021</v>
      </c>
      <c r="AF47" s="341" t="s">
        <v>356</v>
      </c>
      <c r="AG47" s="341">
        <v>2021</v>
      </c>
      <c r="AH47" s="342">
        <v>2020</v>
      </c>
      <c r="AI47" s="341">
        <v>2020</v>
      </c>
      <c r="AJ47" s="341">
        <v>2020</v>
      </c>
      <c r="AK47" s="341">
        <v>2020</v>
      </c>
      <c r="AL47" s="341">
        <v>2021</v>
      </c>
      <c r="AM47" s="343">
        <v>2021</v>
      </c>
      <c r="AN47" s="343">
        <v>2021</v>
      </c>
      <c r="AO47" s="341">
        <v>2020</v>
      </c>
      <c r="AP47" s="341">
        <v>2021</v>
      </c>
      <c r="AQ47" s="341">
        <v>2021</v>
      </c>
      <c r="AR47" s="341">
        <v>2021</v>
      </c>
      <c r="AS47" s="341">
        <v>2021</v>
      </c>
      <c r="AT47" s="341">
        <v>2020</v>
      </c>
      <c r="AU47" s="341">
        <v>2019</v>
      </c>
      <c r="AV47" s="341">
        <v>2020</v>
      </c>
      <c r="AW47" s="341">
        <v>2021</v>
      </c>
      <c r="AX47" s="341">
        <v>2021</v>
      </c>
      <c r="AY47" s="341">
        <v>2019</v>
      </c>
      <c r="AZ47" s="341">
        <v>2019</v>
      </c>
      <c r="BA47" s="341">
        <v>2019</v>
      </c>
      <c r="BB47" s="341">
        <v>2019</v>
      </c>
      <c r="BC47" s="341">
        <v>2021</v>
      </c>
      <c r="BD47" s="341">
        <v>2021</v>
      </c>
      <c r="BE47" s="341">
        <v>2020</v>
      </c>
      <c r="BF47" s="341">
        <v>2020</v>
      </c>
      <c r="BG47" s="341">
        <v>2022</v>
      </c>
      <c r="BH47" s="341">
        <v>2019</v>
      </c>
      <c r="BI47" s="341">
        <v>2020</v>
      </c>
      <c r="BJ47" s="341">
        <v>2020</v>
      </c>
      <c r="BK47" s="341">
        <v>2020</v>
      </c>
    </row>
    <row r="48" spans="1:63" ht="15.75" customHeight="1">
      <c r="A48" s="168" t="s">
        <v>187</v>
      </c>
      <c r="B48" s="106" t="s">
        <v>188</v>
      </c>
      <c r="C48" s="340">
        <v>2020</v>
      </c>
      <c r="D48" s="340">
        <v>2020</v>
      </c>
      <c r="E48" s="340">
        <v>2020</v>
      </c>
      <c r="F48" s="340">
        <v>2020</v>
      </c>
      <c r="G48" s="340">
        <v>2020</v>
      </c>
      <c r="H48" s="340">
        <v>2020</v>
      </c>
      <c r="I48" s="278">
        <v>2021</v>
      </c>
      <c r="J48" s="341">
        <v>2021</v>
      </c>
      <c r="K48" s="341">
        <v>2021</v>
      </c>
      <c r="L48" s="278">
        <v>2021</v>
      </c>
      <c r="M48" s="341">
        <v>2021</v>
      </c>
      <c r="N48" s="341">
        <v>2021</v>
      </c>
      <c r="O48" s="341">
        <v>2019</v>
      </c>
      <c r="P48" s="341" t="s">
        <v>356</v>
      </c>
      <c r="Q48" s="341">
        <v>2020</v>
      </c>
      <c r="R48" s="341">
        <v>2020</v>
      </c>
      <c r="S48" s="341">
        <v>2020</v>
      </c>
      <c r="T48" s="341">
        <v>2020</v>
      </c>
      <c r="U48" s="341">
        <v>2020</v>
      </c>
      <c r="V48" s="341">
        <v>2020</v>
      </c>
      <c r="W48" s="341">
        <v>2020</v>
      </c>
      <c r="X48" s="341">
        <v>2020</v>
      </c>
      <c r="Y48" s="341">
        <v>2020</v>
      </c>
      <c r="Z48" s="341">
        <v>2020</v>
      </c>
      <c r="AA48" s="341">
        <v>2022</v>
      </c>
      <c r="AB48" s="341">
        <v>2019</v>
      </c>
      <c r="AC48" s="341">
        <v>2020</v>
      </c>
      <c r="AD48" s="341">
        <v>2020</v>
      </c>
      <c r="AE48" s="341">
        <v>2021</v>
      </c>
      <c r="AF48" s="341" t="s">
        <v>356</v>
      </c>
      <c r="AG48" s="341">
        <v>2021</v>
      </c>
      <c r="AH48" s="342">
        <v>2020</v>
      </c>
      <c r="AI48" s="341">
        <v>2020</v>
      </c>
      <c r="AJ48" s="341">
        <v>2020</v>
      </c>
      <c r="AK48" s="341">
        <v>2020</v>
      </c>
      <c r="AL48" s="341">
        <v>2021</v>
      </c>
      <c r="AM48" s="343">
        <v>2021</v>
      </c>
      <c r="AN48" s="343">
        <v>2021</v>
      </c>
      <c r="AO48" s="341">
        <v>2020</v>
      </c>
      <c r="AP48" s="341">
        <v>2021</v>
      </c>
      <c r="AQ48" s="341">
        <v>2021</v>
      </c>
      <c r="AR48" s="341">
        <v>2021</v>
      </c>
      <c r="AS48" s="341">
        <v>2021</v>
      </c>
      <c r="AT48" s="341">
        <v>2020</v>
      </c>
      <c r="AU48" s="341">
        <v>2019</v>
      </c>
      <c r="AV48" s="341">
        <v>2020</v>
      </c>
      <c r="AW48" s="341">
        <v>2021</v>
      </c>
      <c r="AX48" s="341">
        <v>2021</v>
      </c>
      <c r="AY48" s="341">
        <v>2019</v>
      </c>
      <c r="AZ48" s="341">
        <v>2019</v>
      </c>
      <c r="BA48" s="341">
        <v>2019</v>
      </c>
      <c r="BB48" s="341">
        <v>2019</v>
      </c>
      <c r="BC48" s="341">
        <v>2021</v>
      </c>
      <c r="BD48" s="341">
        <v>2021</v>
      </c>
      <c r="BE48" s="341">
        <v>2020</v>
      </c>
      <c r="BF48" s="341">
        <v>2020</v>
      </c>
      <c r="BG48" s="341">
        <v>2022</v>
      </c>
      <c r="BH48" s="341">
        <v>2019</v>
      </c>
      <c r="BI48" s="341">
        <v>2020</v>
      </c>
      <c r="BJ48" s="341">
        <v>2020</v>
      </c>
      <c r="BK48" s="341">
        <v>2020</v>
      </c>
    </row>
    <row r="49" spans="1:63" ht="15.75" customHeight="1">
      <c r="A49" s="168" t="s">
        <v>165</v>
      </c>
      <c r="B49" s="106" t="s">
        <v>166</v>
      </c>
      <c r="C49" s="340">
        <v>2020</v>
      </c>
      <c r="D49" s="340">
        <v>2020</v>
      </c>
      <c r="E49" s="340">
        <v>2020</v>
      </c>
      <c r="F49" s="340">
        <v>2020</v>
      </c>
      <c r="G49" s="340">
        <v>2020</v>
      </c>
      <c r="H49" s="340">
        <v>2020</v>
      </c>
      <c r="I49" s="278">
        <v>2021</v>
      </c>
      <c r="J49" s="341">
        <v>2021</v>
      </c>
      <c r="K49" s="341">
        <v>2021</v>
      </c>
      <c r="L49" s="278">
        <v>2021</v>
      </c>
      <c r="M49" s="341">
        <v>2021</v>
      </c>
      <c r="N49" s="341">
        <v>2021</v>
      </c>
      <c r="O49" s="341">
        <v>2019</v>
      </c>
      <c r="P49" s="341" t="s">
        <v>356</v>
      </c>
      <c r="Q49" s="341">
        <v>2020</v>
      </c>
      <c r="R49" s="341">
        <v>2020</v>
      </c>
      <c r="S49" s="341">
        <v>2020</v>
      </c>
      <c r="T49" s="341">
        <v>2020</v>
      </c>
      <c r="U49" s="341">
        <v>2020</v>
      </c>
      <c r="V49" s="341">
        <v>2020</v>
      </c>
      <c r="W49" s="341">
        <v>2020</v>
      </c>
      <c r="X49" s="341">
        <v>2020</v>
      </c>
      <c r="Y49" s="341">
        <v>2020</v>
      </c>
      <c r="Z49" s="341">
        <v>2020</v>
      </c>
      <c r="AA49" s="341">
        <v>2022</v>
      </c>
      <c r="AB49" s="341">
        <v>2019</v>
      </c>
      <c r="AC49" s="341">
        <v>2020</v>
      </c>
      <c r="AD49" s="341">
        <v>2020</v>
      </c>
      <c r="AE49" s="341">
        <v>2021</v>
      </c>
      <c r="AF49" s="341" t="s">
        <v>356</v>
      </c>
      <c r="AG49" s="341">
        <v>2021</v>
      </c>
      <c r="AH49" s="342">
        <v>2020</v>
      </c>
      <c r="AI49" s="341">
        <v>2020</v>
      </c>
      <c r="AJ49" s="341">
        <v>2020</v>
      </c>
      <c r="AK49" s="341">
        <v>2020</v>
      </c>
      <c r="AL49" s="341">
        <v>2021</v>
      </c>
      <c r="AM49" s="343">
        <v>2021</v>
      </c>
      <c r="AN49" s="343">
        <v>2021</v>
      </c>
      <c r="AO49" s="341">
        <v>2020</v>
      </c>
      <c r="AP49" s="341">
        <v>2021</v>
      </c>
      <c r="AQ49" s="341">
        <v>2021</v>
      </c>
      <c r="AR49" s="341">
        <v>2021</v>
      </c>
      <c r="AS49" s="341">
        <v>2021</v>
      </c>
      <c r="AT49" s="341">
        <v>2020</v>
      </c>
      <c r="AU49" s="341">
        <v>2019</v>
      </c>
      <c r="AV49" s="341">
        <v>2020</v>
      </c>
      <c r="AW49" s="341">
        <v>2021</v>
      </c>
      <c r="AX49" s="341">
        <v>2021</v>
      </c>
      <c r="AY49" s="341">
        <v>2019</v>
      </c>
      <c r="AZ49" s="341">
        <v>2019</v>
      </c>
      <c r="BA49" s="341">
        <v>2019</v>
      </c>
      <c r="BB49" s="341">
        <v>2019</v>
      </c>
      <c r="BC49" s="341">
        <v>2021</v>
      </c>
      <c r="BD49" s="341">
        <v>2021</v>
      </c>
      <c r="BE49" s="341">
        <v>2020</v>
      </c>
      <c r="BF49" s="341">
        <v>2020</v>
      </c>
      <c r="BG49" s="341">
        <v>2022</v>
      </c>
      <c r="BH49" s="341">
        <v>2019</v>
      </c>
      <c r="BI49" s="341">
        <v>2020</v>
      </c>
      <c r="BJ49" s="341">
        <v>2020</v>
      </c>
      <c r="BK49" s="341">
        <v>2020</v>
      </c>
    </row>
    <row r="50" spans="1:63" ht="15.75" customHeight="1">
      <c r="A50" s="168" t="s">
        <v>179</v>
      </c>
      <c r="B50" s="106" t="s">
        <v>180</v>
      </c>
      <c r="C50" s="340">
        <v>2020</v>
      </c>
      <c r="D50" s="340">
        <v>2020</v>
      </c>
      <c r="E50" s="340">
        <v>2020</v>
      </c>
      <c r="F50" s="340">
        <v>2020</v>
      </c>
      <c r="G50" s="340">
        <v>2020</v>
      </c>
      <c r="H50" s="340">
        <v>2020</v>
      </c>
      <c r="I50" s="278">
        <v>2021</v>
      </c>
      <c r="J50" s="341">
        <v>2021</v>
      </c>
      <c r="K50" s="341">
        <v>2021</v>
      </c>
      <c r="L50" s="278">
        <v>2021</v>
      </c>
      <c r="M50" s="341">
        <v>2021</v>
      </c>
      <c r="N50" s="341">
        <v>2021</v>
      </c>
      <c r="O50" s="341">
        <v>2019</v>
      </c>
      <c r="P50" s="341" t="s">
        <v>356</v>
      </c>
      <c r="Q50" s="341">
        <v>2020</v>
      </c>
      <c r="R50" s="341">
        <v>2020</v>
      </c>
      <c r="S50" s="341">
        <v>2020</v>
      </c>
      <c r="T50" s="341">
        <v>2020</v>
      </c>
      <c r="U50" s="341">
        <v>2020</v>
      </c>
      <c r="V50" s="341">
        <v>2020</v>
      </c>
      <c r="W50" s="341">
        <v>2020</v>
      </c>
      <c r="X50" s="341">
        <v>2020</v>
      </c>
      <c r="Y50" s="341">
        <v>2020</v>
      </c>
      <c r="Z50" s="341">
        <v>2020</v>
      </c>
      <c r="AA50" s="341">
        <v>2022</v>
      </c>
      <c r="AB50" s="341">
        <v>2019</v>
      </c>
      <c r="AC50" s="341">
        <v>2020</v>
      </c>
      <c r="AD50" s="341">
        <v>2020</v>
      </c>
      <c r="AE50" s="341">
        <v>2021</v>
      </c>
      <c r="AF50" s="341" t="s">
        <v>356</v>
      </c>
      <c r="AG50" s="341">
        <v>2021</v>
      </c>
      <c r="AH50" s="342">
        <v>2020</v>
      </c>
      <c r="AI50" s="341">
        <v>2020</v>
      </c>
      <c r="AJ50" s="341">
        <v>2020</v>
      </c>
      <c r="AK50" s="341">
        <v>2020</v>
      </c>
      <c r="AL50" s="341">
        <v>2021</v>
      </c>
      <c r="AM50" s="343">
        <v>2021</v>
      </c>
      <c r="AN50" s="343">
        <v>2021</v>
      </c>
      <c r="AO50" s="341">
        <v>2020</v>
      </c>
      <c r="AP50" s="341">
        <v>2021</v>
      </c>
      <c r="AQ50" s="341">
        <v>2021</v>
      </c>
      <c r="AR50" s="341">
        <v>2021</v>
      </c>
      <c r="AS50" s="341">
        <v>2021</v>
      </c>
      <c r="AT50" s="341">
        <v>2020</v>
      </c>
      <c r="AU50" s="341">
        <v>2019</v>
      </c>
      <c r="AV50" s="341">
        <v>2020</v>
      </c>
      <c r="AW50" s="341">
        <v>2021</v>
      </c>
      <c r="AX50" s="341">
        <v>2021</v>
      </c>
      <c r="AY50" s="341">
        <v>2019</v>
      </c>
      <c r="AZ50" s="341">
        <v>2019</v>
      </c>
      <c r="BA50" s="341">
        <v>2019</v>
      </c>
      <c r="BB50" s="341">
        <v>2019</v>
      </c>
      <c r="BC50" s="341">
        <v>2021</v>
      </c>
      <c r="BD50" s="341">
        <v>2021</v>
      </c>
      <c r="BE50" s="341">
        <v>2020</v>
      </c>
      <c r="BF50" s="341">
        <v>2020</v>
      </c>
      <c r="BG50" s="341">
        <v>2022</v>
      </c>
      <c r="BH50" s="341">
        <v>2019</v>
      </c>
      <c r="BI50" s="341">
        <v>2020</v>
      </c>
      <c r="BJ50" s="341">
        <v>2020</v>
      </c>
      <c r="BK50" s="341">
        <v>2020</v>
      </c>
    </row>
    <row r="51" spans="1:63" ht="15.75" customHeight="1">
      <c r="A51" s="168" t="s">
        <v>167</v>
      </c>
      <c r="B51" s="106" t="s">
        <v>168</v>
      </c>
      <c r="C51" s="340">
        <v>2020</v>
      </c>
      <c r="D51" s="340">
        <v>2020</v>
      </c>
      <c r="E51" s="340">
        <v>2020</v>
      </c>
      <c r="F51" s="340">
        <v>2020</v>
      </c>
      <c r="G51" s="340">
        <v>2020</v>
      </c>
      <c r="H51" s="340">
        <v>2020</v>
      </c>
      <c r="I51" s="278">
        <v>2021</v>
      </c>
      <c r="J51" s="341">
        <v>2021</v>
      </c>
      <c r="K51" s="341">
        <v>2021</v>
      </c>
      <c r="L51" s="278">
        <v>2021</v>
      </c>
      <c r="M51" s="341">
        <v>2021</v>
      </c>
      <c r="N51" s="341">
        <v>2021</v>
      </c>
      <c r="O51" s="341">
        <v>2019</v>
      </c>
      <c r="P51" s="341" t="s">
        <v>356</v>
      </c>
      <c r="Q51" s="341">
        <v>2020</v>
      </c>
      <c r="R51" s="341">
        <v>2020</v>
      </c>
      <c r="S51" s="341">
        <v>2020</v>
      </c>
      <c r="T51" s="341">
        <v>2020</v>
      </c>
      <c r="U51" s="341">
        <v>2020</v>
      </c>
      <c r="V51" s="341">
        <v>2020</v>
      </c>
      <c r="W51" s="341">
        <v>2020</v>
      </c>
      <c r="X51" s="341">
        <v>2020</v>
      </c>
      <c r="Y51" s="341">
        <v>2020</v>
      </c>
      <c r="Z51" s="341">
        <v>2020</v>
      </c>
      <c r="AA51" s="341">
        <v>2022</v>
      </c>
      <c r="AB51" s="341">
        <v>2019</v>
      </c>
      <c r="AC51" s="341">
        <v>2020</v>
      </c>
      <c r="AD51" s="341">
        <v>2020</v>
      </c>
      <c r="AE51" s="341">
        <v>2021</v>
      </c>
      <c r="AF51" s="341" t="s">
        <v>356</v>
      </c>
      <c r="AG51" s="341">
        <v>2021</v>
      </c>
      <c r="AH51" s="342">
        <v>2020</v>
      </c>
      <c r="AI51" s="341">
        <v>2020</v>
      </c>
      <c r="AJ51" s="341">
        <v>2020</v>
      </c>
      <c r="AK51" s="341">
        <v>2020</v>
      </c>
      <c r="AL51" s="341">
        <v>2021</v>
      </c>
      <c r="AM51" s="343">
        <v>2021</v>
      </c>
      <c r="AN51" s="343">
        <v>2021</v>
      </c>
      <c r="AO51" s="341">
        <v>2020</v>
      </c>
      <c r="AP51" s="341">
        <v>2021</v>
      </c>
      <c r="AQ51" s="341">
        <v>2021</v>
      </c>
      <c r="AR51" s="341">
        <v>2021</v>
      </c>
      <c r="AS51" s="341">
        <v>2021</v>
      </c>
      <c r="AT51" s="341">
        <v>2020</v>
      </c>
      <c r="AU51" s="341">
        <v>2019</v>
      </c>
      <c r="AV51" s="341">
        <v>2020</v>
      </c>
      <c r="AW51" s="341">
        <v>2021</v>
      </c>
      <c r="AX51" s="341">
        <v>2021</v>
      </c>
      <c r="AY51" s="341">
        <v>2019</v>
      </c>
      <c r="AZ51" s="341">
        <v>2019</v>
      </c>
      <c r="BA51" s="341">
        <v>2019</v>
      </c>
      <c r="BB51" s="341">
        <v>2019</v>
      </c>
      <c r="BC51" s="341">
        <v>2021</v>
      </c>
      <c r="BD51" s="341">
        <v>2021</v>
      </c>
      <c r="BE51" s="341">
        <v>2020</v>
      </c>
      <c r="BF51" s="341">
        <v>2020</v>
      </c>
      <c r="BG51" s="341">
        <v>2022</v>
      </c>
      <c r="BH51" s="341">
        <v>2019</v>
      </c>
      <c r="BI51" s="341">
        <v>2020</v>
      </c>
      <c r="BJ51" s="341">
        <v>2020</v>
      </c>
      <c r="BK51" s="341">
        <v>2020</v>
      </c>
    </row>
    <row r="52" spans="1:63" ht="15.75" customHeight="1">
      <c r="A52" s="168" t="s">
        <v>181</v>
      </c>
      <c r="B52" s="106" t="s">
        <v>182</v>
      </c>
      <c r="C52" s="340">
        <v>2020</v>
      </c>
      <c r="D52" s="340">
        <v>2020</v>
      </c>
      <c r="E52" s="340">
        <v>2020</v>
      </c>
      <c r="F52" s="340">
        <v>2020</v>
      </c>
      <c r="G52" s="340">
        <v>2020</v>
      </c>
      <c r="H52" s="340">
        <v>2020</v>
      </c>
      <c r="I52" s="278">
        <v>2021</v>
      </c>
      <c r="J52" s="341">
        <v>2021</v>
      </c>
      <c r="K52" s="341">
        <v>2021</v>
      </c>
      <c r="L52" s="278">
        <v>2021</v>
      </c>
      <c r="M52" s="341">
        <v>2021</v>
      </c>
      <c r="N52" s="341">
        <v>2021</v>
      </c>
      <c r="O52" s="341">
        <v>2019</v>
      </c>
      <c r="P52" s="341" t="s">
        <v>356</v>
      </c>
      <c r="Q52" s="341">
        <v>2020</v>
      </c>
      <c r="R52" s="341">
        <v>2020</v>
      </c>
      <c r="S52" s="341">
        <v>2020</v>
      </c>
      <c r="T52" s="341">
        <v>2020</v>
      </c>
      <c r="U52" s="341">
        <v>2020</v>
      </c>
      <c r="V52" s="341">
        <v>2020</v>
      </c>
      <c r="W52" s="341">
        <v>2020</v>
      </c>
      <c r="X52" s="341">
        <v>2020</v>
      </c>
      <c r="Y52" s="341">
        <v>2020</v>
      </c>
      <c r="Z52" s="341">
        <v>2020</v>
      </c>
      <c r="AA52" s="341">
        <v>2022</v>
      </c>
      <c r="AB52" s="341">
        <v>2019</v>
      </c>
      <c r="AC52" s="341">
        <v>2020</v>
      </c>
      <c r="AD52" s="341">
        <v>2020</v>
      </c>
      <c r="AE52" s="341">
        <v>2021</v>
      </c>
      <c r="AF52" s="341" t="s">
        <v>356</v>
      </c>
      <c r="AG52" s="341">
        <v>2021</v>
      </c>
      <c r="AH52" s="342">
        <v>2020</v>
      </c>
      <c r="AI52" s="341">
        <v>2020</v>
      </c>
      <c r="AJ52" s="341">
        <v>2020</v>
      </c>
      <c r="AK52" s="341">
        <v>2020</v>
      </c>
      <c r="AL52" s="341">
        <v>2021</v>
      </c>
      <c r="AM52" s="343">
        <v>2021</v>
      </c>
      <c r="AN52" s="343">
        <v>2021</v>
      </c>
      <c r="AO52" s="341">
        <v>2020</v>
      </c>
      <c r="AP52" s="341">
        <v>2021</v>
      </c>
      <c r="AQ52" s="341">
        <v>2021</v>
      </c>
      <c r="AR52" s="341">
        <v>2021</v>
      </c>
      <c r="AS52" s="341">
        <v>2021</v>
      </c>
      <c r="AT52" s="341">
        <v>2020</v>
      </c>
      <c r="AU52" s="341">
        <v>2019</v>
      </c>
      <c r="AV52" s="341">
        <v>2020</v>
      </c>
      <c r="AW52" s="341">
        <v>2021</v>
      </c>
      <c r="AX52" s="341">
        <v>2021</v>
      </c>
      <c r="AY52" s="341">
        <v>2019</v>
      </c>
      <c r="AZ52" s="341">
        <v>2019</v>
      </c>
      <c r="BA52" s="341">
        <v>2019</v>
      </c>
      <c r="BB52" s="341">
        <v>2019</v>
      </c>
      <c r="BC52" s="341">
        <v>2021</v>
      </c>
      <c r="BD52" s="341">
        <v>2021</v>
      </c>
      <c r="BE52" s="341">
        <v>2020</v>
      </c>
      <c r="BF52" s="341">
        <v>2020</v>
      </c>
      <c r="BG52" s="341">
        <v>2022</v>
      </c>
      <c r="BH52" s="341">
        <v>2019</v>
      </c>
      <c r="BI52" s="341">
        <v>2020</v>
      </c>
      <c r="BJ52" s="341">
        <v>2020</v>
      </c>
      <c r="BK52" s="341">
        <v>2020</v>
      </c>
    </row>
    <row r="53" spans="1:63" ht="15.75" customHeight="1">
      <c r="A53" s="168" t="s">
        <v>169</v>
      </c>
      <c r="B53" s="106" t="s">
        <v>170</v>
      </c>
      <c r="C53" s="340">
        <v>2020</v>
      </c>
      <c r="D53" s="340">
        <v>2020</v>
      </c>
      <c r="E53" s="340">
        <v>2020</v>
      </c>
      <c r="F53" s="340">
        <v>2020</v>
      </c>
      <c r="G53" s="340">
        <v>2020</v>
      </c>
      <c r="H53" s="340">
        <v>2020</v>
      </c>
      <c r="I53" s="278">
        <v>2021</v>
      </c>
      <c r="J53" s="341">
        <v>2021</v>
      </c>
      <c r="K53" s="341">
        <v>2021</v>
      </c>
      <c r="L53" s="278">
        <v>2021</v>
      </c>
      <c r="M53" s="341">
        <v>2021</v>
      </c>
      <c r="N53" s="341">
        <v>2021</v>
      </c>
      <c r="O53" s="341">
        <v>2019</v>
      </c>
      <c r="P53" s="341" t="s">
        <v>356</v>
      </c>
      <c r="Q53" s="341">
        <v>2020</v>
      </c>
      <c r="R53" s="341">
        <v>2020</v>
      </c>
      <c r="S53" s="341">
        <v>2020</v>
      </c>
      <c r="T53" s="341">
        <v>2020</v>
      </c>
      <c r="U53" s="341">
        <v>2020</v>
      </c>
      <c r="V53" s="341">
        <v>2020</v>
      </c>
      <c r="W53" s="341">
        <v>2020</v>
      </c>
      <c r="X53" s="341">
        <v>2020</v>
      </c>
      <c r="Y53" s="341">
        <v>2020</v>
      </c>
      <c r="Z53" s="341">
        <v>2020</v>
      </c>
      <c r="AA53" s="341">
        <v>2022</v>
      </c>
      <c r="AB53" s="341">
        <v>2019</v>
      </c>
      <c r="AC53" s="341">
        <v>2020</v>
      </c>
      <c r="AD53" s="341">
        <v>2020</v>
      </c>
      <c r="AE53" s="341">
        <v>2021</v>
      </c>
      <c r="AF53" s="341" t="s">
        <v>356</v>
      </c>
      <c r="AG53" s="341">
        <v>2021</v>
      </c>
      <c r="AH53" s="342">
        <v>2020</v>
      </c>
      <c r="AI53" s="341">
        <v>2020</v>
      </c>
      <c r="AJ53" s="341">
        <v>2020</v>
      </c>
      <c r="AK53" s="341">
        <v>2020</v>
      </c>
      <c r="AL53" s="341">
        <v>2021</v>
      </c>
      <c r="AM53" s="343">
        <v>2021</v>
      </c>
      <c r="AN53" s="343">
        <v>2021</v>
      </c>
      <c r="AO53" s="341">
        <v>2020</v>
      </c>
      <c r="AP53" s="341">
        <v>2021</v>
      </c>
      <c r="AQ53" s="341">
        <v>2021</v>
      </c>
      <c r="AR53" s="341">
        <v>2021</v>
      </c>
      <c r="AS53" s="341">
        <v>2021</v>
      </c>
      <c r="AT53" s="341">
        <v>2020</v>
      </c>
      <c r="AU53" s="341">
        <v>2019</v>
      </c>
      <c r="AV53" s="341">
        <v>2020</v>
      </c>
      <c r="AW53" s="341">
        <v>2021</v>
      </c>
      <c r="AX53" s="341">
        <v>2021</v>
      </c>
      <c r="AY53" s="341">
        <v>2019</v>
      </c>
      <c r="AZ53" s="341">
        <v>2019</v>
      </c>
      <c r="BA53" s="341">
        <v>2019</v>
      </c>
      <c r="BB53" s="341">
        <v>2019</v>
      </c>
      <c r="BC53" s="341">
        <v>2021</v>
      </c>
      <c r="BD53" s="341">
        <v>2021</v>
      </c>
      <c r="BE53" s="341">
        <v>2020</v>
      </c>
      <c r="BF53" s="341">
        <v>2020</v>
      </c>
      <c r="BG53" s="341">
        <v>2022</v>
      </c>
      <c r="BH53" s="341">
        <v>2019</v>
      </c>
      <c r="BI53" s="341">
        <v>2020</v>
      </c>
      <c r="BJ53" s="341">
        <v>2020</v>
      </c>
      <c r="BK53" s="341">
        <v>2020</v>
      </c>
    </row>
    <row r="54" spans="1:63" ht="15.75" customHeight="1">
      <c r="A54" s="170" t="s">
        <v>189</v>
      </c>
      <c r="B54" s="292" t="s">
        <v>190</v>
      </c>
      <c r="C54" s="344">
        <v>2020</v>
      </c>
      <c r="D54" s="344">
        <v>2020</v>
      </c>
      <c r="E54" s="344">
        <v>2020</v>
      </c>
      <c r="F54" s="344">
        <v>2020</v>
      </c>
      <c r="G54" s="344">
        <v>2020</v>
      </c>
      <c r="H54" s="344">
        <v>2020</v>
      </c>
      <c r="I54" s="307">
        <v>2021</v>
      </c>
      <c r="J54" s="345">
        <v>2021</v>
      </c>
      <c r="K54" s="345">
        <v>2021</v>
      </c>
      <c r="L54" s="307">
        <v>2021</v>
      </c>
      <c r="M54" s="345">
        <v>2021</v>
      </c>
      <c r="N54" s="345">
        <v>2021</v>
      </c>
      <c r="O54" s="345">
        <v>2019</v>
      </c>
      <c r="P54" s="345" t="s">
        <v>356</v>
      </c>
      <c r="Q54" s="345">
        <v>2020</v>
      </c>
      <c r="R54" s="345">
        <v>2020</v>
      </c>
      <c r="S54" s="345">
        <v>2020</v>
      </c>
      <c r="T54" s="345">
        <v>2020</v>
      </c>
      <c r="U54" s="345">
        <v>2020</v>
      </c>
      <c r="V54" s="345">
        <v>2020</v>
      </c>
      <c r="W54" s="345">
        <v>2020</v>
      </c>
      <c r="X54" s="345">
        <v>2020</v>
      </c>
      <c r="Y54" s="345">
        <v>2020</v>
      </c>
      <c r="Z54" s="345">
        <v>2020</v>
      </c>
      <c r="AA54" s="345">
        <v>2022</v>
      </c>
      <c r="AB54" s="345">
        <v>2019</v>
      </c>
      <c r="AC54" s="345">
        <v>2020</v>
      </c>
      <c r="AD54" s="345">
        <v>2020</v>
      </c>
      <c r="AE54" s="345">
        <v>2021</v>
      </c>
      <c r="AF54" s="345" t="s">
        <v>356</v>
      </c>
      <c r="AG54" s="345">
        <v>2021</v>
      </c>
      <c r="AH54" s="350">
        <v>2020</v>
      </c>
      <c r="AI54" s="345">
        <v>2020</v>
      </c>
      <c r="AJ54" s="345">
        <v>2020</v>
      </c>
      <c r="AK54" s="345">
        <v>2020</v>
      </c>
      <c r="AL54" s="345">
        <v>2021</v>
      </c>
      <c r="AM54" s="351">
        <v>2021</v>
      </c>
      <c r="AN54" s="351">
        <v>2021</v>
      </c>
      <c r="AO54" s="345">
        <v>2020</v>
      </c>
      <c r="AP54" s="345">
        <v>2021</v>
      </c>
      <c r="AQ54" s="345">
        <v>2021</v>
      </c>
      <c r="AR54" s="345">
        <v>2021</v>
      </c>
      <c r="AS54" s="345">
        <v>2021</v>
      </c>
      <c r="AT54" s="345">
        <v>2020</v>
      </c>
      <c r="AU54" s="345">
        <v>2019</v>
      </c>
      <c r="AV54" s="345">
        <v>2020</v>
      </c>
      <c r="AW54" s="345">
        <v>2021</v>
      </c>
      <c r="AX54" s="345">
        <v>2021</v>
      </c>
      <c r="AY54" s="345">
        <v>2019</v>
      </c>
      <c r="AZ54" s="345">
        <v>2019</v>
      </c>
      <c r="BA54" s="345">
        <v>2019</v>
      </c>
      <c r="BB54" s="345">
        <v>2019</v>
      </c>
      <c r="BC54" s="345">
        <v>2021</v>
      </c>
      <c r="BD54" s="345">
        <v>2021</v>
      </c>
      <c r="BE54" s="345">
        <v>2020</v>
      </c>
      <c r="BF54" s="345">
        <v>2020</v>
      </c>
      <c r="BG54" s="345">
        <v>2022</v>
      </c>
      <c r="BH54" s="345">
        <v>2019</v>
      </c>
      <c r="BI54" s="345">
        <v>2020</v>
      </c>
      <c r="BJ54" s="345">
        <v>2020</v>
      </c>
      <c r="BK54" s="345">
        <v>2020</v>
      </c>
    </row>
    <row r="55" spans="1:6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352"/>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352"/>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352"/>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352"/>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352"/>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352"/>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352"/>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352"/>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352"/>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352"/>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352"/>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352"/>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352"/>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352"/>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352"/>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352"/>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352"/>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352"/>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352"/>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352"/>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352"/>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352"/>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352"/>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352"/>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352"/>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352"/>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352"/>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352"/>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352"/>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352"/>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352"/>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352"/>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352"/>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352"/>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352"/>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352"/>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352"/>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352"/>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352"/>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352"/>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352"/>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352"/>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352"/>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352"/>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352"/>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352"/>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352"/>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352"/>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352"/>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352"/>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352"/>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352"/>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352"/>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352"/>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352"/>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352"/>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352"/>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352"/>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352"/>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352"/>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352"/>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352"/>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52"/>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352"/>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352"/>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352"/>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352"/>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352"/>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352"/>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352"/>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352"/>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352"/>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352"/>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352"/>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352"/>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352"/>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352"/>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352"/>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352"/>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352"/>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352"/>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352"/>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352"/>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352"/>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352"/>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352"/>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352"/>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352"/>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352"/>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352"/>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352"/>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352"/>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352"/>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352"/>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352"/>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352"/>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352"/>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352"/>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352"/>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352"/>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352"/>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352"/>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352"/>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352"/>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352"/>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352"/>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352"/>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352"/>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352"/>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352"/>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352"/>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352"/>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352"/>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352"/>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352"/>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352"/>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352"/>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352"/>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352"/>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352"/>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352"/>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352"/>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352"/>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352"/>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352"/>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352"/>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352"/>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352"/>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352"/>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352"/>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352"/>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352"/>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352"/>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352"/>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352"/>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352"/>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352"/>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352"/>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352"/>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352"/>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352"/>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352"/>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352"/>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352"/>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352"/>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352"/>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352"/>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352"/>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352"/>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352"/>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352"/>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352"/>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352"/>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352"/>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352"/>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352"/>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352"/>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352"/>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352"/>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352"/>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352"/>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352"/>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352"/>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352"/>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352"/>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352"/>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352"/>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352"/>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352"/>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352"/>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352"/>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352"/>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352"/>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352"/>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352"/>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352"/>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352"/>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352"/>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352"/>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352"/>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352"/>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352"/>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352"/>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352"/>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352"/>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352"/>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352"/>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352"/>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352"/>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352"/>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352"/>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352"/>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352"/>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352"/>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352"/>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352"/>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352"/>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352"/>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352"/>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352"/>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352"/>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352"/>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352"/>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352"/>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352"/>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352"/>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352"/>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352"/>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352"/>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352"/>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352"/>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352"/>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352"/>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352"/>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352"/>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352"/>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352"/>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352"/>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352"/>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352"/>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352"/>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352"/>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352"/>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352"/>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352"/>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352"/>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352"/>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352"/>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352"/>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352"/>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352"/>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352"/>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352"/>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352"/>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352"/>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352"/>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352"/>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352"/>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352"/>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352"/>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352"/>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352"/>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352"/>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352"/>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352"/>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352"/>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352"/>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352"/>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352"/>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352"/>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352"/>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352"/>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352"/>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352"/>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352"/>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352"/>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352"/>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352"/>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352"/>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352"/>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1:6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352"/>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1:6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352"/>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1:6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352"/>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1:6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352"/>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1:6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352"/>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1:6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352"/>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1:6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352"/>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1:6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352"/>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1:6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352"/>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1:6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352"/>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1:6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352"/>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1:6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352"/>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1:6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352"/>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1:6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352"/>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1:6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352"/>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1:6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352"/>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1:6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352"/>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1:6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352"/>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1:6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352"/>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1:6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352"/>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1:6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352"/>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1:6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352"/>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1:6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352"/>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1:6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352"/>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1:6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352"/>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1:6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352"/>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1:6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352"/>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1:6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352"/>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1:6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352"/>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1:6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352"/>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1:6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352"/>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1:6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352"/>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1:6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352"/>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1:6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352"/>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1:6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352"/>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1:6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352"/>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1:6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352"/>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1:6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352"/>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1:6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352"/>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1:6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352"/>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1:6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352"/>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1:6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352"/>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1:6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352"/>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1:6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352"/>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1:6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352"/>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1:6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352"/>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1:6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352"/>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1:6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352"/>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1: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352"/>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1:6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352"/>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1:6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352"/>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1:6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352"/>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1:6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352"/>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1:6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352"/>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1:6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352"/>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1:6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352"/>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1:6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352"/>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1:6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352"/>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1:6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352"/>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1:6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352"/>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1:6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352"/>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1:6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352"/>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1:6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352"/>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1:6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352"/>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1:6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352"/>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1:6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352"/>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1:6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352"/>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1:6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352"/>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1:6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352"/>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1:6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352"/>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1:6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352"/>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1:6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352"/>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1:6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352"/>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1:6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352"/>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1:6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352"/>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1:6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352"/>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1:6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352"/>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1:6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352"/>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1:6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352"/>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1:6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352"/>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1:6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352"/>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1:6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352"/>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1:6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352"/>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1:6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352"/>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1:6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352"/>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1:6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352"/>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1:6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352"/>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1:6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352"/>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1:6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352"/>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1:6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352"/>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1:6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352"/>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1:6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352"/>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1:6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352"/>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1:6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352"/>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1:6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352"/>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1:6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352"/>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1:6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352"/>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1:6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352"/>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1:6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352"/>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1:6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352"/>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1:6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352"/>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1:6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352"/>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1:6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352"/>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1:6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352"/>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1:6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352"/>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1:6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352"/>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1:6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352"/>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1:6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352"/>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1:6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352"/>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1:6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352"/>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1:6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352"/>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1:6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352"/>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1:6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352"/>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1:6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352"/>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1:6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352"/>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1:6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352"/>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1:6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352"/>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1:6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352"/>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1:6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352"/>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1:6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352"/>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1:6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352"/>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1:6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352"/>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1:6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352"/>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1:6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352"/>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1:6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352"/>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1:6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352"/>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1:6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352"/>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1:6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352"/>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1:6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352"/>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1:6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352"/>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1:6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352"/>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1:6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352"/>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1:6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352"/>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1:6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352"/>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1:6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352"/>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1:6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352"/>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1:6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352"/>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1:6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352"/>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1:6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352"/>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1:6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352"/>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1:6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352"/>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1:6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352"/>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1:6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352"/>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1:6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352"/>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1:6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352"/>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1:6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352"/>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1:6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352"/>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1:6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352"/>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1: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352"/>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1:6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352"/>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1:6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352"/>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1:6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352"/>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1:6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352"/>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1:6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352"/>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1:6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352"/>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1:6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352"/>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1:6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352"/>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1:6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352"/>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1:6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352"/>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1:6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352"/>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1:6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352"/>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1:6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352"/>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1:6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352"/>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1:6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352"/>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1:6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352"/>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1:6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352"/>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1:6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352"/>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1:6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352"/>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1:6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352"/>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1:6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352"/>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1:6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352"/>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1:6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352"/>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1:6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352"/>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1:6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352"/>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1:6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352"/>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1:6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352"/>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1:6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352"/>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1:6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352"/>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1:6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352"/>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1:6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352"/>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1:6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352"/>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1:6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352"/>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1:6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352"/>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1:6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352"/>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1:6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352"/>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1:6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352"/>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1:6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352"/>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1:6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352"/>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1:6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352"/>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1:6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352"/>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1:6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352"/>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1:6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352"/>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1:6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352"/>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1:6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352"/>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1:6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352"/>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1:6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352"/>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1:6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352"/>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1:6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352"/>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1:6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352"/>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1:6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352"/>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1:6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352"/>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1:6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352"/>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1:6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352"/>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1:6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352"/>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1:6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352"/>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1:6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352"/>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1:6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352"/>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1:6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352"/>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1:6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352"/>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1:6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352"/>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1:6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352"/>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1:6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352"/>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1:6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352"/>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1:6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352"/>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1:6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352"/>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1:6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352"/>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1:6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352"/>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1:6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352"/>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1:6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352"/>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1:6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352"/>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1:6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352"/>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1:6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352"/>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1:6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352"/>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1:6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352"/>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1:6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352"/>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1:6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352"/>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1:6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352"/>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1:6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352"/>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1:6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352"/>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1:6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352"/>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1:6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352"/>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1:6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352"/>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1:6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352"/>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1:6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352"/>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1:6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352"/>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1:6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352"/>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1:6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352"/>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1:6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352"/>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1:6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352"/>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1:6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352"/>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1:6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352"/>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1:6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352"/>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1:6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352"/>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1:6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352"/>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1:6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352"/>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1:6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352"/>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1:6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352"/>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1:6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352"/>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1: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352"/>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1:6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352"/>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1:6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352"/>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1:6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352"/>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1:6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352"/>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1:6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352"/>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1:6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352"/>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1:6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352"/>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1:6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352"/>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1:6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352"/>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1:6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352"/>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1:6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352"/>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1:6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352"/>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1:6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352"/>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1:6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352"/>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1:6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352"/>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1:6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352"/>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1:6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352"/>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1:6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352"/>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1:6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352"/>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1:6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352"/>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1:6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352"/>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1:6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352"/>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1:6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352"/>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1:6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352"/>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1:6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352"/>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1:6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352"/>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1:6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352"/>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1:6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352"/>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1:6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352"/>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1:6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352"/>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1:6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352"/>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1:6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352"/>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1:6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352"/>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1:6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352"/>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1:6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352"/>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1:6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352"/>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1:6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352"/>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1:6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352"/>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1:6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352"/>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1:6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352"/>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1:6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352"/>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1:6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352"/>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1:6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352"/>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1:6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352"/>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1:6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352"/>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1:6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352"/>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1:6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352"/>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1:6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352"/>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1:6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352"/>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1:6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352"/>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1:6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352"/>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1:6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352"/>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1:6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352"/>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1:6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352"/>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1:6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352"/>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1:6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352"/>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1:6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352"/>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1:6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352"/>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1:6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352"/>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1:6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352"/>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1:6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352"/>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1:6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352"/>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1:6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352"/>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1:6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352"/>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1:6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352"/>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1:6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352"/>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1:6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352"/>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1:6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352"/>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1:6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35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1:6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352"/>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1:6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352"/>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1:6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352"/>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1:6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352"/>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1:6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352"/>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1:6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352"/>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1:6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352"/>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1:6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352"/>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1:6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352"/>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1:6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352"/>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1:6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352"/>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1:6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352"/>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1:6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352"/>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1:6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352"/>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1:6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352"/>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1:6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352"/>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1:6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352"/>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1:6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352"/>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1:6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352"/>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1:6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352"/>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1:6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352"/>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1:6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352"/>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1:6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352"/>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1:6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352"/>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1:6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352"/>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1:6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352"/>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1:6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352"/>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1:6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352"/>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1:6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352"/>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1:6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352"/>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1: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352"/>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1:6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352"/>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1:6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352"/>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1:6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352"/>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1:6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352"/>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1:6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352"/>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1:6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352"/>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1:6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352"/>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1:6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352"/>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1:6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352"/>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1:6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352"/>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1:6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352"/>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1:6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352"/>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1:6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352"/>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1:6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352"/>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1:6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352"/>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1:6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352"/>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1:6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352"/>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1:6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352"/>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1:6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352"/>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1:6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352"/>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1:6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352"/>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1:6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352"/>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1:6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352"/>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1:6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352"/>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1:6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352"/>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1:6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352"/>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1:6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352"/>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1:6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352"/>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1:6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352"/>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1:6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352"/>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1:6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352"/>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1:6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352"/>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1:6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352"/>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1:6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352"/>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1:6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352"/>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1:6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352"/>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1:6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352"/>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1:6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352"/>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1:6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352"/>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1:6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352"/>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1:6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352"/>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1:6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352"/>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1:6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352"/>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1:6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352"/>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1:6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352"/>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1:6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352"/>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1:6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352"/>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1:6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352"/>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1:6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352"/>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1:6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352"/>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1:6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352"/>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1:6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352"/>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1:6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352"/>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1:6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352"/>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1:6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352"/>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1:6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352"/>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1:6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352"/>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1:6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352"/>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1:6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352"/>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1:6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352"/>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1:6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352"/>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1:6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352"/>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1:6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352"/>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1:6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352"/>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1:6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352"/>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1:6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352"/>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1:6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352"/>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1:6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352"/>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1:6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352"/>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1:6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352"/>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1:6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352"/>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1:6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352"/>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1:6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352"/>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1:6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352"/>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1:6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352"/>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1:6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352"/>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1:6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352"/>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1:6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352"/>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1:6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352"/>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1:6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352"/>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1:6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352"/>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1:6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352"/>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1:6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352"/>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1:6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352"/>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1:6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352"/>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1:6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352"/>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1:6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352"/>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1:6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352"/>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1:6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352"/>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1:6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352"/>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1:6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352"/>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1:6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352"/>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1:6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352"/>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1:6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352"/>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1:6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352"/>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1:6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352"/>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1:6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352"/>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1:6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352"/>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1:6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352"/>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1: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352"/>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1:6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352"/>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1:6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352"/>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1:6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352"/>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1:6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352"/>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1:6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352"/>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1:6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352"/>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1:6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352"/>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1:6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352"/>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1:6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352"/>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1:6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352"/>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1:6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352"/>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1:6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352"/>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1:6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352"/>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1:6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352"/>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1:6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352"/>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1:6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352"/>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1:6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352"/>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1:6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352"/>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1:6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352"/>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1:6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352"/>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1:6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352"/>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1:6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352"/>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1:6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352"/>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1:6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352"/>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1:6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352"/>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1:6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352"/>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1:6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352"/>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1:6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352"/>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1:6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352"/>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1:6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352"/>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1:6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352"/>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1:6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352"/>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1:6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352"/>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1:6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352"/>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1:6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352"/>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1:6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352"/>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1:6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352"/>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1:6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352"/>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row>
    <row r="802" spans="1:6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352"/>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row>
    <row r="803" spans="1:6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352"/>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row>
    <row r="804" spans="1:6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352"/>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row>
    <row r="805" spans="1:6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352"/>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row>
    <row r="806" spans="1:6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352"/>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row>
    <row r="807" spans="1:6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352"/>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row>
    <row r="808" spans="1:6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352"/>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row>
    <row r="809" spans="1:6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352"/>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row>
    <row r="810" spans="1:6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352"/>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row>
    <row r="811" spans="1:6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352"/>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row>
    <row r="812" spans="1:6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352"/>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row>
    <row r="813" spans="1:6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352"/>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row>
    <row r="814" spans="1:6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352"/>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row>
    <row r="815" spans="1:6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352"/>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row>
    <row r="816" spans="1:6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352"/>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row>
    <row r="817" spans="1:6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352"/>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row>
    <row r="818" spans="1:6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352"/>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row>
    <row r="819" spans="1:6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352"/>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row>
    <row r="820" spans="1:6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352"/>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row>
    <row r="821" spans="1:6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352"/>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row>
    <row r="822" spans="1:6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352"/>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row>
    <row r="823" spans="1:6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352"/>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row>
    <row r="824" spans="1:6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352"/>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row>
    <row r="825" spans="1:6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352"/>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row>
    <row r="826" spans="1:6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352"/>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row>
    <row r="827" spans="1:6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352"/>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row>
    <row r="828" spans="1:6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352"/>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row>
    <row r="829" spans="1:6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352"/>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row>
    <row r="830" spans="1:6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352"/>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row>
    <row r="831" spans="1:6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352"/>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row>
    <row r="832" spans="1:6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352"/>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row>
    <row r="833" spans="1:6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352"/>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row>
    <row r="834" spans="1:6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352"/>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row>
    <row r="835" spans="1:6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352"/>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row>
    <row r="836" spans="1:6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352"/>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row>
    <row r="837" spans="1:6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352"/>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row>
    <row r="838" spans="1:6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352"/>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row>
    <row r="839" spans="1:6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352"/>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row>
    <row r="840" spans="1:6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352"/>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row>
    <row r="841" spans="1:6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352"/>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row>
    <row r="842" spans="1:6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352"/>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row>
    <row r="843" spans="1:6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352"/>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row>
    <row r="844" spans="1:6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352"/>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row>
    <row r="845" spans="1:6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352"/>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row>
    <row r="846" spans="1:6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352"/>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row>
    <row r="847" spans="1:6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352"/>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row>
    <row r="848" spans="1:6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352"/>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row>
    <row r="849" spans="1:6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352"/>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row>
    <row r="850" spans="1:6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352"/>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row>
    <row r="851" spans="1:6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352"/>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row>
    <row r="852" spans="1:6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352"/>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row>
    <row r="853" spans="1:6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352"/>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row>
    <row r="854" spans="1:6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352"/>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row>
    <row r="855" spans="1:6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352"/>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row>
    <row r="856" spans="1:6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352"/>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row>
    <row r="857" spans="1:6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352"/>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row>
    <row r="858" spans="1:6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352"/>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row>
    <row r="859" spans="1:6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352"/>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row>
    <row r="860" spans="1:6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352"/>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row>
    <row r="861" spans="1:6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352"/>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row>
    <row r="862" spans="1:6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352"/>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row>
    <row r="863" spans="1: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352"/>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row>
    <row r="864" spans="1:6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352"/>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row>
    <row r="865" spans="1:6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352"/>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row>
    <row r="866" spans="1:6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352"/>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row>
    <row r="867" spans="1:6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352"/>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row>
    <row r="868" spans="1:6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352"/>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row>
    <row r="869" spans="1:6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352"/>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row>
    <row r="870" spans="1:6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352"/>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row>
    <row r="871" spans="1:6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352"/>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row>
    <row r="872" spans="1:6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352"/>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row>
    <row r="873" spans="1:6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352"/>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row>
    <row r="874" spans="1:6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352"/>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row>
    <row r="875" spans="1:6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352"/>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row>
    <row r="876" spans="1:6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352"/>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row>
    <row r="877" spans="1:6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352"/>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row>
    <row r="878" spans="1:6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352"/>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row>
    <row r="879" spans="1:6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352"/>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row>
    <row r="880" spans="1:6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352"/>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row>
    <row r="881" spans="1:6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352"/>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row>
    <row r="882" spans="1:6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352"/>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row>
    <row r="883" spans="1:6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352"/>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row>
    <row r="884" spans="1:6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352"/>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row>
    <row r="885" spans="1:6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352"/>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row>
    <row r="886" spans="1:6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352"/>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row>
    <row r="887" spans="1:6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352"/>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row>
    <row r="888" spans="1:6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352"/>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row>
    <row r="889" spans="1:6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352"/>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row>
    <row r="890" spans="1:6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352"/>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row>
    <row r="891" spans="1:6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352"/>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row>
    <row r="892" spans="1:6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352"/>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row>
    <row r="893" spans="1:6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352"/>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row>
    <row r="894" spans="1:6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352"/>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row>
    <row r="895" spans="1:6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352"/>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row>
    <row r="896" spans="1:6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352"/>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row>
    <row r="897" spans="1:6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352"/>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row>
    <row r="898" spans="1:6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352"/>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row>
    <row r="899" spans="1:6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352"/>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row>
    <row r="900" spans="1:6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352"/>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row>
    <row r="901" spans="1:6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352"/>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row>
    <row r="902" spans="1:6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352"/>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row>
    <row r="903" spans="1:6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352"/>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row>
    <row r="904" spans="1:6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352"/>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row>
    <row r="905" spans="1:6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352"/>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row>
    <row r="906" spans="1:6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352"/>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row>
    <row r="907" spans="1:6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352"/>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row>
    <row r="908" spans="1:6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352"/>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row>
    <row r="909" spans="1:6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352"/>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row>
    <row r="910" spans="1:6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352"/>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row>
    <row r="911" spans="1:6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352"/>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row>
    <row r="912" spans="1:6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352"/>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row>
    <row r="913" spans="1:6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352"/>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row>
    <row r="914" spans="1:6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352"/>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row>
    <row r="915" spans="1:6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352"/>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row>
    <row r="916" spans="1:6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352"/>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row>
    <row r="917" spans="1:6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352"/>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row>
    <row r="918" spans="1:6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352"/>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row>
    <row r="919" spans="1:6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352"/>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row>
    <row r="920" spans="1:6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352"/>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row>
    <row r="921" spans="1:6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352"/>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row>
    <row r="922" spans="1:6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352"/>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row>
    <row r="923" spans="1:6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352"/>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row>
    <row r="924" spans="1:6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352"/>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row>
    <row r="925" spans="1:6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352"/>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row>
    <row r="926" spans="1:6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352"/>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row>
    <row r="927" spans="1:6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352"/>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row>
    <row r="928" spans="1:6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352"/>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row>
    <row r="929" spans="1:6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352"/>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row>
    <row r="930" spans="1:6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352"/>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row>
    <row r="931" spans="1:6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352"/>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row>
    <row r="932" spans="1:6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352"/>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row>
    <row r="933" spans="1:6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352"/>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row>
    <row r="934" spans="1:6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352"/>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row>
    <row r="935" spans="1:6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352"/>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row>
    <row r="936" spans="1:6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352"/>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1:6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352"/>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1:6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352"/>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1:6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352"/>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1:6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352"/>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1:6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35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1:6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352"/>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1:6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352"/>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1:6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352"/>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1:6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352"/>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1:6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352"/>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1:6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352"/>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1:6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352"/>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1:6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352"/>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1:6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352"/>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1:6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352"/>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1:6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352"/>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1:6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352"/>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1:6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352"/>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1:6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352"/>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1:6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352"/>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1:6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352"/>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1:6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352"/>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1:6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352"/>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1:6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352"/>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1:6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352"/>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1:6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352"/>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1: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352"/>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1:6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352"/>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1:6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352"/>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1:6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352"/>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1:6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352"/>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1:6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352"/>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1:6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352"/>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1:6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352"/>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1:6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352"/>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1:6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352"/>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1:6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352"/>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1:6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352"/>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1:6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352"/>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1:6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352"/>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1:6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352"/>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1:6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352"/>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1:6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352"/>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1:6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352"/>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1:6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352"/>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1:6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352"/>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1:6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352"/>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1:6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352"/>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1:6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352"/>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1:6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352"/>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1:6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352"/>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1:6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352"/>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1:6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352"/>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1:6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352"/>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1:6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352"/>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1:6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352"/>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1:6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352"/>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1:6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352"/>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1:6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352"/>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1:6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352"/>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1:6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352"/>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1:6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352"/>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1:6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352"/>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1:6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352"/>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sheetData>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K1000"/>
  <sheetViews>
    <sheetView showGridLines="0" workbookViewId="0">
      <pane xSplit="2" ySplit="4" topLeftCell="L5" activePane="bottomRight" state="frozen"/>
      <selection pane="topRight" activeCell="C1" sqref="C1"/>
      <selection pane="bottomLeft" activeCell="A5" sqref="A5"/>
      <selection pane="bottomRight" activeCell="P5" sqref="P5"/>
    </sheetView>
  </sheetViews>
  <sheetFormatPr defaultColWidth="14.42578125" defaultRowHeight="15" customHeight="1"/>
  <cols>
    <col min="1" max="1" width="33.42578125" customWidth="1"/>
    <col min="2" max="2" width="12.85546875" customWidth="1"/>
    <col min="3" max="45" width="11.42578125" customWidth="1"/>
    <col min="46" max="46" width="9.85546875" customWidth="1"/>
    <col min="47" max="63" width="9.140625" customWidth="1"/>
  </cols>
  <sheetData>
    <row r="1" spans="1:63">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row>
    <row r="2" spans="1:63" ht="121.5" customHeight="1">
      <c r="A2" s="168" t="s">
        <v>37</v>
      </c>
      <c r="B2" s="106" t="s">
        <v>38</v>
      </c>
      <c r="C2" s="4" t="s">
        <v>198</v>
      </c>
      <c r="D2" s="4" t="s">
        <v>199</v>
      </c>
      <c r="E2" s="4" t="s">
        <v>202</v>
      </c>
      <c r="F2" s="4" t="s">
        <v>203</v>
      </c>
      <c r="G2" s="4" t="s">
        <v>201</v>
      </c>
      <c r="H2" s="4" t="s">
        <v>284</v>
      </c>
      <c r="I2" s="4" t="s">
        <v>205</v>
      </c>
      <c r="J2" s="4" t="s">
        <v>228</v>
      </c>
      <c r="K2" s="4" t="s">
        <v>229</v>
      </c>
      <c r="L2" s="4" t="s">
        <v>246</v>
      </c>
      <c r="M2" s="4" t="s">
        <v>226</v>
      </c>
      <c r="N2" s="4" t="s">
        <v>285</v>
      </c>
      <c r="O2" s="4" t="s">
        <v>286</v>
      </c>
      <c r="P2" s="4" t="s">
        <v>234</v>
      </c>
      <c r="Q2" s="4" t="s">
        <v>241</v>
      </c>
      <c r="R2" s="4" t="s">
        <v>287</v>
      </c>
      <c r="S2" s="4" t="s">
        <v>288</v>
      </c>
      <c r="T2" s="4" t="s">
        <v>289</v>
      </c>
      <c r="U2" s="4" t="s">
        <v>290</v>
      </c>
      <c r="V2" s="4" t="s">
        <v>291</v>
      </c>
      <c r="W2" s="4" t="s">
        <v>292</v>
      </c>
      <c r="X2" s="4" t="s">
        <v>293</v>
      </c>
      <c r="Y2" s="4" t="s">
        <v>294</v>
      </c>
      <c r="Z2" s="4" t="s">
        <v>295</v>
      </c>
      <c r="AA2" s="4" t="s">
        <v>296</v>
      </c>
      <c r="AB2" s="4" t="s">
        <v>297</v>
      </c>
      <c r="AC2" s="4" t="s">
        <v>297</v>
      </c>
      <c r="AD2" s="4" t="s">
        <v>298</v>
      </c>
      <c r="AE2" s="4" t="s">
        <v>299</v>
      </c>
      <c r="AF2" s="4" t="s">
        <v>300</v>
      </c>
      <c r="AG2" s="4" t="s">
        <v>301</v>
      </c>
      <c r="AH2" s="4" t="s">
        <v>247</v>
      </c>
      <c r="AI2" s="4" t="s">
        <v>248</v>
      </c>
      <c r="AJ2" s="4" t="s">
        <v>235</v>
      </c>
      <c r="AK2" s="4" t="s">
        <v>302</v>
      </c>
      <c r="AL2" s="4" t="s">
        <v>303</v>
      </c>
      <c r="AM2" s="4" t="s">
        <v>304</v>
      </c>
      <c r="AN2" s="4" t="s">
        <v>305</v>
      </c>
      <c r="AO2" s="4" t="s">
        <v>257</v>
      </c>
      <c r="AP2" s="4" t="s">
        <v>249</v>
      </c>
      <c r="AQ2" s="4" t="s">
        <v>250</v>
      </c>
      <c r="AR2" s="4" t="s">
        <v>306</v>
      </c>
      <c r="AS2" s="4" t="s">
        <v>260</v>
      </c>
      <c r="AT2" s="4" t="s">
        <v>307</v>
      </c>
      <c r="AU2" s="4" t="s">
        <v>308</v>
      </c>
      <c r="AV2" s="4" t="s">
        <v>309</v>
      </c>
      <c r="AW2" s="4" t="s">
        <v>310</v>
      </c>
      <c r="AX2" s="4" t="s">
        <v>311</v>
      </c>
      <c r="AY2" s="4" t="s">
        <v>268</v>
      </c>
      <c r="AZ2" s="4" t="s">
        <v>269</v>
      </c>
      <c r="BA2" s="4" t="s">
        <v>270</v>
      </c>
      <c r="BB2" s="4" t="s">
        <v>271</v>
      </c>
      <c r="BC2" s="4" t="s">
        <v>312</v>
      </c>
      <c r="BD2" s="4" t="s">
        <v>274</v>
      </c>
      <c r="BE2" s="4" t="s">
        <v>313</v>
      </c>
      <c r="BF2" s="4" t="s">
        <v>314</v>
      </c>
      <c r="BG2" s="4" t="s">
        <v>315</v>
      </c>
      <c r="BH2" s="4" t="s">
        <v>316</v>
      </c>
      <c r="BI2" s="4" t="s">
        <v>317</v>
      </c>
      <c r="BJ2" s="4" t="s">
        <v>318</v>
      </c>
      <c r="BK2" s="4" t="s">
        <v>707</v>
      </c>
    </row>
    <row r="3" spans="1:63" ht="25.5">
      <c r="A3" s="270" t="s">
        <v>320</v>
      </c>
      <c r="B3" s="106"/>
      <c r="C3" s="271" t="s">
        <v>321</v>
      </c>
      <c r="D3" s="271" t="s">
        <v>321</v>
      </c>
      <c r="E3" s="271" t="s">
        <v>322</v>
      </c>
      <c r="F3" s="271" t="s">
        <v>322</v>
      </c>
      <c r="G3" s="271" t="s">
        <v>323</v>
      </c>
      <c r="H3" s="271" t="s">
        <v>705</v>
      </c>
      <c r="I3" s="271" t="s">
        <v>325</v>
      </c>
      <c r="J3" s="271">
        <v>2021</v>
      </c>
      <c r="K3" s="271">
        <v>2021</v>
      </c>
      <c r="L3" s="271">
        <v>2021</v>
      </c>
      <c r="M3" s="271">
        <v>2021</v>
      </c>
      <c r="N3" s="271">
        <v>2021</v>
      </c>
      <c r="O3" s="271">
        <v>2019</v>
      </c>
      <c r="P3" s="271" t="s">
        <v>326</v>
      </c>
      <c r="Q3" s="271" t="s">
        <v>327</v>
      </c>
      <c r="R3" s="271" t="s">
        <v>328</v>
      </c>
      <c r="S3" s="271" t="s">
        <v>329</v>
      </c>
      <c r="T3" s="271" t="s">
        <v>330</v>
      </c>
      <c r="U3" s="271" t="s">
        <v>330</v>
      </c>
      <c r="V3" s="271">
        <v>2020</v>
      </c>
      <c r="W3" s="271">
        <v>2020</v>
      </c>
      <c r="X3" s="271" t="s">
        <v>331</v>
      </c>
      <c r="Y3" s="271" t="s">
        <v>331</v>
      </c>
      <c r="Z3" s="271" t="s">
        <v>332</v>
      </c>
      <c r="AA3" s="271" t="s">
        <v>333</v>
      </c>
      <c r="AB3" s="271">
        <v>2019</v>
      </c>
      <c r="AC3" s="271">
        <v>2020</v>
      </c>
      <c r="AD3" s="271" t="s">
        <v>327</v>
      </c>
      <c r="AE3" s="271">
        <v>2021</v>
      </c>
      <c r="AF3" s="271">
        <v>2021</v>
      </c>
      <c r="AG3" s="271">
        <v>2021</v>
      </c>
      <c r="AH3" s="271" t="s">
        <v>329</v>
      </c>
      <c r="AI3" s="271" t="s">
        <v>329</v>
      </c>
      <c r="AJ3" s="271" t="s">
        <v>327</v>
      </c>
      <c r="AK3" s="271" t="s">
        <v>323</v>
      </c>
      <c r="AL3" s="271" t="s">
        <v>328</v>
      </c>
      <c r="AM3" s="271" t="s">
        <v>328</v>
      </c>
      <c r="AN3" s="271" t="s">
        <v>328</v>
      </c>
      <c r="AO3" s="271" t="s">
        <v>321</v>
      </c>
      <c r="AP3" s="271">
        <v>2021</v>
      </c>
      <c r="AQ3" s="271">
        <v>2021</v>
      </c>
      <c r="AR3" s="271">
        <v>2021</v>
      </c>
      <c r="AS3" s="271">
        <v>2021</v>
      </c>
      <c r="AT3" s="271" t="s">
        <v>328</v>
      </c>
      <c r="AU3" s="271" t="s">
        <v>334</v>
      </c>
      <c r="AV3" s="271" t="s">
        <v>329</v>
      </c>
      <c r="AW3" s="271" t="s">
        <v>335</v>
      </c>
      <c r="AX3" s="271" t="s">
        <v>335</v>
      </c>
      <c r="AY3" s="271" t="s">
        <v>327</v>
      </c>
      <c r="AZ3" s="271" t="s">
        <v>327</v>
      </c>
      <c r="BA3" s="271" t="s">
        <v>327</v>
      </c>
      <c r="BB3" s="271" t="s">
        <v>327</v>
      </c>
      <c r="BC3" s="271" t="s">
        <v>328</v>
      </c>
      <c r="BD3" s="271" t="s">
        <v>329</v>
      </c>
      <c r="BE3" s="271" t="s">
        <v>321</v>
      </c>
      <c r="BF3" s="271" t="s">
        <v>327</v>
      </c>
      <c r="BG3" s="271">
        <v>2022</v>
      </c>
      <c r="BH3" s="271">
        <v>2019</v>
      </c>
      <c r="BI3" s="271">
        <v>2020</v>
      </c>
      <c r="BJ3" s="271" t="s">
        <v>706</v>
      </c>
      <c r="BK3" s="339">
        <v>2015</v>
      </c>
    </row>
    <row r="4" spans="1:63" ht="38.25">
      <c r="A4" s="272" t="s">
        <v>708</v>
      </c>
      <c r="B4" s="106"/>
      <c r="C4" s="271" t="s">
        <v>709</v>
      </c>
      <c r="D4" s="271" t="s">
        <v>709</v>
      </c>
      <c r="E4" s="271" t="s">
        <v>710</v>
      </c>
      <c r="F4" s="271" t="s">
        <v>710</v>
      </c>
      <c r="G4" s="271" t="s">
        <v>709</v>
      </c>
      <c r="H4" s="271" t="s">
        <v>340</v>
      </c>
      <c r="I4" s="271" t="s">
        <v>709</v>
      </c>
      <c r="J4" s="271" t="s">
        <v>345</v>
      </c>
      <c r="K4" s="271" t="s">
        <v>345</v>
      </c>
      <c r="L4" s="271" t="s">
        <v>345</v>
      </c>
      <c r="M4" s="271" t="s">
        <v>340</v>
      </c>
      <c r="N4" s="271" t="s">
        <v>340</v>
      </c>
      <c r="O4" s="271" t="s">
        <v>345</v>
      </c>
      <c r="P4" s="271" t="s">
        <v>345</v>
      </c>
      <c r="Q4" s="271" t="s">
        <v>342</v>
      </c>
      <c r="R4" s="271" t="s">
        <v>343</v>
      </c>
      <c r="S4" s="271" t="s">
        <v>344</v>
      </c>
      <c r="T4" s="271" t="s">
        <v>340</v>
      </c>
      <c r="U4" s="271" t="s">
        <v>340</v>
      </c>
      <c r="V4" s="271" t="s">
        <v>340</v>
      </c>
      <c r="W4" s="271" t="s">
        <v>340</v>
      </c>
      <c r="X4" s="271" t="s">
        <v>340</v>
      </c>
      <c r="Y4" s="271" t="s">
        <v>340</v>
      </c>
      <c r="Z4" s="271" t="s">
        <v>345</v>
      </c>
      <c r="AA4" s="271" t="s">
        <v>346</v>
      </c>
      <c r="AB4" s="271" t="s">
        <v>711</v>
      </c>
      <c r="AC4" s="271" t="s">
        <v>711</v>
      </c>
      <c r="AD4" s="271" t="s">
        <v>348</v>
      </c>
      <c r="AE4" s="271" t="s">
        <v>340</v>
      </c>
      <c r="AF4" s="271" t="s">
        <v>340</v>
      </c>
      <c r="AG4" s="271" t="s">
        <v>340</v>
      </c>
      <c r="AH4" s="271" t="s">
        <v>340</v>
      </c>
      <c r="AI4" s="271" t="s">
        <v>349</v>
      </c>
      <c r="AJ4" s="271" t="s">
        <v>350</v>
      </c>
      <c r="AK4" s="271" t="s">
        <v>340</v>
      </c>
      <c r="AL4" s="271" t="s">
        <v>710</v>
      </c>
      <c r="AM4" s="271" t="s">
        <v>345</v>
      </c>
      <c r="AN4" s="271" t="s">
        <v>340</v>
      </c>
      <c r="AO4" s="271" t="s">
        <v>340</v>
      </c>
      <c r="AP4" s="271" t="s">
        <v>340</v>
      </c>
      <c r="AQ4" s="271" t="s">
        <v>340</v>
      </c>
      <c r="AR4" s="271" t="s">
        <v>340</v>
      </c>
      <c r="AS4" s="271" t="s">
        <v>345</v>
      </c>
      <c r="AT4" s="339" t="s">
        <v>712</v>
      </c>
      <c r="AU4" s="339" t="s">
        <v>340</v>
      </c>
      <c r="AV4" s="339" t="s">
        <v>710</v>
      </c>
      <c r="AW4" s="271" t="s">
        <v>709</v>
      </c>
      <c r="AX4" s="271" t="s">
        <v>709</v>
      </c>
      <c r="AY4" s="339" t="s">
        <v>340</v>
      </c>
      <c r="AZ4" s="339" t="s">
        <v>340</v>
      </c>
      <c r="BA4" s="339" t="s">
        <v>340</v>
      </c>
      <c r="BB4" s="339" t="s">
        <v>340</v>
      </c>
      <c r="BC4" s="339" t="s">
        <v>340</v>
      </c>
      <c r="BD4" s="339" t="s">
        <v>352</v>
      </c>
      <c r="BE4" s="339" t="s">
        <v>340</v>
      </c>
      <c r="BF4" s="339" t="s">
        <v>340</v>
      </c>
      <c r="BG4" s="339" t="s">
        <v>353</v>
      </c>
      <c r="BH4" s="339" t="s">
        <v>713</v>
      </c>
      <c r="BI4" s="339" t="s">
        <v>355</v>
      </c>
      <c r="BJ4" s="339" t="s">
        <v>710</v>
      </c>
      <c r="BK4" s="339" t="s">
        <v>710</v>
      </c>
    </row>
    <row r="5" spans="1:63">
      <c r="A5" s="168" t="s">
        <v>107</v>
      </c>
      <c r="B5" s="106" t="s">
        <v>108</v>
      </c>
      <c r="C5" s="278" t="s">
        <v>714</v>
      </c>
      <c r="D5" s="278" t="s">
        <v>714</v>
      </c>
      <c r="E5" s="278" t="s">
        <v>715</v>
      </c>
      <c r="F5" s="278" t="s">
        <v>715</v>
      </c>
      <c r="G5" s="278" t="s">
        <v>716</v>
      </c>
      <c r="H5" s="279" t="s">
        <v>426</v>
      </c>
      <c r="I5" s="278" t="s">
        <v>717</v>
      </c>
      <c r="J5" s="278" t="s">
        <v>718</v>
      </c>
      <c r="K5" s="278" t="s">
        <v>718</v>
      </c>
      <c r="L5" s="278" t="s">
        <v>719</v>
      </c>
      <c r="M5" s="279" t="s">
        <v>720</v>
      </c>
      <c r="N5" s="279" t="s">
        <v>720</v>
      </c>
      <c r="O5" s="280" t="s">
        <v>721</v>
      </c>
      <c r="P5" s="280" t="s">
        <v>722</v>
      </c>
      <c r="Q5" s="279" t="s">
        <v>723</v>
      </c>
      <c r="R5" s="278" t="s">
        <v>724</v>
      </c>
      <c r="S5" s="278" t="s">
        <v>724</v>
      </c>
      <c r="T5" s="278" t="s">
        <v>724</v>
      </c>
      <c r="U5" s="278" t="s">
        <v>724</v>
      </c>
      <c r="V5" s="278" t="s">
        <v>724</v>
      </c>
      <c r="W5" s="278" t="s">
        <v>724</v>
      </c>
      <c r="X5" s="278" t="s">
        <v>724</v>
      </c>
      <c r="Y5" s="278" t="s">
        <v>724</v>
      </c>
      <c r="Z5" s="278" t="s">
        <v>724</v>
      </c>
      <c r="AA5" s="343" t="s">
        <v>622</v>
      </c>
      <c r="AB5" s="343" t="s">
        <v>725</v>
      </c>
      <c r="AC5" s="343" t="s">
        <v>725</v>
      </c>
      <c r="AD5" s="284" t="s">
        <v>513</v>
      </c>
      <c r="AE5" s="343" t="s">
        <v>529</v>
      </c>
      <c r="AF5" s="284" t="s">
        <v>529</v>
      </c>
      <c r="AG5" s="284" t="s">
        <v>529</v>
      </c>
      <c r="AH5" s="278" t="s">
        <v>724</v>
      </c>
      <c r="AI5" s="278" t="s">
        <v>724</v>
      </c>
      <c r="AJ5" s="278" t="s">
        <v>724</v>
      </c>
      <c r="AK5" s="278" t="s">
        <v>724</v>
      </c>
      <c r="AL5" s="343" t="s">
        <v>717</v>
      </c>
      <c r="AM5" s="284" t="s">
        <v>426</v>
      </c>
      <c r="AN5" s="284" t="s">
        <v>426</v>
      </c>
      <c r="AO5" s="284" t="s">
        <v>426</v>
      </c>
      <c r="AP5" s="284" t="s">
        <v>559</v>
      </c>
      <c r="AQ5" s="284" t="s">
        <v>559</v>
      </c>
      <c r="AR5" s="284" t="s">
        <v>559</v>
      </c>
      <c r="AS5" s="284" t="s">
        <v>601</v>
      </c>
      <c r="AT5" s="278" t="s">
        <v>724</v>
      </c>
      <c r="AU5" s="284" t="s">
        <v>513</v>
      </c>
      <c r="AV5" s="284" t="s">
        <v>726</v>
      </c>
      <c r="AW5" s="284" t="s">
        <v>622</v>
      </c>
      <c r="AX5" s="284" t="s">
        <v>622</v>
      </c>
      <c r="AY5" s="284" t="s">
        <v>634</v>
      </c>
      <c r="AZ5" s="284" t="s">
        <v>634</v>
      </c>
      <c r="BA5" s="284" t="s">
        <v>634</v>
      </c>
      <c r="BB5" s="284" t="s">
        <v>634</v>
      </c>
      <c r="BC5" s="278" t="s">
        <v>724</v>
      </c>
      <c r="BD5" s="278" t="s">
        <v>724</v>
      </c>
      <c r="BE5" s="278" t="s">
        <v>727</v>
      </c>
      <c r="BF5" s="278" t="s">
        <v>727</v>
      </c>
      <c r="BG5" s="284" t="s">
        <v>728</v>
      </c>
      <c r="BH5" s="284" t="s">
        <v>729</v>
      </c>
      <c r="BI5" s="284" t="s">
        <v>730</v>
      </c>
      <c r="BJ5" s="278" t="s">
        <v>724</v>
      </c>
      <c r="BK5" s="281" t="s">
        <v>731</v>
      </c>
    </row>
    <row r="6" spans="1:63">
      <c r="A6" s="168" t="s">
        <v>93</v>
      </c>
      <c r="B6" s="106" t="s">
        <v>94</v>
      </c>
      <c r="C6" s="278" t="s">
        <v>714</v>
      </c>
      <c r="D6" s="278" t="s">
        <v>714</v>
      </c>
      <c r="E6" s="278" t="s">
        <v>715</v>
      </c>
      <c r="F6" s="278" t="s">
        <v>715</v>
      </c>
      <c r="G6" s="278" t="s">
        <v>716</v>
      </c>
      <c r="H6" s="279" t="s">
        <v>426</v>
      </c>
      <c r="I6" s="278" t="s">
        <v>717</v>
      </c>
      <c r="J6" s="278" t="s">
        <v>718</v>
      </c>
      <c r="K6" s="278" t="s">
        <v>718</v>
      </c>
      <c r="L6" s="278" t="s">
        <v>719</v>
      </c>
      <c r="M6" s="279" t="s">
        <v>720</v>
      </c>
      <c r="N6" s="279" t="s">
        <v>720</v>
      </c>
      <c r="O6" s="280" t="s">
        <v>721</v>
      </c>
      <c r="P6" s="280" t="s">
        <v>722</v>
      </c>
      <c r="Q6" s="279" t="s">
        <v>723</v>
      </c>
      <c r="R6" s="278" t="s">
        <v>724</v>
      </c>
      <c r="S6" s="278" t="s">
        <v>724</v>
      </c>
      <c r="T6" s="278" t="s">
        <v>724</v>
      </c>
      <c r="U6" s="278" t="s">
        <v>724</v>
      </c>
      <c r="V6" s="278" t="s">
        <v>724</v>
      </c>
      <c r="W6" s="278" t="s">
        <v>724</v>
      </c>
      <c r="X6" s="278" t="s">
        <v>724</v>
      </c>
      <c r="Y6" s="278" t="s">
        <v>724</v>
      </c>
      <c r="Z6" s="278" t="s">
        <v>724</v>
      </c>
      <c r="AA6" s="343" t="s">
        <v>622</v>
      </c>
      <c r="AB6" s="343" t="s">
        <v>725</v>
      </c>
      <c r="AC6" s="343" t="s">
        <v>725</v>
      </c>
      <c r="AD6" s="284" t="s">
        <v>513</v>
      </c>
      <c r="AE6" s="343" t="s">
        <v>529</v>
      </c>
      <c r="AF6" s="284" t="s">
        <v>529</v>
      </c>
      <c r="AG6" s="284" t="s">
        <v>529</v>
      </c>
      <c r="AH6" s="278" t="s">
        <v>724</v>
      </c>
      <c r="AI6" s="278" t="s">
        <v>724</v>
      </c>
      <c r="AJ6" s="278" t="s">
        <v>724</v>
      </c>
      <c r="AK6" s="278" t="s">
        <v>724</v>
      </c>
      <c r="AL6" s="343" t="s">
        <v>717</v>
      </c>
      <c r="AM6" s="284" t="s">
        <v>426</v>
      </c>
      <c r="AN6" s="284" t="s">
        <v>426</v>
      </c>
      <c r="AO6" s="284" t="s">
        <v>426</v>
      </c>
      <c r="AP6" s="284" t="s">
        <v>559</v>
      </c>
      <c r="AQ6" s="284" t="s">
        <v>559</v>
      </c>
      <c r="AR6" s="284" t="s">
        <v>559</v>
      </c>
      <c r="AS6" s="284" t="s">
        <v>601</v>
      </c>
      <c r="AT6" s="278" t="s">
        <v>724</v>
      </c>
      <c r="AU6" s="284" t="s">
        <v>513</v>
      </c>
      <c r="AV6" s="284" t="s">
        <v>726</v>
      </c>
      <c r="AW6" s="284" t="s">
        <v>622</v>
      </c>
      <c r="AX6" s="284" t="s">
        <v>622</v>
      </c>
      <c r="AY6" s="284" t="s">
        <v>634</v>
      </c>
      <c r="AZ6" s="284" t="s">
        <v>634</v>
      </c>
      <c r="BA6" s="284" t="s">
        <v>634</v>
      </c>
      <c r="BB6" s="284" t="s">
        <v>634</v>
      </c>
      <c r="BC6" s="278" t="s">
        <v>724</v>
      </c>
      <c r="BD6" s="278" t="s">
        <v>724</v>
      </c>
      <c r="BE6" s="278" t="s">
        <v>727</v>
      </c>
      <c r="BF6" s="278" t="s">
        <v>727</v>
      </c>
      <c r="BG6" s="284" t="s">
        <v>728</v>
      </c>
      <c r="BH6" s="284" t="s">
        <v>729</v>
      </c>
      <c r="BI6" s="284" t="s">
        <v>730</v>
      </c>
      <c r="BJ6" s="278" t="s">
        <v>724</v>
      </c>
      <c r="BK6" s="281" t="s">
        <v>731</v>
      </c>
    </row>
    <row r="7" spans="1:63">
      <c r="A7" s="168" t="s">
        <v>85</v>
      </c>
      <c r="B7" s="106" t="s">
        <v>86</v>
      </c>
      <c r="C7" s="278" t="s">
        <v>714</v>
      </c>
      <c r="D7" s="278" t="s">
        <v>714</v>
      </c>
      <c r="E7" s="278" t="s">
        <v>715</v>
      </c>
      <c r="F7" s="278" t="s">
        <v>715</v>
      </c>
      <c r="G7" s="278" t="s">
        <v>716</v>
      </c>
      <c r="H7" s="279" t="s">
        <v>426</v>
      </c>
      <c r="I7" s="278" t="s">
        <v>717</v>
      </c>
      <c r="J7" s="278" t="s">
        <v>718</v>
      </c>
      <c r="K7" s="278" t="s">
        <v>718</v>
      </c>
      <c r="L7" s="278" t="s">
        <v>719</v>
      </c>
      <c r="M7" s="279" t="s">
        <v>720</v>
      </c>
      <c r="N7" s="279" t="s">
        <v>720</v>
      </c>
      <c r="O7" s="280" t="s">
        <v>721</v>
      </c>
      <c r="P7" s="280" t="s">
        <v>722</v>
      </c>
      <c r="Q7" s="279" t="s">
        <v>723</v>
      </c>
      <c r="R7" s="278" t="s">
        <v>724</v>
      </c>
      <c r="S7" s="278" t="s">
        <v>724</v>
      </c>
      <c r="T7" s="278" t="s">
        <v>724</v>
      </c>
      <c r="U7" s="278" t="s">
        <v>724</v>
      </c>
      <c r="V7" s="278" t="s">
        <v>724</v>
      </c>
      <c r="W7" s="278" t="s">
        <v>724</v>
      </c>
      <c r="X7" s="278" t="s">
        <v>724</v>
      </c>
      <c r="Y7" s="278" t="s">
        <v>724</v>
      </c>
      <c r="Z7" s="278" t="s">
        <v>724</v>
      </c>
      <c r="AA7" s="343" t="s">
        <v>622</v>
      </c>
      <c r="AB7" s="343" t="s">
        <v>725</v>
      </c>
      <c r="AC7" s="343" t="s">
        <v>725</v>
      </c>
      <c r="AD7" s="284" t="s">
        <v>513</v>
      </c>
      <c r="AE7" s="343" t="s">
        <v>529</v>
      </c>
      <c r="AF7" s="284" t="s">
        <v>529</v>
      </c>
      <c r="AG7" s="284" t="s">
        <v>529</v>
      </c>
      <c r="AH7" s="278" t="s">
        <v>724</v>
      </c>
      <c r="AI7" s="278" t="s">
        <v>724</v>
      </c>
      <c r="AJ7" s="278" t="s">
        <v>724</v>
      </c>
      <c r="AK7" s="278" t="s">
        <v>724</v>
      </c>
      <c r="AL7" s="343" t="s">
        <v>717</v>
      </c>
      <c r="AM7" s="284" t="s">
        <v>426</v>
      </c>
      <c r="AN7" s="284" t="s">
        <v>426</v>
      </c>
      <c r="AO7" s="284" t="s">
        <v>426</v>
      </c>
      <c r="AP7" s="284" t="s">
        <v>559</v>
      </c>
      <c r="AQ7" s="284" t="s">
        <v>559</v>
      </c>
      <c r="AR7" s="284" t="s">
        <v>559</v>
      </c>
      <c r="AS7" s="284" t="s">
        <v>601</v>
      </c>
      <c r="AT7" s="278" t="s">
        <v>724</v>
      </c>
      <c r="AU7" s="284" t="s">
        <v>513</v>
      </c>
      <c r="AV7" s="284" t="s">
        <v>726</v>
      </c>
      <c r="AW7" s="284" t="s">
        <v>622</v>
      </c>
      <c r="AX7" s="284" t="s">
        <v>622</v>
      </c>
      <c r="AY7" s="284" t="s">
        <v>634</v>
      </c>
      <c r="AZ7" s="284" t="s">
        <v>634</v>
      </c>
      <c r="BA7" s="284" t="s">
        <v>634</v>
      </c>
      <c r="BB7" s="284" t="s">
        <v>634</v>
      </c>
      <c r="BC7" s="278" t="s">
        <v>724</v>
      </c>
      <c r="BD7" s="278" t="s">
        <v>724</v>
      </c>
      <c r="BE7" s="278" t="s">
        <v>727</v>
      </c>
      <c r="BF7" s="278" t="s">
        <v>727</v>
      </c>
      <c r="BG7" s="284" t="s">
        <v>728</v>
      </c>
      <c r="BH7" s="284" t="s">
        <v>729</v>
      </c>
      <c r="BI7" s="284" t="s">
        <v>730</v>
      </c>
      <c r="BJ7" s="278" t="s">
        <v>724</v>
      </c>
      <c r="BK7" s="281" t="s">
        <v>731</v>
      </c>
    </row>
    <row r="8" spans="1:63">
      <c r="A8" s="168" t="s">
        <v>115</v>
      </c>
      <c r="B8" s="106" t="s">
        <v>116</v>
      </c>
      <c r="C8" s="278" t="s">
        <v>714</v>
      </c>
      <c r="D8" s="278" t="s">
        <v>714</v>
      </c>
      <c r="E8" s="278" t="s">
        <v>715</v>
      </c>
      <c r="F8" s="278" t="s">
        <v>715</v>
      </c>
      <c r="G8" s="278" t="s">
        <v>716</v>
      </c>
      <c r="H8" s="279" t="s">
        <v>426</v>
      </c>
      <c r="I8" s="278" t="s">
        <v>717</v>
      </c>
      <c r="J8" s="278" t="s">
        <v>718</v>
      </c>
      <c r="K8" s="278" t="s">
        <v>718</v>
      </c>
      <c r="L8" s="278" t="s">
        <v>719</v>
      </c>
      <c r="M8" s="279" t="s">
        <v>720</v>
      </c>
      <c r="N8" s="279" t="s">
        <v>720</v>
      </c>
      <c r="O8" s="280" t="s">
        <v>721</v>
      </c>
      <c r="P8" s="280" t="s">
        <v>722</v>
      </c>
      <c r="Q8" s="279" t="s">
        <v>723</v>
      </c>
      <c r="R8" s="278" t="s">
        <v>724</v>
      </c>
      <c r="S8" s="278" t="s">
        <v>724</v>
      </c>
      <c r="T8" s="278" t="s">
        <v>724</v>
      </c>
      <c r="U8" s="278" t="s">
        <v>724</v>
      </c>
      <c r="V8" s="278" t="s">
        <v>724</v>
      </c>
      <c r="W8" s="278" t="s">
        <v>724</v>
      </c>
      <c r="X8" s="278" t="s">
        <v>724</v>
      </c>
      <c r="Y8" s="278" t="s">
        <v>724</v>
      </c>
      <c r="Z8" s="278" t="s">
        <v>724</v>
      </c>
      <c r="AA8" s="343" t="s">
        <v>622</v>
      </c>
      <c r="AB8" s="343" t="s">
        <v>725</v>
      </c>
      <c r="AC8" s="343" t="s">
        <v>725</v>
      </c>
      <c r="AD8" s="284" t="s">
        <v>513</v>
      </c>
      <c r="AE8" s="343" t="s">
        <v>529</v>
      </c>
      <c r="AF8" s="284" t="s">
        <v>529</v>
      </c>
      <c r="AG8" s="284" t="s">
        <v>529</v>
      </c>
      <c r="AH8" s="278" t="s">
        <v>724</v>
      </c>
      <c r="AI8" s="278" t="s">
        <v>724</v>
      </c>
      <c r="AJ8" s="278" t="s">
        <v>724</v>
      </c>
      <c r="AK8" s="278" t="s">
        <v>724</v>
      </c>
      <c r="AL8" s="343" t="s">
        <v>717</v>
      </c>
      <c r="AM8" s="284" t="s">
        <v>426</v>
      </c>
      <c r="AN8" s="284" t="s">
        <v>426</v>
      </c>
      <c r="AO8" s="284" t="s">
        <v>426</v>
      </c>
      <c r="AP8" s="284" t="s">
        <v>559</v>
      </c>
      <c r="AQ8" s="284" t="s">
        <v>559</v>
      </c>
      <c r="AR8" s="284" t="s">
        <v>559</v>
      </c>
      <c r="AS8" s="284" t="s">
        <v>601</v>
      </c>
      <c r="AT8" s="278" t="s">
        <v>724</v>
      </c>
      <c r="AU8" s="284" t="s">
        <v>513</v>
      </c>
      <c r="AV8" s="284" t="s">
        <v>726</v>
      </c>
      <c r="AW8" s="284" t="s">
        <v>622</v>
      </c>
      <c r="AX8" s="284" t="s">
        <v>622</v>
      </c>
      <c r="AY8" s="284" t="s">
        <v>634</v>
      </c>
      <c r="AZ8" s="284" t="s">
        <v>634</v>
      </c>
      <c r="BA8" s="284" t="s">
        <v>634</v>
      </c>
      <c r="BB8" s="284" t="s">
        <v>634</v>
      </c>
      <c r="BC8" s="278" t="s">
        <v>724</v>
      </c>
      <c r="BD8" s="278" t="s">
        <v>724</v>
      </c>
      <c r="BE8" s="278" t="s">
        <v>727</v>
      </c>
      <c r="BF8" s="278" t="s">
        <v>727</v>
      </c>
      <c r="BG8" s="284" t="s">
        <v>728</v>
      </c>
      <c r="BH8" s="284" t="s">
        <v>729</v>
      </c>
      <c r="BI8" s="284" t="s">
        <v>730</v>
      </c>
      <c r="BJ8" s="278" t="s">
        <v>724</v>
      </c>
      <c r="BK8" s="281" t="s">
        <v>731</v>
      </c>
    </row>
    <row r="9" spans="1:63">
      <c r="A9" s="168" t="s">
        <v>117</v>
      </c>
      <c r="B9" s="106" t="s">
        <v>118</v>
      </c>
      <c r="C9" s="278" t="s">
        <v>714</v>
      </c>
      <c r="D9" s="278" t="s">
        <v>714</v>
      </c>
      <c r="E9" s="278" t="s">
        <v>715</v>
      </c>
      <c r="F9" s="278" t="s">
        <v>715</v>
      </c>
      <c r="G9" s="278" t="s">
        <v>716</v>
      </c>
      <c r="H9" s="279" t="s">
        <v>426</v>
      </c>
      <c r="I9" s="278" t="s">
        <v>717</v>
      </c>
      <c r="J9" s="278" t="s">
        <v>718</v>
      </c>
      <c r="K9" s="278" t="s">
        <v>718</v>
      </c>
      <c r="L9" s="278" t="s">
        <v>719</v>
      </c>
      <c r="M9" s="279" t="s">
        <v>720</v>
      </c>
      <c r="N9" s="279" t="s">
        <v>720</v>
      </c>
      <c r="O9" s="280" t="s">
        <v>721</v>
      </c>
      <c r="P9" s="280" t="s">
        <v>722</v>
      </c>
      <c r="Q9" s="279" t="s">
        <v>723</v>
      </c>
      <c r="R9" s="278" t="s">
        <v>724</v>
      </c>
      <c r="S9" s="278" t="s">
        <v>724</v>
      </c>
      <c r="T9" s="278" t="s">
        <v>724</v>
      </c>
      <c r="U9" s="278" t="s">
        <v>724</v>
      </c>
      <c r="V9" s="278" t="s">
        <v>724</v>
      </c>
      <c r="W9" s="278" t="s">
        <v>724</v>
      </c>
      <c r="X9" s="278" t="s">
        <v>724</v>
      </c>
      <c r="Y9" s="278" t="s">
        <v>724</v>
      </c>
      <c r="Z9" s="278" t="s">
        <v>724</v>
      </c>
      <c r="AA9" s="343" t="s">
        <v>622</v>
      </c>
      <c r="AB9" s="343" t="s">
        <v>725</v>
      </c>
      <c r="AC9" s="343" t="s">
        <v>725</v>
      </c>
      <c r="AD9" s="284" t="s">
        <v>513</v>
      </c>
      <c r="AE9" s="343" t="s">
        <v>529</v>
      </c>
      <c r="AF9" s="284" t="s">
        <v>529</v>
      </c>
      <c r="AG9" s="284" t="s">
        <v>529</v>
      </c>
      <c r="AH9" s="278" t="s">
        <v>724</v>
      </c>
      <c r="AI9" s="278" t="s">
        <v>724</v>
      </c>
      <c r="AJ9" s="278" t="s">
        <v>724</v>
      </c>
      <c r="AK9" s="278" t="s">
        <v>724</v>
      </c>
      <c r="AL9" s="343" t="s">
        <v>717</v>
      </c>
      <c r="AM9" s="284" t="s">
        <v>426</v>
      </c>
      <c r="AN9" s="284" t="s">
        <v>426</v>
      </c>
      <c r="AO9" s="284" t="s">
        <v>426</v>
      </c>
      <c r="AP9" s="284" t="s">
        <v>559</v>
      </c>
      <c r="AQ9" s="284" t="s">
        <v>559</v>
      </c>
      <c r="AR9" s="284" t="s">
        <v>559</v>
      </c>
      <c r="AS9" s="284" t="s">
        <v>601</v>
      </c>
      <c r="AT9" s="278" t="s">
        <v>724</v>
      </c>
      <c r="AU9" s="284" t="s">
        <v>513</v>
      </c>
      <c r="AV9" s="284" t="s">
        <v>726</v>
      </c>
      <c r="AW9" s="284" t="s">
        <v>622</v>
      </c>
      <c r="AX9" s="284" t="s">
        <v>622</v>
      </c>
      <c r="AY9" s="284" t="s">
        <v>634</v>
      </c>
      <c r="AZ9" s="284" t="s">
        <v>634</v>
      </c>
      <c r="BA9" s="284" t="s">
        <v>634</v>
      </c>
      <c r="BB9" s="284" t="s">
        <v>634</v>
      </c>
      <c r="BC9" s="278" t="s">
        <v>724</v>
      </c>
      <c r="BD9" s="278" t="s">
        <v>724</v>
      </c>
      <c r="BE9" s="278" t="s">
        <v>727</v>
      </c>
      <c r="BF9" s="278" t="s">
        <v>727</v>
      </c>
      <c r="BG9" s="284" t="s">
        <v>728</v>
      </c>
      <c r="BH9" s="284" t="s">
        <v>729</v>
      </c>
      <c r="BI9" s="284" t="s">
        <v>730</v>
      </c>
      <c r="BJ9" s="278" t="s">
        <v>724</v>
      </c>
      <c r="BK9" s="281" t="s">
        <v>731</v>
      </c>
    </row>
    <row r="10" spans="1:63">
      <c r="A10" s="168" t="s">
        <v>95</v>
      </c>
      <c r="B10" s="106" t="s">
        <v>96</v>
      </c>
      <c r="C10" s="278" t="s">
        <v>714</v>
      </c>
      <c r="D10" s="278" t="s">
        <v>714</v>
      </c>
      <c r="E10" s="278" t="s">
        <v>715</v>
      </c>
      <c r="F10" s="278" t="s">
        <v>715</v>
      </c>
      <c r="G10" s="278" t="s">
        <v>716</v>
      </c>
      <c r="H10" s="279" t="s">
        <v>426</v>
      </c>
      <c r="I10" s="278" t="s">
        <v>717</v>
      </c>
      <c r="J10" s="278" t="s">
        <v>718</v>
      </c>
      <c r="K10" s="278" t="s">
        <v>718</v>
      </c>
      <c r="L10" s="278" t="s">
        <v>719</v>
      </c>
      <c r="M10" s="279" t="s">
        <v>720</v>
      </c>
      <c r="N10" s="279" t="s">
        <v>720</v>
      </c>
      <c r="O10" s="280" t="s">
        <v>721</v>
      </c>
      <c r="P10" s="280" t="s">
        <v>722</v>
      </c>
      <c r="Q10" s="279" t="s">
        <v>723</v>
      </c>
      <c r="R10" s="278" t="s">
        <v>724</v>
      </c>
      <c r="S10" s="278" t="s">
        <v>724</v>
      </c>
      <c r="T10" s="278" t="s">
        <v>724</v>
      </c>
      <c r="U10" s="278" t="s">
        <v>724</v>
      </c>
      <c r="V10" s="278" t="s">
        <v>724</v>
      </c>
      <c r="W10" s="278" t="s">
        <v>724</v>
      </c>
      <c r="X10" s="278" t="s">
        <v>724</v>
      </c>
      <c r="Y10" s="278" t="s">
        <v>724</v>
      </c>
      <c r="Z10" s="278" t="s">
        <v>724</v>
      </c>
      <c r="AA10" s="343" t="s">
        <v>622</v>
      </c>
      <c r="AB10" s="343" t="s">
        <v>725</v>
      </c>
      <c r="AC10" s="343" t="s">
        <v>725</v>
      </c>
      <c r="AD10" s="284" t="s">
        <v>513</v>
      </c>
      <c r="AE10" s="343" t="s">
        <v>529</v>
      </c>
      <c r="AF10" s="284" t="s">
        <v>529</v>
      </c>
      <c r="AG10" s="284" t="s">
        <v>529</v>
      </c>
      <c r="AH10" s="278" t="s">
        <v>724</v>
      </c>
      <c r="AI10" s="278" t="s">
        <v>724</v>
      </c>
      <c r="AJ10" s="278" t="s">
        <v>724</v>
      </c>
      <c r="AK10" s="278" t="s">
        <v>724</v>
      </c>
      <c r="AL10" s="343" t="s">
        <v>717</v>
      </c>
      <c r="AM10" s="284" t="s">
        <v>426</v>
      </c>
      <c r="AN10" s="284" t="s">
        <v>426</v>
      </c>
      <c r="AO10" s="284" t="s">
        <v>426</v>
      </c>
      <c r="AP10" s="284" t="s">
        <v>559</v>
      </c>
      <c r="AQ10" s="284" t="s">
        <v>559</v>
      </c>
      <c r="AR10" s="284" t="s">
        <v>559</v>
      </c>
      <c r="AS10" s="284" t="s">
        <v>601</v>
      </c>
      <c r="AT10" s="278" t="s">
        <v>724</v>
      </c>
      <c r="AU10" s="284" t="s">
        <v>513</v>
      </c>
      <c r="AV10" s="284" t="s">
        <v>726</v>
      </c>
      <c r="AW10" s="284" t="s">
        <v>622</v>
      </c>
      <c r="AX10" s="284" t="s">
        <v>622</v>
      </c>
      <c r="AY10" s="284" t="s">
        <v>634</v>
      </c>
      <c r="AZ10" s="284" t="s">
        <v>634</v>
      </c>
      <c r="BA10" s="284" t="s">
        <v>634</v>
      </c>
      <c r="BB10" s="284" t="s">
        <v>634</v>
      </c>
      <c r="BC10" s="278" t="s">
        <v>724</v>
      </c>
      <c r="BD10" s="278" t="s">
        <v>724</v>
      </c>
      <c r="BE10" s="278" t="s">
        <v>727</v>
      </c>
      <c r="BF10" s="278" t="s">
        <v>727</v>
      </c>
      <c r="BG10" s="284" t="s">
        <v>728</v>
      </c>
      <c r="BH10" s="284" t="s">
        <v>729</v>
      </c>
      <c r="BI10" s="284" t="s">
        <v>730</v>
      </c>
      <c r="BJ10" s="278" t="s">
        <v>724</v>
      </c>
      <c r="BK10" s="281" t="s">
        <v>731</v>
      </c>
    </row>
    <row r="11" spans="1:63">
      <c r="A11" s="168" t="s">
        <v>97</v>
      </c>
      <c r="B11" s="106" t="s">
        <v>98</v>
      </c>
      <c r="C11" s="278" t="s">
        <v>714</v>
      </c>
      <c r="D11" s="278" t="s">
        <v>714</v>
      </c>
      <c r="E11" s="278" t="s">
        <v>715</v>
      </c>
      <c r="F11" s="278" t="s">
        <v>715</v>
      </c>
      <c r="G11" s="278" t="s">
        <v>716</v>
      </c>
      <c r="H11" s="279" t="s">
        <v>426</v>
      </c>
      <c r="I11" s="278" t="s">
        <v>717</v>
      </c>
      <c r="J11" s="278" t="s">
        <v>718</v>
      </c>
      <c r="K11" s="278" t="s">
        <v>718</v>
      </c>
      <c r="L11" s="278" t="s">
        <v>719</v>
      </c>
      <c r="M11" s="279" t="s">
        <v>720</v>
      </c>
      <c r="N11" s="279" t="s">
        <v>720</v>
      </c>
      <c r="O11" s="280" t="s">
        <v>721</v>
      </c>
      <c r="P11" s="280" t="s">
        <v>722</v>
      </c>
      <c r="Q11" s="279" t="s">
        <v>723</v>
      </c>
      <c r="R11" s="278" t="s">
        <v>724</v>
      </c>
      <c r="S11" s="278" t="s">
        <v>724</v>
      </c>
      <c r="T11" s="278" t="s">
        <v>724</v>
      </c>
      <c r="U11" s="278" t="s">
        <v>724</v>
      </c>
      <c r="V11" s="278" t="s">
        <v>724</v>
      </c>
      <c r="W11" s="278" t="s">
        <v>724</v>
      </c>
      <c r="X11" s="278" t="s">
        <v>724</v>
      </c>
      <c r="Y11" s="278" t="s">
        <v>724</v>
      </c>
      <c r="Z11" s="278" t="s">
        <v>724</v>
      </c>
      <c r="AA11" s="343" t="s">
        <v>622</v>
      </c>
      <c r="AB11" s="343" t="s">
        <v>725</v>
      </c>
      <c r="AC11" s="343" t="s">
        <v>725</v>
      </c>
      <c r="AD11" s="284" t="s">
        <v>513</v>
      </c>
      <c r="AE11" s="343" t="s">
        <v>529</v>
      </c>
      <c r="AF11" s="284" t="s">
        <v>529</v>
      </c>
      <c r="AG11" s="284" t="s">
        <v>529</v>
      </c>
      <c r="AH11" s="278" t="s">
        <v>724</v>
      </c>
      <c r="AI11" s="278" t="s">
        <v>724</v>
      </c>
      <c r="AJ11" s="278" t="s">
        <v>724</v>
      </c>
      <c r="AK11" s="278" t="s">
        <v>724</v>
      </c>
      <c r="AL11" s="343" t="s">
        <v>717</v>
      </c>
      <c r="AM11" s="284" t="s">
        <v>426</v>
      </c>
      <c r="AN11" s="284" t="s">
        <v>426</v>
      </c>
      <c r="AO11" s="284" t="s">
        <v>426</v>
      </c>
      <c r="AP11" s="284" t="s">
        <v>559</v>
      </c>
      <c r="AQ11" s="284" t="s">
        <v>559</v>
      </c>
      <c r="AR11" s="284" t="s">
        <v>559</v>
      </c>
      <c r="AS11" s="284" t="s">
        <v>601</v>
      </c>
      <c r="AT11" s="278" t="s">
        <v>724</v>
      </c>
      <c r="AU11" s="284" t="s">
        <v>513</v>
      </c>
      <c r="AV11" s="284" t="s">
        <v>726</v>
      </c>
      <c r="AW11" s="284" t="s">
        <v>622</v>
      </c>
      <c r="AX11" s="284" t="s">
        <v>622</v>
      </c>
      <c r="AY11" s="284" t="s">
        <v>634</v>
      </c>
      <c r="AZ11" s="284" t="s">
        <v>634</v>
      </c>
      <c r="BA11" s="284" t="s">
        <v>634</v>
      </c>
      <c r="BB11" s="284" t="s">
        <v>634</v>
      </c>
      <c r="BC11" s="278" t="s">
        <v>724</v>
      </c>
      <c r="BD11" s="278" t="s">
        <v>724</v>
      </c>
      <c r="BE11" s="278" t="s">
        <v>727</v>
      </c>
      <c r="BF11" s="278" t="s">
        <v>727</v>
      </c>
      <c r="BG11" s="284" t="s">
        <v>728</v>
      </c>
      <c r="BH11" s="284" t="s">
        <v>729</v>
      </c>
      <c r="BI11" s="284" t="s">
        <v>730</v>
      </c>
      <c r="BJ11" s="278" t="s">
        <v>724</v>
      </c>
      <c r="BK11" s="281" t="s">
        <v>731</v>
      </c>
    </row>
    <row r="12" spans="1:63">
      <c r="A12" s="168" t="s">
        <v>109</v>
      </c>
      <c r="B12" s="106" t="s">
        <v>110</v>
      </c>
      <c r="C12" s="278" t="s">
        <v>714</v>
      </c>
      <c r="D12" s="278" t="s">
        <v>714</v>
      </c>
      <c r="E12" s="278" t="s">
        <v>715</v>
      </c>
      <c r="F12" s="278" t="s">
        <v>715</v>
      </c>
      <c r="G12" s="278" t="s">
        <v>716</v>
      </c>
      <c r="H12" s="279" t="s">
        <v>426</v>
      </c>
      <c r="I12" s="278" t="s">
        <v>717</v>
      </c>
      <c r="J12" s="278" t="s">
        <v>718</v>
      </c>
      <c r="K12" s="278" t="s">
        <v>718</v>
      </c>
      <c r="L12" s="278" t="s">
        <v>719</v>
      </c>
      <c r="M12" s="279" t="s">
        <v>720</v>
      </c>
      <c r="N12" s="279" t="s">
        <v>720</v>
      </c>
      <c r="O12" s="280" t="s">
        <v>721</v>
      </c>
      <c r="P12" s="280" t="s">
        <v>722</v>
      </c>
      <c r="Q12" s="279" t="s">
        <v>723</v>
      </c>
      <c r="R12" s="278" t="s">
        <v>724</v>
      </c>
      <c r="S12" s="278" t="s">
        <v>724</v>
      </c>
      <c r="T12" s="278" t="s">
        <v>724</v>
      </c>
      <c r="U12" s="278" t="s">
        <v>724</v>
      </c>
      <c r="V12" s="278" t="s">
        <v>724</v>
      </c>
      <c r="W12" s="278" t="s">
        <v>724</v>
      </c>
      <c r="X12" s="278" t="s">
        <v>724</v>
      </c>
      <c r="Y12" s="278" t="s">
        <v>724</v>
      </c>
      <c r="Z12" s="278" t="s">
        <v>724</v>
      </c>
      <c r="AA12" s="343" t="s">
        <v>622</v>
      </c>
      <c r="AB12" s="343" t="s">
        <v>725</v>
      </c>
      <c r="AC12" s="343" t="s">
        <v>725</v>
      </c>
      <c r="AD12" s="284" t="s">
        <v>513</v>
      </c>
      <c r="AE12" s="343" t="s">
        <v>529</v>
      </c>
      <c r="AF12" s="284" t="s">
        <v>529</v>
      </c>
      <c r="AG12" s="284" t="s">
        <v>529</v>
      </c>
      <c r="AH12" s="278" t="s">
        <v>724</v>
      </c>
      <c r="AI12" s="278" t="s">
        <v>724</v>
      </c>
      <c r="AJ12" s="278" t="s">
        <v>724</v>
      </c>
      <c r="AK12" s="278" t="s">
        <v>724</v>
      </c>
      <c r="AL12" s="343" t="s">
        <v>717</v>
      </c>
      <c r="AM12" s="284" t="s">
        <v>426</v>
      </c>
      <c r="AN12" s="284" t="s">
        <v>426</v>
      </c>
      <c r="AO12" s="284" t="s">
        <v>426</v>
      </c>
      <c r="AP12" s="284" t="s">
        <v>559</v>
      </c>
      <c r="AQ12" s="284" t="s">
        <v>559</v>
      </c>
      <c r="AR12" s="284" t="s">
        <v>559</v>
      </c>
      <c r="AS12" s="284" t="s">
        <v>601</v>
      </c>
      <c r="AT12" s="278" t="s">
        <v>724</v>
      </c>
      <c r="AU12" s="284" t="s">
        <v>513</v>
      </c>
      <c r="AV12" s="284" t="s">
        <v>726</v>
      </c>
      <c r="AW12" s="284" t="s">
        <v>622</v>
      </c>
      <c r="AX12" s="284" t="s">
        <v>622</v>
      </c>
      <c r="AY12" s="284" t="s">
        <v>634</v>
      </c>
      <c r="AZ12" s="284" t="s">
        <v>634</v>
      </c>
      <c r="BA12" s="284" t="s">
        <v>634</v>
      </c>
      <c r="BB12" s="284" t="s">
        <v>634</v>
      </c>
      <c r="BC12" s="278" t="s">
        <v>724</v>
      </c>
      <c r="BD12" s="278" t="s">
        <v>724</v>
      </c>
      <c r="BE12" s="278" t="s">
        <v>727</v>
      </c>
      <c r="BF12" s="278" t="s">
        <v>727</v>
      </c>
      <c r="BG12" s="284" t="s">
        <v>728</v>
      </c>
      <c r="BH12" s="284" t="s">
        <v>729</v>
      </c>
      <c r="BI12" s="284" t="s">
        <v>730</v>
      </c>
      <c r="BJ12" s="278" t="s">
        <v>724</v>
      </c>
      <c r="BK12" s="281" t="s">
        <v>731</v>
      </c>
    </row>
    <row r="13" spans="1:63">
      <c r="A13" s="168" t="s">
        <v>89</v>
      </c>
      <c r="B13" s="106" t="s">
        <v>90</v>
      </c>
      <c r="C13" s="278" t="s">
        <v>714</v>
      </c>
      <c r="D13" s="278" t="s">
        <v>714</v>
      </c>
      <c r="E13" s="278" t="s">
        <v>715</v>
      </c>
      <c r="F13" s="278" t="s">
        <v>715</v>
      </c>
      <c r="G13" s="278" t="s">
        <v>716</v>
      </c>
      <c r="H13" s="279" t="s">
        <v>426</v>
      </c>
      <c r="I13" s="278" t="s">
        <v>717</v>
      </c>
      <c r="J13" s="278" t="s">
        <v>718</v>
      </c>
      <c r="K13" s="278" t="s">
        <v>718</v>
      </c>
      <c r="L13" s="278" t="s">
        <v>719</v>
      </c>
      <c r="M13" s="279" t="s">
        <v>720</v>
      </c>
      <c r="N13" s="279" t="s">
        <v>720</v>
      </c>
      <c r="O13" s="280" t="s">
        <v>721</v>
      </c>
      <c r="P13" s="280" t="s">
        <v>722</v>
      </c>
      <c r="Q13" s="279" t="s">
        <v>723</v>
      </c>
      <c r="R13" s="278" t="s">
        <v>724</v>
      </c>
      <c r="S13" s="278" t="s">
        <v>724</v>
      </c>
      <c r="T13" s="278" t="s">
        <v>724</v>
      </c>
      <c r="U13" s="278" t="s">
        <v>724</v>
      </c>
      <c r="V13" s="278" t="s">
        <v>724</v>
      </c>
      <c r="W13" s="278" t="s">
        <v>724</v>
      </c>
      <c r="X13" s="278" t="s">
        <v>724</v>
      </c>
      <c r="Y13" s="278" t="s">
        <v>724</v>
      </c>
      <c r="Z13" s="278" t="s">
        <v>724</v>
      </c>
      <c r="AA13" s="343" t="s">
        <v>622</v>
      </c>
      <c r="AB13" s="343" t="s">
        <v>725</v>
      </c>
      <c r="AC13" s="343" t="s">
        <v>725</v>
      </c>
      <c r="AD13" s="284" t="s">
        <v>513</v>
      </c>
      <c r="AE13" s="343" t="s">
        <v>529</v>
      </c>
      <c r="AF13" s="284" t="s">
        <v>529</v>
      </c>
      <c r="AG13" s="284" t="s">
        <v>529</v>
      </c>
      <c r="AH13" s="278" t="s">
        <v>724</v>
      </c>
      <c r="AI13" s="278" t="s">
        <v>724</v>
      </c>
      <c r="AJ13" s="278" t="s">
        <v>724</v>
      </c>
      <c r="AK13" s="278" t="s">
        <v>724</v>
      </c>
      <c r="AL13" s="343" t="s">
        <v>717</v>
      </c>
      <c r="AM13" s="284" t="s">
        <v>426</v>
      </c>
      <c r="AN13" s="284" t="s">
        <v>426</v>
      </c>
      <c r="AO13" s="284" t="s">
        <v>426</v>
      </c>
      <c r="AP13" s="284" t="s">
        <v>559</v>
      </c>
      <c r="AQ13" s="284" t="s">
        <v>559</v>
      </c>
      <c r="AR13" s="284" t="s">
        <v>559</v>
      </c>
      <c r="AS13" s="284" t="s">
        <v>601</v>
      </c>
      <c r="AT13" s="278" t="s">
        <v>724</v>
      </c>
      <c r="AU13" s="284" t="s">
        <v>513</v>
      </c>
      <c r="AV13" s="284" t="s">
        <v>726</v>
      </c>
      <c r="AW13" s="284" t="s">
        <v>622</v>
      </c>
      <c r="AX13" s="284" t="s">
        <v>622</v>
      </c>
      <c r="AY13" s="284" t="s">
        <v>634</v>
      </c>
      <c r="AZ13" s="284" t="s">
        <v>634</v>
      </c>
      <c r="BA13" s="284" t="s">
        <v>634</v>
      </c>
      <c r="BB13" s="284" t="s">
        <v>634</v>
      </c>
      <c r="BC13" s="278" t="s">
        <v>724</v>
      </c>
      <c r="BD13" s="278" t="s">
        <v>724</v>
      </c>
      <c r="BE13" s="278" t="s">
        <v>727</v>
      </c>
      <c r="BF13" s="278" t="s">
        <v>727</v>
      </c>
      <c r="BG13" s="284" t="s">
        <v>728</v>
      </c>
      <c r="BH13" s="284" t="s">
        <v>729</v>
      </c>
      <c r="BI13" s="284" t="s">
        <v>730</v>
      </c>
      <c r="BJ13" s="278" t="s">
        <v>724</v>
      </c>
      <c r="BK13" s="281" t="s">
        <v>731</v>
      </c>
    </row>
    <row r="14" spans="1:63">
      <c r="A14" s="168" t="s">
        <v>87</v>
      </c>
      <c r="B14" s="106" t="s">
        <v>88</v>
      </c>
      <c r="C14" s="278" t="s">
        <v>714</v>
      </c>
      <c r="D14" s="278" t="s">
        <v>714</v>
      </c>
      <c r="E14" s="278" t="s">
        <v>715</v>
      </c>
      <c r="F14" s="278" t="s">
        <v>715</v>
      </c>
      <c r="G14" s="278" t="s">
        <v>716</v>
      </c>
      <c r="H14" s="279" t="s">
        <v>426</v>
      </c>
      <c r="I14" s="278" t="s">
        <v>717</v>
      </c>
      <c r="J14" s="278" t="s">
        <v>718</v>
      </c>
      <c r="K14" s="278" t="s">
        <v>718</v>
      </c>
      <c r="L14" s="278" t="s">
        <v>719</v>
      </c>
      <c r="M14" s="279" t="s">
        <v>720</v>
      </c>
      <c r="N14" s="279" t="s">
        <v>720</v>
      </c>
      <c r="O14" s="280" t="s">
        <v>721</v>
      </c>
      <c r="P14" s="280" t="s">
        <v>722</v>
      </c>
      <c r="Q14" s="279" t="s">
        <v>723</v>
      </c>
      <c r="R14" s="278" t="s">
        <v>724</v>
      </c>
      <c r="S14" s="278" t="s">
        <v>724</v>
      </c>
      <c r="T14" s="278" t="s">
        <v>724</v>
      </c>
      <c r="U14" s="278" t="s">
        <v>724</v>
      </c>
      <c r="V14" s="278" t="s">
        <v>724</v>
      </c>
      <c r="W14" s="278" t="s">
        <v>724</v>
      </c>
      <c r="X14" s="278" t="s">
        <v>724</v>
      </c>
      <c r="Y14" s="278" t="s">
        <v>724</v>
      </c>
      <c r="Z14" s="278" t="s">
        <v>724</v>
      </c>
      <c r="AA14" s="343" t="s">
        <v>622</v>
      </c>
      <c r="AB14" s="343" t="s">
        <v>725</v>
      </c>
      <c r="AC14" s="343" t="s">
        <v>725</v>
      </c>
      <c r="AD14" s="284" t="s">
        <v>513</v>
      </c>
      <c r="AE14" s="343" t="s">
        <v>529</v>
      </c>
      <c r="AF14" s="284" t="s">
        <v>529</v>
      </c>
      <c r="AG14" s="284" t="s">
        <v>529</v>
      </c>
      <c r="AH14" s="278" t="s">
        <v>724</v>
      </c>
      <c r="AI14" s="278" t="s">
        <v>724</v>
      </c>
      <c r="AJ14" s="278" t="s">
        <v>724</v>
      </c>
      <c r="AK14" s="278" t="s">
        <v>724</v>
      </c>
      <c r="AL14" s="343" t="s">
        <v>717</v>
      </c>
      <c r="AM14" s="284" t="s">
        <v>426</v>
      </c>
      <c r="AN14" s="284" t="s">
        <v>426</v>
      </c>
      <c r="AO14" s="284" t="s">
        <v>426</v>
      </c>
      <c r="AP14" s="284" t="s">
        <v>559</v>
      </c>
      <c r="AQ14" s="284" t="s">
        <v>559</v>
      </c>
      <c r="AR14" s="284" t="s">
        <v>559</v>
      </c>
      <c r="AS14" s="284" t="s">
        <v>601</v>
      </c>
      <c r="AT14" s="278" t="s">
        <v>724</v>
      </c>
      <c r="AU14" s="284" t="s">
        <v>513</v>
      </c>
      <c r="AV14" s="284" t="s">
        <v>726</v>
      </c>
      <c r="AW14" s="284" t="s">
        <v>622</v>
      </c>
      <c r="AX14" s="284" t="s">
        <v>622</v>
      </c>
      <c r="AY14" s="284" t="s">
        <v>634</v>
      </c>
      <c r="AZ14" s="284" t="s">
        <v>634</v>
      </c>
      <c r="BA14" s="284" t="s">
        <v>634</v>
      </c>
      <c r="BB14" s="284" t="s">
        <v>634</v>
      </c>
      <c r="BC14" s="278" t="s">
        <v>724</v>
      </c>
      <c r="BD14" s="278" t="s">
        <v>724</v>
      </c>
      <c r="BE14" s="278" t="s">
        <v>727</v>
      </c>
      <c r="BF14" s="278" t="s">
        <v>727</v>
      </c>
      <c r="BG14" s="284" t="s">
        <v>728</v>
      </c>
      <c r="BH14" s="284" t="s">
        <v>729</v>
      </c>
      <c r="BI14" s="284" t="s">
        <v>730</v>
      </c>
      <c r="BJ14" s="278" t="s">
        <v>724</v>
      </c>
      <c r="BK14" s="281" t="s">
        <v>731</v>
      </c>
    </row>
    <row r="15" spans="1:63">
      <c r="A15" s="168" t="s">
        <v>99</v>
      </c>
      <c r="B15" s="106" t="s">
        <v>100</v>
      </c>
      <c r="C15" s="278" t="s">
        <v>714</v>
      </c>
      <c r="D15" s="278" t="s">
        <v>714</v>
      </c>
      <c r="E15" s="278" t="s">
        <v>715</v>
      </c>
      <c r="F15" s="278" t="s">
        <v>715</v>
      </c>
      <c r="G15" s="278" t="s">
        <v>716</v>
      </c>
      <c r="H15" s="279" t="s">
        <v>426</v>
      </c>
      <c r="I15" s="278" t="s">
        <v>717</v>
      </c>
      <c r="J15" s="278" t="s">
        <v>718</v>
      </c>
      <c r="K15" s="278" t="s">
        <v>718</v>
      </c>
      <c r="L15" s="278" t="s">
        <v>719</v>
      </c>
      <c r="M15" s="279" t="s">
        <v>720</v>
      </c>
      <c r="N15" s="279" t="s">
        <v>720</v>
      </c>
      <c r="O15" s="280" t="s">
        <v>721</v>
      </c>
      <c r="P15" s="280" t="s">
        <v>722</v>
      </c>
      <c r="Q15" s="279" t="s">
        <v>723</v>
      </c>
      <c r="R15" s="278" t="s">
        <v>724</v>
      </c>
      <c r="S15" s="278" t="s">
        <v>724</v>
      </c>
      <c r="T15" s="278" t="s">
        <v>724</v>
      </c>
      <c r="U15" s="278" t="s">
        <v>724</v>
      </c>
      <c r="V15" s="278" t="s">
        <v>724</v>
      </c>
      <c r="W15" s="278" t="s">
        <v>724</v>
      </c>
      <c r="X15" s="278" t="s">
        <v>724</v>
      </c>
      <c r="Y15" s="278" t="s">
        <v>724</v>
      </c>
      <c r="Z15" s="278" t="s">
        <v>724</v>
      </c>
      <c r="AA15" s="343" t="s">
        <v>622</v>
      </c>
      <c r="AB15" s="343" t="s">
        <v>725</v>
      </c>
      <c r="AC15" s="343" t="s">
        <v>725</v>
      </c>
      <c r="AD15" s="284" t="s">
        <v>513</v>
      </c>
      <c r="AE15" s="343" t="s">
        <v>529</v>
      </c>
      <c r="AF15" s="284" t="s">
        <v>529</v>
      </c>
      <c r="AG15" s="284" t="s">
        <v>529</v>
      </c>
      <c r="AH15" s="278" t="s">
        <v>724</v>
      </c>
      <c r="AI15" s="278" t="s">
        <v>724</v>
      </c>
      <c r="AJ15" s="278" t="s">
        <v>724</v>
      </c>
      <c r="AK15" s="278" t="s">
        <v>724</v>
      </c>
      <c r="AL15" s="343" t="s">
        <v>717</v>
      </c>
      <c r="AM15" s="284" t="s">
        <v>426</v>
      </c>
      <c r="AN15" s="284" t="s">
        <v>426</v>
      </c>
      <c r="AO15" s="284" t="s">
        <v>426</v>
      </c>
      <c r="AP15" s="284" t="s">
        <v>559</v>
      </c>
      <c r="AQ15" s="284" t="s">
        <v>559</v>
      </c>
      <c r="AR15" s="284" t="s">
        <v>559</v>
      </c>
      <c r="AS15" s="284" t="s">
        <v>601</v>
      </c>
      <c r="AT15" s="278" t="s">
        <v>724</v>
      </c>
      <c r="AU15" s="284" t="s">
        <v>513</v>
      </c>
      <c r="AV15" s="284" t="s">
        <v>726</v>
      </c>
      <c r="AW15" s="284" t="s">
        <v>622</v>
      </c>
      <c r="AX15" s="284" t="s">
        <v>622</v>
      </c>
      <c r="AY15" s="284" t="s">
        <v>634</v>
      </c>
      <c r="AZ15" s="284" t="s">
        <v>634</v>
      </c>
      <c r="BA15" s="284" t="s">
        <v>634</v>
      </c>
      <c r="BB15" s="284" t="s">
        <v>634</v>
      </c>
      <c r="BC15" s="278" t="s">
        <v>724</v>
      </c>
      <c r="BD15" s="278" t="s">
        <v>724</v>
      </c>
      <c r="BE15" s="278" t="s">
        <v>727</v>
      </c>
      <c r="BF15" s="278" t="s">
        <v>727</v>
      </c>
      <c r="BG15" s="284" t="s">
        <v>728</v>
      </c>
      <c r="BH15" s="284" t="s">
        <v>729</v>
      </c>
      <c r="BI15" s="284" t="s">
        <v>730</v>
      </c>
      <c r="BJ15" s="278" t="s">
        <v>724</v>
      </c>
      <c r="BK15" s="281" t="s">
        <v>731</v>
      </c>
    </row>
    <row r="16" spans="1:63">
      <c r="A16" s="168" t="s">
        <v>101</v>
      </c>
      <c r="B16" s="106" t="s">
        <v>102</v>
      </c>
      <c r="C16" s="278" t="s">
        <v>714</v>
      </c>
      <c r="D16" s="278" t="s">
        <v>714</v>
      </c>
      <c r="E16" s="278" t="s">
        <v>715</v>
      </c>
      <c r="F16" s="278" t="s">
        <v>715</v>
      </c>
      <c r="G16" s="278" t="s">
        <v>716</v>
      </c>
      <c r="H16" s="279" t="s">
        <v>426</v>
      </c>
      <c r="I16" s="278" t="s">
        <v>717</v>
      </c>
      <c r="J16" s="278" t="s">
        <v>718</v>
      </c>
      <c r="K16" s="278" t="s">
        <v>718</v>
      </c>
      <c r="L16" s="278" t="s">
        <v>719</v>
      </c>
      <c r="M16" s="279" t="s">
        <v>720</v>
      </c>
      <c r="N16" s="279" t="s">
        <v>720</v>
      </c>
      <c r="O16" s="280" t="s">
        <v>721</v>
      </c>
      <c r="P16" s="280" t="s">
        <v>722</v>
      </c>
      <c r="Q16" s="279" t="s">
        <v>723</v>
      </c>
      <c r="R16" s="278" t="s">
        <v>724</v>
      </c>
      <c r="S16" s="278" t="s">
        <v>724</v>
      </c>
      <c r="T16" s="278" t="s">
        <v>724</v>
      </c>
      <c r="U16" s="278" t="s">
        <v>724</v>
      </c>
      <c r="V16" s="278" t="s">
        <v>724</v>
      </c>
      <c r="W16" s="278" t="s">
        <v>724</v>
      </c>
      <c r="X16" s="278" t="s">
        <v>724</v>
      </c>
      <c r="Y16" s="278" t="s">
        <v>724</v>
      </c>
      <c r="Z16" s="278" t="s">
        <v>724</v>
      </c>
      <c r="AA16" s="343" t="s">
        <v>622</v>
      </c>
      <c r="AB16" s="343" t="s">
        <v>725</v>
      </c>
      <c r="AC16" s="343" t="s">
        <v>725</v>
      </c>
      <c r="AD16" s="284" t="s">
        <v>513</v>
      </c>
      <c r="AE16" s="343" t="s">
        <v>529</v>
      </c>
      <c r="AF16" s="284" t="s">
        <v>529</v>
      </c>
      <c r="AG16" s="284" t="s">
        <v>529</v>
      </c>
      <c r="AH16" s="278" t="s">
        <v>724</v>
      </c>
      <c r="AI16" s="278" t="s">
        <v>724</v>
      </c>
      <c r="AJ16" s="278" t="s">
        <v>724</v>
      </c>
      <c r="AK16" s="278" t="s">
        <v>724</v>
      </c>
      <c r="AL16" s="343" t="s">
        <v>717</v>
      </c>
      <c r="AM16" s="284" t="s">
        <v>426</v>
      </c>
      <c r="AN16" s="284" t="s">
        <v>426</v>
      </c>
      <c r="AO16" s="284" t="s">
        <v>426</v>
      </c>
      <c r="AP16" s="284" t="s">
        <v>559</v>
      </c>
      <c r="AQ16" s="284" t="s">
        <v>559</v>
      </c>
      <c r="AR16" s="284" t="s">
        <v>559</v>
      </c>
      <c r="AS16" s="284" t="s">
        <v>601</v>
      </c>
      <c r="AT16" s="278" t="s">
        <v>724</v>
      </c>
      <c r="AU16" s="284" t="s">
        <v>513</v>
      </c>
      <c r="AV16" s="284" t="s">
        <v>726</v>
      </c>
      <c r="AW16" s="284" t="s">
        <v>622</v>
      </c>
      <c r="AX16" s="284" t="s">
        <v>622</v>
      </c>
      <c r="AY16" s="284" t="s">
        <v>634</v>
      </c>
      <c r="AZ16" s="284" t="s">
        <v>634</v>
      </c>
      <c r="BA16" s="284" t="s">
        <v>634</v>
      </c>
      <c r="BB16" s="284" t="s">
        <v>634</v>
      </c>
      <c r="BC16" s="278" t="s">
        <v>724</v>
      </c>
      <c r="BD16" s="278" t="s">
        <v>724</v>
      </c>
      <c r="BE16" s="278" t="s">
        <v>727</v>
      </c>
      <c r="BF16" s="278" t="s">
        <v>727</v>
      </c>
      <c r="BG16" s="284" t="s">
        <v>728</v>
      </c>
      <c r="BH16" s="284" t="s">
        <v>729</v>
      </c>
      <c r="BI16" s="284" t="s">
        <v>730</v>
      </c>
      <c r="BJ16" s="278" t="s">
        <v>724</v>
      </c>
      <c r="BK16" s="281" t="s">
        <v>731</v>
      </c>
    </row>
    <row r="17" spans="1:63">
      <c r="A17" s="168" t="s">
        <v>113</v>
      </c>
      <c r="B17" s="106" t="s">
        <v>114</v>
      </c>
      <c r="C17" s="278" t="s">
        <v>714</v>
      </c>
      <c r="D17" s="278" t="s">
        <v>714</v>
      </c>
      <c r="E17" s="278" t="s">
        <v>715</v>
      </c>
      <c r="F17" s="278" t="s">
        <v>715</v>
      </c>
      <c r="G17" s="278" t="s">
        <v>716</v>
      </c>
      <c r="H17" s="279" t="s">
        <v>426</v>
      </c>
      <c r="I17" s="278" t="s">
        <v>717</v>
      </c>
      <c r="J17" s="278" t="s">
        <v>718</v>
      </c>
      <c r="K17" s="278" t="s">
        <v>718</v>
      </c>
      <c r="L17" s="278" t="s">
        <v>719</v>
      </c>
      <c r="M17" s="279" t="s">
        <v>720</v>
      </c>
      <c r="N17" s="279" t="s">
        <v>720</v>
      </c>
      <c r="O17" s="280" t="s">
        <v>721</v>
      </c>
      <c r="P17" s="280" t="s">
        <v>722</v>
      </c>
      <c r="Q17" s="279" t="s">
        <v>723</v>
      </c>
      <c r="R17" s="278" t="s">
        <v>724</v>
      </c>
      <c r="S17" s="278" t="s">
        <v>724</v>
      </c>
      <c r="T17" s="278" t="s">
        <v>724</v>
      </c>
      <c r="U17" s="278" t="s">
        <v>724</v>
      </c>
      <c r="V17" s="278" t="s">
        <v>724</v>
      </c>
      <c r="W17" s="278" t="s">
        <v>724</v>
      </c>
      <c r="X17" s="278" t="s">
        <v>724</v>
      </c>
      <c r="Y17" s="278" t="s">
        <v>724</v>
      </c>
      <c r="Z17" s="278" t="s">
        <v>724</v>
      </c>
      <c r="AA17" s="343" t="s">
        <v>622</v>
      </c>
      <c r="AB17" s="343" t="s">
        <v>725</v>
      </c>
      <c r="AC17" s="343" t="s">
        <v>725</v>
      </c>
      <c r="AD17" s="284" t="s">
        <v>513</v>
      </c>
      <c r="AE17" s="343" t="s">
        <v>529</v>
      </c>
      <c r="AF17" s="284" t="s">
        <v>529</v>
      </c>
      <c r="AG17" s="284" t="s">
        <v>529</v>
      </c>
      <c r="AH17" s="278" t="s">
        <v>724</v>
      </c>
      <c r="AI17" s="278" t="s">
        <v>724</v>
      </c>
      <c r="AJ17" s="278" t="s">
        <v>724</v>
      </c>
      <c r="AK17" s="278" t="s">
        <v>724</v>
      </c>
      <c r="AL17" s="343" t="s">
        <v>717</v>
      </c>
      <c r="AM17" s="284" t="s">
        <v>426</v>
      </c>
      <c r="AN17" s="284" t="s">
        <v>426</v>
      </c>
      <c r="AO17" s="284" t="s">
        <v>426</v>
      </c>
      <c r="AP17" s="284" t="s">
        <v>559</v>
      </c>
      <c r="AQ17" s="284" t="s">
        <v>559</v>
      </c>
      <c r="AR17" s="284" t="s">
        <v>559</v>
      </c>
      <c r="AS17" s="284" t="s">
        <v>601</v>
      </c>
      <c r="AT17" s="278" t="s">
        <v>724</v>
      </c>
      <c r="AU17" s="284" t="s">
        <v>513</v>
      </c>
      <c r="AV17" s="284" t="s">
        <v>726</v>
      </c>
      <c r="AW17" s="284" t="s">
        <v>622</v>
      </c>
      <c r="AX17" s="284" t="s">
        <v>622</v>
      </c>
      <c r="AY17" s="284" t="s">
        <v>634</v>
      </c>
      <c r="AZ17" s="284" t="s">
        <v>634</v>
      </c>
      <c r="BA17" s="284" t="s">
        <v>634</v>
      </c>
      <c r="BB17" s="284" t="s">
        <v>634</v>
      </c>
      <c r="BC17" s="278" t="s">
        <v>724</v>
      </c>
      <c r="BD17" s="278" t="s">
        <v>724</v>
      </c>
      <c r="BE17" s="278" t="s">
        <v>727</v>
      </c>
      <c r="BF17" s="278" t="s">
        <v>727</v>
      </c>
      <c r="BG17" s="284" t="s">
        <v>728</v>
      </c>
      <c r="BH17" s="284" t="s">
        <v>729</v>
      </c>
      <c r="BI17" s="284" t="s">
        <v>730</v>
      </c>
      <c r="BJ17" s="278" t="s">
        <v>724</v>
      </c>
      <c r="BK17" s="281" t="s">
        <v>731</v>
      </c>
    </row>
    <row r="18" spans="1:63">
      <c r="A18" s="168" t="s">
        <v>111</v>
      </c>
      <c r="B18" s="106" t="s">
        <v>112</v>
      </c>
      <c r="C18" s="278" t="s">
        <v>714</v>
      </c>
      <c r="D18" s="278" t="s">
        <v>714</v>
      </c>
      <c r="E18" s="278" t="s">
        <v>715</v>
      </c>
      <c r="F18" s="278" t="s">
        <v>715</v>
      </c>
      <c r="G18" s="278" t="s">
        <v>716</v>
      </c>
      <c r="H18" s="279" t="s">
        <v>426</v>
      </c>
      <c r="I18" s="278" t="s">
        <v>717</v>
      </c>
      <c r="J18" s="278" t="s">
        <v>718</v>
      </c>
      <c r="K18" s="278" t="s">
        <v>718</v>
      </c>
      <c r="L18" s="278" t="s">
        <v>356</v>
      </c>
      <c r="M18" s="279" t="s">
        <v>720</v>
      </c>
      <c r="N18" s="279" t="s">
        <v>720</v>
      </c>
      <c r="O18" s="280" t="s">
        <v>721</v>
      </c>
      <c r="P18" s="280" t="s">
        <v>722</v>
      </c>
      <c r="Q18" s="279" t="s">
        <v>723</v>
      </c>
      <c r="R18" s="278" t="s">
        <v>724</v>
      </c>
      <c r="S18" s="278" t="s">
        <v>724</v>
      </c>
      <c r="T18" s="278" t="s">
        <v>724</v>
      </c>
      <c r="U18" s="278" t="s">
        <v>724</v>
      </c>
      <c r="V18" s="278" t="s">
        <v>724</v>
      </c>
      <c r="W18" s="278" t="s">
        <v>724</v>
      </c>
      <c r="X18" s="278" t="s">
        <v>724</v>
      </c>
      <c r="Y18" s="278" t="s">
        <v>724</v>
      </c>
      <c r="Z18" s="278" t="s">
        <v>724</v>
      </c>
      <c r="AA18" s="343" t="s">
        <v>622</v>
      </c>
      <c r="AB18" s="343" t="s">
        <v>725</v>
      </c>
      <c r="AC18" s="343" t="s">
        <v>725</v>
      </c>
      <c r="AD18" s="284" t="s">
        <v>513</v>
      </c>
      <c r="AE18" s="343" t="s">
        <v>529</v>
      </c>
      <c r="AF18" s="284" t="s">
        <v>529</v>
      </c>
      <c r="AG18" s="284" t="s">
        <v>529</v>
      </c>
      <c r="AH18" s="278" t="s">
        <v>724</v>
      </c>
      <c r="AI18" s="278" t="s">
        <v>724</v>
      </c>
      <c r="AJ18" s="278" t="s">
        <v>724</v>
      </c>
      <c r="AK18" s="278" t="s">
        <v>724</v>
      </c>
      <c r="AL18" s="343" t="s">
        <v>717</v>
      </c>
      <c r="AM18" s="284" t="s">
        <v>426</v>
      </c>
      <c r="AN18" s="284" t="s">
        <v>426</v>
      </c>
      <c r="AO18" s="284" t="s">
        <v>426</v>
      </c>
      <c r="AP18" s="284" t="s">
        <v>559</v>
      </c>
      <c r="AQ18" s="284" t="s">
        <v>559</v>
      </c>
      <c r="AR18" s="284" t="s">
        <v>559</v>
      </c>
      <c r="AS18" s="284" t="s">
        <v>601</v>
      </c>
      <c r="AT18" s="278" t="s">
        <v>724</v>
      </c>
      <c r="AU18" s="284" t="s">
        <v>513</v>
      </c>
      <c r="AV18" s="284" t="s">
        <v>726</v>
      </c>
      <c r="AW18" s="284" t="s">
        <v>622</v>
      </c>
      <c r="AX18" s="284" t="s">
        <v>622</v>
      </c>
      <c r="AY18" s="284" t="s">
        <v>634</v>
      </c>
      <c r="AZ18" s="284" t="s">
        <v>634</v>
      </c>
      <c r="BA18" s="284" t="s">
        <v>634</v>
      </c>
      <c r="BB18" s="284" t="s">
        <v>634</v>
      </c>
      <c r="BC18" s="278" t="s">
        <v>724</v>
      </c>
      <c r="BD18" s="278" t="s">
        <v>724</v>
      </c>
      <c r="BE18" s="278" t="s">
        <v>727</v>
      </c>
      <c r="BF18" s="278" t="s">
        <v>727</v>
      </c>
      <c r="BG18" s="284" t="s">
        <v>728</v>
      </c>
      <c r="BH18" s="284" t="s">
        <v>729</v>
      </c>
      <c r="BI18" s="284" t="s">
        <v>730</v>
      </c>
      <c r="BJ18" s="278" t="s">
        <v>724</v>
      </c>
      <c r="BK18" s="281" t="s">
        <v>731</v>
      </c>
    </row>
    <row r="19" spans="1:63">
      <c r="A19" s="168" t="s">
        <v>91</v>
      </c>
      <c r="B19" s="106" t="s">
        <v>92</v>
      </c>
      <c r="C19" s="278" t="s">
        <v>714</v>
      </c>
      <c r="D19" s="278" t="s">
        <v>714</v>
      </c>
      <c r="E19" s="278" t="s">
        <v>715</v>
      </c>
      <c r="F19" s="278" t="s">
        <v>715</v>
      </c>
      <c r="G19" s="278" t="s">
        <v>716</v>
      </c>
      <c r="H19" s="279" t="s">
        <v>426</v>
      </c>
      <c r="I19" s="278" t="s">
        <v>717</v>
      </c>
      <c r="J19" s="278" t="s">
        <v>718</v>
      </c>
      <c r="K19" s="278" t="s">
        <v>718</v>
      </c>
      <c r="L19" s="278" t="s">
        <v>719</v>
      </c>
      <c r="M19" s="279" t="s">
        <v>720</v>
      </c>
      <c r="N19" s="279" t="s">
        <v>720</v>
      </c>
      <c r="O19" s="280" t="s">
        <v>721</v>
      </c>
      <c r="P19" s="280" t="s">
        <v>722</v>
      </c>
      <c r="Q19" s="279" t="s">
        <v>723</v>
      </c>
      <c r="R19" s="278" t="s">
        <v>724</v>
      </c>
      <c r="S19" s="278" t="s">
        <v>724</v>
      </c>
      <c r="T19" s="278" t="s">
        <v>724</v>
      </c>
      <c r="U19" s="278" t="s">
        <v>724</v>
      </c>
      <c r="V19" s="278" t="s">
        <v>724</v>
      </c>
      <c r="W19" s="278" t="s">
        <v>724</v>
      </c>
      <c r="X19" s="278" t="s">
        <v>724</v>
      </c>
      <c r="Y19" s="278" t="s">
        <v>724</v>
      </c>
      <c r="Z19" s="278" t="s">
        <v>724</v>
      </c>
      <c r="AA19" s="343" t="s">
        <v>622</v>
      </c>
      <c r="AB19" s="343" t="s">
        <v>725</v>
      </c>
      <c r="AC19" s="343" t="s">
        <v>725</v>
      </c>
      <c r="AD19" s="284" t="s">
        <v>513</v>
      </c>
      <c r="AE19" s="343" t="s">
        <v>529</v>
      </c>
      <c r="AF19" s="284" t="s">
        <v>529</v>
      </c>
      <c r="AG19" s="284" t="s">
        <v>529</v>
      </c>
      <c r="AH19" s="278" t="s">
        <v>724</v>
      </c>
      <c r="AI19" s="278" t="s">
        <v>724</v>
      </c>
      <c r="AJ19" s="278" t="s">
        <v>724</v>
      </c>
      <c r="AK19" s="278" t="s">
        <v>724</v>
      </c>
      <c r="AL19" s="343" t="s">
        <v>717</v>
      </c>
      <c r="AM19" s="284" t="s">
        <v>426</v>
      </c>
      <c r="AN19" s="284" t="s">
        <v>426</v>
      </c>
      <c r="AO19" s="284" t="s">
        <v>426</v>
      </c>
      <c r="AP19" s="284" t="s">
        <v>559</v>
      </c>
      <c r="AQ19" s="284" t="s">
        <v>559</v>
      </c>
      <c r="AR19" s="284" t="s">
        <v>559</v>
      </c>
      <c r="AS19" s="284" t="s">
        <v>601</v>
      </c>
      <c r="AT19" s="278" t="s">
        <v>724</v>
      </c>
      <c r="AU19" s="284" t="s">
        <v>513</v>
      </c>
      <c r="AV19" s="284" t="s">
        <v>726</v>
      </c>
      <c r="AW19" s="284" t="s">
        <v>622</v>
      </c>
      <c r="AX19" s="284" t="s">
        <v>622</v>
      </c>
      <c r="AY19" s="284" t="s">
        <v>634</v>
      </c>
      <c r="AZ19" s="284" t="s">
        <v>634</v>
      </c>
      <c r="BA19" s="284" t="s">
        <v>634</v>
      </c>
      <c r="BB19" s="284" t="s">
        <v>634</v>
      </c>
      <c r="BC19" s="278" t="s">
        <v>724</v>
      </c>
      <c r="BD19" s="278" t="s">
        <v>724</v>
      </c>
      <c r="BE19" s="278" t="s">
        <v>727</v>
      </c>
      <c r="BF19" s="278" t="s">
        <v>727</v>
      </c>
      <c r="BG19" s="284" t="s">
        <v>728</v>
      </c>
      <c r="BH19" s="284" t="s">
        <v>729</v>
      </c>
      <c r="BI19" s="284" t="s">
        <v>730</v>
      </c>
      <c r="BJ19" s="278" t="s">
        <v>724</v>
      </c>
      <c r="BK19" s="281" t="s">
        <v>731</v>
      </c>
    </row>
    <row r="20" spans="1:63">
      <c r="A20" s="168" t="s">
        <v>103</v>
      </c>
      <c r="B20" s="106" t="s">
        <v>104</v>
      </c>
      <c r="C20" s="278" t="s">
        <v>714</v>
      </c>
      <c r="D20" s="278" t="s">
        <v>714</v>
      </c>
      <c r="E20" s="278" t="s">
        <v>715</v>
      </c>
      <c r="F20" s="278" t="s">
        <v>715</v>
      </c>
      <c r="G20" s="278" t="s">
        <v>716</v>
      </c>
      <c r="H20" s="279" t="s">
        <v>426</v>
      </c>
      <c r="I20" s="278" t="s">
        <v>717</v>
      </c>
      <c r="J20" s="278" t="s">
        <v>718</v>
      </c>
      <c r="K20" s="278" t="s">
        <v>718</v>
      </c>
      <c r="L20" s="278" t="s">
        <v>719</v>
      </c>
      <c r="M20" s="279" t="s">
        <v>720</v>
      </c>
      <c r="N20" s="279" t="s">
        <v>720</v>
      </c>
      <c r="O20" s="280" t="s">
        <v>721</v>
      </c>
      <c r="P20" s="280" t="s">
        <v>722</v>
      </c>
      <c r="Q20" s="279" t="s">
        <v>723</v>
      </c>
      <c r="R20" s="278" t="s">
        <v>724</v>
      </c>
      <c r="S20" s="278" t="s">
        <v>724</v>
      </c>
      <c r="T20" s="278" t="s">
        <v>724</v>
      </c>
      <c r="U20" s="278" t="s">
        <v>724</v>
      </c>
      <c r="V20" s="278" t="s">
        <v>724</v>
      </c>
      <c r="W20" s="278" t="s">
        <v>724</v>
      </c>
      <c r="X20" s="278" t="s">
        <v>724</v>
      </c>
      <c r="Y20" s="278" t="s">
        <v>724</v>
      </c>
      <c r="Z20" s="278" t="s">
        <v>724</v>
      </c>
      <c r="AA20" s="343" t="s">
        <v>622</v>
      </c>
      <c r="AB20" s="343" t="s">
        <v>725</v>
      </c>
      <c r="AC20" s="343" t="s">
        <v>725</v>
      </c>
      <c r="AD20" s="284" t="s">
        <v>513</v>
      </c>
      <c r="AE20" s="343" t="s">
        <v>529</v>
      </c>
      <c r="AF20" s="284" t="s">
        <v>529</v>
      </c>
      <c r="AG20" s="284" t="s">
        <v>529</v>
      </c>
      <c r="AH20" s="278" t="s">
        <v>724</v>
      </c>
      <c r="AI20" s="278" t="s">
        <v>724</v>
      </c>
      <c r="AJ20" s="278" t="s">
        <v>724</v>
      </c>
      <c r="AK20" s="278" t="s">
        <v>724</v>
      </c>
      <c r="AL20" s="343" t="s">
        <v>717</v>
      </c>
      <c r="AM20" s="284" t="s">
        <v>426</v>
      </c>
      <c r="AN20" s="284" t="s">
        <v>426</v>
      </c>
      <c r="AO20" s="284" t="s">
        <v>426</v>
      </c>
      <c r="AP20" s="284" t="s">
        <v>559</v>
      </c>
      <c r="AQ20" s="284" t="s">
        <v>559</v>
      </c>
      <c r="AR20" s="284" t="s">
        <v>559</v>
      </c>
      <c r="AS20" s="284" t="s">
        <v>601</v>
      </c>
      <c r="AT20" s="278" t="s">
        <v>724</v>
      </c>
      <c r="AU20" s="284" t="s">
        <v>513</v>
      </c>
      <c r="AV20" s="284" t="s">
        <v>726</v>
      </c>
      <c r="AW20" s="284" t="s">
        <v>622</v>
      </c>
      <c r="AX20" s="284" t="s">
        <v>622</v>
      </c>
      <c r="AY20" s="284" t="s">
        <v>634</v>
      </c>
      <c r="AZ20" s="284" t="s">
        <v>634</v>
      </c>
      <c r="BA20" s="284" t="s">
        <v>634</v>
      </c>
      <c r="BB20" s="284" t="s">
        <v>634</v>
      </c>
      <c r="BC20" s="278" t="s">
        <v>724</v>
      </c>
      <c r="BD20" s="278" t="s">
        <v>724</v>
      </c>
      <c r="BE20" s="278" t="s">
        <v>727</v>
      </c>
      <c r="BF20" s="278" t="s">
        <v>727</v>
      </c>
      <c r="BG20" s="284" t="s">
        <v>728</v>
      </c>
      <c r="BH20" s="284" t="s">
        <v>729</v>
      </c>
      <c r="BI20" s="284" t="s">
        <v>730</v>
      </c>
      <c r="BJ20" s="278" t="s">
        <v>724</v>
      </c>
      <c r="BK20" s="281" t="s">
        <v>731</v>
      </c>
    </row>
    <row r="21" spans="1:63" ht="15.75" customHeight="1">
      <c r="A21" s="170" t="s">
        <v>105</v>
      </c>
      <c r="B21" s="292" t="s">
        <v>106</v>
      </c>
      <c r="C21" s="278" t="s">
        <v>714</v>
      </c>
      <c r="D21" s="278" t="s">
        <v>714</v>
      </c>
      <c r="E21" s="278" t="s">
        <v>715</v>
      </c>
      <c r="F21" s="278" t="s">
        <v>715</v>
      </c>
      <c r="G21" s="278" t="s">
        <v>716</v>
      </c>
      <c r="H21" s="279" t="s">
        <v>426</v>
      </c>
      <c r="I21" s="278" t="s">
        <v>717</v>
      </c>
      <c r="J21" s="278" t="s">
        <v>718</v>
      </c>
      <c r="K21" s="278" t="s">
        <v>718</v>
      </c>
      <c r="L21" s="278" t="s">
        <v>719</v>
      </c>
      <c r="M21" s="279" t="s">
        <v>720</v>
      </c>
      <c r="N21" s="279" t="s">
        <v>720</v>
      </c>
      <c r="O21" s="280" t="s">
        <v>721</v>
      </c>
      <c r="P21" s="280" t="s">
        <v>722</v>
      </c>
      <c r="Q21" s="279" t="s">
        <v>723</v>
      </c>
      <c r="R21" s="278" t="s">
        <v>724</v>
      </c>
      <c r="S21" s="278" t="s">
        <v>724</v>
      </c>
      <c r="T21" s="278" t="s">
        <v>724</v>
      </c>
      <c r="U21" s="278" t="s">
        <v>724</v>
      </c>
      <c r="V21" s="278" t="s">
        <v>724</v>
      </c>
      <c r="W21" s="278" t="s">
        <v>724</v>
      </c>
      <c r="X21" s="278" t="s">
        <v>724</v>
      </c>
      <c r="Y21" s="278" t="s">
        <v>724</v>
      </c>
      <c r="Z21" s="278" t="s">
        <v>724</v>
      </c>
      <c r="AA21" s="343" t="s">
        <v>622</v>
      </c>
      <c r="AB21" s="343" t="s">
        <v>725</v>
      </c>
      <c r="AC21" s="343" t="s">
        <v>725</v>
      </c>
      <c r="AD21" s="284" t="s">
        <v>513</v>
      </c>
      <c r="AE21" s="343" t="s">
        <v>529</v>
      </c>
      <c r="AF21" s="284" t="s">
        <v>529</v>
      </c>
      <c r="AG21" s="284" t="s">
        <v>529</v>
      </c>
      <c r="AH21" s="278" t="s">
        <v>724</v>
      </c>
      <c r="AI21" s="278" t="s">
        <v>724</v>
      </c>
      <c r="AJ21" s="278" t="s">
        <v>724</v>
      </c>
      <c r="AK21" s="278" t="s">
        <v>724</v>
      </c>
      <c r="AL21" s="343" t="s">
        <v>717</v>
      </c>
      <c r="AM21" s="284" t="s">
        <v>426</v>
      </c>
      <c r="AN21" s="284" t="s">
        <v>426</v>
      </c>
      <c r="AO21" s="284" t="s">
        <v>426</v>
      </c>
      <c r="AP21" s="284" t="s">
        <v>559</v>
      </c>
      <c r="AQ21" s="284" t="s">
        <v>559</v>
      </c>
      <c r="AR21" s="284" t="s">
        <v>559</v>
      </c>
      <c r="AS21" s="284" t="s">
        <v>601</v>
      </c>
      <c r="AT21" s="278" t="s">
        <v>724</v>
      </c>
      <c r="AU21" s="284" t="s">
        <v>513</v>
      </c>
      <c r="AV21" s="284" t="s">
        <v>726</v>
      </c>
      <c r="AW21" s="284" t="s">
        <v>622</v>
      </c>
      <c r="AX21" s="284" t="s">
        <v>622</v>
      </c>
      <c r="AY21" s="284" t="s">
        <v>634</v>
      </c>
      <c r="AZ21" s="284" t="s">
        <v>634</v>
      </c>
      <c r="BA21" s="284" t="s">
        <v>634</v>
      </c>
      <c r="BB21" s="284" t="s">
        <v>634</v>
      </c>
      <c r="BC21" s="278" t="s">
        <v>724</v>
      </c>
      <c r="BD21" s="278" t="s">
        <v>724</v>
      </c>
      <c r="BE21" s="278" t="s">
        <v>727</v>
      </c>
      <c r="BF21" s="278" t="s">
        <v>727</v>
      </c>
      <c r="BG21" s="284" t="s">
        <v>728</v>
      </c>
      <c r="BH21" s="284" t="s">
        <v>729</v>
      </c>
      <c r="BI21" s="284" t="s">
        <v>730</v>
      </c>
      <c r="BJ21" s="278" t="s">
        <v>724</v>
      </c>
      <c r="BK21" s="281" t="s">
        <v>731</v>
      </c>
    </row>
    <row r="22" spans="1:63" ht="15.75" customHeight="1">
      <c r="A22" s="168" t="s">
        <v>124</v>
      </c>
      <c r="B22" s="106" t="s">
        <v>125</v>
      </c>
      <c r="C22" s="294" t="s">
        <v>714</v>
      </c>
      <c r="D22" s="294" t="s">
        <v>714</v>
      </c>
      <c r="E22" s="294" t="s">
        <v>715</v>
      </c>
      <c r="F22" s="294" t="s">
        <v>715</v>
      </c>
      <c r="G22" s="294" t="s">
        <v>716</v>
      </c>
      <c r="H22" s="295" t="s">
        <v>426</v>
      </c>
      <c r="I22" s="294" t="s">
        <v>717</v>
      </c>
      <c r="J22" s="294" t="s">
        <v>718</v>
      </c>
      <c r="K22" s="294" t="s">
        <v>718</v>
      </c>
      <c r="L22" s="294" t="s">
        <v>719</v>
      </c>
      <c r="M22" s="295" t="s">
        <v>720</v>
      </c>
      <c r="N22" s="295" t="s">
        <v>720</v>
      </c>
      <c r="O22" s="296" t="s">
        <v>721</v>
      </c>
      <c r="P22" s="296" t="s">
        <v>722</v>
      </c>
      <c r="Q22" s="295" t="s">
        <v>723</v>
      </c>
      <c r="R22" s="294" t="s">
        <v>724</v>
      </c>
      <c r="S22" s="294" t="s">
        <v>724</v>
      </c>
      <c r="T22" s="294" t="s">
        <v>724</v>
      </c>
      <c r="U22" s="294" t="s">
        <v>724</v>
      </c>
      <c r="V22" s="294" t="s">
        <v>724</v>
      </c>
      <c r="W22" s="294" t="s">
        <v>724</v>
      </c>
      <c r="X22" s="294" t="s">
        <v>724</v>
      </c>
      <c r="Y22" s="294" t="s">
        <v>724</v>
      </c>
      <c r="Z22" s="296" t="s">
        <v>513</v>
      </c>
      <c r="AA22" s="349" t="s">
        <v>622</v>
      </c>
      <c r="AB22" s="349" t="s">
        <v>725</v>
      </c>
      <c r="AC22" s="349" t="s">
        <v>725</v>
      </c>
      <c r="AD22" s="300" t="s">
        <v>513</v>
      </c>
      <c r="AE22" s="349" t="s">
        <v>529</v>
      </c>
      <c r="AF22" s="300" t="s">
        <v>529</v>
      </c>
      <c r="AG22" s="300" t="s">
        <v>529</v>
      </c>
      <c r="AH22" s="294" t="s">
        <v>724</v>
      </c>
      <c r="AI22" s="294" t="s">
        <v>724</v>
      </c>
      <c r="AJ22" s="294" t="s">
        <v>724</v>
      </c>
      <c r="AK22" s="294" t="s">
        <v>724</v>
      </c>
      <c r="AL22" s="349" t="s">
        <v>356</v>
      </c>
      <c r="AM22" s="300" t="s">
        <v>426</v>
      </c>
      <c r="AN22" s="300" t="s">
        <v>426</v>
      </c>
      <c r="AO22" s="300" t="s">
        <v>426</v>
      </c>
      <c r="AP22" s="300" t="s">
        <v>559</v>
      </c>
      <c r="AQ22" s="300" t="s">
        <v>559</v>
      </c>
      <c r="AR22" s="300" t="s">
        <v>559</v>
      </c>
      <c r="AS22" s="300" t="s">
        <v>601</v>
      </c>
      <c r="AT22" s="294" t="s">
        <v>724</v>
      </c>
      <c r="AU22" s="300" t="s">
        <v>513</v>
      </c>
      <c r="AV22" s="300" t="s">
        <v>732</v>
      </c>
      <c r="AW22" s="300" t="s">
        <v>622</v>
      </c>
      <c r="AX22" s="300" t="s">
        <v>622</v>
      </c>
      <c r="AY22" s="300" t="s">
        <v>634</v>
      </c>
      <c r="AZ22" s="300" t="s">
        <v>634</v>
      </c>
      <c r="BA22" s="300"/>
      <c r="BB22" s="300"/>
      <c r="BC22" s="294" t="s">
        <v>724</v>
      </c>
      <c r="BD22" s="294" t="s">
        <v>724</v>
      </c>
      <c r="BE22" s="294" t="s">
        <v>724</v>
      </c>
      <c r="BF22" s="294" t="s">
        <v>724</v>
      </c>
      <c r="BG22" s="300" t="s">
        <v>728</v>
      </c>
      <c r="BH22" s="300" t="s">
        <v>729</v>
      </c>
      <c r="BI22" s="300" t="s">
        <v>730</v>
      </c>
      <c r="BJ22" s="294" t="s">
        <v>724</v>
      </c>
      <c r="BK22" s="297" t="s">
        <v>731</v>
      </c>
    </row>
    <row r="23" spans="1:63" ht="15.75" customHeight="1">
      <c r="A23" s="168" t="s">
        <v>136</v>
      </c>
      <c r="B23" s="106" t="s">
        <v>137</v>
      </c>
      <c r="C23" s="278" t="s">
        <v>714</v>
      </c>
      <c r="D23" s="278" t="s">
        <v>714</v>
      </c>
      <c r="E23" s="278" t="s">
        <v>715</v>
      </c>
      <c r="F23" s="278" t="s">
        <v>715</v>
      </c>
      <c r="G23" s="278" t="s">
        <v>716</v>
      </c>
      <c r="H23" s="279" t="s">
        <v>426</v>
      </c>
      <c r="I23" s="278" t="s">
        <v>717</v>
      </c>
      <c r="J23" s="278" t="s">
        <v>718</v>
      </c>
      <c r="K23" s="278" t="s">
        <v>718</v>
      </c>
      <c r="L23" s="278" t="s">
        <v>719</v>
      </c>
      <c r="M23" s="279" t="s">
        <v>720</v>
      </c>
      <c r="N23" s="279" t="s">
        <v>720</v>
      </c>
      <c r="O23" s="280" t="s">
        <v>721</v>
      </c>
      <c r="P23" s="280" t="s">
        <v>722</v>
      </c>
      <c r="Q23" s="279" t="s">
        <v>723</v>
      </c>
      <c r="R23" s="278" t="s">
        <v>724</v>
      </c>
      <c r="S23" s="278" t="s">
        <v>724</v>
      </c>
      <c r="T23" s="278" t="s">
        <v>724</v>
      </c>
      <c r="U23" s="278" t="s">
        <v>724</v>
      </c>
      <c r="V23" s="278" t="s">
        <v>724</v>
      </c>
      <c r="W23" s="278" t="s">
        <v>724</v>
      </c>
      <c r="X23" s="278" t="s">
        <v>724</v>
      </c>
      <c r="Y23" s="278" t="s">
        <v>724</v>
      </c>
      <c r="Z23" s="280" t="s">
        <v>513</v>
      </c>
      <c r="AA23" s="343" t="s">
        <v>622</v>
      </c>
      <c r="AB23" s="343" t="s">
        <v>725</v>
      </c>
      <c r="AC23" s="343" t="s">
        <v>725</v>
      </c>
      <c r="AD23" s="284" t="s">
        <v>513</v>
      </c>
      <c r="AE23" s="343" t="s">
        <v>529</v>
      </c>
      <c r="AF23" s="284" t="s">
        <v>529</v>
      </c>
      <c r="AG23" s="284" t="s">
        <v>529</v>
      </c>
      <c r="AH23" s="278" t="s">
        <v>724</v>
      </c>
      <c r="AI23" s="278" t="s">
        <v>724</v>
      </c>
      <c r="AJ23" s="278" t="s">
        <v>724</v>
      </c>
      <c r="AK23" s="278" t="s">
        <v>724</v>
      </c>
      <c r="AL23" s="343" t="s">
        <v>356</v>
      </c>
      <c r="AM23" s="284" t="s">
        <v>426</v>
      </c>
      <c r="AN23" s="284" t="s">
        <v>426</v>
      </c>
      <c r="AO23" s="284" t="s">
        <v>426</v>
      </c>
      <c r="AP23" s="284" t="s">
        <v>559</v>
      </c>
      <c r="AQ23" s="284" t="s">
        <v>559</v>
      </c>
      <c r="AR23" s="284" t="s">
        <v>559</v>
      </c>
      <c r="AS23" s="284" t="s">
        <v>601</v>
      </c>
      <c r="AT23" s="278" t="s">
        <v>724</v>
      </c>
      <c r="AU23" s="284" t="s">
        <v>513</v>
      </c>
      <c r="AV23" s="284" t="s">
        <v>732</v>
      </c>
      <c r="AW23" s="284" t="s">
        <v>622</v>
      </c>
      <c r="AX23" s="284" t="s">
        <v>622</v>
      </c>
      <c r="AY23" s="284" t="s">
        <v>634</v>
      </c>
      <c r="AZ23" s="284" t="s">
        <v>634</v>
      </c>
      <c r="BA23" s="284"/>
      <c r="BB23" s="284"/>
      <c r="BC23" s="278" t="s">
        <v>724</v>
      </c>
      <c r="BD23" s="278" t="s">
        <v>724</v>
      </c>
      <c r="BE23" s="278" t="s">
        <v>724</v>
      </c>
      <c r="BF23" s="278" t="s">
        <v>724</v>
      </c>
      <c r="BG23" s="284" t="s">
        <v>728</v>
      </c>
      <c r="BH23" s="284" t="s">
        <v>729</v>
      </c>
      <c r="BI23" s="284" t="s">
        <v>730</v>
      </c>
      <c r="BJ23" s="278" t="s">
        <v>724</v>
      </c>
      <c r="BK23" s="281" t="s">
        <v>731</v>
      </c>
    </row>
    <row r="24" spans="1:63" ht="15.75" customHeight="1">
      <c r="A24" s="168" t="s">
        <v>122</v>
      </c>
      <c r="B24" s="106" t="s">
        <v>123</v>
      </c>
      <c r="C24" s="278" t="s">
        <v>714</v>
      </c>
      <c r="D24" s="278" t="s">
        <v>714</v>
      </c>
      <c r="E24" s="278" t="s">
        <v>715</v>
      </c>
      <c r="F24" s="278" t="s">
        <v>715</v>
      </c>
      <c r="G24" s="278" t="s">
        <v>716</v>
      </c>
      <c r="H24" s="279" t="s">
        <v>426</v>
      </c>
      <c r="I24" s="278" t="s">
        <v>717</v>
      </c>
      <c r="J24" s="278" t="s">
        <v>718</v>
      </c>
      <c r="K24" s="278" t="s">
        <v>718</v>
      </c>
      <c r="L24" s="278" t="s">
        <v>719</v>
      </c>
      <c r="M24" s="279" t="s">
        <v>720</v>
      </c>
      <c r="N24" s="279" t="s">
        <v>720</v>
      </c>
      <c r="O24" s="280" t="s">
        <v>721</v>
      </c>
      <c r="P24" s="280" t="s">
        <v>722</v>
      </c>
      <c r="Q24" s="279" t="s">
        <v>723</v>
      </c>
      <c r="R24" s="278" t="s">
        <v>724</v>
      </c>
      <c r="S24" s="278" t="s">
        <v>724</v>
      </c>
      <c r="T24" s="278" t="s">
        <v>724</v>
      </c>
      <c r="U24" s="278" t="s">
        <v>724</v>
      </c>
      <c r="V24" s="278" t="s">
        <v>724</v>
      </c>
      <c r="W24" s="278" t="s">
        <v>724</v>
      </c>
      <c r="X24" s="278" t="s">
        <v>724</v>
      </c>
      <c r="Y24" s="278" t="s">
        <v>724</v>
      </c>
      <c r="Z24" s="280" t="s">
        <v>513</v>
      </c>
      <c r="AA24" s="343" t="s">
        <v>622</v>
      </c>
      <c r="AB24" s="343" t="s">
        <v>725</v>
      </c>
      <c r="AC24" s="343" t="s">
        <v>725</v>
      </c>
      <c r="AD24" s="284" t="s">
        <v>513</v>
      </c>
      <c r="AE24" s="343" t="s">
        <v>529</v>
      </c>
      <c r="AF24" s="284" t="s">
        <v>529</v>
      </c>
      <c r="AG24" s="284" t="s">
        <v>529</v>
      </c>
      <c r="AH24" s="278" t="s">
        <v>724</v>
      </c>
      <c r="AI24" s="278" t="s">
        <v>724</v>
      </c>
      <c r="AJ24" s="278" t="s">
        <v>724</v>
      </c>
      <c r="AK24" s="278" t="s">
        <v>724</v>
      </c>
      <c r="AL24" s="343" t="s">
        <v>356</v>
      </c>
      <c r="AM24" s="284" t="s">
        <v>426</v>
      </c>
      <c r="AN24" s="284" t="s">
        <v>426</v>
      </c>
      <c r="AO24" s="284" t="s">
        <v>426</v>
      </c>
      <c r="AP24" s="284" t="s">
        <v>559</v>
      </c>
      <c r="AQ24" s="284" t="s">
        <v>559</v>
      </c>
      <c r="AR24" s="284" t="s">
        <v>559</v>
      </c>
      <c r="AS24" s="284" t="s">
        <v>601</v>
      </c>
      <c r="AT24" s="278" t="s">
        <v>724</v>
      </c>
      <c r="AU24" s="284" t="s">
        <v>513</v>
      </c>
      <c r="AV24" s="284" t="s">
        <v>732</v>
      </c>
      <c r="AW24" s="284" t="s">
        <v>622</v>
      </c>
      <c r="AX24" s="284" t="s">
        <v>622</v>
      </c>
      <c r="AY24" s="284" t="s">
        <v>634</v>
      </c>
      <c r="AZ24" s="284" t="s">
        <v>634</v>
      </c>
      <c r="BA24" s="284"/>
      <c r="BB24" s="284"/>
      <c r="BC24" s="278" t="s">
        <v>724</v>
      </c>
      <c r="BD24" s="278" t="s">
        <v>724</v>
      </c>
      <c r="BE24" s="278" t="s">
        <v>724</v>
      </c>
      <c r="BF24" s="278" t="s">
        <v>724</v>
      </c>
      <c r="BG24" s="284" t="s">
        <v>728</v>
      </c>
      <c r="BH24" s="284" t="s">
        <v>729</v>
      </c>
      <c r="BI24" s="284" t="s">
        <v>730</v>
      </c>
      <c r="BJ24" s="278" t="s">
        <v>724</v>
      </c>
      <c r="BK24" s="281" t="s">
        <v>731</v>
      </c>
    </row>
    <row r="25" spans="1:63" ht="15.75" customHeight="1">
      <c r="A25" s="168" t="s">
        <v>126</v>
      </c>
      <c r="B25" s="106" t="s">
        <v>127</v>
      </c>
      <c r="C25" s="278" t="s">
        <v>714</v>
      </c>
      <c r="D25" s="278" t="s">
        <v>714</v>
      </c>
      <c r="E25" s="278" t="s">
        <v>715</v>
      </c>
      <c r="F25" s="278" t="s">
        <v>715</v>
      </c>
      <c r="G25" s="278" t="s">
        <v>716</v>
      </c>
      <c r="H25" s="279" t="s">
        <v>426</v>
      </c>
      <c r="I25" s="278" t="s">
        <v>717</v>
      </c>
      <c r="J25" s="278" t="s">
        <v>718</v>
      </c>
      <c r="K25" s="278" t="s">
        <v>718</v>
      </c>
      <c r="L25" s="278" t="s">
        <v>719</v>
      </c>
      <c r="M25" s="279" t="s">
        <v>720</v>
      </c>
      <c r="N25" s="279" t="s">
        <v>720</v>
      </c>
      <c r="O25" s="280" t="s">
        <v>721</v>
      </c>
      <c r="P25" s="280" t="s">
        <v>722</v>
      </c>
      <c r="Q25" s="279" t="s">
        <v>723</v>
      </c>
      <c r="R25" s="278" t="s">
        <v>724</v>
      </c>
      <c r="S25" s="278" t="s">
        <v>724</v>
      </c>
      <c r="T25" s="278" t="s">
        <v>724</v>
      </c>
      <c r="U25" s="278" t="s">
        <v>724</v>
      </c>
      <c r="V25" s="278" t="s">
        <v>724</v>
      </c>
      <c r="W25" s="278" t="s">
        <v>724</v>
      </c>
      <c r="X25" s="278" t="s">
        <v>724</v>
      </c>
      <c r="Y25" s="278" t="s">
        <v>724</v>
      </c>
      <c r="Z25" s="280" t="s">
        <v>513</v>
      </c>
      <c r="AA25" s="343" t="s">
        <v>622</v>
      </c>
      <c r="AB25" s="343" t="s">
        <v>725</v>
      </c>
      <c r="AC25" s="343" t="s">
        <v>725</v>
      </c>
      <c r="AD25" s="284" t="s">
        <v>513</v>
      </c>
      <c r="AE25" s="343" t="s">
        <v>529</v>
      </c>
      <c r="AF25" s="284" t="s">
        <v>529</v>
      </c>
      <c r="AG25" s="284" t="s">
        <v>529</v>
      </c>
      <c r="AH25" s="278" t="s">
        <v>724</v>
      </c>
      <c r="AI25" s="278" t="s">
        <v>724</v>
      </c>
      <c r="AJ25" s="278" t="s">
        <v>724</v>
      </c>
      <c r="AK25" s="278" t="s">
        <v>724</v>
      </c>
      <c r="AL25" s="343" t="s">
        <v>356</v>
      </c>
      <c r="AM25" s="284" t="s">
        <v>426</v>
      </c>
      <c r="AN25" s="284" t="s">
        <v>426</v>
      </c>
      <c r="AO25" s="284" t="s">
        <v>426</v>
      </c>
      <c r="AP25" s="284" t="s">
        <v>559</v>
      </c>
      <c r="AQ25" s="284" t="s">
        <v>559</v>
      </c>
      <c r="AR25" s="284" t="s">
        <v>559</v>
      </c>
      <c r="AS25" s="284" t="s">
        <v>601</v>
      </c>
      <c r="AT25" s="278" t="s">
        <v>724</v>
      </c>
      <c r="AU25" s="284" t="s">
        <v>513</v>
      </c>
      <c r="AV25" s="284" t="s">
        <v>732</v>
      </c>
      <c r="AW25" s="284" t="s">
        <v>622</v>
      </c>
      <c r="AX25" s="284" t="s">
        <v>622</v>
      </c>
      <c r="AY25" s="284" t="s">
        <v>634</v>
      </c>
      <c r="AZ25" s="284" t="s">
        <v>634</v>
      </c>
      <c r="BA25" s="284"/>
      <c r="BB25" s="284"/>
      <c r="BC25" s="278" t="s">
        <v>724</v>
      </c>
      <c r="BD25" s="278" t="s">
        <v>724</v>
      </c>
      <c r="BE25" s="278" t="s">
        <v>724</v>
      </c>
      <c r="BF25" s="278" t="s">
        <v>724</v>
      </c>
      <c r="BG25" s="284" t="s">
        <v>728</v>
      </c>
      <c r="BH25" s="284" t="s">
        <v>729</v>
      </c>
      <c r="BI25" s="284" t="s">
        <v>730</v>
      </c>
      <c r="BJ25" s="278" t="s">
        <v>724</v>
      </c>
      <c r="BK25" s="281" t="s">
        <v>731</v>
      </c>
    </row>
    <row r="26" spans="1:63" ht="15.75" customHeight="1">
      <c r="A26" s="168" t="s">
        <v>120</v>
      </c>
      <c r="B26" s="106" t="s">
        <v>121</v>
      </c>
      <c r="C26" s="278" t="s">
        <v>714</v>
      </c>
      <c r="D26" s="278" t="s">
        <v>714</v>
      </c>
      <c r="E26" s="278" t="s">
        <v>715</v>
      </c>
      <c r="F26" s="278" t="s">
        <v>715</v>
      </c>
      <c r="G26" s="278" t="s">
        <v>716</v>
      </c>
      <c r="H26" s="279" t="s">
        <v>426</v>
      </c>
      <c r="I26" s="278" t="s">
        <v>717</v>
      </c>
      <c r="J26" s="278" t="s">
        <v>718</v>
      </c>
      <c r="K26" s="278" t="s">
        <v>718</v>
      </c>
      <c r="L26" s="278" t="s">
        <v>719</v>
      </c>
      <c r="M26" s="279" t="s">
        <v>720</v>
      </c>
      <c r="N26" s="279" t="s">
        <v>720</v>
      </c>
      <c r="O26" s="280" t="s">
        <v>721</v>
      </c>
      <c r="P26" s="280" t="s">
        <v>722</v>
      </c>
      <c r="Q26" s="279" t="s">
        <v>723</v>
      </c>
      <c r="R26" s="278" t="s">
        <v>724</v>
      </c>
      <c r="S26" s="278" t="s">
        <v>724</v>
      </c>
      <c r="T26" s="278" t="s">
        <v>724</v>
      </c>
      <c r="U26" s="278" t="s">
        <v>724</v>
      </c>
      <c r="V26" s="278" t="s">
        <v>724</v>
      </c>
      <c r="W26" s="278" t="s">
        <v>724</v>
      </c>
      <c r="X26" s="278" t="s">
        <v>724</v>
      </c>
      <c r="Y26" s="278" t="s">
        <v>724</v>
      </c>
      <c r="Z26" s="280" t="s">
        <v>513</v>
      </c>
      <c r="AA26" s="343" t="s">
        <v>622</v>
      </c>
      <c r="AB26" s="343" t="s">
        <v>725</v>
      </c>
      <c r="AC26" s="343" t="s">
        <v>725</v>
      </c>
      <c r="AD26" s="284" t="s">
        <v>513</v>
      </c>
      <c r="AE26" s="343" t="s">
        <v>529</v>
      </c>
      <c r="AF26" s="284" t="s">
        <v>529</v>
      </c>
      <c r="AG26" s="284" t="s">
        <v>529</v>
      </c>
      <c r="AH26" s="278" t="s">
        <v>724</v>
      </c>
      <c r="AI26" s="278" t="s">
        <v>724</v>
      </c>
      <c r="AJ26" s="278" t="s">
        <v>724</v>
      </c>
      <c r="AK26" s="278" t="s">
        <v>724</v>
      </c>
      <c r="AL26" s="343" t="s">
        <v>356</v>
      </c>
      <c r="AM26" s="284" t="s">
        <v>426</v>
      </c>
      <c r="AN26" s="284" t="s">
        <v>426</v>
      </c>
      <c r="AO26" s="284" t="s">
        <v>426</v>
      </c>
      <c r="AP26" s="284" t="s">
        <v>559</v>
      </c>
      <c r="AQ26" s="284" t="s">
        <v>559</v>
      </c>
      <c r="AR26" s="284" t="s">
        <v>559</v>
      </c>
      <c r="AS26" s="284" t="s">
        <v>601</v>
      </c>
      <c r="AT26" s="278" t="s">
        <v>724</v>
      </c>
      <c r="AU26" s="284" t="s">
        <v>513</v>
      </c>
      <c r="AV26" s="284" t="s">
        <v>732</v>
      </c>
      <c r="AW26" s="284" t="s">
        <v>622</v>
      </c>
      <c r="AX26" s="284" t="s">
        <v>622</v>
      </c>
      <c r="AY26" s="284" t="s">
        <v>634</v>
      </c>
      <c r="AZ26" s="284" t="s">
        <v>634</v>
      </c>
      <c r="BA26" s="284"/>
      <c r="BB26" s="284"/>
      <c r="BC26" s="278" t="s">
        <v>724</v>
      </c>
      <c r="BD26" s="278" t="s">
        <v>724</v>
      </c>
      <c r="BE26" s="278" t="s">
        <v>724</v>
      </c>
      <c r="BF26" s="278" t="s">
        <v>724</v>
      </c>
      <c r="BG26" s="284" t="s">
        <v>728</v>
      </c>
      <c r="BH26" s="284" t="s">
        <v>729</v>
      </c>
      <c r="BI26" s="284" t="s">
        <v>730</v>
      </c>
      <c r="BJ26" s="278" t="s">
        <v>724</v>
      </c>
      <c r="BK26" s="281" t="s">
        <v>731</v>
      </c>
    </row>
    <row r="27" spans="1:63" ht="15.75" customHeight="1">
      <c r="A27" s="168" t="s">
        <v>128</v>
      </c>
      <c r="B27" s="106" t="s">
        <v>129</v>
      </c>
      <c r="C27" s="278" t="s">
        <v>714</v>
      </c>
      <c r="D27" s="278" t="s">
        <v>714</v>
      </c>
      <c r="E27" s="278" t="s">
        <v>715</v>
      </c>
      <c r="F27" s="278" t="s">
        <v>715</v>
      </c>
      <c r="G27" s="278" t="s">
        <v>716</v>
      </c>
      <c r="H27" s="279" t="s">
        <v>426</v>
      </c>
      <c r="I27" s="278" t="s">
        <v>717</v>
      </c>
      <c r="J27" s="278" t="s">
        <v>718</v>
      </c>
      <c r="K27" s="278" t="s">
        <v>718</v>
      </c>
      <c r="L27" s="278" t="s">
        <v>719</v>
      </c>
      <c r="M27" s="279" t="s">
        <v>720</v>
      </c>
      <c r="N27" s="279" t="s">
        <v>720</v>
      </c>
      <c r="O27" s="280" t="s">
        <v>721</v>
      </c>
      <c r="P27" s="280" t="s">
        <v>722</v>
      </c>
      <c r="Q27" s="279" t="s">
        <v>723</v>
      </c>
      <c r="R27" s="278" t="s">
        <v>724</v>
      </c>
      <c r="S27" s="278" t="s">
        <v>724</v>
      </c>
      <c r="T27" s="278" t="s">
        <v>724</v>
      </c>
      <c r="U27" s="278" t="s">
        <v>724</v>
      </c>
      <c r="V27" s="278" t="s">
        <v>724</v>
      </c>
      <c r="W27" s="278" t="s">
        <v>724</v>
      </c>
      <c r="X27" s="278" t="s">
        <v>724</v>
      </c>
      <c r="Y27" s="278" t="s">
        <v>724</v>
      </c>
      <c r="Z27" s="280" t="s">
        <v>513</v>
      </c>
      <c r="AA27" s="343" t="s">
        <v>622</v>
      </c>
      <c r="AB27" s="343" t="s">
        <v>725</v>
      </c>
      <c r="AC27" s="343" t="s">
        <v>725</v>
      </c>
      <c r="AD27" s="284" t="s">
        <v>513</v>
      </c>
      <c r="AE27" s="343" t="s">
        <v>529</v>
      </c>
      <c r="AF27" s="284" t="s">
        <v>529</v>
      </c>
      <c r="AG27" s="284" t="s">
        <v>529</v>
      </c>
      <c r="AH27" s="278" t="s">
        <v>724</v>
      </c>
      <c r="AI27" s="278" t="s">
        <v>724</v>
      </c>
      <c r="AJ27" s="278" t="s">
        <v>724</v>
      </c>
      <c r="AK27" s="278" t="s">
        <v>724</v>
      </c>
      <c r="AL27" s="343" t="s">
        <v>356</v>
      </c>
      <c r="AM27" s="284" t="s">
        <v>426</v>
      </c>
      <c r="AN27" s="284" t="s">
        <v>426</v>
      </c>
      <c r="AO27" s="284" t="s">
        <v>426</v>
      </c>
      <c r="AP27" s="284" t="s">
        <v>559</v>
      </c>
      <c r="AQ27" s="284" t="s">
        <v>559</v>
      </c>
      <c r="AR27" s="284" t="s">
        <v>559</v>
      </c>
      <c r="AS27" s="284" t="s">
        <v>601</v>
      </c>
      <c r="AT27" s="278" t="s">
        <v>724</v>
      </c>
      <c r="AU27" s="284" t="s">
        <v>513</v>
      </c>
      <c r="AV27" s="284" t="s">
        <v>732</v>
      </c>
      <c r="AW27" s="284" t="s">
        <v>622</v>
      </c>
      <c r="AX27" s="284" t="s">
        <v>622</v>
      </c>
      <c r="AY27" s="284" t="s">
        <v>634</v>
      </c>
      <c r="AZ27" s="284" t="s">
        <v>634</v>
      </c>
      <c r="BA27" s="284"/>
      <c r="BB27" s="284"/>
      <c r="BC27" s="278" t="s">
        <v>724</v>
      </c>
      <c r="BD27" s="278" t="s">
        <v>724</v>
      </c>
      <c r="BE27" s="278" t="s">
        <v>724</v>
      </c>
      <c r="BF27" s="278" t="s">
        <v>724</v>
      </c>
      <c r="BG27" s="284" t="s">
        <v>728</v>
      </c>
      <c r="BH27" s="284" t="s">
        <v>729</v>
      </c>
      <c r="BI27" s="284" t="s">
        <v>730</v>
      </c>
      <c r="BJ27" s="278" t="s">
        <v>724</v>
      </c>
      <c r="BK27" s="281" t="s">
        <v>731</v>
      </c>
    </row>
    <row r="28" spans="1:63" ht="15.75" customHeight="1">
      <c r="A28" s="168" t="s">
        <v>130</v>
      </c>
      <c r="B28" s="106" t="s">
        <v>131</v>
      </c>
      <c r="C28" s="278" t="s">
        <v>714</v>
      </c>
      <c r="D28" s="278" t="s">
        <v>714</v>
      </c>
      <c r="E28" s="278" t="s">
        <v>715</v>
      </c>
      <c r="F28" s="278" t="s">
        <v>715</v>
      </c>
      <c r="G28" s="278" t="s">
        <v>716</v>
      </c>
      <c r="H28" s="279" t="s">
        <v>426</v>
      </c>
      <c r="I28" s="278" t="s">
        <v>717</v>
      </c>
      <c r="J28" s="278" t="s">
        <v>718</v>
      </c>
      <c r="K28" s="278" t="s">
        <v>718</v>
      </c>
      <c r="L28" s="278" t="s">
        <v>719</v>
      </c>
      <c r="M28" s="279" t="s">
        <v>720</v>
      </c>
      <c r="N28" s="279" t="s">
        <v>720</v>
      </c>
      <c r="O28" s="280" t="s">
        <v>721</v>
      </c>
      <c r="P28" s="280" t="s">
        <v>722</v>
      </c>
      <c r="Q28" s="279" t="s">
        <v>723</v>
      </c>
      <c r="R28" s="278" t="s">
        <v>724</v>
      </c>
      <c r="S28" s="278" t="s">
        <v>724</v>
      </c>
      <c r="T28" s="278" t="s">
        <v>724</v>
      </c>
      <c r="U28" s="278" t="s">
        <v>724</v>
      </c>
      <c r="V28" s="278" t="s">
        <v>724</v>
      </c>
      <c r="W28" s="278" t="s">
        <v>724</v>
      </c>
      <c r="X28" s="278" t="s">
        <v>724</v>
      </c>
      <c r="Y28" s="278" t="s">
        <v>724</v>
      </c>
      <c r="Z28" s="280" t="s">
        <v>513</v>
      </c>
      <c r="AA28" s="343" t="s">
        <v>622</v>
      </c>
      <c r="AB28" s="343" t="s">
        <v>725</v>
      </c>
      <c r="AC28" s="343" t="s">
        <v>725</v>
      </c>
      <c r="AD28" s="284" t="s">
        <v>513</v>
      </c>
      <c r="AE28" s="343" t="s">
        <v>529</v>
      </c>
      <c r="AF28" s="284" t="s">
        <v>529</v>
      </c>
      <c r="AG28" s="284" t="s">
        <v>529</v>
      </c>
      <c r="AH28" s="278" t="s">
        <v>724</v>
      </c>
      <c r="AI28" s="278" t="s">
        <v>724</v>
      </c>
      <c r="AJ28" s="278" t="s">
        <v>724</v>
      </c>
      <c r="AK28" s="278" t="s">
        <v>724</v>
      </c>
      <c r="AL28" s="343" t="s">
        <v>356</v>
      </c>
      <c r="AM28" s="284" t="s">
        <v>426</v>
      </c>
      <c r="AN28" s="284" t="s">
        <v>426</v>
      </c>
      <c r="AO28" s="284" t="s">
        <v>426</v>
      </c>
      <c r="AP28" s="284" t="s">
        <v>559</v>
      </c>
      <c r="AQ28" s="284" t="s">
        <v>559</v>
      </c>
      <c r="AR28" s="284" t="s">
        <v>559</v>
      </c>
      <c r="AS28" s="284" t="s">
        <v>601</v>
      </c>
      <c r="AT28" s="278" t="s">
        <v>724</v>
      </c>
      <c r="AU28" s="284" t="s">
        <v>513</v>
      </c>
      <c r="AV28" s="284" t="s">
        <v>732</v>
      </c>
      <c r="AW28" s="284" t="s">
        <v>622</v>
      </c>
      <c r="AX28" s="284" t="s">
        <v>622</v>
      </c>
      <c r="AY28" s="284" t="s">
        <v>634</v>
      </c>
      <c r="AZ28" s="284" t="s">
        <v>634</v>
      </c>
      <c r="BA28" s="284"/>
      <c r="BB28" s="284"/>
      <c r="BC28" s="278" t="s">
        <v>724</v>
      </c>
      <c r="BD28" s="278" t="s">
        <v>724</v>
      </c>
      <c r="BE28" s="278" t="s">
        <v>724</v>
      </c>
      <c r="BF28" s="278" t="s">
        <v>724</v>
      </c>
      <c r="BG28" s="284" t="s">
        <v>728</v>
      </c>
      <c r="BH28" s="284" t="s">
        <v>729</v>
      </c>
      <c r="BI28" s="284" t="s">
        <v>730</v>
      </c>
      <c r="BJ28" s="278" t="s">
        <v>724</v>
      </c>
      <c r="BK28" s="281" t="s">
        <v>731</v>
      </c>
    </row>
    <row r="29" spans="1:63" ht="15.75" customHeight="1">
      <c r="A29" s="168" t="s">
        <v>134</v>
      </c>
      <c r="B29" s="106" t="s">
        <v>135</v>
      </c>
      <c r="C29" s="278" t="s">
        <v>714</v>
      </c>
      <c r="D29" s="278" t="s">
        <v>714</v>
      </c>
      <c r="E29" s="278" t="s">
        <v>715</v>
      </c>
      <c r="F29" s="278" t="s">
        <v>715</v>
      </c>
      <c r="G29" s="278" t="s">
        <v>716</v>
      </c>
      <c r="H29" s="279" t="s">
        <v>426</v>
      </c>
      <c r="I29" s="278" t="s">
        <v>717</v>
      </c>
      <c r="J29" s="278" t="s">
        <v>718</v>
      </c>
      <c r="K29" s="278" t="s">
        <v>718</v>
      </c>
      <c r="L29" s="278" t="s">
        <v>719</v>
      </c>
      <c r="M29" s="279" t="s">
        <v>720</v>
      </c>
      <c r="N29" s="279" t="s">
        <v>720</v>
      </c>
      <c r="O29" s="280" t="s">
        <v>721</v>
      </c>
      <c r="P29" s="280" t="s">
        <v>722</v>
      </c>
      <c r="Q29" s="279" t="s">
        <v>723</v>
      </c>
      <c r="R29" s="278" t="s">
        <v>724</v>
      </c>
      <c r="S29" s="278" t="s">
        <v>724</v>
      </c>
      <c r="T29" s="278" t="s">
        <v>724</v>
      </c>
      <c r="U29" s="278" t="s">
        <v>724</v>
      </c>
      <c r="V29" s="278" t="s">
        <v>724</v>
      </c>
      <c r="W29" s="278" t="s">
        <v>724</v>
      </c>
      <c r="X29" s="278" t="s">
        <v>724</v>
      </c>
      <c r="Y29" s="278" t="s">
        <v>724</v>
      </c>
      <c r="Z29" s="280" t="s">
        <v>513</v>
      </c>
      <c r="AA29" s="343" t="s">
        <v>622</v>
      </c>
      <c r="AB29" s="343" t="s">
        <v>725</v>
      </c>
      <c r="AC29" s="343" t="s">
        <v>725</v>
      </c>
      <c r="AD29" s="284" t="s">
        <v>513</v>
      </c>
      <c r="AE29" s="343" t="s">
        <v>529</v>
      </c>
      <c r="AF29" s="284" t="s">
        <v>529</v>
      </c>
      <c r="AG29" s="284" t="s">
        <v>529</v>
      </c>
      <c r="AH29" s="278" t="s">
        <v>724</v>
      </c>
      <c r="AI29" s="278" t="s">
        <v>724</v>
      </c>
      <c r="AJ29" s="278" t="s">
        <v>724</v>
      </c>
      <c r="AK29" s="278" t="s">
        <v>724</v>
      </c>
      <c r="AL29" s="343" t="s">
        <v>356</v>
      </c>
      <c r="AM29" s="284" t="s">
        <v>426</v>
      </c>
      <c r="AN29" s="284" t="s">
        <v>426</v>
      </c>
      <c r="AO29" s="284" t="s">
        <v>426</v>
      </c>
      <c r="AP29" s="284" t="s">
        <v>559</v>
      </c>
      <c r="AQ29" s="284" t="s">
        <v>559</v>
      </c>
      <c r="AR29" s="284" t="s">
        <v>559</v>
      </c>
      <c r="AS29" s="284" t="s">
        <v>601</v>
      </c>
      <c r="AT29" s="278" t="s">
        <v>724</v>
      </c>
      <c r="AU29" s="284" t="s">
        <v>513</v>
      </c>
      <c r="AV29" s="284" t="s">
        <v>732</v>
      </c>
      <c r="AW29" s="284" t="s">
        <v>622</v>
      </c>
      <c r="AX29" s="284" t="s">
        <v>622</v>
      </c>
      <c r="AY29" s="284" t="s">
        <v>634</v>
      </c>
      <c r="AZ29" s="284" t="s">
        <v>634</v>
      </c>
      <c r="BA29" s="284"/>
      <c r="BB29" s="284"/>
      <c r="BC29" s="278" t="s">
        <v>724</v>
      </c>
      <c r="BD29" s="278" t="s">
        <v>724</v>
      </c>
      <c r="BE29" s="278" t="s">
        <v>724</v>
      </c>
      <c r="BF29" s="278" t="s">
        <v>724</v>
      </c>
      <c r="BG29" s="284" t="s">
        <v>728</v>
      </c>
      <c r="BH29" s="284" t="s">
        <v>729</v>
      </c>
      <c r="BI29" s="284" t="s">
        <v>730</v>
      </c>
      <c r="BJ29" s="278" t="s">
        <v>724</v>
      </c>
      <c r="BK29" s="281" t="s">
        <v>731</v>
      </c>
    </row>
    <row r="30" spans="1:63" ht="15.75" customHeight="1">
      <c r="A30" s="170" t="s">
        <v>132</v>
      </c>
      <c r="B30" s="292" t="s">
        <v>133</v>
      </c>
      <c r="C30" s="307" t="s">
        <v>714</v>
      </c>
      <c r="D30" s="307" t="s">
        <v>714</v>
      </c>
      <c r="E30" s="307" t="s">
        <v>715</v>
      </c>
      <c r="F30" s="307" t="s">
        <v>715</v>
      </c>
      <c r="G30" s="307" t="s">
        <v>716</v>
      </c>
      <c r="H30" s="308" t="s">
        <v>426</v>
      </c>
      <c r="I30" s="307" t="s">
        <v>717</v>
      </c>
      <c r="J30" s="307" t="s">
        <v>718</v>
      </c>
      <c r="K30" s="307" t="s">
        <v>718</v>
      </c>
      <c r="L30" s="307" t="s">
        <v>719</v>
      </c>
      <c r="M30" s="308" t="s">
        <v>720</v>
      </c>
      <c r="N30" s="308" t="s">
        <v>720</v>
      </c>
      <c r="O30" s="309" t="s">
        <v>721</v>
      </c>
      <c r="P30" s="309" t="s">
        <v>722</v>
      </c>
      <c r="Q30" s="308" t="s">
        <v>723</v>
      </c>
      <c r="R30" s="307" t="s">
        <v>724</v>
      </c>
      <c r="S30" s="307" t="s">
        <v>724</v>
      </c>
      <c r="T30" s="307" t="s">
        <v>724</v>
      </c>
      <c r="U30" s="307" t="s">
        <v>724</v>
      </c>
      <c r="V30" s="307" t="s">
        <v>724</v>
      </c>
      <c r="W30" s="307" t="s">
        <v>724</v>
      </c>
      <c r="X30" s="307" t="s">
        <v>724</v>
      </c>
      <c r="Y30" s="307" t="s">
        <v>724</v>
      </c>
      <c r="Z30" s="309" t="s">
        <v>513</v>
      </c>
      <c r="AA30" s="351" t="s">
        <v>622</v>
      </c>
      <c r="AB30" s="351" t="s">
        <v>725</v>
      </c>
      <c r="AC30" s="351" t="s">
        <v>725</v>
      </c>
      <c r="AD30" s="313" t="s">
        <v>513</v>
      </c>
      <c r="AE30" s="351" t="s">
        <v>529</v>
      </c>
      <c r="AF30" s="313" t="s">
        <v>529</v>
      </c>
      <c r="AG30" s="313" t="s">
        <v>529</v>
      </c>
      <c r="AH30" s="307" t="s">
        <v>724</v>
      </c>
      <c r="AI30" s="307" t="s">
        <v>724</v>
      </c>
      <c r="AJ30" s="307" t="s">
        <v>724</v>
      </c>
      <c r="AK30" s="307" t="s">
        <v>724</v>
      </c>
      <c r="AL30" s="351" t="s">
        <v>356</v>
      </c>
      <c r="AM30" s="313" t="s">
        <v>426</v>
      </c>
      <c r="AN30" s="313" t="s">
        <v>426</v>
      </c>
      <c r="AO30" s="313" t="s">
        <v>426</v>
      </c>
      <c r="AP30" s="313" t="s">
        <v>559</v>
      </c>
      <c r="AQ30" s="313" t="s">
        <v>559</v>
      </c>
      <c r="AR30" s="313" t="s">
        <v>559</v>
      </c>
      <c r="AS30" s="313" t="s">
        <v>601</v>
      </c>
      <c r="AT30" s="307" t="s">
        <v>724</v>
      </c>
      <c r="AU30" s="313" t="s">
        <v>513</v>
      </c>
      <c r="AV30" s="313" t="s">
        <v>732</v>
      </c>
      <c r="AW30" s="313" t="s">
        <v>622</v>
      </c>
      <c r="AX30" s="313" t="s">
        <v>622</v>
      </c>
      <c r="AY30" s="313" t="s">
        <v>634</v>
      </c>
      <c r="AZ30" s="313" t="s">
        <v>634</v>
      </c>
      <c r="BA30" s="313"/>
      <c r="BB30" s="313"/>
      <c r="BC30" s="307" t="s">
        <v>724</v>
      </c>
      <c r="BD30" s="307" t="s">
        <v>724</v>
      </c>
      <c r="BE30" s="307" t="s">
        <v>724</v>
      </c>
      <c r="BF30" s="307" t="s">
        <v>724</v>
      </c>
      <c r="BG30" s="313" t="s">
        <v>728</v>
      </c>
      <c r="BH30" s="313" t="s">
        <v>729</v>
      </c>
      <c r="BI30" s="313" t="s">
        <v>730</v>
      </c>
      <c r="BJ30" s="307" t="s">
        <v>724</v>
      </c>
      <c r="BK30" s="310" t="s">
        <v>731</v>
      </c>
    </row>
    <row r="31" spans="1:63" ht="15.75" customHeight="1">
      <c r="A31" s="168" t="s">
        <v>139</v>
      </c>
      <c r="B31" s="106" t="s">
        <v>140</v>
      </c>
      <c r="C31" s="278" t="s">
        <v>714</v>
      </c>
      <c r="D31" s="278" t="s">
        <v>714</v>
      </c>
      <c r="E31" s="278" t="s">
        <v>715</v>
      </c>
      <c r="F31" s="278" t="s">
        <v>715</v>
      </c>
      <c r="G31" s="278" t="s">
        <v>716</v>
      </c>
      <c r="H31" s="279" t="s">
        <v>426</v>
      </c>
      <c r="I31" s="278" t="s">
        <v>717</v>
      </c>
      <c r="J31" s="278" t="s">
        <v>718</v>
      </c>
      <c r="K31" s="278" t="s">
        <v>718</v>
      </c>
      <c r="L31" s="278" t="s">
        <v>719</v>
      </c>
      <c r="M31" s="279" t="s">
        <v>720</v>
      </c>
      <c r="N31" s="279" t="s">
        <v>720</v>
      </c>
      <c r="O31" s="280" t="s">
        <v>721</v>
      </c>
      <c r="P31" s="280" t="s">
        <v>722</v>
      </c>
      <c r="Q31" s="279" t="s">
        <v>723</v>
      </c>
      <c r="R31" s="278" t="s">
        <v>724</v>
      </c>
      <c r="S31" s="278" t="s">
        <v>724</v>
      </c>
      <c r="T31" s="278" t="s">
        <v>733</v>
      </c>
      <c r="U31" s="278" t="s">
        <v>733</v>
      </c>
      <c r="V31" s="278" t="s">
        <v>724</v>
      </c>
      <c r="W31" s="278" t="s">
        <v>724</v>
      </c>
      <c r="X31" s="278" t="s">
        <v>724</v>
      </c>
      <c r="Y31" s="278" t="s">
        <v>724</v>
      </c>
      <c r="Z31" s="278" t="s">
        <v>733</v>
      </c>
      <c r="AA31" s="343" t="s">
        <v>622</v>
      </c>
      <c r="AB31" s="343" t="s">
        <v>725</v>
      </c>
      <c r="AC31" s="343" t="s">
        <v>725</v>
      </c>
      <c r="AD31" s="284" t="s">
        <v>513</v>
      </c>
      <c r="AE31" s="343" t="s">
        <v>529</v>
      </c>
      <c r="AF31" s="284" t="s">
        <v>529</v>
      </c>
      <c r="AG31" s="284" t="s">
        <v>529</v>
      </c>
      <c r="AH31" s="278" t="s">
        <v>724</v>
      </c>
      <c r="AI31" s="278" t="s">
        <v>724</v>
      </c>
      <c r="AJ31" s="278" t="s">
        <v>724</v>
      </c>
      <c r="AK31" s="278" t="s">
        <v>733</v>
      </c>
      <c r="AL31" s="343" t="s">
        <v>717</v>
      </c>
      <c r="AM31" s="284" t="s">
        <v>426</v>
      </c>
      <c r="AN31" s="284" t="s">
        <v>426</v>
      </c>
      <c r="AO31" s="284" t="s">
        <v>426</v>
      </c>
      <c r="AP31" s="284" t="s">
        <v>559</v>
      </c>
      <c r="AQ31" s="284" t="s">
        <v>559</v>
      </c>
      <c r="AR31" s="284" t="s">
        <v>559</v>
      </c>
      <c r="AS31" s="284" t="s">
        <v>601</v>
      </c>
      <c r="AT31" s="284" t="s">
        <v>513</v>
      </c>
      <c r="AU31" s="284" t="s">
        <v>513</v>
      </c>
      <c r="AV31" s="284" t="s">
        <v>734</v>
      </c>
      <c r="AW31" s="284" t="s">
        <v>622</v>
      </c>
      <c r="AX31" s="284" t="s">
        <v>622</v>
      </c>
      <c r="AY31" s="284" t="s">
        <v>634</v>
      </c>
      <c r="AZ31" s="284" t="s">
        <v>634</v>
      </c>
      <c r="BA31" s="284" t="s">
        <v>634</v>
      </c>
      <c r="BB31" s="284" t="s">
        <v>634</v>
      </c>
      <c r="BC31" s="278" t="s">
        <v>724</v>
      </c>
      <c r="BD31" s="278" t="s">
        <v>735</v>
      </c>
      <c r="BE31" s="284" t="s">
        <v>727</v>
      </c>
      <c r="BF31" s="284" t="s">
        <v>727</v>
      </c>
      <c r="BG31" s="284" t="s">
        <v>728</v>
      </c>
      <c r="BH31" s="284" t="s">
        <v>729</v>
      </c>
      <c r="BI31" s="284" t="s">
        <v>730</v>
      </c>
      <c r="BJ31" s="278" t="s">
        <v>724</v>
      </c>
      <c r="BK31" s="281" t="s">
        <v>731</v>
      </c>
    </row>
    <row r="32" spans="1:63" ht="15.75" customHeight="1">
      <c r="A32" s="168" t="s">
        <v>145</v>
      </c>
      <c r="B32" s="106" t="s">
        <v>146</v>
      </c>
      <c r="C32" s="278" t="s">
        <v>714</v>
      </c>
      <c r="D32" s="278" t="s">
        <v>714</v>
      </c>
      <c r="E32" s="278" t="s">
        <v>715</v>
      </c>
      <c r="F32" s="278" t="s">
        <v>715</v>
      </c>
      <c r="G32" s="278" t="s">
        <v>716</v>
      </c>
      <c r="H32" s="279" t="s">
        <v>426</v>
      </c>
      <c r="I32" s="278" t="s">
        <v>717</v>
      </c>
      <c r="J32" s="278" t="s">
        <v>718</v>
      </c>
      <c r="K32" s="278" t="s">
        <v>718</v>
      </c>
      <c r="L32" s="278" t="s">
        <v>719</v>
      </c>
      <c r="M32" s="279" t="s">
        <v>720</v>
      </c>
      <c r="N32" s="279" t="s">
        <v>720</v>
      </c>
      <c r="O32" s="280" t="s">
        <v>721</v>
      </c>
      <c r="P32" s="280" t="s">
        <v>722</v>
      </c>
      <c r="Q32" s="279" t="s">
        <v>723</v>
      </c>
      <c r="R32" s="278" t="s">
        <v>724</v>
      </c>
      <c r="S32" s="278" t="s">
        <v>724</v>
      </c>
      <c r="T32" s="278" t="s">
        <v>733</v>
      </c>
      <c r="U32" s="278" t="s">
        <v>733</v>
      </c>
      <c r="V32" s="278" t="s">
        <v>724</v>
      </c>
      <c r="W32" s="278" t="s">
        <v>724</v>
      </c>
      <c r="X32" s="278" t="s">
        <v>724</v>
      </c>
      <c r="Y32" s="278" t="s">
        <v>724</v>
      </c>
      <c r="Z32" s="278" t="s">
        <v>733</v>
      </c>
      <c r="AA32" s="343" t="s">
        <v>622</v>
      </c>
      <c r="AB32" s="343" t="s">
        <v>725</v>
      </c>
      <c r="AC32" s="343" t="s">
        <v>725</v>
      </c>
      <c r="AD32" s="284" t="s">
        <v>513</v>
      </c>
      <c r="AE32" s="343" t="s">
        <v>529</v>
      </c>
      <c r="AF32" s="284" t="s">
        <v>529</v>
      </c>
      <c r="AG32" s="284" t="s">
        <v>529</v>
      </c>
      <c r="AH32" s="278" t="s">
        <v>724</v>
      </c>
      <c r="AI32" s="278" t="s">
        <v>724</v>
      </c>
      <c r="AJ32" s="278" t="s">
        <v>724</v>
      </c>
      <c r="AK32" s="278" t="s">
        <v>733</v>
      </c>
      <c r="AL32" s="343" t="s">
        <v>717</v>
      </c>
      <c r="AM32" s="284" t="s">
        <v>426</v>
      </c>
      <c r="AN32" s="284" t="s">
        <v>426</v>
      </c>
      <c r="AO32" s="284" t="s">
        <v>426</v>
      </c>
      <c r="AP32" s="284" t="s">
        <v>559</v>
      </c>
      <c r="AQ32" s="284" t="s">
        <v>559</v>
      </c>
      <c r="AR32" s="284" t="s">
        <v>559</v>
      </c>
      <c r="AS32" s="284" t="s">
        <v>601</v>
      </c>
      <c r="AT32" s="284" t="s">
        <v>513</v>
      </c>
      <c r="AU32" s="284" t="s">
        <v>513</v>
      </c>
      <c r="AV32" s="284" t="s">
        <v>734</v>
      </c>
      <c r="AW32" s="284" t="s">
        <v>622</v>
      </c>
      <c r="AX32" s="284" t="s">
        <v>622</v>
      </c>
      <c r="AY32" s="284" t="s">
        <v>634</v>
      </c>
      <c r="AZ32" s="284" t="s">
        <v>634</v>
      </c>
      <c r="BA32" s="284" t="s">
        <v>634</v>
      </c>
      <c r="BB32" s="284" t="s">
        <v>634</v>
      </c>
      <c r="BC32" s="278" t="s">
        <v>724</v>
      </c>
      <c r="BD32" s="278" t="s">
        <v>735</v>
      </c>
      <c r="BE32" s="284" t="s">
        <v>727</v>
      </c>
      <c r="BF32" s="284" t="s">
        <v>727</v>
      </c>
      <c r="BG32" s="284" t="s">
        <v>728</v>
      </c>
      <c r="BH32" s="284" t="s">
        <v>729</v>
      </c>
      <c r="BI32" s="284" t="s">
        <v>730</v>
      </c>
      <c r="BJ32" s="278" t="s">
        <v>724</v>
      </c>
      <c r="BK32" s="281" t="s">
        <v>731</v>
      </c>
    </row>
    <row r="33" spans="1:63" ht="15.75" customHeight="1">
      <c r="A33" s="168" t="s">
        <v>147</v>
      </c>
      <c r="B33" s="106" t="s">
        <v>148</v>
      </c>
      <c r="C33" s="278" t="s">
        <v>714</v>
      </c>
      <c r="D33" s="278" t="s">
        <v>714</v>
      </c>
      <c r="E33" s="278" t="s">
        <v>715</v>
      </c>
      <c r="F33" s="278" t="s">
        <v>715</v>
      </c>
      <c r="G33" s="278" t="s">
        <v>716</v>
      </c>
      <c r="H33" s="279" t="s">
        <v>426</v>
      </c>
      <c r="I33" s="278" t="s">
        <v>717</v>
      </c>
      <c r="J33" s="278" t="s">
        <v>718</v>
      </c>
      <c r="K33" s="278" t="s">
        <v>718</v>
      </c>
      <c r="L33" s="278" t="s">
        <v>719</v>
      </c>
      <c r="M33" s="279" t="s">
        <v>720</v>
      </c>
      <c r="N33" s="279" t="s">
        <v>720</v>
      </c>
      <c r="O33" s="280" t="s">
        <v>721</v>
      </c>
      <c r="P33" s="280" t="s">
        <v>722</v>
      </c>
      <c r="Q33" s="279" t="s">
        <v>723</v>
      </c>
      <c r="R33" s="278" t="s">
        <v>724</v>
      </c>
      <c r="S33" s="278" t="s">
        <v>724</v>
      </c>
      <c r="T33" s="278" t="s">
        <v>733</v>
      </c>
      <c r="U33" s="278" t="s">
        <v>733</v>
      </c>
      <c r="V33" s="278" t="s">
        <v>724</v>
      </c>
      <c r="W33" s="278" t="s">
        <v>724</v>
      </c>
      <c r="X33" s="278" t="s">
        <v>724</v>
      </c>
      <c r="Y33" s="278" t="s">
        <v>724</v>
      </c>
      <c r="Z33" s="278" t="s">
        <v>733</v>
      </c>
      <c r="AA33" s="343" t="s">
        <v>622</v>
      </c>
      <c r="AB33" s="343" t="s">
        <v>725</v>
      </c>
      <c r="AC33" s="343" t="s">
        <v>725</v>
      </c>
      <c r="AD33" s="284" t="s">
        <v>513</v>
      </c>
      <c r="AE33" s="343" t="s">
        <v>529</v>
      </c>
      <c r="AF33" s="284" t="s">
        <v>529</v>
      </c>
      <c r="AG33" s="284" t="s">
        <v>529</v>
      </c>
      <c r="AH33" s="278" t="s">
        <v>724</v>
      </c>
      <c r="AI33" s="278" t="s">
        <v>724</v>
      </c>
      <c r="AJ33" s="278" t="s">
        <v>724</v>
      </c>
      <c r="AK33" s="278" t="s">
        <v>733</v>
      </c>
      <c r="AL33" s="343" t="s">
        <v>717</v>
      </c>
      <c r="AM33" s="284" t="s">
        <v>426</v>
      </c>
      <c r="AN33" s="284" t="s">
        <v>426</v>
      </c>
      <c r="AO33" s="284" t="s">
        <v>426</v>
      </c>
      <c r="AP33" s="284" t="s">
        <v>559</v>
      </c>
      <c r="AQ33" s="284" t="s">
        <v>559</v>
      </c>
      <c r="AR33" s="284" t="s">
        <v>559</v>
      </c>
      <c r="AS33" s="284" t="s">
        <v>601</v>
      </c>
      <c r="AT33" s="284" t="s">
        <v>513</v>
      </c>
      <c r="AU33" s="284" t="s">
        <v>513</v>
      </c>
      <c r="AV33" s="284" t="s">
        <v>734</v>
      </c>
      <c r="AW33" s="284" t="s">
        <v>622</v>
      </c>
      <c r="AX33" s="284" t="s">
        <v>622</v>
      </c>
      <c r="AY33" s="284" t="s">
        <v>634</v>
      </c>
      <c r="AZ33" s="284" t="s">
        <v>634</v>
      </c>
      <c r="BA33" s="284" t="s">
        <v>634</v>
      </c>
      <c r="BB33" s="284" t="s">
        <v>634</v>
      </c>
      <c r="BC33" s="278" t="s">
        <v>724</v>
      </c>
      <c r="BD33" s="278" t="s">
        <v>735</v>
      </c>
      <c r="BE33" s="284" t="s">
        <v>727</v>
      </c>
      <c r="BF33" s="284" t="s">
        <v>727</v>
      </c>
      <c r="BG33" s="284" t="s">
        <v>728</v>
      </c>
      <c r="BH33" s="284" t="s">
        <v>729</v>
      </c>
      <c r="BI33" s="284" t="s">
        <v>730</v>
      </c>
      <c r="BJ33" s="278" t="s">
        <v>724</v>
      </c>
      <c r="BK33" s="281" t="s">
        <v>731</v>
      </c>
    </row>
    <row r="34" spans="1:63" ht="15.75" customHeight="1">
      <c r="A34" s="168" t="s">
        <v>141</v>
      </c>
      <c r="B34" s="106" t="s">
        <v>142</v>
      </c>
      <c r="C34" s="278" t="s">
        <v>714</v>
      </c>
      <c r="D34" s="278" t="s">
        <v>714</v>
      </c>
      <c r="E34" s="278" t="s">
        <v>715</v>
      </c>
      <c r="F34" s="278" t="s">
        <v>715</v>
      </c>
      <c r="G34" s="278" t="s">
        <v>716</v>
      </c>
      <c r="H34" s="279" t="s">
        <v>426</v>
      </c>
      <c r="I34" s="278" t="s">
        <v>717</v>
      </c>
      <c r="J34" s="278" t="s">
        <v>718</v>
      </c>
      <c r="K34" s="278" t="s">
        <v>718</v>
      </c>
      <c r="L34" s="278" t="s">
        <v>719</v>
      </c>
      <c r="M34" s="279" t="s">
        <v>720</v>
      </c>
      <c r="N34" s="279" t="s">
        <v>720</v>
      </c>
      <c r="O34" s="280" t="s">
        <v>721</v>
      </c>
      <c r="P34" s="280" t="s">
        <v>722</v>
      </c>
      <c r="Q34" s="279" t="s">
        <v>723</v>
      </c>
      <c r="R34" s="278" t="s">
        <v>724</v>
      </c>
      <c r="S34" s="278" t="s">
        <v>724</v>
      </c>
      <c r="T34" s="278" t="s">
        <v>733</v>
      </c>
      <c r="U34" s="278" t="s">
        <v>733</v>
      </c>
      <c r="V34" s="278" t="s">
        <v>724</v>
      </c>
      <c r="W34" s="278" t="s">
        <v>724</v>
      </c>
      <c r="X34" s="278" t="s">
        <v>724</v>
      </c>
      <c r="Y34" s="278" t="s">
        <v>724</v>
      </c>
      <c r="Z34" s="278" t="s">
        <v>733</v>
      </c>
      <c r="AA34" s="343" t="s">
        <v>622</v>
      </c>
      <c r="AB34" s="343" t="s">
        <v>725</v>
      </c>
      <c r="AC34" s="343" t="s">
        <v>725</v>
      </c>
      <c r="AD34" s="284" t="s">
        <v>513</v>
      </c>
      <c r="AE34" s="343" t="s">
        <v>529</v>
      </c>
      <c r="AF34" s="284" t="s">
        <v>529</v>
      </c>
      <c r="AG34" s="284" t="s">
        <v>529</v>
      </c>
      <c r="AH34" s="278" t="s">
        <v>724</v>
      </c>
      <c r="AI34" s="278" t="s">
        <v>724</v>
      </c>
      <c r="AJ34" s="278" t="s">
        <v>724</v>
      </c>
      <c r="AK34" s="278" t="s">
        <v>733</v>
      </c>
      <c r="AL34" s="343" t="s">
        <v>717</v>
      </c>
      <c r="AM34" s="284" t="s">
        <v>426</v>
      </c>
      <c r="AN34" s="284" t="s">
        <v>426</v>
      </c>
      <c r="AO34" s="284" t="s">
        <v>426</v>
      </c>
      <c r="AP34" s="284" t="s">
        <v>559</v>
      </c>
      <c r="AQ34" s="284" t="s">
        <v>559</v>
      </c>
      <c r="AR34" s="284" t="s">
        <v>559</v>
      </c>
      <c r="AS34" s="284" t="s">
        <v>601</v>
      </c>
      <c r="AT34" s="284" t="s">
        <v>513</v>
      </c>
      <c r="AU34" s="284" t="s">
        <v>513</v>
      </c>
      <c r="AV34" s="284" t="s">
        <v>734</v>
      </c>
      <c r="AW34" s="284" t="s">
        <v>622</v>
      </c>
      <c r="AX34" s="284" t="s">
        <v>622</v>
      </c>
      <c r="AY34" s="284" t="s">
        <v>634</v>
      </c>
      <c r="AZ34" s="284" t="s">
        <v>634</v>
      </c>
      <c r="BA34" s="284" t="s">
        <v>634</v>
      </c>
      <c r="BB34" s="284" t="s">
        <v>634</v>
      </c>
      <c r="BC34" s="278" t="s">
        <v>724</v>
      </c>
      <c r="BD34" s="278" t="s">
        <v>735</v>
      </c>
      <c r="BE34" s="284" t="s">
        <v>727</v>
      </c>
      <c r="BF34" s="284" t="s">
        <v>727</v>
      </c>
      <c r="BG34" s="284" t="s">
        <v>728</v>
      </c>
      <c r="BH34" s="284" t="s">
        <v>729</v>
      </c>
      <c r="BI34" s="284" t="s">
        <v>730</v>
      </c>
      <c r="BJ34" s="278" t="s">
        <v>724</v>
      </c>
      <c r="BK34" s="281" t="s">
        <v>731</v>
      </c>
    </row>
    <row r="35" spans="1:63" ht="15.75" customHeight="1">
      <c r="A35" s="170" t="s">
        <v>143</v>
      </c>
      <c r="B35" s="292" t="s">
        <v>144</v>
      </c>
      <c r="C35" s="278" t="s">
        <v>714</v>
      </c>
      <c r="D35" s="278" t="s">
        <v>714</v>
      </c>
      <c r="E35" s="278" t="s">
        <v>715</v>
      </c>
      <c r="F35" s="278" t="s">
        <v>715</v>
      </c>
      <c r="G35" s="278" t="s">
        <v>716</v>
      </c>
      <c r="H35" s="279" t="s">
        <v>426</v>
      </c>
      <c r="I35" s="278" t="s">
        <v>717</v>
      </c>
      <c r="J35" s="278" t="s">
        <v>718</v>
      </c>
      <c r="K35" s="278" t="s">
        <v>718</v>
      </c>
      <c r="L35" s="278" t="s">
        <v>719</v>
      </c>
      <c r="M35" s="279" t="s">
        <v>720</v>
      </c>
      <c r="N35" s="279" t="s">
        <v>720</v>
      </c>
      <c r="O35" s="280" t="s">
        <v>721</v>
      </c>
      <c r="P35" s="280" t="s">
        <v>722</v>
      </c>
      <c r="Q35" s="279" t="s">
        <v>723</v>
      </c>
      <c r="R35" s="278" t="s">
        <v>724</v>
      </c>
      <c r="S35" s="278" t="s">
        <v>724</v>
      </c>
      <c r="T35" s="278" t="s">
        <v>733</v>
      </c>
      <c r="U35" s="278" t="s">
        <v>733</v>
      </c>
      <c r="V35" s="278" t="s">
        <v>724</v>
      </c>
      <c r="W35" s="278" t="s">
        <v>724</v>
      </c>
      <c r="X35" s="278" t="s">
        <v>724</v>
      </c>
      <c r="Y35" s="278" t="s">
        <v>724</v>
      </c>
      <c r="Z35" s="278" t="s">
        <v>733</v>
      </c>
      <c r="AA35" s="343" t="s">
        <v>622</v>
      </c>
      <c r="AB35" s="343" t="s">
        <v>725</v>
      </c>
      <c r="AC35" s="343" t="s">
        <v>725</v>
      </c>
      <c r="AD35" s="284" t="s">
        <v>513</v>
      </c>
      <c r="AE35" s="343" t="s">
        <v>529</v>
      </c>
      <c r="AF35" s="284" t="s">
        <v>529</v>
      </c>
      <c r="AG35" s="284" t="s">
        <v>529</v>
      </c>
      <c r="AH35" s="278" t="s">
        <v>724</v>
      </c>
      <c r="AI35" s="278" t="s">
        <v>724</v>
      </c>
      <c r="AJ35" s="278" t="s">
        <v>724</v>
      </c>
      <c r="AK35" s="278" t="s">
        <v>733</v>
      </c>
      <c r="AL35" s="343" t="s">
        <v>717</v>
      </c>
      <c r="AM35" s="284" t="s">
        <v>426</v>
      </c>
      <c r="AN35" s="284" t="s">
        <v>426</v>
      </c>
      <c r="AO35" s="284" t="s">
        <v>426</v>
      </c>
      <c r="AP35" s="284" t="s">
        <v>559</v>
      </c>
      <c r="AQ35" s="284" t="s">
        <v>559</v>
      </c>
      <c r="AR35" s="284" t="s">
        <v>559</v>
      </c>
      <c r="AS35" s="284" t="s">
        <v>601</v>
      </c>
      <c r="AT35" s="284" t="s">
        <v>513</v>
      </c>
      <c r="AU35" s="284" t="s">
        <v>513</v>
      </c>
      <c r="AV35" s="284" t="s">
        <v>734</v>
      </c>
      <c r="AW35" s="284" t="s">
        <v>622</v>
      </c>
      <c r="AX35" s="284" t="s">
        <v>622</v>
      </c>
      <c r="AY35" s="284" t="s">
        <v>634</v>
      </c>
      <c r="AZ35" s="284" t="s">
        <v>634</v>
      </c>
      <c r="BA35" s="284" t="s">
        <v>634</v>
      </c>
      <c r="BB35" s="284" t="s">
        <v>634</v>
      </c>
      <c r="BC35" s="278" t="s">
        <v>724</v>
      </c>
      <c r="BD35" s="278" t="s">
        <v>735</v>
      </c>
      <c r="BE35" s="284" t="s">
        <v>727</v>
      </c>
      <c r="BF35" s="284" t="s">
        <v>727</v>
      </c>
      <c r="BG35" s="284" t="s">
        <v>728</v>
      </c>
      <c r="BH35" s="284" t="s">
        <v>729</v>
      </c>
      <c r="BI35" s="284" t="s">
        <v>730</v>
      </c>
      <c r="BJ35" s="278" t="s">
        <v>724</v>
      </c>
      <c r="BK35" s="281" t="s">
        <v>731</v>
      </c>
    </row>
    <row r="36" spans="1:63" ht="15.75" customHeight="1">
      <c r="A36" s="168" t="s">
        <v>156</v>
      </c>
      <c r="B36" s="106" t="s">
        <v>157</v>
      </c>
      <c r="C36" s="294" t="s">
        <v>714</v>
      </c>
      <c r="D36" s="294" t="s">
        <v>714</v>
      </c>
      <c r="E36" s="294" t="s">
        <v>715</v>
      </c>
      <c r="F36" s="294" t="s">
        <v>715</v>
      </c>
      <c r="G36" s="294" t="s">
        <v>716</v>
      </c>
      <c r="H36" s="295" t="s">
        <v>426</v>
      </c>
      <c r="I36" s="294" t="s">
        <v>356</v>
      </c>
      <c r="J36" s="294" t="s">
        <v>718</v>
      </c>
      <c r="K36" s="294" t="s">
        <v>718</v>
      </c>
      <c r="L36" s="294" t="s">
        <v>719</v>
      </c>
      <c r="M36" s="295" t="s">
        <v>720</v>
      </c>
      <c r="N36" s="295" t="s">
        <v>720</v>
      </c>
      <c r="O36" s="296" t="s">
        <v>721</v>
      </c>
      <c r="P36" s="296" t="s">
        <v>722</v>
      </c>
      <c r="Q36" s="295" t="s">
        <v>723</v>
      </c>
      <c r="R36" s="278" t="s">
        <v>724</v>
      </c>
      <c r="S36" s="278" t="s">
        <v>724</v>
      </c>
      <c r="T36" s="294" t="s">
        <v>736</v>
      </c>
      <c r="U36" s="294" t="s">
        <v>736</v>
      </c>
      <c r="V36" s="294" t="s">
        <v>724</v>
      </c>
      <c r="W36" s="294" t="s">
        <v>724</v>
      </c>
      <c r="X36" s="294" t="s">
        <v>724</v>
      </c>
      <c r="Y36" s="294" t="s">
        <v>724</v>
      </c>
      <c r="Z36" s="296" t="s">
        <v>724</v>
      </c>
      <c r="AA36" s="349" t="s">
        <v>622</v>
      </c>
      <c r="AB36" s="349" t="s">
        <v>725</v>
      </c>
      <c r="AC36" s="349" t="s">
        <v>725</v>
      </c>
      <c r="AD36" s="300" t="s">
        <v>513</v>
      </c>
      <c r="AE36" s="349" t="s">
        <v>529</v>
      </c>
      <c r="AF36" s="300" t="s">
        <v>529</v>
      </c>
      <c r="AG36" s="300" t="s">
        <v>529</v>
      </c>
      <c r="AH36" s="300" t="s">
        <v>356</v>
      </c>
      <c r="AI36" s="294" t="s">
        <v>724</v>
      </c>
      <c r="AJ36" s="300" t="s">
        <v>724</v>
      </c>
      <c r="AK36" s="353" t="s">
        <v>724</v>
      </c>
      <c r="AL36" s="349" t="s">
        <v>356</v>
      </c>
      <c r="AM36" s="300" t="s">
        <v>426</v>
      </c>
      <c r="AN36" s="300" t="s">
        <v>426</v>
      </c>
      <c r="AO36" s="300" t="s">
        <v>426</v>
      </c>
      <c r="AP36" s="349" t="s">
        <v>356</v>
      </c>
      <c r="AQ36" s="349" t="s">
        <v>356</v>
      </c>
      <c r="AR36" s="349" t="s">
        <v>356</v>
      </c>
      <c r="AS36" s="300" t="s">
        <v>601</v>
      </c>
      <c r="AT36" s="300" t="s">
        <v>513</v>
      </c>
      <c r="AU36" s="300" t="s">
        <v>513</v>
      </c>
      <c r="AV36" s="300" t="s">
        <v>737</v>
      </c>
      <c r="AW36" s="300" t="s">
        <v>622</v>
      </c>
      <c r="AX36" s="300" t="s">
        <v>622</v>
      </c>
      <c r="AY36" s="300" t="s">
        <v>634</v>
      </c>
      <c r="AZ36" s="300" t="s">
        <v>634</v>
      </c>
      <c r="BA36" s="300" t="s">
        <v>356</v>
      </c>
      <c r="BB36" s="300" t="s">
        <v>356</v>
      </c>
      <c r="BC36" s="294" t="s">
        <v>724</v>
      </c>
      <c r="BD36" s="294" t="s">
        <v>724</v>
      </c>
      <c r="BE36" s="300" t="s">
        <v>736</v>
      </c>
      <c r="BF36" s="300" t="s">
        <v>736</v>
      </c>
      <c r="BG36" s="300" t="s">
        <v>728</v>
      </c>
      <c r="BH36" s="300" t="s">
        <v>729</v>
      </c>
      <c r="BI36" s="300" t="s">
        <v>730</v>
      </c>
      <c r="BJ36" s="294" t="s">
        <v>724</v>
      </c>
      <c r="BK36" s="297" t="s">
        <v>731</v>
      </c>
    </row>
    <row r="37" spans="1:63" ht="15.75" customHeight="1">
      <c r="A37" s="168" t="s">
        <v>160</v>
      </c>
      <c r="B37" s="106" t="s">
        <v>161</v>
      </c>
      <c r="C37" s="278" t="s">
        <v>714</v>
      </c>
      <c r="D37" s="278" t="s">
        <v>714</v>
      </c>
      <c r="E37" s="278" t="s">
        <v>715</v>
      </c>
      <c r="F37" s="278" t="s">
        <v>715</v>
      </c>
      <c r="G37" s="278" t="s">
        <v>716</v>
      </c>
      <c r="H37" s="279" t="s">
        <v>426</v>
      </c>
      <c r="I37" s="278" t="s">
        <v>356</v>
      </c>
      <c r="J37" s="278" t="s">
        <v>718</v>
      </c>
      <c r="K37" s="278" t="s">
        <v>718</v>
      </c>
      <c r="L37" s="278" t="s">
        <v>719</v>
      </c>
      <c r="M37" s="279" t="s">
        <v>720</v>
      </c>
      <c r="N37" s="279" t="s">
        <v>720</v>
      </c>
      <c r="O37" s="280" t="s">
        <v>721</v>
      </c>
      <c r="P37" s="280" t="s">
        <v>722</v>
      </c>
      <c r="Q37" s="279" t="s">
        <v>723</v>
      </c>
      <c r="R37" s="278" t="s">
        <v>724</v>
      </c>
      <c r="S37" s="278" t="s">
        <v>724</v>
      </c>
      <c r="T37" s="278" t="s">
        <v>736</v>
      </c>
      <c r="U37" s="278" t="s">
        <v>736</v>
      </c>
      <c r="V37" s="278" t="s">
        <v>724</v>
      </c>
      <c r="W37" s="278" t="s">
        <v>724</v>
      </c>
      <c r="X37" s="278" t="s">
        <v>724</v>
      </c>
      <c r="Y37" s="278" t="s">
        <v>724</v>
      </c>
      <c r="Z37" s="280" t="s">
        <v>724</v>
      </c>
      <c r="AA37" s="343" t="s">
        <v>622</v>
      </c>
      <c r="AB37" s="343" t="s">
        <v>725</v>
      </c>
      <c r="AC37" s="343" t="s">
        <v>725</v>
      </c>
      <c r="AD37" s="284" t="s">
        <v>513</v>
      </c>
      <c r="AE37" s="343" t="s">
        <v>529</v>
      </c>
      <c r="AF37" s="284" t="s">
        <v>529</v>
      </c>
      <c r="AG37" s="284" t="s">
        <v>529</v>
      </c>
      <c r="AH37" s="284" t="s">
        <v>356</v>
      </c>
      <c r="AI37" s="278" t="s">
        <v>724</v>
      </c>
      <c r="AJ37" s="284" t="s">
        <v>724</v>
      </c>
      <c r="AK37" s="354" t="s">
        <v>724</v>
      </c>
      <c r="AL37" s="343" t="s">
        <v>356</v>
      </c>
      <c r="AM37" s="284" t="s">
        <v>426</v>
      </c>
      <c r="AN37" s="284" t="s">
        <v>426</v>
      </c>
      <c r="AO37" s="284" t="s">
        <v>426</v>
      </c>
      <c r="AP37" s="343" t="s">
        <v>356</v>
      </c>
      <c r="AQ37" s="343" t="s">
        <v>356</v>
      </c>
      <c r="AR37" s="343" t="s">
        <v>356</v>
      </c>
      <c r="AS37" s="284" t="s">
        <v>601</v>
      </c>
      <c r="AT37" s="284" t="s">
        <v>513</v>
      </c>
      <c r="AU37" s="284" t="s">
        <v>513</v>
      </c>
      <c r="AV37" s="284" t="s">
        <v>737</v>
      </c>
      <c r="AW37" s="284" t="s">
        <v>622</v>
      </c>
      <c r="AX37" s="284" t="s">
        <v>622</v>
      </c>
      <c r="AY37" s="284" t="s">
        <v>634</v>
      </c>
      <c r="AZ37" s="284" t="s">
        <v>634</v>
      </c>
      <c r="BA37" s="284" t="s">
        <v>356</v>
      </c>
      <c r="BB37" s="284" t="s">
        <v>356</v>
      </c>
      <c r="BC37" s="278" t="s">
        <v>724</v>
      </c>
      <c r="BD37" s="278" t="s">
        <v>724</v>
      </c>
      <c r="BE37" s="284" t="s">
        <v>736</v>
      </c>
      <c r="BF37" s="284" t="s">
        <v>736</v>
      </c>
      <c r="BG37" s="284" t="s">
        <v>728</v>
      </c>
      <c r="BH37" s="284" t="s">
        <v>729</v>
      </c>
      <c r="BI37" s="284" t="s">
        <v>730</v>
      </c>
      <c r="BJ37" s="278" t="s">
        <v>724</v>
      </c>
      <c r="BK37" s="281" t="s">
        <v>731</v>
      </c>
    </row>
    <row r="38" spans="1:63" ht="15.75" customHeight="1">
      <c r="A38" s="168" t="s">
        <v>158</v>
      </c>
      <c r="B38" s="106" t="s">
        <v>159</v>
      </c>
      <c r="C38" s="278" t="s">
        <v>714</v>
      </c>
      <c r="D38" s="278" t="s">
        <v>714</v>
      </c>
      <c r="E38" s="278" t="s">
        <v>715</v>
      </c>
      <c r="F38" s="278" t="s">
        <v>715</v>
      </c>
      <c r="G38" s="278" t="s">
        <v>716</v>
      </c>
      <c r="H38" s="279" t="s">
        <v>426</v>
      </c>
      <c r="I38" s="278" t="s">
        <v>356</v>
      </c>
      <c r="J38" s="278" t="s">
        <v>718</v>
      </c>
      <c r="K38" s="278" t="s">
        <v>718</v>
      </c>
      <c r="L38" s="278" t="s">
        <v>719</v>
      </c>
      <c r="M38" s="279" t="s">
        <v>720</v>
      </c>
      <c r="N38" s="279" t="s">
        <v>720</v>
      </c>
      <c r="O38" s="280" t="s">
        <v>721</v>
      </c>
      <c r="P38" s="280" t="s">
        <v>722</v>
      </c>
      <c r="Q38" s="279" t="s">
        <v>723</v>
      </c>
      <c r="R38" s="278" t="s">
        <v>724</v>
      </c>
      <c r="S38" s="278" t="s">
        <v>724</v>
      </c>
      <c r="T38" s="278" t="s">
        <v>736</v>
      </c>
      <c r="U38" s="278" t="s">
        <v>736</v>
      </c>
      <c r="V38" s="278" t="s">
        <v>724</v>
      </c>
      <c r="W38" s="278" t="s">
        <v>724</v>
      </c>
      <c r="X38" s="278" t="s">
        <v>724</v>
      </c>
      <c r="Y38" s="278" t="s">
        <v>724</v>
      </c>
      <c r="Z38" s="280" t="s">
        <v>724</v>
      </c>
      <c r="AA38" s="343" t="s">
        <v>622</v>
      </c>
      <c r="AB38" s="343" t="s">
        <v>725</v>
      </c>
      <c r="AC38" s="343" t="s">
        <v>725</v>
      </c>
      <c r="AD38" s="284" t="s">
        <v>513</v>
      </c>
      <c r="AE38" s="343" t="s">
        <v>529</v>
      </c>
      <c r="AF38" s="284" t="s">
        <v>529</v>
      </c>
      <c r="AG38" s="284" t="s">
        <v>529</v>
      </c>
      <c r="AH38" s="284" t="s">
        <v>356</v>
      </c>
      <c r="AI38" s="278" t="s">
        <v>724</v>
      </c>
      <c r="AJ38" s="284" t="s">
        <v>724</v>
      </c>
      <c r="AK38" s="354" t="s">
        <v>724</v>
      </c>
      <c r="AL38" s="343" t="s">
        <v>356</v>
      </c>
      <c r="AM38" s="284" t="s">
        <v>426</v>
      </c>
      <c r="AN38" s="284" t="s">
        <v>426</v>
      </c>
      <c r="AO38" s="284" t="s">
        <v>426</v>
      </c>
      <c r="AP38" s="343" t="s">
        <v>356</v>
      </c>
      <c r="AQ38" s="343" t="s">
        <v>356</v>
      </c>
      <c r="AR38" s="343" t="s">
        <v>356</v>
      </c>
      <c r="AS38" s="284" t="s">
        <v>601</v>
      </c>
      <c r="AT38" s="284" t="s">
        <v>513</v>
      </c>
      <c r="AU38" s="284" t="s">
        <v>513</v>
      </c>
      <c r="AV38" s="284" t="s">
        <v>737</v>
      </c>
      <c r="AW38" s="284" t="s">
        <v>622</v>
      </c>
      <c r="AX38" s="284" t="s">
        <v>622</v>
      </c>
      <c r="AY38" s="284" t="s">
        <v>634</v>
      </c>
      <c r="AZ38" s="284" t="s">
        <v>634</v>
      </c>
      <c r="BA38" s="284" t="s">
        <v>356</v>
      </c>
      <c r="BB38" s="284" t="s">
        <v>356</v>
      </c>
      <c r="BC38" s="278" t="s">
        <v>724</v>
      </c>
      <c r="BD38" s="278" t="s">
        <v>724</v>
      </c>
      <c r="BE38" s="284" t="s">
        <v>736</v>
      </c>
      <c r="BF38" s="284" t="s">
        <v>736</v>
      </c>
      <c r="BG38" s="284" t="s">
        <v>728</v>
      </c>
      <c r="BH38" s="284" t="s">
        <v>729</v>
      </c>
      <c r="BI38" s="284" t="s">
        <v>730</v>
      </c>
      <c r="BJ38" s="278" t="s">
        <v>724</v>
      </c>
      <c r="BK38" s="281" t="s">
        <v>731</v>
      </c>
    </row>
    <row r="39" spans="1:63" ht="15.75" customHeight="1">
      <c r="A39" s="168" t="s">
        <v>150</v>
      </c>
      <c r="B39" s="106" t="s">
        <v>151</v>
      </c>
      <c r="C39" s="278" t="s">
        <v>714</v>
      </c>
      <c r="D39" s="278" t="s">
        <v>714</v>
      </c>
      <c r="E39" s="278" t="s">
        <v>715</v>
      </c>
      <c r="F39" s="278" t="s">
        <v>715</v>
      </c>
      <c r="G39" s="278" t="s">
        <v>716</v>
      </c>
      <c r="H39" s="279" t="s">
        <v>426</v>
      </c>
      <c r="I39" s="278" t="s">
        <v>356</v>
      </c>
      <c r="J39" s="278" t="s">
        <v>718</v>
      </c>
      <c r="K39" s="278" t="s">
        <v>718</v>
      </c>
      <c r="L39" s="278" t="s">
        <v>719</v>
      </c>
      <c r="M39" s="279" t="s">
        <v>720</v>
      </c>
      <c r="N39" s="279" t="s">
        <v>720</v>
      </c>
      <c r="O39" s="280" t="s">
        <v>721</v>
      </c>
      <c r="P39" s="280" t="s">
        <v>722</v>
      </c>
      <c r="Q39" s="279" t="s">
        <v>723</v>
      </c>
      <c r="R39" s="278" t="s">
        <v>724</v>
      </c>
      <c r="S39" s="278" t="s">
        <v>724</v>
      </c>
      <c r="T39" s="278" t="s">
        <v>736</v>
      </c>
      <c r="U39" s="278" t="s">
        <v>736</v>
      </c>
      <c r="V39" s="278" t="s">
        <v>724</v>
      </c>
      <c r="W39" s="278" t="s">
        <v>724</v>
      </c>
      <c r="X39" s="278" t="s">
        <v>724</v>
      </c>
      <c r="Y39" s="278" t="s">
        <v>724</v>
      </c>
      <c r="Z39" s="280" t="s">
        <v>724</v>
      </c>
      <c r="AA39" s="343" t="s">
        <v>622</v>
      </c>
      <c r="AB39" s="343" t="s">
        <v>725</v>
      </c>
      <c r="AC39" s="343" t="s">
        <v>725</v>
      </c>
      <c r="AD39" s="284" t="s">
        <v>513</v>
      </c>
      <c r="AE39" s="343" t="s">
        <v>529</v>
      </c>
      <c r="AF39" s="284" t="s">
        <v>529</v>
      </c>
      <c r="AG39" s="284" t="s">
        <v>529</v>
      </c>
      <c r="AH39" s="284" t="s">
        <v>356</v>
      </c>
      <c r="AI39" s="278" t="s">
        <v>724</v>
      </c>
      <c r="AJ39" s="284" t="s">
        <v>724</v>
      </c>
      <c r="AK39" s="354" t="s">
        <v>724</v>
      </c>
      <c r="AL39" s="343" t="s">
        <v>356</v>
      </c>
      <c r="AM39" s="284" t="s">
        <v>426</v>
      </c>
      <c r="AN39" s="284" t="s">
        <v>426</v>
      </c>
      <c r="AO39" s="284" t="s">
        <v>426</v>
      </c>
      <c r="AP39" s="343" t="s">
        <v>356</v>
      </c>
      <c r="AQ39" s="343" t="s">
        <v>356</v>
      </c>
      <c r="AR39" s="343" t="s">
        <v>356</v>
      </c>
      <c r="AS39" s="284" t="s">
        <v>601</v>
      </c>
      <c r="AT39" s="284" t="s">
        <v>513</v>
      </c>
      <c r="AU39" s="284" t="s">
        <v>513</v>
      </c>
      <c r="AV39" s="284" t="s">
        <v>737</v>
      </c>
      <c r="AW39" s="284" t="s">
        <v>622</v>
      </c>
      <c r="AX39" s="284" t="s">
        <v>622</v>
      </c>
      <c r="AY39" s="284" t="s">
        <v>634</v>
      </c>
      <c r="AZ39" s="284" t="s">
        <v>634</v>
      </c>
      <c r="BA39" s="284" t="s">
        <v>356</v>
      </c>
      <c r="BB39" s="284" t="s">
        <v>356</v>
      </c>
      <c r="BC39" s="278" t="s">
        <v>724</v>
      </c>
      <c r="BD39" s="278" t="s">
        <v>724</v>
      </c>
      <c r="BE39" s="284" t="s">
        <v>736</v>
      </c>
      <c r="BF39" s="284" t="s">
        <v>736</v>
      </c>
      <c r="BG39" s="284" t="s">
        <v>728</v>
      </c>
      <c r="BH39" s="284" t="s">
        <v>729</v>
      </c>
      <c r="BI39" s="284" t="s">
        <v>730</v>
      </c>
      <c r="BJ39" s="278" t="s">
        <v>724</v>
      </c>
      <c r="BK39" s="281" t="s">
        <v>731</v>
      </c>
    </row>
    <row r="40" spans="1:63" ht="15.75" customHeight="1">
      <c r="A40" s="168" t="s">
        <v>154</v>
      </c>
      <c r="B40" s="106" t="s">
        <v>155</v>
      </c>
      <c r="C40" s="278" t="s">
        <v>714</v>
      </c>
      <c r="D40" s="278" t="s">
        <v>714</v>
      </c>
      <c r="E40" s="278" t="s">
        <v>715</v>
      </c>
      <c r="F40" s="278" t="s">
        <v>715</v>
      </c>
      <c r="G40" s="278" t="s">
        <v>716</v>
      </c>
      <c r="H40" s="279" t="s">
        <v>426</v>
      </c>
      <c r="I40" s="278" t="s">
        <v>356</v>
      </c>
      <c r="J40" s="278" t="s">
        <v>718</v>
      </c>
      <c r="K40" s="278" t="s">
        <v>718</v>
      </c>
      <c r="L40" s="278" t="s">
        <v>719</v>
      </c>
      <c r="M40" s="279" t="s">
        <v>720</v>
      </c>
      <c r="N40" s="279" t="s">
        <v>720</v>
      </c>
      <c r="O40" s="280" t="s">
        <v>721</v>
      </c>
      <c r="P40" s="280" t="s">
        <v>722</v>
      </c>
      <c r="Q40" s="279" t="s">
        <v>723</v>
      </c>
      <c r="R40" s="278" t="s">
        <v>724</v>
      </c>
      <c r="S40" s="278" t="s">
        <v>724</v>
      </c>
      <c r="T40" s="278" t="s">
        <v>736</v>
      </c>
      <c r="U40" s="278" t="s">
        <v>736</v>
      </c>
      <c r="V40" s="278" t="s">
        <v>724</v>
      </c>
      <c r="W40" s="278" t="s">
        <v>724</v>
      </c>
      <c r="X40" s="278" t="s">
        <v>724</v>
      </c>
      <c r="Y40" s="278" t="s">
        <v>724</v>
      </c>
      <c r="Z40" s="280" t="s">
        <v>724</v>
      </c>
      <c r="AA40" s="343" t="s">
        <v>622</v>
      </c>
      <c r="AB40" s="343" t="s">
        <v>725</v>
      </c>
      <c r="AC40" s="343" t="s">
        <v>725</v>
      </c>
      <c r="AD40" s="284" t="s">
        <v>513</v>
      </c>
      <c r="AE40" s="343" t="s">
        <v>529</v>
      </c>
      <c r="AF40" s="284" t="s">
        <v>529</v>
      </c>
      <c r="AG40" s="284" t="s">
        <v>529</v>
      </c>
      <c r="AH40" s="284" t="s">
        <v>356</v>
      </c>
      <c r="AI40" s="278" t="s">
        <v>724</v>
      </c>
      <c r="AJ40" s="284" t="s">
        <v>724</v>
      </c>
      <c r="AK40" s="354" t="s">
        <v>724</v>
      </c>
      <c r="AL40" s="343" t="s">
        <v>356</v>
      </c>
      <c r="AM40" s="284" t="s">
        <v>426</v>
      </c>
      <c r="AN40" s="284" t="s">
        <v>426</v>
      </c>
      <c r="AO40" s="284" t="s">
        <v>426</v>
      </c>
      <c r="AP40" s="343" t="s">
        <v>356</v>
      </c>
      <c r="AQ40" s="343" t="s">
        <v>356</v>
      </c>
      <c r="AR40" s="343" t="s">
        <v>356</v>
      </c>
      <c r="AS40" s="284" t="s">
        <v>601</v>
      </c>
      <c r="AT40" s="284" t="s">
        <v>513</v>
      </c>
      <c r="AU40" s="284" t="s">
        <v>513</v>
      </c>
      <c r="AV40" s="284" t="s">
        <v>737</v>
      </c>
      <c r="AW40" s="284" t="s">
        <v>622</v>
      </c>
      <c r="AX40" s="284" t="s">
        <v>622</v>
      </c>
      <c r="AY40" s="284" t="s">
        <v>634</v>
      </c>
      <c r="AZ40" s="284" t="s">
        <v>634</v>
      </c>
      <c r="BA40" s="284" t="s">
        <v>356</v>
      </c>
      <c r="BB40" s="284" t="s">
        <v>356</v>
      </c>
      <c r="BC40" s="278" t="s">
        <v>724</v>
      </c>
      <c r="BD40" s="278" t="s">
        <v>724</v>
      </c>
      <c r="BE40" s="284" t="s">
        <v>736</v>
      </c>
      <c r="BF40" s="284" t="s">
        <v>736</v>
      </c>
      <c r="BG40" s="284" t="s">
        <v>728</v>
      </c>
      <c r="BH40" s="284" t="s">
        <v>729</v>
      </c>
      <c r="BI40" s="284" t="s">
        <v>730</v>
      </c>
      <c r="BJ40" s="278" t="s">
        <v>724</v>
      </c>
      <c r="BK40" s="281" t="s">
        <v>731</v>
      </c>
    </row>
    <row r="41" spans="1:63" ht="15.75" customHeight="1">
      <c r="A41" s="170" t="s">
        <v>152</v>
      </c>
      <c r="B41" s="292" t="s">
        <v>153</v>
      </c>
      <c r="C41" s="307" t="s">
        <v>714</v>
      </c>
      <c r="D41" s="307" t="s">
        <v>714</v>
      </c>
      <c r="E41" s="307" t="s">
        <v>715</v>
      </c>
      <c r="F41" s="307" t="s">
        <v>715</v>
      </c>
      <c r="G41" s="307" t="s">
        <v>716</v>
      </c>
      <c r="H41" s="308" t="s">
        <v>426</v>
      </c>
      <c r="I41" s="307" t="s">
        <v>356</v>
      </c>
      <c r="J41" s="307" t="s">
        <v>718</v>
      </c>
      <c r="K41" s="307" t="s">
        <v>718</v>
      </c>
      <c r="L41" s="307" t="s">
        <v>719</v>
      </c>
      <c r="M41" s="308" t="s">
        <v>720</v>
      </c>
      <c r="N41" s="308" t="s">
        <v>720</v>
      </c>
      <c r="O41" s="309" t="s">
        <v>721</v>
      </c>
      <c r="P41" s="309" t="s">
        <v>722</v>
      </c>
      <c r="Q41" s="308" t="s">
        <v>723</v>
      </c>
      <c r="R41" s="278" t="s">
        <v>724</v>
      </c>
      <c r="S41" s="278" t="s">
        <v>724</v>
      </c>
      <c r="T41" s="307" t="s">
        <v>736</v>
      </c>
      <c r="U41" s="307" t="s">
        <v>736</v>
      </c>
      <c r="V41" s="307" t="s">
        <v>724</v>
      </c>
      <c r="W41" s="307" t="s">
        <v>724</v>
      </c>
      <c r="X41" s="307" t="s">
        <v>724</v>
      </c>
      <c r="Y41" s="307" t="s">
        <v>724</v>
      </c>
      <c r="Z41" s="309" t="s">
        <v>724</v>
      </c>
      <c r="AA41" s="351" t="s">
        <v>622</v>
      </c>
      <c r="AB41" s="351" t="s">
        <v>725</v>
      </c>
      <c r="AC41" s="351" t="s">
        <v>725</v>
      </c>
      <c r="AD41" s="313" t="s">
        <v>513</v>
      </c>
      <c r="AE41" s="351" t="s">
        <v>529</v>
      </c>
      <c r="AF41" s="313" t="s">
        <v>529</v>
      </c>
      <c r="AG41" s="313" t="s">
        <v>529</v>
      </c>
      <c r="AH41" s="313" t="s">
        <v>356</v>
      </c>
      <c r="AI41" s="307" t="s">
        <v>724</v>
      </c>
      <c r="AJ41" s="313" t="s">
        <v>724</v>
      </c>
      <c r="AK41" s="355" t="s">
        <v>724</v>
      </c>
      <c r="AL41" s="351" t="s">
        <v>356</v>
      </c>
      <c r="AM41" s="313" t="s">
        <v>426</v>
      </c>
      <c r="AN41" s="313" t="s">
        <v>426</v>
      </c>
      <c r="AO41" s="313" t="s">
        <v>426</v>
      </c>
      <c r="AP41" s="351" t="s">
        <v>356</v>
      </c>
      <c r="AQ41" s="351" t="s">
        <v>356</v>
      </c>
      <c r="AR41" s="351" t="s">
        <v>356</v>
      </c>
      <c r="AS41" s="313" t="s">
        <v>601</v>
      </c>
      <c r="AT41" s="313" t="s">
        <v>513</v>
      </c>
      <c r="AU41" s="313" t="s">
        <v>513</v>
      </c>
      <c r="AV41" s="313" t="s">
        <v>737</v>
      </c>
      <c r="AW41" s="313" t="s">
        <v>622</v>
      </c>
      <c r="AX41" s="313" t="s">
        <v>622</v>
      </c>
      <c r="AY41" s="313" t="s">
        <v>634</v>
      </c>
      <c r="AZ41" s="313" t="s">
        <v>634</v>
      </c>
      <c r="BA41" s="313" t="s">
        <v>356</v>
      </c>
      <c r="BB41" s="313" t="s">
        <v>356</v>
      </c>
      <c r="BC41" s="307" t="s">
        <v>724</v>
      </c>
      <c r="BD41" s="307" t="s">
        <v>724</v>
      </c>
      <c r="BE41" s="313" t="s">
        <v>736</v>
      </c>
      <c r="BF41" s="313" t="s">
        <v>736</v>
      </c>
      <c r="BG41" s="313" t="s">
        <v>728</v>
      </c>
      <c r="BH41" s="313" t="s">
        <v>729</v>
      </c>
      <c r="BI41" s="313" t="s">
        <v>730</v>
      </c>
      <c r="BJ41" s="307" t="s">
        <v>724</v>
      </c>
      <c r="BK41" s="310" t="s">
        <v>731</v>
      </c>
    </row>
    <row r="42" spans="1:63" ht="15.75" customHeight="1">
      <c r="A42" s="168" t="s">
        <v>357</v>
      </c>
      <c r="B42" s="106" t="s">
        <v>184</v>
      </c>
      <c r="C42" s="278" t="s">
        <v>714</v>
      </c>
      <c r="D42" s="278" t="s">
        <v>714</v>
      </c>
      <c r="E42" s="278" t="s">
        <v>715</v>
      </c>
      <c r="F42" s="278" t="s">
        <v>715</v>
      </c>
      <c r="G42" s="278" t="s">
        <v>716</v>
      </c>
      <c r="H42" s="279" t="s">
        <v>426</v>
      </c>
      <c r="I42" s="278" t="s">
        <v>717</v>
      </c>
      <c r="J42" s="278" t="s">
        <v>718</v>
      </c>
      <c r="K42" s="278" t="s">
        <v>718</v>
      </c>
      <c r="L42" s="278" t="s">
        <v>719</v>
      </c>
      <c r="M42" s="279" t="s">
        <v>720</v>
      </c>
      <c r="N42" s="279" t="s">
        <v>720</v>
      </c>
      <c r="O42" s="280" t="s">
        <v>721</v>
      </c>
      <c r="P42" s="280" t="s">
        <v>356</v>
      </c>
      <c r="Q42" s="279" t="s">
        <v>723</v>
      </c>
      <c r="R42" s="278" t="s">
        <v>724</v>
      </c>
      <c r="S42" s="278" t="s">
        <v>724</v>
      </c>
      <c r="T42" s="278" t="s">
        <v>724</v>
      </c>
      <c r="U42" s="278" t="s">
        <v>724</v>
      </c>
      <c r="V42" s="278" t="s">
        <v>724</v>
      </c>
      <c r="W42" s="278" t="s">
        <v>724</v>
      </c>
      <c r="X42" s="278" t="s">
        <v>724</v>
      </c>
      <c r="Y42" s="278" t="s">
        <v>724</v>
      </c>
      <c r="Z42" s="280" t="s">
        <v>724</v>
      </c>
      <c r="AA42" s="343" t="s">
        <v>622</v>
      </c>
      <c r="AB42" s="343" t="s">
        <v>725</v>
      </c>
      <c r="AC42" s="343" t="s">
        <v>725</v>
      </c>
      <c r="AD42" s="284" t="s">
        <v>513</v>
      </c>
      <c r="AE42" s="343" t="s">
        <v>529</v>
      </c>
      <c r="AF42" s="284" t="s">
        <v>529</v>
      </c>
      <c r="AG42" s="284" t="s">
        <v>529</v>
      </c>
      <c r="AH42" s="278" t="s">
        <v>724</v>
      </c>
      <c r="AI42" s="278" t="s">
        <v>724</v>
      </c>
      <c r="AJ42" s="278" t="s">
        <v>724</v>
      </c>
      <c r="AK42" s="278" t="s">
        <v>724</v>
      </c>
      <c r="AL42" s="343" t="s">
        <v>717</v>
      </c>
      <c r="AM42" s="284" t="s">
        <v>426</v>
      </c>
      <c r="AN42" s="284" t="s">
        <v>426</v>
      </c>
      <c r="AO42" s="284" t="s">
        <v>426</v>
      </c>
      <c r="AP42" s="284" t="s">
        <v>559</v>
      </c>
      <c r="AQ42" s="284" t="s">
        <v>559</v>
      </c>
      <c r="AR42" s="284" t="s">
        <v>559</v>
      </c>
      <c r="AS42" s="284" t="s">
        <v>601</v>
      </c>
      <c r="AT42" s="278" t="s">
        <v>724</v>
      </c>
      <c r="AU42" s="284" t="s">
        <v>513</v>
      </c>
      <c r="AV42" s="286" t="s">
        <v>738</v>
      </c>
      <c r="AW42" s="284" t="s">
        <v>622</v>
      </c>
      <c r="AX42" s="284" t="s">
        <v>622</v>
      </c>
      <c r="AY42" s="284" t="s">
        <v>634</v>
      </c>
      <c r="AZ42" s="284" t="s">
        <v>634</v>
      </c>
      <c r="BA42" s="284" t="s">
        <v>634</v>
      </c>
      <c r="BB42" s="284" t="s">
        <v>634</v>
      </c>
      <c r="BC42" s="278" t="s">
        <v>724</v>
      </c>
      <c r="BD42" s="278" t="s">
        <v>724</v>
      </c>
      <c r="BE42" s="284" t="s">
        <v>727</v>
      </c>
      <c r="BF42" s="278" t="s">
        <v>724</v>
      </c>
      <c r="BG42" s="284" t="s">
        <v>728</v>
      </c>
      <c r="BH42" s="284" t="s">
        <v>729</v>
      </c>
      <c r="BI42" s="284" t="s">
        <v>730</v>
      </c>
      <c r="BJ42" s="278" t="s">
        <v>724</v>
      </c>
      <c r="BK42" s="281" t="s">
        <v>731</v>
      </c>
    </row>
    <row r="43" spans="1:63" ht="15.75" customHeight="1">
      <c r="A43" s="168" t="s">
        <v>175</v>
      </c>
      <c r="B43" s="106" t="s">
        <v>176</v>
      </c>
      <c r="C43" s="278" t="s">
        <v>714</v>
      </c>
      <c r="D43" s="278" t="s">
        <v>714</v>
      </c>
      <c r="E43" s="278" t="s">
        <v>715</v>
      </c>
      <c r="F43" s="278" t="s">
        <v>715</v>
      </c>
      <c r="G43" s="278" t="s">
        <v>716</v>
      </c>
      <c r="H43" s="279" t="s">
        <v>426</v>
      </c>
      <c r="I43" s="278" t="s">
        <v>717</v>
      </c>
      <c r="J43" s="278" t="s">
        <v>718</v>
      </c>
      <c r="K43" s="278" t="s">
        <v>718</v>
      </c>
      <c r="L43" s="278" t="s">
        <v>719</v>
      </c>
      <c r="M43" s="279" t="s">
        <v>720</v>
      </c>
      <c r="N43" s="279" t="s">
        <v>720</v>
      </c>
      <c r="O43" s="280" t="s">
        <v>721</v>
      </c>
      <c r="P43" s="280" t="s">
        <v>356</v>
      </c>
      <c r="Q43" s="279" t="s">
        <v>723</v>
      </c>
      <c r="R43" s="278" t="s">
        <v>724</v>
      </c>
      <c r="S43" s="278" t="s">
        <v>724</v>
      </c>
      <c r="T43" s="278" t="s">
        <v>724</v>
      </c>
      <c r="U43" s="278" t="s">
        <v>724</v>
      </c>
      <c r="V43" s="278" t="s">
        <v>724</v>
      </c>
      <c r="W43" s="278" t="s">
        <v>724</v>
      </c>
      <c r="X43" s="278" t="s">
        <v>724</v>
      </c>
      <c r="Y43" s="278" t="s">
        <v>724</v>
      </c>
      <c r="Z43" s="280" t="s">
        <v>724</v>
      </c>
      <c r="AA43" s="343" t="s">
        <v>622</v>
      </c>
      <c r="AB43" s="343" t="s">
        <v>725</v>
      </c>
      <c r="AC43" s="343" t="s">
        <v>725</v>
      </c>
      <c r="AD43" s="284" t="s">
        <v>513</v>
      </c>
      <c r="AE43" s="343" t="s">
        <v>529</v>
      </c>
      <c r="AF43" s="284" t="s">
        <v>529</v>
      </c>
      <c r="AG43" s="284" t="s">
        <v>529</v>
      </c>
      <c r="AH43" s="278" t="s">
        <v>724</v>
      </c>
      <c r="AI43" s="278" t="s">
        <v>724</v>
      </c>
      <c r="AJ43" s="278" t="s">
        <v>724</v>
      </c>
      <c r="AK43" s="278" t="s">
        <v>724</v>
      </c>
      <c r="AL43" s="343" t="s">
        <v>717</v>
      </c>
      <c r="AM43" s="284" t="s">
        <v>426</v>
      </c>
      <c r="AN43" s="284" t="s">
        <v>426</v>
      </c>
      <c r="AO43" s="284" t="s">
        <v>426</v>
      </c>
      <c r="AP43" s="284" t="s">
        <v>559</v>
      </c>
      <c r="AQ43" s="284" t="s">
        <v>559</v>
      </c>
      <c r="AR43" s="284" t="s">
        <v>559</v>
      </c>
      <c r="AS43" s="284" t="s">
        <v>601</v>
      </c>
      <c r="AT43" s="278" t="s">
        <v>724</v>
      </c>
      <c r="AU43" s="284" t="s">
        <v>513</v>
      </c>
      <c r="AV43" s="286" t="s">
        <v>738</v>
      </c>
      <c r="AW43" s="284" t="s">
        <v>622</v>
      </c>
      <c r="AX43" s="284" t="s">
        <v>622</v>
      </c>
      <c r="AY43" s="284" t="s">
        <v>634</v>
      </c>
      <c r="AZ43" s="284" t="s">
        <v>634</v>
      </c>
      <c r="BA43" s="284" t="s">
        <v>634</v>
      </c>
      <c r="BB43" s="284" t="s">
        <v>634</v>
      </c>
      <c r="BC43" s="278" t="s">
        <v>724</v>
      </c>
      <c r="BD43" s="278" t="s">
        <v>724</v>
      </c>
      <c r="BE43" s="284" t="s">
        <v>727</v>
      </c>
      <c r="BF43" s="278" t="s">
        <v>724</v>
      </c>
      <c r="BG43" s="284" t="s">
        <v>728</v>
      </c>
      <c r="BH43" s="284" t="s">
        <v>729</v>
      </c>
      <c r="BI43" s="284" t="s">
        <v>730</v>
      </c>
      <c r="BJ43" s="278" t="s">
        <v>724</v>
      </c>
      <c r="BK43" s="281" t="s">
        <v>731</v>
      </c>
    </row>
    <row r="44" spans="1:63" ht="15.75" customHeight="1">
      <c r="A44" s="168" t="s">
        <v>185</v>
      </c>
      <c r="B44" s="106" t="s">
        <v>186</v>
      </c>
      <c r="C44" s="278" t="s">
        <v>714</v>
      </c>
      <c r="D44" s="278" t="s">
        <v>714</v>
      </c>
      <c r="E44" s="278" t="s">
        <v>715</v>
      </c>
      <c r="F44" s="278" t="s">
        <v>715</v>
      </c>
      <c r="G44" s="278" t="s">
        <v>716</v>
      </c>
      <c r="H44" s="279" t="s">
        <v>426</v>
      </c>
      <c r="I44" s="278" t="s">
        <v>717</v>
      </c>
      <c r="J44" s="278" t="s">
        <v>718</v>
      </c>
      <c r="K44" s="278" t="s">
        <v>718</v>
      </c>
      <c r="L44" s="278" t="s">
        <v>719</v>
      </c>
      <c r="M44" s="279" t="s">
        <v>720</v>
      </c>
      <c r="N44" s="279" t="s">
        <v>720</v>
      </c>
      <c r="O44" s="280" t="s">
        <v>721</v>
      </c>
      <c r="P44" s="280" t="s">
        <v>356</v>
      </c>
      <c r="Q44" s="279" t="s">
        <v>723</v>
      </c>
      <c r="R44" s="278" t="s">
        <v>724</v>
      </c>
      <c r="S44" s="278" t="s">
        <v>724</v>
      </c>
      <c r="T44" s="278" t="s">
        <v>724</v>
      </c>
      <c r="U44" s="278" t="s">
        <v>724</v>
      </c>
      <c r="V44" s="278" t="s">
        <v>724</v>
      </c>
      <c r="W44" s="278" t="s">
        <v>724</v>
      </c>
      <c r="X44" s="278" t="s">
        <v>724</v>
      </c>
      <c r="Y44" s="278" t="s">
        <v>724</v>
      </c>
      <c r="Z44" s="280" t="s">
        <v>724</v>
      </c>
      <c r="AA44" s="343" t="s">
        <v>622</v>
      </c>
      <c r="AB44" s="343" t="s">
        <v>725</v>
      </c>
      <c r="AC44" s="343" t="s">
        <v>725</v>
      </c>
      <c r="AD44" s="284" t="s">
        <v>513</v>
      </c>
      <c r="AE44" s="343" t="s">
        <v>529</v>
      </c>
      <c r="AF44" s="284" t="s">
        <v>529</v>
      </c>
      <c r="AG44" s="284" t="s">
        <v>529</v>
      </c>
      <c r="AH44" s="278" t="s">
        <v>724</v>
      </c>
      <c r="AI44" s="278" t="s">
        <v>724</v>
      </c>
      <c r="AJ44" s="278" t="s">
        <v>724</v>
      </c>
      <c r="AK44" s="278" t="s">
        <v>724</v>
      </c>
      <c r="AL44" s="343" t="s">
        <v>717</v>
      </c>
      <c r="AM44" s="284" t="s">
        <v>426</v>
      </c>
      <c r="AN44" s="284" t="s">
        <v>426</v>
      </c>
      <c r="AO44" s="284" t="s">
        <v>426</v>
      </c>
      <c r="AP44" s="284" t="s">
        <v>559</v>
      </c>
      <c r="AQ44" s="284" t="s">
        <v>559</v>
      </c>
      <c r="AR44" s="284" t="s">
        <v>559</v>
      </c>
      <c r="AS44" s="284" t="s">
        <v>601</v>
      </c>
      <c r="AT44" s="278" t="s">
        <v>724</v>
      </c>
      <c r="AU44" s="284" t="s">
        <v>513</v>
      </c>
      <c r="AV44" s="286" t="s">
        <v>738</v>
      </c>
      <c r="AW44" s="284" t="s">
        <v>622</v>
      </c>
      <c r="AX44" s="284" t="s">
        <v>622</v>
      </c>
      <c r="AY44" s="284" t="s">
        <v>634</v>
      </c>
      <c r="AZ44" s="284" t="s">
        <v>634</v>
      </c>
      <c r="BA44" s="284" t="s">
        <v>634</v>
      </c>
      <c r="BB44" s="284" t="s">
        <v>634</v>
      </c>
      <c r="BC44" s="278" t="s">
        <v>724</v>
      </c>
      <c r="BD44" s="278" t="s">
        <v>724</v>
      </c>
      <c r="BE44" s="284" t="s">
        <v>727</v>
      </c>
      <c r="BF44" s="278" t="s">
        <v>724</v>
      </c>
      <c r="BG44" s="284" t="s">
        <v>728</v>
      </c>
      <c r="BH44" s="284" t="s">
        <v>729</v>
      </c>
      <c r="BI44" s="284" t="s">
        <v>730</v>
      </c>
      <c r="BJ44" s="278" t="s">
        <v>724</v>
      </c>
      <c r="BK44" s="281" t="s">
        <v>731</v>
      </c>
    </row>
    <row r="45" spans="1:63" ht="15.75" customHeight="1">
      <c r="A45" s="168" t="s">
        <v>171</v>
      </c>
      <c r="B45" s="106" t="s">
        <v>172</v>
      </c>
      <c r="C45" s="278" t="s">
        <v>714</v>
      </c>
      <c r="D45" s="278" t="s">
        <v>714</v>
      </c>
      <c r="E45" s="278" t="s">
        <v>715</v>
      </c>
      <c r="F45" s="278" t="s">
        <v>715</v>
      </c>
      <c r="G45" s="278" t="s">
        <v>716</v>
      </c>
      <c r="H45" s="279" t="s">
        <v>426</v>
      </c>
      <c r="I45" s="278" t="s">
        <v>717</v>
      </c>
      <c r="J45" s="278" t="s">
        <v>718</v>
      </c>
      <c r="K45" s="278" t="s">
        <v>718</v>
      </c>
      <c r="L45" s="278" t="s">
        <v>719</v>
      </c>
      <c r="M45" s="279" t="s">
        <v>720</v>
      </c>
      <c r="N45" s="279" t="s">
        <v>720</v>
      </c>
      <c r="O45" s="280" t="s">
        <v>721</v>
      </c>
      <c r="P45" s="280" t="s">
        <v>356</v>
      </c>
      <c r="Q45" s="279" t="s">
        <v>723</v>
      </c>
      <c r="R45" s="278" t="s">
        <v>724</v>
      </c>
      <c r="S45" s="278" t="s">
        <v>724</v>
      </c>
      <c r="T45" s="278" t="s">
        <v>724</v>
      </c>
      <c r="U45" s="278" t="s">
        <v>724</v>
      </c>
      <c r="V45" s="278" t="s">
        <v>724</v>
      </c>
      <c r="W45" s="278" t="s">
        <v>724</v>
      </c>
      <c r="X45" s="278" t="s">
        <v>724</v>
      </c>
      <c r="Y45" s="278" t="s">
        <v>724</v>
      </c>
      <c r="Z45" s="280" t="s">
        <v>724</v>
      </c>
      <c r="AA45" s="343" t="s">
        <v>622</v>
      </c>
      <c r="AB45" s="343" t="s">
        <v>725</v>
      </c>
      <c r="AC45" s="343" t="s">
        <v>725</v>
      </c>
      <c r="AD45" s="284" t="s">
        <v>513</v>
      </c>
      <c r="AE45" s="343" t="s">
        <v>529</v>
      </c>
      <c r="AF45" s="284" t="s">
        <v>529</v>
      </c>
      <c r="AG45" s="284" t="s">
        <v>529</v>
      </c>
      <c r="AH45" s="278" t="s">
        <v>724</v>
      </c>
      <c r="AI45" s="278" t="s">
        <v>724</v>
      </c>
      <c r="AJ45" s="278" t="s">
        <v>724</v>
      </c>
      <c r="AK45" s="278" t="s">
        <v>724</v>
      </c>
      <c r="AL45" s="343" t="s">
        <v>717</v>
      </c>
      <c r="AM45" s="284" t="s">
        <v>426</v>
      </c>
      <c r="AN45" s="284" t="s">
        <v>426</v>
      </c>
      <c r="AO45" s="284" t="s">
        <v>426</v>
      </c>
      <c r="AP45" s="284" t="s">
        <v>559</v>
      </c>
      <c r="AQ45" s="284" t="s">
        <v>559</v>
      </c>
      <c r="AR45" s="284" t="s">
        <v>559</v>
      </c>
      <c r="AS45" s="284" t="s">
        <v>601</v>
      </c>
      <c r="AT45" s="278" t="s">
        <v>724</v>
      </c>
      <c r="AU45" s="284" t="s">
        <v>513</v>
      </c>
      <c r="AV45" s="286" t="s">
        <v>738</v>
      </c>
      <c r="AW45" s="284" t="s">
        <v>622</v>
      </c>
      <c r="AX45" s="284" t="s">
        <v>622</v>
      </c>
      <c r="AY45" s="284" t="s">
        <v>634</v>
      </c>
      <c r="AZ45" s="284" t="s">
        <v>634</v>
      </c>
      <c r="BA45" s="284" t="s">
        <v>634</v>
      </c>
      <c r="BB45" s="284" t="s">
        <v>634</v>
      </c>
      <c r="BC45" s="278" t="s">
        <v>724</v>
      </c>
      <c r="BD45" s="278" t="s">
        <v>724</v>
      </c>
      <c r="BE45" s="284" t="s">
        <v>727</v>
      </c>
      <c r="BF45" s="278" t="s">
        <v>724</v>
      </c>
      <c r="BG45" s="284" t="s">
        <v>728</v>
      </c>
      <c r="BH45" s="284" t="s">
        <v>729</v>
      </c>
      <c r="BI45" s="284" t="s">
        <v>730</v>
      </c>
      <c r="BJ45" s="278" t="s">
        <v>724</v>
      </c>
      <c r="BK45" s="281" t="s">
        <v>731</v>
      </c>
    </row>
    <row r="46" spans="1:63" ht="15.75" customHeight="1">
      <c r="A46" s="168" t="s">
        <v>163</v>
      </c>
      <c r="B46" s="106" t="s">
        <v>164</v>
      </c>
      <c r="C46" s="278" t="s">
        <v>714</v>
      </c>
      <c r="D46" s="278" t="s">
        <v>714</v>
      </c>
      <c r="E46" s="278" t="s">
        <v>715</v>
      </c>
      <c r="F46" s="278" t="s">
        <v>715</v>
      </c>
      <c r="G46" s="278" t="s">
        <v>716</v>
      </c>
      <c r="H46" s="279" t="s">
        <v>426</v>
      </c>
      <c r="I46" s="278" t="s">
        <v>717</v>
      </c>
      <c r="J46" s="278" t="s">
        <v>718</v>
      </c>
      <c r="K46" s="278" t="s">
        <v>718</v>
      </c>
      <c r="L46" s="278" t="s">
        <v>719</v>
      </c>
      <c r="M46" s="279" t="s">
        <v>720</v>
      </c>
      <c r="N46" s="279" t="s">
        <v>720</v>
      </c>
      <c r="O46" s="280" t="s">
        <v>721</v>
      </c>
      <c r="P46" s="280" t="s">
        <v>356</v>
      </c>
      <c r="Q46" s="279" t="s">
        <v>723</v>
      </c>
      <c r="R46" s="278" t="s">
        <v>724</v>
      </c>
      <c r="S46" s="278" t="s">
        <v>724</v>
      </c>
      <c r="T46" s="278" t="s">
        <v>724</v>
      </c>
      <c r="U46" s="278" t="s">
        <v>724</v>
      </c>
      <c r="V46" s="278" t="s">
        <v>724</v>
      </c>
      <c r="W46" s="278" t="s">
        <v>724</v>
      </c>
      <c r="X46" s="278" t="s">
        <v>724</v>
      </c>
      <c r="Y46" s="278" t="s">
        <v>724</v>
      </c>
      <c r="Z46" s="280" t="s">
        <v>724</v>
      </c>
      <c r="AA46" s="343" t="s">
        <v>622</v>
      </c>
      <c r="AB46" s="343" t="s">
        <v>725</v>
      </c>
      <c r="AC46" s="343" t="s">
        <v>725</v>
      </c>
      <c r="AD46" s="284" t="s">
        <v>513</v>
      </c>
      <c r="AE46" s="343" t="s">
        <v>529</v>
      </c>
      <c r="AF46" s="284" t="s">
        <v>529</v>
      </c>
      <c r="AG46" s="284" t="s">
        <v>529</v>
      </c>
      <c r="AH46" s="278" t="s">
        <v>724</v>
      </c>
      <c r="AI46" s="278" t="s">
        <v>724</v>
      </c>
      <c r="AJ46" s="278" t="s">
        <v>724</v>
      </c>
      <c r="AK46" s="278" t="s">
        <v>724</v>
      </c>
      <c r="AL46" s="343" t="s">
        <v>717</v>
      </c>
      <c r="AM46" s="284" t="s">
        <v>426</v>
      </c>
      <c r="AN46" s="284" t="s">
        <v>426</v>
      </c>
      <c r="AO46" s="284" t="s">
        <v>426</v>
      </c>
      <c r="AP46" s="284" t="s">
        <v>559</v>
      </c>
      <c r="AQ46" s="284" t="s">
        <v>559</v>
      </c>
      <c r="AR46" s="284" t="s">
        <v>559</v>
      </c>
      <c r="AS46" s="284" t="s">
        <v>601</v>
      </c>
      <c r="AT46" s="278" t="s">
        <v>724</v>
      </c>
      <c r="AU46" s="284" t="s">
        <v>513</v>
      </c>
      <c r="AV46" s="286" t="s">
        <v>738</v>
      </c>
      <c r="AW46" s="284" t="s">
        <v>622</v>
      </c>
      <c r="AX46" s="284" t="s">
        <v>622</v>
      </c>
      <c r="AY46" s="284" t="s">
        <v>634</v>
      </c>
      <c r="AZ46" s="284" t="s">
        <v>634</v>
      </c>
      <c r="BA46" s="284" t="s">
        <v>634</v>
      </c>
      <c r="BB46" s="284" t="s">
        <v>634</v>
      </c>
      <c r="BC46" s="278" t="s">
        <v>724</v>
      </c>
      <c r="BD46" s="278" t="s">
        <v>724</v>
      </c>
      <c r="BE46" s="284" t="s">
        <v>727</v>
      </c>
      <c r="BF46" s="278" t="s">
        <v>724</v>
      </c>
      <c r="BG46" s="284" t="s">
        <v>728</v>
      </c>
      <c r="BH46" s="284" t="s">
        <v>729</v>
      </c>
      <c r="BI46" s="284" t="s">
        <v>730</v>
      </c>
      <c r="BJ46" s="278" t="s">
        <v>724</v>
      </c>
      <c r="BK46" s="281" t="s">
        <v>731</v>
      </c>
    </row>
    <row r="47" spans="1:63" ht="15.75" customHeight="1">
      <c r="A47" s="168" t="s">
        <v>177</v>
      </c>
      <c r="B47" s="106" t="s">
        <v>178</v>
      </c>
      <c r="C47" s="278" t="s">
        <v>714</v>
      </c>
      <c r="D47" s="278" t="s">
        <v>714</v>
      </c>
      <c r="E47" s="278" t="s">
        <v>715</v>
      </c>
      <c r="F47" s="278" t="s">
        <v>715</v>
      </c>
      <c r="G47" s="278" t="s">
        <v>716</v>
      </c>
      <c r="H47" s="279" t="s">
        <v>426</v>
      </c>
      <c r="I47" s="278" t="s">
        <v>717</v>
      </c>
      <c r="J47" s="278" t="s">
        <v>718</v>
      </c>
      <c r="K47" s="278" t="s">
        <v>718</v>
      </c>
      <c r="L47" s="278" t="s">
        <v>719</v>
      </c>
      <c r="M47" s="279" t="s">
        <v>720</v>
      </c>
      <c r="N47" s="279" t="s">
        <v>720</v>
      </c>
      <c r="O47" s="280" t="s">
        <v>721</v>
      </c>
      <c r="P47" s="280" t="s">
        <v>356</v>
      </c>
      <c r="Q47" s="279" t="s">
        <v>723</v>
      </c>
      <c r="R47" s="278" t="s">
        <v>724</v>
      </c>
      <c r="S47" s="278" t="s">
        <v>724</v>
      </c>
      <c r="T47" s="278" t="s">
        <v>724</v>
      </c>
      <c r="U47" s="278" t="s">
        <v>724</v>
      </c>
      <c r="V47" s="278" t="s">
        <v>724</v>
      </c>
      <c r="W47" s="278" t="s">
        <v>724</v>
      </c>
      <c r="X47" s="278" t="s">
        <v>724</v>
      </c>
      <c r="Y47" s="278" t="s">
        <v>724</v>
      </c>
      <c r="Z47" s="280" t="s">
        <v>724</v>
      </c>
      <c r="AA47" s="343" t="s">
        <v>622</v>
      </c>
      <c r="AB47" s="343" t="s">
        <v>725</v>
      </c>
      <c r="AC47" s="343" t="s">
        <v>725</v>
      </c>
      <c r="AD47" s="284" t="s">
        <v>513</v>
      </c>
      <c r="AE47" s="343" t="s">
        <v>529</v>
      </c>
      <c r="AF47" s="284" t="s">
        <v>529</v>
      </c>
      <c r="AG47" s="284" t="s">
        <v>529</v>
      </c>
      <c r="AH47" s="278" t="s">
        <v>724</v>
      </c>
      <c r="AI47" s="278" t="s">
        <v>724</v>
      </c>
      <c r="AJ47" s="278" t="s">
        <v>724</v>
      </c>
      <c r="AK47" s="278" t="s">
        <v>724</v>
      </c>
      <c r="AL47" s="343" t="s">
        <v>717</v>
      </c>
      <c r="AM47" s="284" t="s">
        <v>426</v>
      </c>
      <c r="AN47" s="284" t="s">
        <v>426</v>
      </c>
      <c r="AO47" s="284" t="s">
        <v>426</v>
      </c>
      <c r="AP47" s="284" t="s">
        <v>559</v>
      </c>
      <c r="AQ47" s="284" t="s">
        <v>559</v>
      </c>
      <c r="AR47" s="284" t="s">
        <v>559</v>
      </c>
      <c r="AS47" s="284" t="s">
        <v>601</v>
      </c>
      <c r="AT47" s="278" t="s">
        <v>724</v>
      </c>
      <c r="AU47" s="284" t="s">
        <v>513</v>
      </c>
      <c r="AV47" s="286" t="s">
        <v>738</v>
      </c>
      <c r="AW47" s="284" t="s">
        <v>622</v>
      </c>
      <c r="AX47" s="284" t="s">
        <v>622</v>
      </c>
      <c r="AY47" s="284" t="s">
        <v>634</v>
      </c>
      <c r="AZ47" s="284" t="s">
        <v>634</v>
      </c>
      <c r="BA47" s="284" t="s">
        <v>634</v>
      </c>
      <c r="BB47" s="284" t="s">
        <v>634</v>
      </c>
      <c r="BC47" s="278" t="s">
        <v>724</v>
      </c>
      <c r="BD47" s="278" t="s">
        <v>724</v>
      </c>
      <c r="BE47" s="284" t="s">
        <v>727</v>
      </c>
      <c r="BF47" s="278" t="s">
        <v>724</v>
      </c>
      <c r="BG47" s="284" t="s">
        <v>728</v>
      </c>
      <c r="BH47" s="284" t="s">
        <v>729</v>
      </c>
      <c r="BI47" s="284" t="s">
        <v>730</v>
      </c>
      <c r="BJ47" s="278" t="s">
        <v>724</v>
      </c>
      <c r="BK47" s="281" t="s">
        <v>731</v>
      </c>
    </row>
    <row r="48" spans="1:63" ht="15.75" customHeight="1">
      <c r="A48" s="168" t="s">
        <v>173</v>
      </c>
      <c r="B48" s="106" t="s">
        <v>174</v>
      </c>
      <c r="C48" s="278" t="s">
        <v>714</v>
      </c>
      <c r="D48" s="278" t="s">
        <v>714</v>
      </c>
      <c r="E48" s="278" t="s">
        <v>715</v>
      </c>
      <c r="F48" s="278" t="s">
        <v>715</v>
      </c>
      <c r="G48" s="278" t="s">
        <v>716</v>
      </c>
      <c r="H48" s="279" t="s">
        <v>426</v>
      </c>
      <c r="I48" s="278" t="s">
        <v>717</v>
      </c>
      <c r="J48" s="278" t="s">
        <v>718</v>
      </c>
      <c r="K48" s="278" t="s">
        <v>718</v>
      </c>
      <c r="L48" s="278" t="s">
        <v>719</v>
      </c>
      <c r="M48" s="279" t="s">
        <v>720</v>
      </c>
      <c r="N48" s="279" t="s">
        <v>720</v>
      </c>
      <c r="O48" s="280" t="s">
        <v>721</v>
      </c>
      <c r="P48" s="280" t="s">
        <v>356</v>
      </c>
      <c r="Q48" s="279" t="s">
        <v>723</v>
      </c>
      <c r="R48" s="278" t="s">
        <v>724</v>
      </c>
      <c r="S48" s="278" t="s">
        <v>724</v>
      </c>
      <c r="T48" s="278" t="s">
        <v>724</v>
      </c>
      <c r="U48" s="278" t="s">
        <v>724</v>
      </c>
      <c r="V48" s="278" t="s">
        <v>724</v>
      </c>
      <c r="W48" s="278" t="s">
        <v>724</v>
      </c>
      <c r="X48" s="278" t="s">
        <v>724</v>
      </c>
      <c r="Y48" s="278" t="s">
        <v>724</v>
      </c>
      <c r="Z48" s="280" t="s">
        <v>724</v>
      </c>
      <c r="AA48" s="343" t="s">
        <v>622</v>
      </c>
      <c r="AB48" s="343" t="s">
        <v>725</v>
      </c>
      <c r="AC48" s="343" t="s">
        <v>725</v>
      </c>
      <c r="AD48" s="284" t="s">
        <v>513</v>
      </c>
      <c r="AE48" s="343" t="s">
        <v>529</v>
      </c>
      <c r="AF48" s="284" t="s">
        <v>529</v>
      </c>
      <c r="AG48" s="284" t="s">
        <v>529</v>
      </c>
      <c r="AH48" s="278" t="s">
        <v>724</v>
      </c>
      <c r="AI48" s="278" t="s">
        <v>724</v>
      </c>
      <c r="AJ48" s="278" t="s">
        <v>724</v>
      </c>
      <c r="AK48" s="278" t="s">
        <v>724</v>
      </c>
      <c r="AL48" s="343" t="s">
        <v>717</v>
      </c>
      <c r="AM48" s="284" t="s">
        <v>426</v>
      </c>
      <c r="AN48" s="284" t="s">
        <v>426</v>
      </c>
      <c r="AO48" s="284" t="s">
        <v>426</v>
      </c>
      <c r="AP48" s="284" t="s">
        <v>559</v>
      </c>
      <c r="AQ48" s="284" t="s">
        <v>559</v>
      </c>
      <c r="AR48" s="284" t="s">
        <v>559</v>
      </c>
      <c r="AS48" s="284" t="s">
        <v>601</v>
      </c>
      <c r="AT48" s="278" t="s">
        <v>724</v>
      </c>
      <c r="AU48" s="284" t="s">
        <v>513</v>
      </c>
      <c r="AV48" s="286" t="s">
        <v>738</v>
      </c>
      <c r="AW48" s="284" t="s">
        <v>622</v>
      </c>
      <c r="AX48" s="284" t="s">
        <v>622</v>
      </c>
      <c r="AY48" s="284" t="s">
        <v>634</v>
      </c>
      <c r="AZ48" s="284" t="s">
        <v>634</v>
      </c>
      <c r="BA48" s="284" t="s">
        <v>634</v>
      </c>
      <c r="BB48" s="284" t="s">
        <v>634</v>
      </c>
      <c r="BC48" s="278" t="s">
        <v>724</v>
      </c>
      <c r="BD48" s="278" t="s">
        <v>724</v>
      </c>
      <c r="BE48" s="284" t="s">
        <v>727</v>
      </c>
      <c r="BF48" s="278" t="s">
        <v>724</v>
      </c>
      <c r="BG48" s="284" t="s">
        <v>728</v>
      </c>
      <c r="BH48" s="284" t="s">
        <v>729</v>
      </c>
      <c r="BI48" s="284" t="s">
        <v>730</v>
      </c>
      <c r="BJ48" s="278" t="s">
        <v>724</v>
      </c>
      <c r="BK48" s="281" t="s">
        <v>731</v>
      </c>
    </row>
    <row r="49" spans="1:63" ht="15.75" customHeight="1">
      <c r="A49" s="168" t="s">
        <v>187</v>
      </c>
      <c r="B49" s="106" t="s">
        <v>188</v>
      </c>
      <c r="C49" s="278" t="s">
        <v>714</v>
      </c>
      <c r="D49" s="278" t="s">
        <v>714</v>
      </c>
      <c r="E49" s="278" t="s">
        <v>715</v>
      </c>
      <c r="F49" s="278" t="s">
        <v>715</v>
      </c>
      <c r="G49" s="278" t="s">
        <v>716</v>
      </c>
      <c r="H49" s="279" t="s">
        <v>426</v>
      </c>
      <c r="I49" s="278" t="s">
        <v>717</v>
      </c>
      <c r="J49" s="278" t="s">
        <v>718</v>
      </c>
      <c r="K49" s="278" t="s">
        <v>718</v>
      </c>
      <c r="L49" s="278" t="s">
        <v>719</v>
      </c>
      <c r="M49" s="279" t="s">
        <v>720</v>
      </c>
      <c r="N49" s="279" t="s">
        <v>720</v>
      </c>
      <c r="O49" s="280" t="s">
        <v>721</v>
      </c>
      <c r="P49" s="280" t="s">
        <v>356</v>
      </c>
      <c r="Q49" s="279" t="s">
        <v>723</v>
      </c>
      <c r="R49" s="278" t="s">
        <v>724</v>
      </c>
      <c r="S49" s="278" t="s">
        <v>724</v>
      </c>
      <c r="T49" s="278" t="s">
        <v>724</v>
      </c>
      <c r="U49" s="278" t="s">
        <v>724</v>
      </c>
      <c r="V49" s="278" t="s">
        <v>724</v>
      </c>
      <c r="W49" s="278" t="s">
        <v>724</v>
      </c>
      <c r="X49" s="278" t="s">
        <v>724</v>
      </c>
      <c r="Y49" s="278" t="s">
        <v>724</v>
      </c>
      <c r="Z49" s="280" t="s">
        <v>724</v>
      </c>
      <c r="AA49" s="343" t="s">
        <v>622</v>
      </c>
      <c r="AB49" s="343" t="s">
        <v>725</v>
      </c>
      <c r="AC49" s="343" t="s">
        <v>725</v>
      </c>
      <c r="AD49" s="284" t="s">
        <v>513</v>
      </c>
      <c r="AE49" s="343" t="s">
        <v>529</v>
      </c>
      <c r="AF49" s="284" t="s">
        <v>529</v>
      </c>
      <c r="AG49" s="284" t="s">
        <v>529</v>
      </c>
      <c r="AH49" s="278" t="s">
        <v>724</v>
      </c>
      <c r="AI49" s="278" t="s">
        <v>724</v>
      </c>
      <c r="AJ49" s="278" t="s">
        <v>724</v>
      </c>
      <c r="AK49" s="278" t="s">
        <v>724</v>
      </c>
      <c r="AL49" s="343" t="s">
        <v>717</v>
      </c>
      <c r="AM49" s="284" t="s">
        <v>426</v>
      </c>
      <c r="AN49" s="284" t="s">
        <v>426</v>
      </c>
      <c r="AO49" s="284" t="s">
        <v>426</v>
      </c>
      <c r="AP49" s="284" t="s">
        <v>559</v>
      </c>
      <c r="AQ49" s="284" t="s">
        <v>559</v>
      </c>
      <c r="AR49" s="284" t="s">
        <v>559</v>
      </c>
      <c r="AS49" s="284" t="s">
        <v>601</v>
      </c>
      <c r="AT49" s="278" t="s">
        <v>724</v>
      </c>
      <c r="AU49" s="284" t="s">
        <v>513</v>
      </c>
      <c r="AV49" s="286" t="s">
        <v>738</v>
      </c>
      <c r="AW49" s="284" t="s">
        <v>622</v>
      </c>
      <c r="AX49" s="284" t="s">
        <v>622</v>
      </c>
      <c r="AY49" s="284" t="s">
        <v>634</v>
      </c>
      <c r="AZ49" s="284" t="s">
        <v>634</v>
      </c>
      <c r="BA49" s="284" t="s">
        <v>634</v>
      </c>
      <c r="BB49" s="284" t="s">
        <v>634</v>
      </c>
      <c r="BC49" s="278" t="s">
        <v>724</v>
      </c>
      <c r="BD49" s="278" t="s">
        <v>724</v>
      </c>
      <c r="BE49" s="284" t="s">
        <v>727</v>
      </c>
      <c r="BF49" s="278" t="s">
        <v>724</v>
      </c>
      <c r="BG49" s="284" t="s">
        <v>728</v>
      </c>
      <c r="BH49" s="284" t="s">
        <v>729</v>
      </c>
      <c r="BI49" s="284" t="s">
        <v>730</v>
      </c>
      <c r="BJ49" s="278" t="s">
        <v>724</v>
      </c>
      <c r="BK49" s="281" t="s">
        <v>731</v>
      </c>
    </row>
    <row r="50" spans="1:63" ht="15.75" customHeight="1">
      <c r="A50" s="168" t="s">
        <v>165</v>
      </c>
      <c r="B50" s="106" t="s">
        <v>166</v>
      </c>
      <c r="C50" s="278" t="s">
        <v>714</v>
      </c>
      <c r="D50" s="278" t="s">
        <v>714</v>
      </c>
      <c r="E50" s="278" t="s">
        <v>715</v>
      </c>
      <c r="F50" s="278" t="s">
        <v>715</v>
      </c>
      <c r="G50" s="278" t="s">
        <v>716</v>
      </c>
      <c r="H50" s="279" t="s">
        <v>426</v>
      </c>
      <c r="I50" s="278" t="s">
        <v>717</v>
      </c>
      <c r="J50" s="278" t="s">
        <v>718</v>
      </c>
      <c r="K50" s="278" t="s">
        <v>718</v>
      </c>
      <c r="L50" s="278" t="s">
        <v>719</v>
      </c>
      <c r="M50" s="279" t="s">
        <v>720</v>
      </c>
      <c r="N50" s="279" t="s">
        <v>720</v>
      </c>
      <c r="O50" s="280" t="s">
        <v>721</v>
      </c>
      <c r="P50" s="280" t="s">
        <v>356</v>
      </c>
      <c r="Q50" s="279" t="s">
        <v>723</v>
      </c>
      <c r="R50" s="278" t="s">
        <v>724</v>
      </c>
      <c r="S50" s="278" t="s">
        <v>724</v>
      </c>
      <c r="T50" s="278" t="s">
        <v>724</v>
      </c>
      <c r="U50" s="278" t="s">
        <v>724</v>
      </c>
      <c r="V50" s="278" t="s">
        <v>724</v>
      </c>
      <c r="W50" s="278" t="s">
        <v>724</v>
      </c>
      <c r="X50" s="278" t="s">
        <v>724</v>
      </c>
      <c r="Y50" s="278" t="s">
        <v>724</v>
      </c>
      <c r="Z50" s="280" t="s">
        <v>724</v>
      </c>
      <c r="AA50" s="343" t="s">
        <v>622</v>
      </c>
      <c r="AB50" s="343" t="s">
        <v>725</v>
      </c>
      <c r="AC50" s="343" t="s">
        <v>725</v>
      </c>
      <c r="AD50" s="284" t="s">
        <v>513</v>
      </c>
      <c r="AE50" s="343" t="s">
        <v>529</v>
      </c>
      <c r="AF50" s="284" t="s">
        <v>529</v>
      </c>
      <c r="AG50" s="284" t="s">
        <v>529</v>
      </c>
      <c r="AH50" s="278" t="s">
        <v>724</v>
      </c>
      <c r="AI50" s="278" t="s">
        <v>724</v>
      </c>
      <c r="AJ50" s="278" t="s">
        <v>724</v>
      </c>
      <c r="AK50" s="278" t="s">
        <v>724</v>
      </c>
      <c r="AL50" s="343" t="s">
        <v>717</v>
      </c>
      <c r="AM50" s="284" t="s">
        <v>426</v>
      </c>
      <c r="AN50" s="284" t="s">
        <v>426</v>
      </c>
      <c r="AO50" s="284" t="s">
        <v>426</v>
      </c>
      <c r="AP50" s="284" t="s">
        <v>559</v>
      </c>
      <c r="AQ50" s="284" t="s">
        <v>559</v>
      </c>
      <c r="AR50" s="284" t="s">
        <v>559</v>
      </c>
      <c r="AS50" s="284" t="s">
        <v>601</v>
      </c>
      <c r="AT50" s="278" t="s">
        <v>724</v>
      </c>
      <c r="AU50" s="284" t="s">
        <v>513</v>
      </c>
      <c r="AV50" s="286" t="s">
        <v>738</v>
      </c>
      <c r="AW50" s="284" t="s">
        <v>622</v>
      </c>
      <c r="AX50" s="284" t="s">
        <v>622</v>
      </c>
      <c r="AY50" s="284" t="s">
        <v>634</v>
      </c>
      <c r="AZ50" s="284" t="s">
        <v>634</v>
      </c>
      <c r="BA50" s="284" t="s">
        <v>634</v>
      </c>
      <c r="BB50" s="284" t="s">
        <v>634</v>
      </c>
      <c r="BC50" s="278" t="s">
        <v>724</v>
      </c>
      <c r="BD50" s="278" t="s">
        <v>724</v>
      </c>
      <c r="BE50" s="284" t="s">
        <v>727</v>
      </c>
      <c r="BF50" s="278" t="s">
        <v>724</v>
      </c>
      <c r="BG50" s="284" t="s">
        <v>728</v>
      </c>
      <c r="BH50" s="284" t="s">
        <v>729</v>
      </c>
      <c r="BI50" s="284" t="s">
        <v>730</v>
      </c>
      <c r="BJ50" s="278" t="s">
        <v>724</v>
      </c>
      <c r="BK50" s="281" t="s">
        <v>731</v>
      </c>
    </row>
    <row r="51" spans="1:63" ht="15.75" customHeight="1">
      <c r="A51" s="168" t="s">
        <v>179</v>
      </c>
      <c r="B51" s="106" t="s">
        <v>180</v>
      </c>
      <c r="C51" s="278" t="s">
        <v>714</v>
      </c>
      <c r="D51" s="278" t="s">
        <v>714</v>
      </c>
      <c r="E51" s="278" t="s">
        <v>715</v>
      </c>
      <c r="F51" s="278" t="s">
        <v>715</v>
      </c>
      <c r="G51" s="278" t="s">
        <v>716</v>
      </c>
      <c r="H51" s="279" t="s">
        <v>426</v>
      </c>
      <c r="I51" s="278" t="s">
        <v>717</v>
      </c>
      <c r="J51" s="278" t="s">
        <v>718</v>
      </c>
      <c r="K51" s="278" t="s">
        <v>718</v>
      </c>
      <c r="L51" s="278" t="s">
        <v>719</v>
      </c>
      <c r="M51" s="279" t="s">
        <v>720</v>
      </c>
      <c r="N51" s="279" t="s">
        <v>720</v>
      </c>
      <c r="O51" s="280" t="s">
        <v>721</v>
      </c>
      <c r="P51" s="280" t="s">
        <v>356</v>
      </c>
      <c r="Q51" s="279" t="s">
        <v>723</v>
      </c>
      <c r="R51" s="278" t="s">
        <v>724</v>
      </c>
      <c r="S51" s="278" t="s">
        <v>724</v>
      </c>
      <c r="T51" s="278" t="s">
        <v>724</v>
      </c>
      <c r="U51" s="278" t="s">
        <v>724</v>
      </c>
      <c r="V51" s="278" t="s">
        <v>724</v>
      </c>
      <c r="W51" s="278" t="s">
        <v>724</v>
      </c>
      <c r="X51" s="278" t="s">
        <v>724</v>
      </c>
      <c r="Y51" s="278" t="s">
        <v>724</v>
      </c>
      <c r="Z51" s="280" t="s">
        <v>724</v>
      </c>
      <c r="AA51" s="343" t="s">
        <v>622</v>
      </c>
      <c r="AB51" s="343" t="s">
        <v>725</v>
      </c>
      <c r="AC51" s="343" t="s">
        <v>725</v>
      </c>
      <c r="AD51" s="284" t="s">
        <v>513</v>
      </c>
      <c r="AE51" s="343" t="s">
        <v>529</v>
      </c>
      <c r="AF51" s="284" t="s">
        <v>529</v>
      </c>
      <c r="AG51" s="284" t="s">
        <v>529</v>
      </c>
      <c r="AH51" s="278" t="s">
        <v>724</v>
      </c>
      <c r="AI51" s="278" t="s">
        <v>724</v>
      </c>
      <c r="AJ51" s="278" t="s">
        <v>724</v>
      </c>
      <c r="AK51" s="278" t="s">
        <v>724</v>
      </c>
      <c r="AL51" s="343" t="s">
        <v>717</v>
      </c>
      <c r="AM51" s="284" t="s">
        <v>426</v>
      </c>
      <c r="AN51" s="284" t="s">
        <v>426</v>
      </c>
      <c r="AO51" s="284" t="s">
        <v>426</v>
      </c>
      <c r="AP51" s="284" t="s">
        <v>559</v>
      </c>
      <c r="AQ51" s="284" t="s">
        <v>559</v>
      </c>
      <c r="AR51" s="284" t="s">
        <v>559</v>
      </c>
      <c r="AS51" s="284" t="s">
        <v>601</v>
      </c>
      <c r="AT51" s="278" t="s">
        <v>724</v>
      </c>
      <c r="AU51" s="284" t="s">
        <v>513</v>
      </c>
      <c r="AV51" s="286" t="s">
        <v>738</v>
      </c>
      <c r="AW51" s="284" t="s">
        <v>622</v>
      </c>
      <c r="AX51" s="284" t="s">
        <v>622</v>
      </c>
      <c r="AY51" s="284" t="s">
        <v>634</v>
      </c>
      <c r="AZ51" s="284" t="s">
        <v>634</v>
      </c>
      <c r="BA51" s="284" t="s">
        <v>634</v>
      </c>
      <c r="BB51" s="284" t="s">
        <v>634</v>
      </c>
      <c r="BC51" s="278" t="s">
        <v>724</v>
      </c>
      <c r="BD51" s="278" t="s">
        <v>724</v>
      </c>
      <c r="BE51" s="284" t="s">
        <v>727</v>
      </c>
      <c r="BF51" s="278" t="s">
        <v>724</v>
      </c>
      <c r="BG51" s="284" t="s">
        <v>728</v>
      </c>
      <c r="BH51" s="284" t="s">
        <v>729</v>
      </c>
      <c r="BI51" s="284" t="s">
        <v>730</v>
      </c>
      <c r="BJ51" s="278" t="s">
        <v>724</v>
      </c>
      <c r="BK51" s="281" t="s">
        <v>731</v>
      </c>
    </row>
    <row r="52" spans="1:63" ht="15.75" customHeight="1">
      <c r="A52" s="168" t="s">
        <v>167</v>
      </c>
      <c r="B52" s="106" t="s">
        <v>168</v>
      </c>
      <c r="C52" s="278" t="s">
        <v>714</v>
      </c>
      <c r="D52" s="278" t="s">
        <v>714</v>
      </c>
      <c r="E52" s="278" t="s">
        <v>715</v>
      </c>
      <c r="F52" s="278" t="s">
        <v>715</v>
      </c>
      <c r="G52" s="278" t="s">
        <v>716</v>
      </c>
      <c r="H52" s="279" t="s">
        <v>426</v>
      </c>
      <c r="I52" s="278" t="s">
        <v>717</v>
      </c>
      <c r="J52" s="278" t="s">
        <v>718</v>
      </c>
      <c r="K52" s="278" t="s">
        <v>718</v>
      </c>
      <c r="L52" s="278" t="s">
        <v>719</v>
      </c>
      <c r="M52" s="279" t="s">
        <v>720</v>
      </c>
      <c r="N52" s="279" t="s">
        <v>720</v>
      </c>
      <c r="O52" s="280" t="s">
        <v>721</v>
      </c>
      <c r="P52" s="280" t="s">
        <v>356</v>
      </c>
      <c r="Q52" s="279" t="s">
        <v>723</v>
      </c>
      <c r="R52" s="278" t="s">
        <v>724</v>
      </c>
      <c r="S52" s="278" t="s">
        <v>724</v>
      </c>
      <c r="T52" s="278" t="s">
        <v>724</v>
      </c>
      <c r="U52" s="278" t="s">
        <v>724</v>
      </c>
      <c r="V52" s="278" t="s">
        <v>724</v>
      </c>
      <c r="W52" s="278" t="s">
        <v>724</v>
      </c>
      <c r="X52" s="278" t="s">
        <v>724</v>
      </c>
      <c r="Y52" s="278" t="s">
        <v>724</v>
      </c>
      <c r="Z52" s="280" t="s">
        <v>724</v>
      </c>
      <c r="AA52" s="343" t="s">
        <v>622</v>
      </c>
      <c r="AB52" s="343" t="s">
        <v>725</v>
      </c>
      <c r="AC52" s="343" t="s">
        <v>725</v>
      </c>
      <c r="AD52" s="284" t="s">
        <v>513</v>
      </c>
      <c r="AE52" s="343" t="s">
        <v>529</v>
      </c>
      <c r="AF52" s="284" t="s">
        <v>529</v>
      </c>
      <c r="AG52" s="284" t="s">
        <v>529</v>
      </c>
      <c r="AH52" s="278" t="s">
        <v>724</v>
      </c>
      <c r="AI52" s="278" t="s">
        <v>724</v>
      </c>
      <c r="AJ52" s="278" t="s">
        <v>724</v>
      </c>
      <c r="AK52" s="278" t="s">
        <v>724</v>
      </c>
      <c r="AL52" s="343" t="s">
        <v>717</v>
      </c>
      <c r="AM52" s="284" t="s">
        <v>426</v>
      </c>
      <c r="AN52" s="284" t="s">
        <v>426</v>
      </c>
      <c r="AO52" s="284" t="s">
        <v>426</v>
      </c>
      <c r="AP52" s="284" t="s">
        <v>559</v>
      </c>
      <c r="AQ52" s="284" t="s">
        <v>559</v>
      </c>
      <c r="AR52" s="284" t="s">
        <v>559</v>
      </c>
      <c r="AS52" s="284" t="s">
        <v>601</v>
      </c>
      <c r="AT52" s="278" t="s">
        <v>724</v>
      </c>
      <c r="AU52" s="284" t="s">
        <v>513</v>
      </c>
      <c r="AV52" s="286" t="s">
        <v>738</v>
      </c>
      <c r="AW52" s="284" t="s">
        <v>622</v>
      </c>
      <c r="AX52" s="284" t="s">
        <v>622</v>
      </c>
      <c r="AY52" s="284" t="s">
        <v>634</v>
      </c>
      <c r="AZ52" s="284" t="s">
        <v>634</v>
      </c>
      <c r="BA52" s="284" t="s">
        <v>634</v>
      </c>
      <c r="BB52" s="284" t="s">
        <v>634</v>
      </c>
      <c r="BC52" s="278" t="s">
        <v>724</v>
      </c>
      <c r="BD52" s="278" t="s">
        <v>724</v>
      </c>
      <c r="BE52" s="284" t="s">
        <v>727</v>
      </c>
      <c r="BF52" s="278" t="s">
        <v>724</v>
      </c>
      <c r="BG52" s="284" t="s">
        <v>728</v>
      </c>
      <c r="BH52" s="284" t="s">
        <v>729</v>
      </c>
      <c r="BI52" s="284" t="s">
        <v>730</v>
      </c>
      <c r="BJ52" s="278" t="s">
        <v>724</v>
      </c>
      <c r="BK52" s="281" t="s">
        <v>731</v>
      </c>
    </row>
    <row r="53" spans="1:63" ht="15.75" customHeight="1">
      <c r="A53" s="168" t="s">
        <v>181</v>
      </c>
      <c r="B53" s="106" t="s">
        <v>182</v>
      </c>
      <c r="C53" s="278" t="s">
        <v>714</v>
      </c>
      <c r="D53" s="278" t="s">
        <v>714</v>
      </c>
      <c r="E53" s="278" t="s">
        <v>715</v>
      </c>
      <c r="F53" s="278" t="s">
        <v>715</v>
      </c>
      <c r="G53" s="278" t="s">
        <v>716</v>
      </c>
      <c r="H53" s="279" t="s">
        <v>426</v>
      </c>
      <c r="I53" s="278" t="s">
        <v>717</v>
      </c>
      <c r="J53" s="278" t="s">
        <v>718</v>
      </c>
      <c r="K53" s="278" t="s">
        <v>718</v>
      </c>
      <c r="L53" s="278" t="s">
        <v>719</v>
      </c>
      <c r="M53" s="279" t="s">
        <v>720</v>
      </c>
      <c r="N53" s="279" t="s">
        <v>720</v>
      </c>
      <c r="O53" s="280" t="s">
        <v>721</v>
      </c>
      <c r="P53" s="280" t="s">
        <v>356</v>
      </c>
      <c r="Q53" s="279" t="s">
        <v>723</v>
      </c>
      <c r="R53" s="278" t="s">
        <v>724</v>
      </c>
      <c r="S53" s="278" t="s">
        <v>724</v>
      </c>
      <c r="T53" s="278" t="s">
        <v>724</v>
      </c>
      <c r="U53" s="278" t="s">
        <v>724</v>
      </c>
      <c r="V53" s="278" t="s">
        <v>724</v>
      </c>
      <c r="W53" s="278" t="s">
        <v>724</v>
      </c>
      <c r="X53" s="278" t="s">
        <v>724</v>
      </c>
      <c r="Y53" s="278" t="s">
        <v>724</v>
      </c>
      <c r="Z53" s="280" t="s">
        <v>724</v>
      </c>
      <c r="AA53" s="343" t="s">
        <v>622</v>
      </c>
      <c r="AB53" s="343" t="s">
        <v>725</v>
      </c>
      <c r="AC53" s="343" t="s">
        <v>725</v>
      </c>
      <c r="AD53" s="284" t="s">
        <v>513</v>
      </c>
      <c r="AE53" s="343" t="s">
        <v>529</v>
      </c>
      <c r="AF53" s="284" t="s">
        <v>529</v>
      </c>
      <c r="AG53" s="284" t="s">
        <v>529</v>
      </c>
      <c r="AH53" s="278" t="s">
        <v>724</v>
      </c>
      <c r="AI53" s="278" t="s">
        <v>724</v>
      </c>
      <c r="AJ53" s="278" t="s">
        <v>724</v>
      </c>
      <c r="AK53" s="278" t="s">
        <v>724</v>
      </c>
      <c r="AL53" s="343" t="s">
        <v>717</v>
      </c>
      <c r="AM53" s="284" t="s">
        <v>426</v>
      </c>
      <c r="AN53" s="284" t="s">
        <v>426</v>
      </c>
      <c r="AO53" s="284" t="s">
        <v>426</v>
      </c>
      <c r="AP53" s="284" t="s">
        <v>559</v>
      </c>
      <c r="AQ53" s="284" t="s">
        <v>559</v>
      </c>
      <c r="AR53" s="284" t="s">
        <v>559</v>
      </c>
      <c r="AS53" s="284" t="s">
        <v>601</v>
      </c>
      <c r="AT53" s="278" t="s">
        <v>724</v>
      </c>
      <c r="AU53" s="284" t="s">
        <v>513</v>
      </c>
      <c r="AV53" s="286" t="s">
        <v>738</v>
      </c>
      <c r="AW53" s="284" t="s">
        <v>622</v>
      </c>
      <c r="AX53" s="284" t="s">
        <v>622</v>
      </c>
      <c r="AY53" s="284" t="s">
        <v>634</v>
      </c>
      <c r="AZ53" s="284" t="s">
        <v>634</v>
      </c>
      <c r="BA53" s="284" t="s">
        <v>634</v>
      </c>
      <c r="BB53" s="284" t="s">
        <v>634</v>
      </c>
      <c r="BC53" s="278" t="s">
        <v>724</v>
      </c>
      <c r="BD53" s="278" t="s">
        <v>724</v>
      </c>
      <c r="BE53" s="284" t="s">
        <v>727</v>
      </c>
      <c r="BF53" s="278" t="s">
        <v>724</v>
      </c>
      <c r="BG53" s="284" t="s">
        <v>728</v>
      </c>
      <c r="BH53" s="284" t="s">
        <v>729</v>
      </c>
      <c r="BI53" s="284" t="s">
        <v>730</v>
      </c>
      <c r="BJ53" s="278" t="s">
        <v>724</v>
      </c>
      <c r="BK53" s="281" t="s">
        <v>731</v>
      </c>
    </row>
    <row r="54" spans="1:63" ht="15.75" customHeight="1">
      <c r="A54" s="168" t="s">
        <v>169</v>
      </c>
      <c r="B54" s="106" t="s">
        <v>170</v>
      </c>
      <c r="C54" s="278" t="s">
        <v>714</v>
      </c>
      <c r="D54" s="278" t="s">
        <v>714</v>
      </c>
      <c r="E54" s="278" t="s">
        <v>715</v>
      </c>
      <c r="F54" s="278" t="s">
        <v>715</v>
      </c>
      <c r="G54" s="278" t="s">
        <v>716</v>
      </c>
      <c r="H54" s="279" t="s">
        <v>426</v>
      </c>
      <c r="I54" s="278" t="s">
        <v>717</v>
      </c>
      <c r="J54" s="278" t="s">
        <v>718</v>
      </c>
      <c r="K54" s="278" t="s">
        <v>718</v>
      </c>
      <c r="L54" s="278" t="s">
        <v>719</v>
      </c>
      <c r="M54" s="279" t="s">
        <v>720</v>
      </c>
      <c r="N54" s="279" t="s">
        <v>720</v>
      </c>
      <c r="O54" s="280" t="s">
        <v>721</v>
      </c>
      <c r="P54" s="280" t="s">
        <v>356</v>
      </c>
      <c r="Q54" s="279" t="s">
        <v>723</v>
      </c>
      <c r="R54" s="278" t="s">
        <v>724</v>
      </c>
      <c r="S54" s="278" t="s">
        <v>724</v>
      </c>
      <c r="T54" s="278" t="s">
        <v>724</v>
      </c>
      <c r="U54" s="278" t="s">
        <v>724</v>
      </c>
      <c r="V54" s="278" t="s">
        <v>724</v>
      </c>
      <c r="W54" s="278" t="s">
        <v>724</v>
      </c>
      <c r="X54" s="278" t="s">
        <v>724</v>
      </c>
      <c r="Y54" s="278" t="s">
        <v>724</v>
      </c>
      <c r="Z54" s="280" t="s">
        <v>724</v>
      </c>
      <c r="AA54" s="343" t="s">
        <v>622</v>
      </c>
      <c r="AB54" s="343" t="s">
        <v>725</v>
      </c>
      <c r="AC54" s="343" t="s">
        <v>725</v>
      </c>
      <c r="AD54" s="284" t="s">
        <v>513</v>
      </c>
      <c r="AE54" s="343" t="s">
        <v>529</v>
      </c>
      <c r="AF54" s="284" t="s">
        <v>529</v>
      </c>
      <c r="AG54" s="284" t="s">
        <v>529</v>
      </c>
      <c r="AH54" s="278" t="s">
        <v>724</v>
      </c>
      <c r="AI54" s="278" t="s">
        <v>724</v>
      </c>
      <c r="AJ54" s="278" t="s">
        <v>724</v>
      </c>
      <c r="AK54" s="278" t="s">
        <v>724</v>
      </c>
      <c r="AL54" s="343" t="s">
        <v>717</v>
      </c>
      <c r="AM54" s="284" t="s">
        <v>426</v>
      </c>
      <c r="AN54" s="284" t="s">
        <v>426</v>
      </c>
      <c r="AO54" s="284" t="s">
        <v>426</v>
      </c>
      <c r="AP54" s="284" t="s">
        <v>559</v>
      </c>
      <c r="AQ54" s="284" t="s">
        <v>559</v>
      </c>
      <c r="AR54" s="284" t="s">
        <v>559</v>
      </c>
      <c r="AS54" s="284" t="s">
        <v>601</v>
      </c>
      <c r="AT54" s="278" t="s">
        <v>724</v>
      </c>
      <c r="AU54" s="284" t="s">
        <v>513</v>
      </c>
      <c r="AV54" s="286" t="s">
        <v>738</v>
      </c>
      <c r="AW54" s="284" t="s">
        <v>622</v>
      </c>
      <c r="AX54" s="284" t="s">
        <v>622</v>
      </c>
      <c r="AY54" s="284" t="s">
        <v>634</v>
      </c>
      <c r="AZ54" s="284" t="s">
        <v>634</v>
      </c>
      <c r="BA54" s="284" t="s">
        <v>634</v>
      </c>
      <c r="BB54" s="284" t="s">
        <v>634</v>
      </c>
      <c r="BC54" s="278" t="s">
        <v>724</v>
      </c>
      <c r="BD54" s="278" t="s">
        <v>724</v>
      </c>
      <c r="BE54" s="284" t="s">
        <v>727</v>
      </c>
      <c r="BF54" s="278" t="s">
        <v>724</v>
      </c>
      <c r="BG54" s="284" t="s">
        <v>728</v>
      </c>
      <c r="BH54" s="284" t="s">
        <v>729</v>
      </c>
      <c r="BI54" s="284" t="s">
        <v>730</v>
      </c>
      <c r="BJ54" s="278" t="s">
        <v>724</v>
      </c>
      <c r="BK54" s="281" t="s">
        <v>731</v>
      </c>
    </row>
    <row r="55" spans="1:63" ht="15.75" customHeight="1">
      <c r="A55" s="170" t="s">
        <v>189</v>
      </c>
      <c r="B55" s="292" t="s">
        <v>190</v>
      </c>
      <c r="C55" s="307" t="s">
        <v>714</v>
      </c>
      <c r="D55" s="307" t="s">
        <v>714</v>
      </c>
      <c r="E55" s="307" t="s">
        <v>715</v>
      </c>
      <c r="F55" s="307" t="s">
        <v>715</v>
      </c>
      <c r="G55" s="307" t="s">
        <v>716</v>
      </c>
      <c r="H55" s="308" t="s">
        <v>426</v>
      </c>
      <c r="I55" s="307" t="s">
        <v>717</v>
      </c>
      <c r="J55" s="307" t="s">
        <v>718</v>
      </c>
      <c r="K55" s="307" t="s">
        <v>718</v>
      </c>
      <c r="L55" s="307" t="s">
        <v>719</v>
      </c>
      <c r="M55" s="308" t="s">
        <v>720</v>
      </c>
      <c r="N55" s="308" t="s">
        <v>720</v>
      </c>
      <c r="O55" s="309" t="s">
        <v>721</v>
      </c>
      <c r="P55" s="309" t="s">
        <v>356</v>
      </c>
      <c r="Q55" s="308" t="s">
        <v>723</v>
      </c>
      <c r="R55" s="307" t="s">
        <v>724</v>
      </c>
      <c r="S55" s="307" t="s">
        <v>724</v>
      </c>
      <c r="T55" s="307" t="s">
        <v>724</v>
      </c>
      <c r="U55" s="307" t="s">
        <v>724</v>
      </c>
      <c r="V55" s="307" t="s">
        <v>724</v>
      </c>
      <c r="W55" s="307" t="s">
        <v>724</v>
      </c>
      <c r="X55" s="307" t="s">
        <v>724</v>
      </c>
      <c r="Y55" s="307" t="s">
        <v>724</v>
      </c>
      <c r="Z55" s="309" t="s">
        <v>724</v>
      </c>
      <c r="AA55" s="351" t="s">
        <v>622</v>
      </c>
      <c r="AB55" s="351" t="s">
        <v>725</v>
      </c>
      <c r="AC55" s="351" t="s">
        <v>725</v>
      </c>
      <c r="AD55" s="313" t="s">
        <v>513</v>
      </c>
      <c r="AE55" s="351" t="s">
        <v>529</v>
      </c>
      <c r="AF55" s="313" t="s">
        <v>529</v>
      </c>
      <c r="AG55" s="313" t="s">
        <v>529</v>
      </c>
      <c r="AH55" s="307" t="s">
        <v>724</v>
      </c>
      <c r="AI55" s="307" t="s">
        <v>724</v>
      </c>
      <c r="AJ55" s="307" t="s">
        <v>724</v>
      </c>
      <c r="AK55" s="307" t="s">
        <v>724</v>
      </c>
      <c r="AL55" s="351" t="s">
        <v>717</v>
      </c>
      <c r="AM55" s="313" t="s">
        <v>426</v>
      </c>
      <c r="AN55" s="313" t="s">
        <v>426</v>
      </c>
      <c r="AO55" s="313" t="s">
        <v>426</v>
      </c>
      <c r="AP55" s="313" t="s">
        <v>559</v>
      </c>
      <c r="AQ55" s="313" t="s">
        <v>559</v>
      </c>
      <c r="AR55" s="313" t="s">
        <v>559</v>
      </c>
      <c r="AS55" s="313" t="s">
        <v>601</v>
      </c>
      <c r="AT55" s="307" t="s">
        <v>724</v>
      </c>
      <c r="AU55" s="313" t="s">
        <v>513</v>
      </c>
      <c r="AV55" s="315" t="s">
        <v>738</v>
      </c>
      <c r="AW55" s="313" t="s">
        <v>622</v>
      </c>
      <c r="AX55" s="313" t="s">
        <v>622</v>
      </c>
      <c r="AY55" s="313" t="s">
        <v>634</v>
      </c>
      <c r="AZ55" s="313" t="s">
        <v>634</v>
      </c>
      <c r="BA55" s="313" t="s">
        <v>634</v>
      </c>
      <c r="BB55" s="313" t="s">
        <v>634</v>
      </c>
      <c r="BC55" s="307" t="s">
        <v>724</v>
      </c>
      <c r="BD55" s="307" t="s">
        <v>724</v>
      </c>
      <c r="BE55" s="313" t="s">
        <v>727</v>
      </c>
      <c r="BF55" s="307" t="s">
        <v>724</v>
      </c>
      <c r="BG55" s="313" t="s">
        <v>728</v>
      </c>
      <c r="BH55" s="313" t="s">
        <v>729</v>
      </c>
      <c r="BI55" s="313" t="s">
        <v>730</v>
      </c>
      <c r="BJ55" s="307" t="s">
        <v>724</v>
      </c>
      <c r="BK55" s="310" t="s">
        <v>731</v>
      </c>
    </row>
    <row r="56" spans="1:6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352"/>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352"/>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352"/>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352"/>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352"/>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352"/>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352"/>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352"/>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352"/>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352"/>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352"/>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352"/>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352"/>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352"/>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352"/>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352"/>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352"/>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352"/>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352"/>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352"/>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352"/>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352"/>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352"/>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352"/>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352"/>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352"/>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352"/>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352"/>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352"/>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352"/>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352"/>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352"/>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352"/>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352"/>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352"/>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352"/>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352"/>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352"/>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352"/>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352"/>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352"/>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352"/>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352"/>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352"/>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352"/>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352"/>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352"/>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352"/>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352"/>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352"/>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352"/>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352"/>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352"/>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352"/>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352"/>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352"/>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352"/>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352"/>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352"/>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352"/>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352"/>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352"/>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352"/>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352"/>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352"/>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352"/>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352"/>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352"/>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352"/>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352"/>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352"/>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352"/>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352"/>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352"/>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352"/>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352"/>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352"/>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352"/>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352"/>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352"/>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352"/>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352"/>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352"/>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352"/>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352"/>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352"/>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352"/>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352"/>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352"/>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352"/>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352"/>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352"/>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352"/>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352"/>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352"/>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352"/>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352"/>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352"/>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352"/>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352"/>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352"/>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352"/>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352"/>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352"/>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352"/>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352"/>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352"/>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352"/>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352"/>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352"/>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352"/>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352"/>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352"/>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352"/>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352"/>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352"/>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352"/>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352"/>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352"/>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352"/>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352"/>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352"/>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352"/>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352"/>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352"/>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352"/>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352"/>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352"/>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352"/>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352"/>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352"/>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352"/>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352"/>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352"/>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352"/>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352"/>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352"/>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352"/>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352"/>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352"/>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352"/>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352"/>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352"/>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352"/>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352"/>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352"/>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352"/>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352"/>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352"/>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352"/>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352"/>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352"/>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352"/>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352"/>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352"/>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352"/>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352"/>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352"/>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352"/>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352"/>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352"/>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352"/>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352"/>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352"/>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352"/>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352"/>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352"/>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352"/>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352"/>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352"/>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352"/>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352"/>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352"/>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352"/>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352"/>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352"/>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352"/>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352"/>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352"/>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352"/>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352"/>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352"/>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352"/>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352"/>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352"/>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352"/>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352"/>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352"/>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352"/>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352"/>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352"/>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352"/>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352"/>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352"/>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352"/>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352"/>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352"/>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352"/>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352"/>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352"/>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352"/>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352"/>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352"/>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352"/>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352"/>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352"/>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352"/>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352"/>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352"/>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352"/>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352"/>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352"/>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352"/>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352"/>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352"/>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352"/>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352"/>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352"/>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352"/>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352"/>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352"/>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352"/>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352"/>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352"/>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352"/>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352"/>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352"/>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352"/>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352"/>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352"/>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352"/>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352"/>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352"/>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352"/>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352"/>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352"/>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352"/>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352"/>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352"/>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352"/>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352"/>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352"/>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352"/>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352"/>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352"/>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352"/>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352"/>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352"/>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352"/>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352"/>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352"/>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352"/>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352"/>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352"/>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352"/>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352"/>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352"/>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352"/>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352"/>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1:6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352"/>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1:6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352"/>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1:6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352"/>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1:6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352"/>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1:6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352"/>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1:6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352"/>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1:6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352"/>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1:6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352"/>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1:6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352"/>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1:6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352"/>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1:6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352"/>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1:6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352"/>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1:6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352"/>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1:6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352"/>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1:6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352"/>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1:6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352"/>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1:6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352"/>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1:6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352"/>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1:6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352"/>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1:6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352"/>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1:6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352"/>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1:6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352"/>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1:6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352"/>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1:6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352"/>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1:6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352"/>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1:6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352"/>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1:6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352"/>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1:6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352"/>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1:6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352"/>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1:6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352"/>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1:6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352"/>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1:6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352"/>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1:6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352"/>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1:6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352"/>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1:6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352"/>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1:6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352"/>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1:6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352"/>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1:6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352"/>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1:6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352"/>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1:6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352"/>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1:6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352"/>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1:6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352"/>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1:6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352"/>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1:6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352"/>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1:6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352"/>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1:6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352"/>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1:6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352"/>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1:6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352"/>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1: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352"/>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1:6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352"/>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1:6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352"/>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1:6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352"/>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1:6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352"/>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1:6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352"/>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1:6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352"/>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1:6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352"/>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1:6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352"/>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1:6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352"/>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1:6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352"/>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1:6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352"/>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1:6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352"/>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1:6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352"/>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1:6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352"/>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1:6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352"/>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1:6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352"/>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1:6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352"/>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1:6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352"/>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1:6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352"/>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1:6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352"/>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1:6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352"/>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1:6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352"/>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1:6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352"/>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1:6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352"/>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1:6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352"/>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1:6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352"/>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1:6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352"/>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1:6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352"/>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1:6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352"/>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1:6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352"/>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1:6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352"/>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1:6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352"/>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1:6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352"/>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1:6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352"/>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1:6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352"/>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1:6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352"/>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1:6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352"/>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1:6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352"/>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1:6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352"/>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1:6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352"/>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1:6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352"/>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1:6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352"/>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1:6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352"/>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1:6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352"/>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1:6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352"/>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1:6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352"/>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1:6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352"/>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1:6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352"/>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1:6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352"/>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1:6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352"/>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1:6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352"/>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1:6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352"/>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1:6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352"/>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1:6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352"/>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1:6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352"/>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1:6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352"/>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1:6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352"/>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1:6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352"/>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1:6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352"/>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1:6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352"/>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1:6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352"/>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1:6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352"/>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1:6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352"/>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1:6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352"/>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1:6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352"/>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1:6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352"/>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1:6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352"/>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1:6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352"/>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1:6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352"/>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1:6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352"/>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1:6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352"/>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1:6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352"/>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1:6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352"/>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1:6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352"/>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1:6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352"/>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1:6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352"/>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1:6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352"/>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1:6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352"/>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1:6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352"/>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1:6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352"/>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1:6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352"/>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1:6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352"/>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1:6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352"/>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1:6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352"/>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1:6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352"/>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1:6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352"/>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1:6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352"/>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1:6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352"/>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1:6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352"/>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1:6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352"/>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1:6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352"/>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1:6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352"/>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1:6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352"/>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1:6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352"/>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1:6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352"/>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1:6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352"/>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1:6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352"/>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1:6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352"/>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1:6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352"/>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1: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352"/>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1:6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352"/>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1:6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352"/>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1:6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352"/>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1:6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352"/>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1:6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352"/>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1:6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352"/>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1:6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352"/>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1:6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352"/>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1:6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352"/>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1:6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352"/>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1:6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352"/>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1:6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352"/>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1:6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352"/>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1:6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352"/>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1:6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352"/>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1:6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352"/>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1:6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352"/>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1:6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352"/>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1:6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352"/>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1:6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352"/>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1:6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352"/>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1:6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352"/>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1:6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352"/>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1:6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352"/>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1:6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352"/>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1:6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352"/>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1:6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352"/>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1:6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352"/>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1:6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352"/>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1:6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352"/>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1:6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352"/>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1:6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352"/>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1:6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352"/>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1:6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352"/>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1:6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352"/>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1:6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352"/>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1:6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352"/>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1:6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352"/>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1:6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352"/>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1:6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352"/>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1:6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352"/>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1:6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352"/>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1:6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352"/>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1:6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352"/>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1:6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352"/>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1:6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352"/>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1:6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352"/>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1:6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352"/>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1:6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352"/>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1:6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352"/>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1:6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352"/>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1:6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352"/>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1:6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352"/>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1:6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352"/>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1:6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352"/>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1:6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352"/>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1:6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352"/>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1:6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352"/>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1:6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352"/>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1:6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352"/>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1:6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352"/>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1:6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352"/>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1:6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352"/>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1:6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352"/>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1:6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352"/>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1:6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352"/>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1:6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352"/>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1:6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352"/>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1:6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352"/>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1:6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352"/>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1:6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352"/>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1:6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352"/>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1:6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352"/>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1:6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352"/>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1:6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352"/>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1:6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352"/>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1:6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352"/>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1:6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352"/>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1:6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352"/>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1:6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352"/>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1:6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352"/>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1:6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352"/>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1:6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352"/>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1:6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352"/>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1:6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352"/>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1:6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352"/>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1:6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352"/>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1:6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352"/>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1:6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352"/>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1:6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352"/>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1:6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352"/>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1:6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352"/>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1:6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352"/>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1:6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352"/>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1:6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352"/>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1:6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352"/>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1:6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352"/>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1:6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352"/>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1:6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352"/>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1: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352"/>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1:6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352"/>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1:6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352"/>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1:6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352"/>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1:6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352"/>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1:6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352"/>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1:6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352"/>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1:6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352"/>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1:6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352"/>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1:6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352"/>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1:6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352"/>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1:6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352"/>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1:6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352"/>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1:6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352"/>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1:6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352"/>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1:6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352"/>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1:6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352"/>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1:6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352"/>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1:6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352"/>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1:6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352"/>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1:6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352"/>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1:6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352"/>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1:6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352"/>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1:6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352"/>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1:6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352"/>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1:6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352"/>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1:6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352"/>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1:6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352"/>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1:6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352"/>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1:6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352"/>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1:6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352"/>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1:6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352"/>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1:6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352"/>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1:6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352"/>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1:6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352"/>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1:6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352"/>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1:6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352"/>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1:6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352"/>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1:6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352"/>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1:6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352"/>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1:6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352"/>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1:6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352"/>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1:6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352"/>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1:6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352"/>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1:6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352"/>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1:6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352"/>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1:6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352"/>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1:6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352"/>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1:6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352"/>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1:6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352"/>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1:6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352"/>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1:6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352"/>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1:6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352"/>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1:6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352"/>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1:6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352"/>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1:6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352"/>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1:6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352"/>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1:6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352"/>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1:6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352"/>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1:6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352"/>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1:6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352"/>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1:6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352"/>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1:6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352"/>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1:6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352"/>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1:6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352"/>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1:6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352"/>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1:6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352"/>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1:6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352"/>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1:6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352"/>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1:6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352"/>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1:6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352"/>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1:6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352"/>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1:6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352"/>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1:6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352"/>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1:6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352"/>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1:6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352"/>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1:6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352"/>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1:6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352"/>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1:6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352"/>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1:6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352"/>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1:6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352"/>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1:6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352"/>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1:6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352"/>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1:6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352"/>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1:6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352"/>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1:6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352"/>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1:6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352"/>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1:6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352"/>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1:6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352"/>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1:6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352"/>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1:6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352"/>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1:6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352"/>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1:6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352"/>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1:6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352"/>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1:6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352"/>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1:6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352"/>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1:6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352"/>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1:6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352"/>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1:6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352"/>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1:6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352"/>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1: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352"/>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1:6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352"/>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1:6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352"/>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1:6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352"/>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1:6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352"/>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1:6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352"/>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1:6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352"/>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1:6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352"/>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1:6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352"/>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1:6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352"/>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1:6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352"/>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1:6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352"/>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1:6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352"/>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1:6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352"/>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1:6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352"/>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1:6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352"/>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1:6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352"/>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1:6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352"/>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1:6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352"/>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1:6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352"/>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1:6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352"/>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1:6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352"/>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1:6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352"/>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1:6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352"/>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1:6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352"/>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1:6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352"/>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1:6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352"/>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1:6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352"/>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1:6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352"/>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1:6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352"/>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1:6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352"/>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1:6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352"/>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1:6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352"/>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1:6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352"/>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1:6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352"/>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1:6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352"/>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1:6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352"/>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1:6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352"/>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1:6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352"/>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1:6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352"/>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1:6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352"/>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1:6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352"/>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1:6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352"/>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1:6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352"/>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1:6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352"/>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1:6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352"/>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1:6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352"/>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1:6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352"/>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1:6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352"/>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1:6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352"/>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1:6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352"/>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1:6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352"/>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1:6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352"/>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1:6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352"/>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1:6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352"/>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1:6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352"/>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1:6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352"/>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1:6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352"/>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1:6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352"/>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1:6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352"/>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1:6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352"/>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1:6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352"/>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1:6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352"/>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1:6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352"/>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1:6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352"/>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1:6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352"/>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1:6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352"/>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1:6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352"/>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1:6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352"/>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1:6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352"/>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1:6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352"/>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1:6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352"/>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1:6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352"/>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1:6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352"/>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1:6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352"/>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1:6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352"/>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1:6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352"/>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1:6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352"/>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1:6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352"/>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1:6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352"/>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1:6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352"/>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1:6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352"/>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1:6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352"/>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1:6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352"/>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1:6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352"/>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1:6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352"/>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1:6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352"/>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1:6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352"/>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1:6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352"/>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1:6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352"/>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1:6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352"/>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1:6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352"/>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1:6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352"/>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1:6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352"/>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1:6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352"/>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1:6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352"/>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1:6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352"/>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1:6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352"/>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1:6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352"/>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1:6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352"/>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1: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352"/>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1:6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352"/>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1:6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352"/>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1:6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352"/>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1:6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352"/>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1:6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352"/>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1:6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352"/>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1:6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352"/>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1:6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352"/>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1:6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352"/>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1:6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352"/>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1:6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352"/>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1:6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352"/>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1:6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352"/>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1:6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352"/>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1:6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352"/>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1:6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352"/>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1:6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352"/>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1:6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352"/>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1:6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352"/>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1:6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352"/>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1:6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352"/>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1:6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352"/>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1:6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352"/>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1:6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352"/>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1:6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352"/>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1:6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352"/>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1:6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352"/>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1:6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352"/>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1:6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352"/>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1:6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352"/>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1:6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352"/>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1:6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352"/>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1:6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352"/>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1:6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352"/>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1:6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352"/>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1:6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352"/>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1:6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352"/>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1:6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352"/>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row>
    <row r="802" spans="1:6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352"/>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row>
    <row r="803" spans="1:6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352"/>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row>
    <row r="804" spans="1:6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352"/>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row>
    <row r="805" spans="1:6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352"/>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row>
    <row r="806" spans="1:6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352"/>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row>
    <row r="807" spans="1:6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352"/>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row>
    <row r="808" spans="1:6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352"/>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row>
    <row r="809" spans="1:6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352"/>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row>
    <row r="810" spans="1:6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352"/>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row>
    <row r="811" spans="1:6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352"/>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row>
    <row r="812" spans="1:6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352"/>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row>
    <row r="813" spans="1:6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352"/>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row>
    <row r="814" spans="1:6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352"/>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row>
    <row r="815" spans="1:6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352"/>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row>
    <row r="816" spans="1:6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352"/>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row>
    <row r="817" spans="1:6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352"/>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row>
    <row r="818" spans="1:6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352"/>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row>
    <row r="819" spans="1:6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352"/>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row>
    <row r="820" spans="1:6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352"/>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row>
    <row r="821" spans="1:6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352"/>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row>
    <row r="822" spans="1:6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352"/>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row>
    <row r="823" spans="1:6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352"/>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row>
    <row r="824" spans="1:6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352"/>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row>
    <row r="825" spans="1:6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352"/>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row>
    <row r="826" spans="1:6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352"/>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row>
    <row r="827" spans="1:6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352"/>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row>
    <row r="828" spans="1:6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352"/>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row>
    <row r="829" spans="1:6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352"/>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row>
    <row r="830" spans="1:6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352"/>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row>
    <row r="831" spans="1:6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352"/>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row>
    <row r="832" spans="1:6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352"/>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row>
    <row r="833" spans="1:6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352"/>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row>
    <row r="834" spans="1:6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352"/>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row>
    <row r="835" spans="1:6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352"/>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row>
    <row r="836" spans="1:6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352"/>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row>
    <row r="837" spans="1:6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352"/>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row>
    <row r="838" spans="1:6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352"/>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row>
    <row r="839" spans="1:6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352"/>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row>
    <row r="840" spans="1:6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352"/>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row>
    <row r="841" spans="1:6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352"/>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row>
    <row r="842" spans="1:6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352"/>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row>
    <row r="843" spans="1:6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352"/>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row>
    <row r="844" spans="1:6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352"/>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row>
    <row r="845" spans="1:6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352"/>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row>
    <row r="846" spans="1:6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352"/>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row>
    <row r="847" spans="1:6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352"/>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row>
    <row r="848" spans="1:6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352"/>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row>
    <row r="849" spans="1:6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352"/>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row>
    <row r="850" spans="1:6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352"/>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row>
    <row r="851" spans="1:6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352"/>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row>
    <row r="852" spans="1:6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352"/>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row>
    <row r="853" spans="1:6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352"/>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row>
    <row r="854" spans="1:6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352"/>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row>
    <row r="855" spans="1:6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352"/>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row>
    <row r="856" spans="1:6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352"/>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row>
    <row r="857" spans="1:6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352"/>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row>
    <row r="858" spans="1:6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352"/>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row>
    <row r="859" spans="1:6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352"/>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row>
    <row r="860" spans="1:6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352"/>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row>
    <row r="861" spans="1:6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352"/>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row>
    <row r="862" spans="1:6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352"/>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row>
    <row r="863" spans="1: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352"/>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row>
    <row r="864" spans="1:6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352"/>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row>
    <row r="865" spans="1:6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352"/>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row>
    <row r="866" spans="1:6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352"/>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row>
    <row r="867" spans="1:6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352"/>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row>
    <row r="868" spans="1:6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352"/>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row>
    <row r="869" spans="1:6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352"/>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row>
    <row r="870" spans="1:6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352"/>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row>
    <row r="871" spans="1:6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352"/>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row>
    <row r="872" spans="1:6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352"/>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row>
    <row r="873" spans="1:6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352"/>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row>
    <row r="874" spans="1:6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352"/>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row>
    <row r="875" spans="1:6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352"/>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row>
    <row r="876" spans="1:6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352"/>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row>
    <row r="877" spans="1:6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352"/>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row>
    <row r="878" spans="1:6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352"/>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row>
    <row r="879" spans="1:6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352"/>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row>
    <row r="880" spans="1:6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352"/>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row>
    <row r="881" spans="1:6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352"/>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row>
    <row r="882" spans="1:6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352"/>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row>
    <row r="883" spans="1:6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352"/>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row>
    <row r="884" spans="1:6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352"/>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row>
    <row r="885" spans="1:6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352"/>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row>
    <row r="886" spans="1:6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352"/>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row>
    <row r="887" spans="1:6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352"/>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row>
    <row r="888" spans="1:6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352"/>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row>
    <row r="889" spans="1:6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352"/>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row>
    <row r="890" spans="1:6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352"/>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row>
    <row r="891" spans="1:6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352"/>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row>
    <row r="892" spans="1:6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352"/>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row>
    <row r="893" spans="1:6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352"/>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row>
    <row r="894" spans="1:6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352"/>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row>
    <row r="895" spans="1:6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352"/>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row>
    <row r="896" spans="1:6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352"/>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row>
    <row r="897" spans="1:6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352"/>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row>
    <row r="898" spans="1:6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352"/>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row>
    <row r="899" spans="1:6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352"/>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row>
    <row r="900" spans="1:6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352"/>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row>
    <row r="901" spans="1:6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352"/>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row>
    <row r="902" spans="1:6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352"/>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row>
    <row r="903" spans="1:6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352"/>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row>
    <row r="904" spans="1:6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352"/>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row>
    <row r="905" spans="1:6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352"/>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row>
    <row r="906" spans="1:6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352"/>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row>
    <row r="907" spans="1:6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352"/>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row>
    <row r="908" spans="1:6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352"/>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row>
    <row r="909" spans="1:6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352"/>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row>
    <row r="910" spans="1:6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352"/>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row>
    <row r="911" spans="1:6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352"/>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row>
    <row r="912" spans="1:6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352"/>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row>
    <row r="913" spans="1:6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352"/>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row>
    <row r="914" spans="1:6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352"/>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row>
    <row r="915" spans="1:6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352"/>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row>
    <row r="916" spans="1:6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352"/>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row>
    <row r="917" spans="1:6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352"/>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row>
    <row r="918" spans="1:6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352"/>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row>
    <row r="919" spans="1:6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352"/>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row>
    <row r="920" spans="1:6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352"/>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row>
    <row r="921" spans="1:6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352"/>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row>
    <row r="922" spans="1:6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352"/>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row>
    <row r="923" spans="1:6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352"/>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row>
    <row r="924" spans="1:6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352"/>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row>
    <row r="925" spans="1:6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352"/>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row>
    <row r="926" spans="1:6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352"/>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row>
    <row r="927" spans="1:6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352"/>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row>
    <row r="928" spans="1:6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352"/>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row>
    <row r="929" spans="1:6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352"/>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row>
    <row r="930" spans="1:6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352"/>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row>
    <row r="931" spans="1:6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352"/>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row>
    <row r="932" spans="1:6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352"/>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row>
    <row r="933" spans="1:6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352"/>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row>
    <row r="934" spans="1:6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352"/>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row>
    <row r="935" spans="1:6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352"/>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row>
    <row r="936" spans="1:6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352"/>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1:6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352"/>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1:6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352"/>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1:6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352"/>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1:6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352"/>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1:6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352"/>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1:6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352"/>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1:6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352"/>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1:6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352"/>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1:6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352"/>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1:6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352"/>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1:6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352"/>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1:6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352"/>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1:6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352"/>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1:6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352"/>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1:6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352"/>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1:6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352"/>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1:6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352"/>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1:6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352"/>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1:6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352"/>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1:6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352"/>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1:6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352"/>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1:6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352"/>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1:6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352"/>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1:6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352"/>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1:6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352"/>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1:6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352"/>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1: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352"/>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1:6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352"/>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1:6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352"/>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1:6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352"/>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1:6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352"/>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1:6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352"/>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1:6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352"/>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1:6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352"/>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1:6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352"/>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1:6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352"/>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1:6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352"/>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1:6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352"/>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1:6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352"/>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1:6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352"/>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1:6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352"/>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1:6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352"/>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1:6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352"/>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1:6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352"/>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1:6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352"/>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1:6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352"/>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1:6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352"/>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1:6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352"/>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1:6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352"/>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1:6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352"/>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1:6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352"/>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1:6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352"/>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1:6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352"/>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1:6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352"/>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1:6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352"/>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1:6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352"/>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1:6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352"/>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1:6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352"/>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1:6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352"/>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1:6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352"/>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1:6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352"/>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1:6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352"/>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1:6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352"/>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1:6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352"/>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sheetData>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S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46.42578125" customWidth="1"/>
    <col min="2" max="2" width="7.85546875" customWidth="1"/>
    <col min="3" max="45" width="11.42578125" customWidth="1"/>
    <col min="46" max="63" width="9.140625" customWidth="1"/>
    <col min="64" max="64" width="12.85546875" customWidth="1"/>
    <col min="65" max="68" width="13.5703125" customWidth="1"/>
    <col min="69" max="69" width="14.140625" customWidth="1"/>
    <col min="70" max="70" width="12.140625" customWidth="1"/>
    <col min="71" max="71" width="22" customWidth="1"/>
  </cols>
  <sheetData>
    <row r="1" spans="1:71">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c r="BL1" s="356"/>
      <c r="BM1" s="356"/>
      <c r="BN1" s="356"/>
      <c r="BO1" s="356"/>
      <c r="BP1" s="356"/>
      <c r="BQ1" s="356"/>
      <c r="BR1" s="356"/>
      <c r="BS1" s="1"/>
    </row>
    <row r="2" spans="1:71" ht="121.5" customHeight="1">
      <c r="A2" s="168" t="s">
        <v>37</v>
      </c>
      <c r="B2" s="106" t="s">
        <v>38</v>
      </c>
      <c r="C2" s="4" t="s">
        <v>198</v>
      </c>
      <c r="D2" s="4" t="s">
        <v>199</v>
      </c>
      <c r="E2" s="4" t="s">
        <v>202</v>
      </c>
      <c r="F2" s="4" t="s">
        <v>203</v>
      </c>
      <c r="G2" s="4" t="s">
        <v>201</v>
      </c>
      <c r="H2" s="4" t="s">
        <v>284</v>
      </c>
      <c r="I2" s="4" t="s">
        <v>205</v>
      </c>
      <c r="J2" s="4" t="s">
        <v>228</v>
      </c>
      <c r="K2" s="4" t="s">
        <v>229</v>
      </c>
      <c r="L2" s="4" t="s">
        <v>246</v>
      </c>
      <c r="M2" s="4" t="s">
        <v>226</v>
      </c>
      <c r="N2" s="4" t="s">
        <v>285</v>
      </c>
      <c r="O2" s="4" t="s">
        <v>286</v>
      </c>
      <c r="P2" s="4" t="s">
        <v>234</v>
      </c>
      <c r="Q2" s="4" t="s">
        <v>241</v>
      </c>
      <c r="R2" s="4" t="s">
        <v>287</v>
      </c>
      <c r="S2" s="4" t="s">
        <v>288</v>
      </c>
      <c r="T2" s="4" t="s">
        <v>289</v>
      </c>
      <c r="U2" s="4" t="s">
        <v>290</v>
      </c>
      <c r="V2" s="4" t="s">
        <v>291</v>
      </c>
      <c r="W2" s="4" t="s">
        <v>292</v>
      </c>
      <c r="X2" s="4" t="s">
        <v>293</v>
      </c>
      <c r="Y2" s="4" t="s">
        <v>294</v>
      </c>
      <c r="Z2" s="4" t="s">
        <v>295</v>
      </c>
      <c r="AA2" s="4" t="s">
        <v>296</v>
      </c>
      <c r="AB2" s="4" t="s">
        <v>297</v>
      </c>
      <c r="AC2" s="4" t="s">
        <v>297</v>
      </c>
      <c r="AD2" s="4" t="s">
        <v>298</v>
      </c>
      <c r="AE2" s="4" t="s">
        <v>299</v>
      </c>
      <c r="AF2" s="4" t="s">
        <v>300</v>
      </c>
      <c r="AG2" s="4" t="s">
        <v>301</v>
      </c>
      <c r="AH2" s="4" t="s">
        <v>247</v>
      </c>
      <c r="AI2" s="4" t="s">
        <v>248</v>
      </c>
      <c r="AJ2" s="4" t="s">
        <v>235</v>
      </c>
      <c r="AK2" s="4" t="s">
        <v>302</v>
      </c>
      <c r="AL2" s="4" t="s">
        <v>303</v>
      </c>
      <c r="AM2" s="4" t="s">
        <v>304</v>
      </c>
      <c r="AN2" s="4" t="s">
        <v>305</v>
      </c>
      <c r="AO2" s="4" t="s">
        <v>257</v>
      </c>
      <c r="AP2" s="4" t="s">
        <v>249</v>
      </c>
      <c r="AQ2" s="4" t="s">
        <v>250</v>
      </c>
      <c r="AR2" s="4" t="s">
        <v>306</v>
      </c>
      <c r="AS2" s="4" t="s">
        <v>260</v>
      </c>
      <c r="AT2" s="4" t="s">
        <v>307</v>
      </c>
      <c r="AU2" s="4" t="s">
        <v>308</v>
      </c>
      <c r="AV2" s="4" t="s">
        <v>309</v>
      </c>
      <c r="AW2" s="4" t="s">
        <v>310</v>
      </c>
      <c r="AX2" s="4" t="s">
        <v>311</v>
      </c>
      <c r="AY2" s="4" t="s">
        <v>268</v>
      </c>
      <c r="AZ2" s="4" t="s">
        <v>269</v>
      </c>
      <c r="BA2" s="4" t="s">
        <v>270</v>
      </c>
      <c r="BB2" s="4" t="s">
        <v>271</v>
      </c>
      <c r="BC2" s="4" t="s">
        <v>312</v>
      </c>
      <c r="BD2" s="4" t="s">
        <v>274</v>
      </c>
      <c r="BE2" s="4" t="s">
        <v>313</v>
      </c>
      <c r="BF2" s="4" t="s">
        <v>314</v>
      </c>
      <c r="BG2" s="4" t="s">
        <v>315</v>
      </c>
      <c r="BH2" s="4" t="s">
        <v>316</v>
      </c>
      <c r="BI2" s="4" t="s">
        <v>317</v>
      </c>
      <c r="BJ2" s="4" t="s">
        <v>318</v>
      </c>
      <c r="BK2" s="4" t="s">
        <v>707</v>
      </c>
      <c r="BL2" s="357" t="s">
        <v>739</v>
      </c>
      <c r="BM2" s="357" t="s">
        <v>740</v>
      </c>
      <c r="BN2" s="357" t="s">
        <v>741</v>
      </c>
      <c r="BO2" s="357" t="s">
        <v>742</v>
      </c>
      <c r="BP2" s="357" t="s">
        <v>743</v>
      </c>
      <c r="BQ2" s="357" t="s">
        <v>744</v>
      </c>
      <c r="BR2" s="357" t="s">
        <v>745</v>
      </c>
      <c r="BS2" s="5"/>
    </row>
    <row r="3" spans="1:71" ht="25.5">
      <c r="A3" s="270" t="s">
        <v>320</v>
      </c>
      <c r="B3" s="106"/>
      <c r="C3" s="271" t="s">
        <v>321</v>
      </c>
      <c r="D3" s="271" t="s">
        <v>321</v>
      </c>
      <c r="E3" s="271" t="s">
        <v>322</v>
      </c>
      <c r="F3" s="271" t="s">
        <v>322</v>
      </c>
      <c r="G3" s="271" t="s">
        <v>323</v>
      </c>
      <c r="H3" s="271" t="s">
        <v>705</v>
      </c>
      <c r="I3" s="271" t="s">
        <v>325</v>
      </c>
      <c r="J3" s="271">
        <v>2021</v>
      </c>
      <c r="K3" s="271">
        <v>2021</v>
      </c>
      <c r="L3" s="271">
        <v>2021</v>
      </c>
      <c r="M3" s="271">
        <v>2021</v>
      </c>
      <c r="N3" s="271">
        <v>2021</v>
      </c>
      <c r="O3" s="271">
        <v>2019</v>
      </c>
      <c r="P3" s="271" t="s">
        <v>326</v>
      </c>
      <c r="Q3" s="271" t="s">
        <v>327</v>
      </c>
      <c r="R3" s="271" t="s">
        <v>328</v>
      </c>
      <c r="S3" s="271" t="s">
        <v>329</v>
      </c>
      <c r="T3" s="271" t="s">
        <v>330</v>
      </c>
      <c r="U3" s="271" t="s">
        <v>330</v>
      </c>
      <c r="V3" s="271">
        <v>2020</v>
      </c>
      <c r="W3" s="271">
        <v>2020</v>
      </c>
      <c r="X3" s="271" t="s">
        <v>331</v>
      </c>
      <c r="Y3" s="271" t="s">
        <v>331</v>
      </c>
      <c r="Z3" s="271" t="s">
        <v>332</v>
      </c>
      <c r="AA3" s="271" t="s">
        <v>333</v>
      </c>
      <c r="AB3" s="271">
        <v>2019</v>
      </c>
      <c r="AC3" s="271">
        <v>2020</v>
      </c>
      <c r="AD3" s="271" t="s">
        <v>327</v>
      </c>
      <c r="AE3" s="271">
        <v>2021</v>
      </c>
      <c r="AF3" s="271">
        <v>2021</v>
      </c>
      <c r="AG3" s="271">
        <v>2021</v>
      </c>
      <c r="AH3" s="271" t="s">
        <v>329</v>
      </c>
      <c r="AI3" s="271" t="s">
        <v>329</v>
      </c>
      <c r="AJ3" s="271" t="s">
        <v>327</v>
      </c>
      <c r="AK3" s="271" t="s">
        <v>323</v>
      </c>
      <c r="AL3" s="271" t="s">
        <v>328</v>
      </c>
      <c r="AM3" s="271" t="s">
        <v>328</v>
      </c>
      <c r="AN3" s="271" t="s">
        <v>328</v>
      </c>
      <c r="AO3" s="271" t="s">
        <v>321</v>
      </c>
      <c r="AP3" s="271">
        <v>2021</v>
      </c>
      <c r="AQ3" s="271">
        <v>2021</v>
      </c>
      <c r="AR3" s="271">
        <v>2021</v>
      </c>
      <c r="AS3" s="271">
        <v>2021</v>
      </c>
      <c r="AT3" s="271" t="s">
        <v>328</v>
      </c>
      <c r="AU3" s="271" t="s">
        <v>334</v>
      </c>
      <c r="AV3" s="271" t="s">
        <v>329</v>
      </c>
      <c r="AW3" s="271" t="s">
        <v>335</v>
      </c>
      <c r="AX3" s="271" t="s">
        <v>335</v>
      </c>
      <c r="AY3" s="271" t="s">
        <v>327</v>
      </c>
      <c r="AZ3" s="271" t="s">
        <v>327</v>
      </c>
      <c r="BA3" s="271" t="s">
        <v>327</v>
      </c>
      <c r="BB3" s="271" t="s">
        <v>327</v>
      </c>
      <c r="BC3" s="271" t="s">
        <v>328</v>
      </c>
      <c r="BD3" s="271" t="s">
        <v>329</v>
      </c>
      <c r="BE3" s="271" t="s">
        <v>321</v>
      </c>
      <c r="BF3" s="271" t="s">
        <v>327</v>
      </c>
      <c r="BG3" s="271">
        <v>2022</v>
      </c>
      <c r="BH3" s="271">
        <v>2019</v>
      </c>
      <c r="BI3" s="271">
        <v>2020</v>
      </c>
      <c r="BJ3" s="271" t="s">
        <v>706</v>
      </c>
      <c r="BK3" s="271">
        <v>2015</v>
      </c>
      <c r="BL3" s="352"/>
      <c r="BM3" s="352"/>
      <c r="BN3" s="352"/>
      <c r="BO3" s="352"/>
      <c r="BP3" s="352"/>
      <c r="BQ3" s="352"/>
      <c r="BR3" s="352"/>
      <c r="BS3" s="1"/>
    </row>
    <row r="4" spans="1:71" ht="38.25">
      <c r="A4" s="272" t="s">
        <v>708</v>
      </c>
      <c r="B4" s="106"/>
      <c r="C4" s="271" t="s">
        <v>709</v>
      </c>
      <c r="D4" s="271" t="s">
        <v>709</v>
      </c>
      <c r="E4" s="271" t="s">
        <v>710</v>
      </c>
      <c r="F4" s="271" t="s">
        <v>710</v>
      </c>
      <c r="G4" s="271" t="s">
        <v>709</v>
      </c>
      <c r="H4" s="271" t="s">
        <v>340</v>
      </c>
      <c r="I4" s="271" t="s">
        <v>709</v>
      </c>
      <c r="J4" s="271" t="s">
        <v>345</v>
      </c>
      <c r="K4" s="271" t="s">
        <v>345</v>
      </c>
      <c r="L4" s="271" t="s">
        <v>345</v>
      </c>
      <c r="M4" s="271" t="s">
        <v>340</v>
      </c>
      <c r="N4" s="271" t="s">
        <v>340</v>
      </c>
      <c r="O4" s="271" t="s">
        <v>345</v>
      </c>
      <c r="P4" s="271" t="s">
        <v>345</v>
      </c>
      <c r="Q4" s="271" t="s">
        <v>342</v>
      </c>
      <c r="R4" s="271" t="s">
        <v>343</v>
      </c>
      <c r="S4" s="271" t="s">
        <v>344</v>
      </c>
      <c r="T4" s="271" t="s">
        <v>340</v>
      </c>
      <c r="U4" s="271" t="s">
        <v>340</v>
      </c>
      <c r="V4" s="271" t="s">
        <v>340</v>
      </c>
      <c r="W4" s="271" t="s">
        <v>340</v>
      </c>
      <c r="X4" s="271" t="s">
        <v>340</v>
      </c>
      <c r="Y4" s="271" t="s">
        <v>340</v>
      </c>
      <c r="Z4" s="271" t="s">
        <v>345</v>
      </c>
      <c r="AA4" s="271" t="s">
        <v>346</v>
      </c>
      <c r="AB4" s="271" t="s">
        <v>711</v>
      </c>
      <c r="AC4" s="271" t="s">
        <v>711</v>
      </c>
      <c r="AD4" s="271" t="s">
        <v>348</v>
      </c>
      <c r="AE4" s="271" t="s">
        <v>340</v>
      </c>
      <c r="AF4" s="271" t="s">
        <v>340</v>
      </c>
      <c r="AG4" s="271" t="s">
        <v>340</v>
      </c>
      <c r="AH4" s="271" t="s">
        <v>340</v>
      </c>
      <c r="AI4" s="271" t="s">
        <v>349</v>
      </c>
      <c r="AJ4" s="271" t="s">
        <v>350</v>
      </c>
      <c r="AK4" s="271" t="s">
        <v>340</v>
      </c>
      <c r="AL4" s="271" t="s">
        <v>710</v>
      </c>
      <c r="AM4" s="271" t="s">
        <v>345</v>
      </c>
      <c r="AN4" s="271" t="s">
        <v>340</v>
      </c>
      <c r="AO4" s="271" t="s">
        <v>340</v>
      </c>
      <c r="AP4" s="271" t="s">
        <v>340</v>
      </c>
      <c r="AQ4" s="271" t="s">
        <v>340</v>
      </c>
      <c r="AR4" s="271" t="s">
        <v>340</v>
      </c>
      <c r="AS4" s="271" t="s">
        <v>345</v>
      </c>
      <c r="AT4" s="339" t="s">
        <v>712</v>
      </c>
      <c r="AU4" s="339" t="s">
        <v>340</v>
      </c>
      <c r="AV4" s="339" t="s">
        <v>710</v>
      </c>
      <c r="AW4" s="271" t="s">
        <v>709</v>
      </c>
      <c r="AX4" s="271" t="s">
        <v>709</v>
      </c>
      <c r="AY4" s="339" t="s">
        <v>340</v>
      </c>
      <c r="AZ4" s="339" t="s">
        <v>340</v>
      </c>
      <c r="BA4" s="339" t="s">
        <v>340</v>
      </c>
      <c r="BB4" s="339" t="s">
        <v>340</v>
      </c>
      <c r="BC4" s="339" t="s">
        <v>340</v>
      </c>
      <c r="BD4" s="339" t="s">
        <v>352</v>
      </c>
      <c r="BE4" s="339" t="s">
        <v>340</v>
      </c>
      <c r="BF4" s="339" t="s">
        <v>340</v>
      </c>
      <c r="BG4" s="339" t="s">
        <v>353</v>
      </c>
      <c r="BH4" s="339" t="s">
        <v>713</v>
      </c>
      <c r="BI4" s="339" t="s">
        <v>355</v>
      </c>
      <c r="BJ4" s="339" t="s">
        <v>710</v>
      </c>
      <c r="BK4" s="339" t="s">
        <v>710</v>
      </c>
      <c r="BL4" s="352"/>
      <c r="BM4" s="352"/>
      <c r="BN4" s="352"/>
      <c r="BO4" s="352"/>
      <c r="BP4" s="352"/>
      <c r="BQ4" s="352"/>
      <c r="BR4" s="352"/>
      <c r="BS4" s="3"/>
    </row>
    <row r="5" spans="1:71">
      <c r="A5" s="168" t="s">
        <v>107</v>
      </c>
      <c r="B5" s="106" t="s">
        <v>108</v>
      </c>
      <c r="C5" s="278" t="s">
        <v>746</v>
      </c>
      <c r="D5" s="278" t="s">
        <v>746</v>
      </c>
      <c r="E5" s="278" t="s">
        <v>746</v>
      </c>
      <c r="F5" s="278" t="s">
        <v>746</v>
      </c>
      <c r="G5" s="278" t="s">
        <v>746</v>
      </c>
      <c r="H5" s="278" t="s">
        <v>746</v>
      </c>
      <c r="I5" s="278" t="s">
        <v>746</v>
      </c>
      <c r="J5" s="278" t="s">
        <v>747</v>
      </c>
      <c r="K5" s="278" t="s">
        <v>746</v>
      </c>
      <c r="L5" s="278" t="s">
        <v>746</v>
      </c>
      <c r="M5" s="278" t="s">
        <v>747</v>
      </c>
      <c r="N5" s="278" t="s">
        <v>747</v>
      </c>
      <c r="O5" s="278" t="s">
        <v>746</v>
      </c>
      <c r="P5" s="278" t="s">
        <v>746</v>
      </c>
      <c r="Q5" s="278" t="s">
        <v>747</v>
      </c>
      <c r="R5" s="278" t="s">
        <v>746</v>
      </c>
      <c r="S5" s="278" t="s">
        <v>746</v>
      </c>
      <c r="T5" s="278" t="s">
        <v>747</v>
      </c>
      <c r="U5" s="278" t="s">
        <v>747</v>
      </c>
      <c r="V5" s="278" t="s">
        <v>746</v>
      </c>
      <c r="W5" s="278" t="s">
        <v>746</v>
      </c>
      <c r="X5" s="278" t="s">
        <v>746</v>
      </c>
      <c r="Y5" s="278" t="s">
        <v>746</v>
      </c>
      <c r="Z5" s="278" t="s">
        <v>746</v>
      </c>
      <c r="AA5" s="278" t="s">
        <v>747</v>
      </c>
      <c r="AB5" s="278" t="s">
        <v>747</v>
      </c>
      <c r="AC5" s="278" t="s">
        <v>747</v>
      </c>
      <c r="AD5" s="278" t="s">
        <v>747</v>
      </c>
      <c r="AE5" s="278" t="s">
        <v>746</v>
      </c>
      <c r="AF5" s="278" t="s">
        <v>746</v>
      </c>
      <c r="AG5" s="278" t="s">
        <v>747</v>
      </c>
      <c r="AH5" s="278" t="s">
        <v>746</v>
      </c>
      <c r="AI5" s="278" t="s">
        <v>746</v>
      </c>
      <c r="AJ5" s="278" t="s">
        <v>746</v>
      </c>
      <c r="AK5" s="278" t="s">
        <v>746</v>
      </c>
      <c r="AL5" s="343" t="s">
        <v>746</v>
      </c>
      <c r="AM5" s="278" t="s">
        <v>747</v>
      </c>
      <c r="AN5" s="278" t="s">
        <v>747</v>
      </c>
      <c r="AO5" s="278" t="s">
        <v>747</v>
      </c>
      <c r="AP5" s="278" t="s">
        <v>746</v>
      </c>
      <c r="AQ5" s="278" t="s">
        <v>747</v>
      </c>
      <c r="AR5" s="278" t="s">
        <v>746</v>
      </c>
      <c r="AS5" s="278" t="s">
        <v>747</v>
      </c>
      <c r="AT5" s="278" t="s">
        <v>746</v>
      </c>
      <c r="AU5" s="278" t="s">
        <v>747</v>
      </c>
      <c r="AV5" s="278" t="s">
        <v>746</v>
      </c>
      <c r="AW5" s="278" t="s">
        <v>747</v>
      </c>
      <c r="AX5" s="278" t="s">
        <v>747</v>
      </c>
      <c r="AY5" s="278" t="s">
        <v>747</v>
      </c>
      <c r="AZ5" s="278" t="s">
        <v>747</v>
      </c>
      <c r="BA5" s="278" t="s">
        <v>747</v>
      </c>
      <c r="BB5" s="278" t="s">
        <v>747</v>
      </c>
      <c r="BC5" s="278" t="s">
        <v>746</v>
      </c>
      <c r="BD5" s="278" t="s">
        <v>747</v>
      </c>
      <c r="BE5" s="278" t="s">
        <v>747</v>
      </c>
      <c r="BF5" s="278" t="s">
        <v>747</v>
      </c>
      <c r="BG5" s="278" t="s">
        <v>746</v>
      </c>
      <c r="BH5" s="278" t="s">
        <v>747</v>
      </c>
      <c r="BI5" s="278" t="s">
        <v>746</v>
      </c>
      <c r="BJ5" s="278" t="s">
        <v>746</v>
      </c>
      <c r="BK5" s="278" t="s">
        <v>746</v>
      </c>
      <c r="BL5" s="352">
        <f t="shared" ref="BL5:BL55" si="0">COUNTIF($C5:$BK5,"subnational")</f>
        <v>34</v>
      </c>
      <c r="BM5" s="358">
        <f t="shared" ref="BM5:BM55" si="1">COUNTIF($C5:$BK5,"subnational")/COUNTA($C5:$BK5)</f>
        <v>0.55737704918032782</v>
      </c>
      <c r="BN5" s="352">
        <f t="shared" ref="BN5:BN55" si="2">COUNTIF($C5:$BK5,"national")</f>
        <v>27</v>
      </c>
      <c r="BO5" s="358">
        <f t="shared" ref="BO5:BO55" si="3">COUNTIF($C5:$BK5,"national")/COUNTA($C5:$BK5)</f>
        <v>0.44262295081967212</v>
      </c>
      <c r="BP5" s="359">
        <f t="shared" ref="BP5:BP55" si="4">BL5/BN5</f>
        <v>1.2592592592592593</v>
      </c>
      <c r="BQ5" s="352">
        <f t="shared" ref="BQ5:BQ55" si="5">COUNTIF($C5:$BK5,"No data")</f>
        <v>0</v>
      </c>
      <c r="BR5" s="358">
        <f t="shared" ref="BR5:BR55" si="6">COUNTIF($C5:$BK5,"No data")/COUNTA($C5:$BK5)</f>
        <v>0</v>
      </c>
      <c r="BS5" s="1"/>
    </row>
    <row r="6" spans="1:71">
      <c r="A6" s="168" t="s">
        <v>93</v>
      </c>
      <c r="B6" s="106" t="s">
        <v>94</v>
      </c>
      <c r="C6" s="278" t="s">
        <v>746</v>
      </c>
      <c r="D6" s="278" t="s">
        <v>746</v>
      </c>
      <c r="E6" s="278" t="s">
        <v>746</v>
      </c>
      <c r="F6" s="278" t="s">
        <v>746</v>
      </c>
      <c r="G6" s="278" t="s">
        <v>746</v>
      </c>
      <c r="H6" s="278" t="s">
        <v>746</v>
      </c>
      <c r="I6" s="278" t="s">
        <v>746</v>
      </c>
      <c r="J6" s="278" t="s">
        <v>747</v>
      </c>
      <c r="K6" s="278" t="s">
        <v>746</v>
      </c>
      <c r="L6" s="278" t="s">
        <v>746</v>
      </c>
      <c r="M6" s="278" t="s">
        <v>747</v>
      </c>
      <c r="N6" s="278" t="s">
        <v>747</v>
      </c>
      <c r="O6" s="278" t="s">
        <v>746</v>
      </c>
      <c r="P6" s="278" t="s">
        <v>746</v>
      </c>
      <c r="Q6" s="278" t="s">
        <v>747</v>
      </c>
      <c r="R6" s="278" t="s">
        <v>746</v>
      </c>
      <c r="S6" s="278" t="s">
        <v>746</v>
      </c>
      <c r="T6" s="278" t="s">
        <v>747</v>
      </c>
      <c r="U6" s="278" t="s">
        <v>747</v>
      </c>
      <c r="V6" s="278" t="s">
        <v>746</v>
      </c>
      <c r="W6" s="278" t="s">
        <v>746</v>
      </c>
      <c r="X6" s="278" t="s">
        <v>746</v>
      </c>
      <c r="Y6" s="278" t="s">
        <v>746</v>
      </c>
      <c r="Z6" s="278" t="s">
        <v>746</v>
      </c>
      <c r="AA6" s="278" t="s">
        <v>747</v>
      </c>
      <c r="AB6" s="278" t="s">
        <v>747</v>
      </c>
      <c r="AC6" s="278" t="s">
        <v>747</v>
      </c>
      <c r="AD6" s="278" t="s">
        <v>747</v>
      </c>
      <c r="AE6" s="278" t="s">
        <v>746</v>
      </c>
      <c r="AF6" s="278" t="s">
        <v>746</v>
      </c>
      <c r="AG6" s="278" t="s">
        <v>747</v>
      </c>
      <c r="AH6" s="278" t="s">
        <v>746</v>
      </c>
      <c r="AI6" s="278" t="s">
        <v>746</v>
      </c>
      <c r="AJ6" s="278" t="s">
        <v>746</v>
      </c>
      <c r="AK6" s="278" t="s">
        <v>746</v>
      </c>
      <c r="AL6" s="343" t="s">
        <v>746</v>
      </c>
      <c r="AM6" s="278" t="s">
        <v>747</v>
      </c>
      <c r="AN6" s="278" t="s">
        <v>747</v>
      </c>
      <c r="AO6" s="278" t="s">
        <v>747</v>
      </c>
      <c r="AP6" s="278" t="s">
        <v>746</v>
      </c>
      <c r="AQ6" s="278" t="s">
        <v>747</v>
      </c>
      <c r="AR6" s="278" t="s">
        <v>746</v>
      </c>
      <c r="AS6" s="278" t="s">
        <v>747</v>
      </c>
      <c r="AT6" s="278" t="s">
        <v>746</v>
      </c>
      <c r="AU6" s="278" t="s">
        <v>747</v>
      </c>
      <c r="AV6" s="278" t="s">
        <v>746</v>
      </c>
      <c r="AW6" s="278" t="s">
        <v>747</v>
      </c>
      <c r="AX6" s="278" t="s">
        <v>747</v>
      </c>
      <c r="AY6" s="278" t="s">
        <v>747</v>
      </c>
      <c r="AZ6" s="278" t="s">
        <v>747</v>
      </c>
      <c r="BA6" s="278" t="s">
        <v>747</v>
      </c>
      <c r="BB6" s="278" t="s">
        <v>747</v>
      </c>
      <c r="BC6" s="278" t="s">
        <v>746</v>
      </c>
      <c r="BD6" s="278" t="s">
        <v>747</v>
      </c>
      <c r="BE6" s="278" t="s">
        <v>747</v>
      </c>
      <c r="BF6" s="278" t="s">
        <v>747</v>
      </c>
      <c r="BG6" s="278" t="s">
        <v>746</v>
      </c>
      <c r="BH6" s="278" t="s">
        <v>747</v>
      </c>
      <c r="BI6" s="278" t="s">
        <v>746</v>
      </c>
      <c r="BJ6" s="278" t="s">
        <v>746</v>
      </c>
      <c r="BK6" s="278" t="s">
        <v>746</v>
      </c>
      <c r="BL6" s="352">
        <f t="shared" si="0"/>
        <v>34</v>
      </c>
      <c r="BM6" s="358">
        <f t="shared" si="1"/>
        <v>0.55737704918032782</v>
      </c>
      <c r="BN6" s="352">
        <f t="shared" si="2"/>
        <v>27</v>
      </c>
      <c r="BO6" s="358">
        <f t="shared" si="3"/>
        <v>0.44262295081967212</v>
      </c>
      <c r="BP6" s="359">
        <f t="shared" si="4"/>
        <v>1.2592592592592593</v>
      </c>
      <c r="BQ6" s="352">
        <f t="shared" si="5"/>
        <v>0</v>
      </c>
      <c r="BR6" s="358">
        <f t="shared" si="6"/>
        <v>0</v>
      </c>
      <c r="BS6" s="1"/>
    </row>
    <row r="7" spans="1:71">
      <c r="A7" s="168" t="s">
        <v>85</v>
      </c>
      <c r="B7" s="106" t="s">
        <v>86</v>
      </c>
      <c r="C7" s="278" t="s">
        <v>746</v>
      </c>
      <c r="D7" s="278" t="s">
        <v>746</v>
      </c>
      <c r="E7" s="278" t="s">
        <v>746</v>
      </c>
      <c r="F7" s="278" t="s">
        <v>746</v>
      </c>
      <c r="G7" s="278" t="s">
        <v>746</v>
      </c>
      <c r="H7" s="278" t="s">
        <v>746</v>
      </c>
      <c r="I7" s="278" t="s">
        <v>746</v>
      </c>
      <c r="J7" s="278" t="s">
        <v>747</v>
      </c>
      <c r="K7" s="278" t="s">
        <v>746</v>
      </c>
      <c r="L7" s="278" t="s">
        <v>746</v>
      </c>
      <c r="M7" s="278" t="s">
        <v>747</v>
      </c>
      <c r="N7" s="278" t="s">
        <v>747</v>
      </c>
      <c r="O7" s="278" t="s">
        <v>746</v>
      </c>
      <c r="P7" s="278" t="s">
        <v>746</v>
      </c>
      <c r="Q7" s="278" t="s">
        <v>747</v>
      </c>
      <c r="R7" s="278" t="s">
        <v>746</v>
      </c>
      <c r="S7" s="278" t="s">
        <v>746</v>
      </c>
      <c r="T7" s="278" t="s">
        <v>747</v>
      </c>
      <c r="U7" s="278" t="s">
        <v>747</v>
      </c>
      <c r="V7" s="278" t="s">
        <v>746</v>
      </c>
      <c r="W7" s="278" t="s">
        <v>746</v>
      </c>
      <c r="X7" s="278" t="s">
        <v>746</v>
      </c>
      <c r="Y7" s="278" t="s">
        <v>746</v>
      </c>
      <c r="Z7" s="278" t="s">
        <v>746</v>
      </c>
      <c r="AA7" s="278" t="s">
        <v>747</v>
      </c>
      <c r="AB7" s="278" t="s">
        <v>747</v>
      </c>
      <c r="AC7" s="278" t="s">
        <v>747</v>
      </c>
      <c r="AD7" s="278" t="s">
        <v>747</v>
      </c>
      <c r="AE7" s="278" t="s">
        <v>746</v>
      </c>
      <c r="AF7" s="278" t="s">
        <v>746</v>
      </c>
      <c r="AG7" s="278" t="s">
        <v>747</v>
      </c>
      <c r="AH7" s="278" t="s">
        <v>746</v>
      </c>
      <c r="AI7" s="278" t="s">
        <v>746</v>
      </c>
      <c r="AJ7" s="278" t="s">
        <v>746</v>
      </c>
      <c r="AK7" s="278" t="s">
        <v>746</v>
      </c>
      <c r="AL7" s="343" t="s">
        <v>746</v>
      </c>
      <c r="AM7" s="278" t="s">
        <v>747</v>
      </c>
      <c r="AN7" s="278" t="s">
        <v>747</v>
      </c>
      <c r="AO7" s="278" t="s">
        <v>747</v>
      </c>
      <c r="AP7" s="278" t="s">
        <v>746</v>
      </c>
      <c r="AQ7" s="278" t="s">
        <v>747</v>
      </c>
      <c r="AR7" s="278" t="s">
        <v>746</v>
      </c>
      <c r="AS7" s="278" t="s">
        <v>747</v>
      </c>
      <c r="AT7" s="278" t="s">
        <v>746</v>
      </c>
      <c r="AU7" s="278" t="s">
        <v>747</v>
      </c>
      <c r="AV7" s="278" t="s">
        <v>746</v>
      </c>
      <c r="AW7" s="278" t="s">
        <v>747</v>
      </c>
      <c r="AX7" s="278" t="s">
        <v>747</v>
      </c>
      <c r="AY7" s="278" t="s">
        <v>747</v>
      </c>
      <c r="AZ7" s="278" t="s">
        <v>747</v>
      </c>
      <c r="BA7" s="278" t="s">
        <v>747</v>
      </c>
      <c r="BB7" s="278" t="s">
        <v>747</v>
      </c>
      <c r="BC7" s="278" t="s">
        <v>746</v>
      </c>
      <c r="BD7" s="278" t="s">
        <v>747</v>
      </c>
      <c r="BE7" s="278" t="s">
        <v>747</v>
      </c>
      <c r="BF7" s="278" t="s">
        <v>747</v>
      </c>
      <c r="BG7" s="278" t="s">
        <v>746</v>
      </c>
      <c r="BH7" s="278" t="s">
        <v>747</v>
      </c>
      <c r="BI7" s="278" t="s">
        <v>746</v>
      </c>
      <c r="BJ7" s="278" t="s">
        <v>746</v>
      </c>
      <c r="BK7" s="278" t="s">
        <v>746</v>
      </c>
      <c r="BL7" s="352">
        <f t="shared" si="0"/>
        <v>34</v>
      </c>
      <c r="BM7" s="358">
        <f t="shared" si="1"/>
        <v>0.55737704918032782</v>
      </c>
      <c r="BN7" s="352">
        <f t="shared" si="2"/>
        <v>27</v>
      </c>
      <c r="BO7" s="358">
        <f t="shared" si="3"/>
        <v>0.44262295081967212</v>
      </c>
      <c r="BP7" s="359">
        <f t="shared" si="4"/>
        <v>1.2592592592592593</v>
      </c>
      <c r="BQ7" s="352">
        <f t="shared" si="5"/>
        <v>0</v>
      </c>
      <c r="BR7" s="358">
        <f t="shared" si="6"/>
        <v>0</v>
      </c>
      <c r="BS7" s="1"/>
    </row>
    <row r="8" spans="1:71">
      <c r="A8" s="168" t="s">
        <v>115</v>
      </c>
      <c r="B8" s="106" t="s">
        <v>116</v>
      </c>
      <c r="C8" s="278" t="s">
        <v>746</v>
      </c>
      <c r="D8" s="278" t="s">
        <v>746</v>
      </c>
      <c r="E8" s="278" t="s">
        <v>746</v>
      </c>
      <c r="F8" s="278" t="s">
        <v>746</v>
      </c>
      <c r="G8" s="278" t="s">
        <v>746</v>
      </c>
      <c r="H8" s="278" t="s">
        <v>746</v>
      </c>
      <c r="I8" s="278" t="s">
        <v>746</v>
      </c>
      <c r="J8" s="278" t="s">
        <v>747</v>
      </c>
      <c r="K8" s="278" t="s">
        <v>746</v>
      </c>
      <c r="L8" s="278" t="s">
        <v>746</v>
      </c>
      <c r="M8" s="278" t="s">
        <v>747</v>
      </c>
      <c r="N8" s="278" t="s">
        <v>747</v>
      </c>
      <c r="O8" s="278" t="s">
        <v>746</v>
      </c>
      <c r="P8" s="278" t="s">
        <v>746</v>
      </c>
      <c r="Q8" s="278" t="s">
        <v>747</v>
      </c>
      <c r="R8" s="278" t="s">
        <v>746</v>
      </c>
      <c r="S8" s="278" t="s">
        <v>746</v>
      </c>
      <c r="T8" s="278" t="s">
        <v>747</v>
      </c>
      <c r="U8" s="278" t="s">
        <v>747</v>
      </c>
      <c r="V8" s="278" t="s">
        <v>746</v>
      </c>
      <c r="W8" s="278" t="s">
        <v>746</v>
      </c>
      <c r="X8" s="278" t="s">
        <v>746</v>
      </c>
      <c r="Y8" s="278" t="s">
        <v>746</v>
      </c>
      <c r="Z8" s="278" t="s">
        <v>746</v>
      </c>
      <c r="AA8" s="278" t="s">
        <v>747</v>
      </c>
      <c r="AB8" s="278" t="s">
        <v>747</v>
      </c>
      <c r="AC8" s="278" t="s">
        <v>747</v>
      </c>
      <c r="AD8" s="278" t="s">
        <v>747</v>
      </c>
      <c r="AE8" s="278" t="s">
        <v>746</v>
      </c>
      <c r="AF8" s="278" t="s">
        <v>746</v>
      </c>
      <c r="AG8" s="278" t="s">
        <v>747</v>
      </c>
      <c r="AH8" s="278" t="s">
        <v>746</v>
      </c>
      <c r="AI8" s="278" t="s">
        <v>746</v>
      </c>
      <c r="AJ8" s="278" t="s">
        <v>746</v>
      </c>
      <c r="AK8" s="278" t="s">
        <v>746</v>
      </c>
      <c r="AL8" s="343" t="s">
        <v>746</v>
      </c>
      <c r="AM8" s="278" t="s">
        <v>747</v>
      </c>
      <c r="AN8" s="278" t="s">
        <v>747</v>
      </c>
      <c r="AO8" s="278" t="s">
        <v>747</v>
      </c>
      <c r="AP8" s="278" t="s">
        <v>746</v>
      </c>
      <c r="AQ8" s="278" t="s">
        <v>747</v>
      </c>
      <c r="AR8" s="278" t="s">
        <v>746</v>
      </c>
      <c r="AS8" s="278" t="s">
        <v>747</v>
      </c>
      <c r="AT8" s="278" t="s">
        <v>746</v>
      </c>
      <c r="AU8" s="278" t="s">
        <v>747</v>
      </c>
      <c r="AV8" s="278" t="s">
        <v>746</v>
      </c>
      <c r="AW8" s="278" t="s">
        <v>747</v>
      </c>
      <c r="AX8" s="278" t="s">
        <v>747</v>
      </c>
      <c r="AY8" s="278" t="s">
        <v>747</v>
      </c>
      <c r="AZ8" s="278" t="s">
        <v>747</v>
      </c>
      <c r="BA8" s="278" t="s">
        <v>747</v>
      </c>
      <c r="BB8" s="278" t="s">
        <v>747</v>
      </c>
      <c r="BC8" s="278" t="s">
        <v>746</v>
      </c>
      <c r="BD8" s="278" t="s">
        <v>747</v>
      </c>
      <c r="BE8" s="278" t="s">
        <v>747</v>
      </c>
      <c r="BF8" s="278" t="s">
        <v>747</v>
      </c>
      <c r="BG8" s="278" t="s">
        <v>746</v>
      </c>
      <c r="BH8" s="278" t="s">
        <v>747</v>
      </c>
      <c r="BI8" s="278" t="s">
        <v>746</v>
      </c>
      <c r="BJ8" s="278" t="s">
        <v>746</v>
      </c>
      <c r="BK8" s="278" t="s">
        <v>746</v>
      </c>
      <c r="BL8" s="352">
        <f t="shared" si="0"/>
        <v>34</v>
      </c>
      <c r="BM8" s="358">
        <f t="shared" si="1"/>
        <v>0.55737704918032782</v>
      </c>
      <c r="BN8" s="352">
        <f t="shared" si="2"/>
        <v>27</v>
      </c>
      <c r="BO8" s="358">
        <f t="shared" si="3"/>
        <v>0.44262295081967212</v>
      </c>
      <c r="BP8" s="359">
        <f t="shared" si="4"/>
        <v>1.2592592592592593</v>
      </c>
      <c r="BQ8" s="352">
        <f t="shared" si="5"/>
        <v>0</v>
      </c>
      <c r="BR8" s="358">
        <f t="shared" si="6"/>
        <v>0</v>
      </c>
      <c r="BS8" s="1"/>
    </row>
    <row r="9" spans="1:71">
      <c r="A9" s="168" t="s">
        <v>117</v>
      </c>
      <c r="B9" s="106" t="s">
        <v>118</v>
      </c>
      <c r="C9" s="278" t="s">
        <v>746</v>
      </c>
      <c r="D9" s="278" t="s">
        <v>746</v>
      </c>
      <c r="E9" s="278" t="s">
        <v>746</v>
      </c>
      <c r="F9" s="278" t="s">
        <v>746</v>
      </c>
      <c r="G9" s="278" t="s">
        <v>746</v>
      </c>
      <c r="H9" s="278" t="s">
        <v>746</v>
      </c>
      <c r="I9" s="278" t="s">
        <v>746</v>
      </c>
      <c r="J9" s="278" t="s">
        <v>747</v>
      </c>
      <c r="K9" s="278" t="s">
        <v>746</v>
      </c>
      <c r="L9" s="278" t="s">
        <v>746</v>
      </c>
      <c r="M9" s="278" t="s">
        <v>747</v>
      </c>
      <c r="N9" s="278" t="s">
        <v>747</v>
      </c>
      <c r="O9" s="278" t="s">
        <v>746</v>
      </c>
      <c r="P9" s="278" t="s">
        <v>746</v>
      </c>
      <c r="Q9" s="278" t="s">
        <v>747</v>
      </c>
      <c r="R9" s="278" t="s">
        <v>746</v>
      </c>
      <c r="S9" s="278" t="s">
        <v>746</v>
      </c>
      <c r="T9" s="278" t="s">
        <v>747</v>
      </c>
      <c r="U9" s="278" t="s">
        <v>747</v>
      </c>
      <c r="V9" s="278" t="s">
        <v>746</v>
      </c>
      <c r="W9" s="278" t="s">
        <v>746</v>
      </c>
      <c r="X9" s="278" t="s">
        <v>746</v>
      </c>
      <c r="Y9" s="278" t="s">
        <v>746</v>
      </c>
      <c r="Z9" s="278" t="s">
        <v>746</v>
      </c>
      <c r="AA9" s="278" t="s">
        <v>747</v>
      </c>
      <c r="AB9" s="278" t="s">
        <v>747</v>
      </c>
      <c r="AC9" s="278" t="s">
        <v>747</v>
      </c>
      <c r="AD9" s="278" t="s">
        <v>747</v>
      </c>
      <c r="AE9" s="278" t="s">
        <v>746</v>
      </c>
      <c r="AF9" s="278" t="s">
        <v>746</v>
      </c>
      <c r="AG9" s="278" t="s">
        <v>747</v>
      </c>
      <c r="AH9" s="278" t="s">
        <v>746</v>
      </c>
      <c r="AI9" s="278" t="s">
        <v>746</v>
      </c>
      <c r="AJ9" s="278" t="s">
        <v>746</v>
      </c>
      <c r="AK9" s="278" t="s">
        <v>746</v>
      </c>
      <c r="AL9" s="343" t="s">
        <v>746</v>
      </c>
      <c r="AM9" s="278" t="s">
        <v>747</v>
      </c>
      <c r="AN9" s="278" t="s">
        <v>747</v>
      </c>
      <c r="AO9" s="278" t="s">
        <v>747</v>
      </c>
      <c r="AP9" s="278" t="s">
        <v>746</v>
      </c>
      <c r="AQ9" s="278" t="s">
        <v>747</v>
      </c>
      <c r="AR9" s="278" t="s">
        <v>746</v>
      </c>
      <c r="AS9" s="278" t="s">
        <v>747</v>
      </c>
      <c r="AT9" s="278" t="s">
        <v>746</v>
      </c>
      <c r="AU9" s="278" t="s">
        <v>747</v>
      </c>
      <c r="AV9" s="278" t="s">
        <v>746</v>
      </c>
      <c r="AW9" s="278" t="s">
        <v>747</v>
      </c>
      <c r="AX9" s="278" t="s">
        <v>747</v>
      </c>
      <c r="AY9" s="278" t="s">
        <v>747</v>
      </c>
      <c r="AZ9" s="278" t="s">
        <v>747</v>
      </c>
      <c r="BA9" s="278" t="s">
        <v>747</v>
      </c>
      <c r="BB9" s="278" t="s">
        <v>747</v>
      </c>
      <c r="BC9" s="278" t="s">
        <v>746</v>
      </c>
      <c r="BD9" s="278" t="s">
        <v>747</v>
      </c>
      <c r="BE9" s="278" t="s">
        <v>747</v>
      </c>
      <c r="BF9" s="278" t="s">
        <v>747</v>
      </c>
      <c r="BG9" s="278" t="s">
        <v>746</v>
      </c>
      <c r="BH9" s="278" t="s">
        <v>747</v>
      </c>
      <c r="BI9" s="278" t="s">
        <v>746</v>
      </c>
      <c r="BJ9" s="278" t="s">
        <v>746</v>
      </c>
      <c r="BK9" s="278" t="s">
        <v>746</v>
      </c>
      <c r="BL9" s="352">
        <f t="shared" si="0"/>
        <v>34</v>
      </c>
      <c r="BM9" s="358">
        <f t="shared" si="1"/>
        <v>0.55737704918032782</v>
      </c>
      <c r="BN9" s="352">
        <f t="shared" si="2"/>
        <v>27</v>
      </c>
      <c r="BO9" s="358">
        <f t="shared" si="3"/>
        <v>0.44262295081967212</v>
      </c>
      <c r="BP9" s="359">
        <f t="shared" si="4"/>
        <v>1.2592592592592593</v>
      </c>
      <c r="BQ9" s="352">
        <f t="shared" si="5"/>
        <v>0</v>
      </c>
      <c r="BR9" s="358">
        <f t="shared" si="6"/>
        <v>0</v>
      </c>
      <c r="BS9" s="1"/>
    </row>
    <row r="10" spans="1:71">
      <c r="A10" s="168" t="s">
        <v>95</v>
      </c>
      <c r="B10" s="106" t="s">
        <v>96</v>
      </c>
      <c r="C10" s="278" t="s">
        <v>746</v>
      </c>
      <c r="D10" s="278" t="s">
        <v>746</v>
      </c>
      <c r="E10" s="278" t="s">
        <v>746</v>
      </c>
      <c r="F10" s="278" t="s">
        <v>746</v>
      </c>
      <c r="G10" s="278" t="s">
        <v>746</v>
      </c>
      <c r="H10" s="278" t="s">
        <v>746</v>
      </c>
      <c r="I10" s="278" t="s">
        <v>746</v>
      </c>
      <c r="J10" s="278" t="s">
        <v>747</v>
      </c>
      <c r="K10" s="278" t="s">
        <v>746</v>
      </c>
      <c r="L10" s="278" t="s">
        <v>746</v>
      </c>
      <c r="M10" s="278" t="s">
        <v>747</v>
      </c>
      <c r="N10" s="278" t="s">
        <v>747</v>
      </c>
      <c r="O10" s="278" t="s">
        <v>746</v>
      </c>
      <c r="P10" s="278" t="s">
        <v>746</v>
      </c>
      <c r="Q10" s="278" t="s">
        <v>747</v>
      </c>
      <c r="R10" s="278" t="s">
        <v>746</v>
      </c>
      <c r="S10" s="278" t="s">
        <v>746</v>
      </c>
      <c r="T10" s="278" t="s">
        <v>747</v>
      </c>
      <c r="U10" s="278" t="s">
        <v>747</v>
      </c>
      <c r="V10" s="278" t="s">
        <v>746</v>
      </c>
      <c r="W10" s="278" t="s">
        <v>746</v>
      </c>
      <c r="X10" s="278" t="s">
        <v>746</v>
      </c>
      <c r="Y10" s="278" t="s">
        <v>746</v>
      </c>
      <c r="Z10" s="278" t="s">
        <v>746</v>
      </c>
      <c r="AA10" s="278" t="s">
        <v>747</v>
      </c>
      <c r="AB10" s="278" t="s">
        <v>747</v>
      </c>
      <c r="AC10" s="278" t="s">
        <v>747</v>
      </c>
      <c r="AD10" s="278" t="s">
        <v>747</v>
      </c>
      <c r="AE10" s="278" t="s">
        <v>746</v>
      </c>
      <c r="AF10" s="278" t="s">
        <v>746</v>
      </c>
      <c r="AG10" s="278" t="s">
        <v>747</v>
      </c>
      <c r="AH10" s="278" t="s">
        <v>746</v>
      </c>
      <c r="AI10" s="278" t="s">
        <v>746</v>
      </c>
      <c r="AJ10" s="278" t="s">
        <v>746</v>
      </c>
      <c r="AK10" s="278" t="s">
        <v>746</v>
      </c>
      <c r="AL10" s="343" t="s">
        <v>746</v>
      </c>
      <c r="AM10" s="278" t="s">
        <v>747</v>
      </c>
      <c r="AN10" s="278" t="s">
        <v>747</v>
      </c>
      <c r="AO10" s="278" t="s">
        <v>747</v>
      </c>
      <c r="AP10" s="278" t="s">
        <v>746</v>
      </c>
      <c r="AQ10" s="278" t="s">
        <v>747</v>
      </c>
      <c r="AR10" s="278" t="s">
        <v>746</v>
      </c>
      <c r="AS10" s="278" t="s">
        <v>747</v>
      </c>
      <c r="AT10" s="278" t="s">
        <v>746</v>
      </c>
      <c r="AU10" s="278" t="s">
        <v>747</v>
      </c>
      <c r="AV10" s="278" t="s">
        <v>746</v>
      </c>
      <c r="AW10" s="278" t="s">
        <v>747</v>
      </c>
      <c r="AX10" s="278" t="s">
        <v>747</v>
      </c>
      <c r="AY10" s="278" t="s">
        <v>747</v>
      </c>
      <c r="AZ10" s="278" t="s">
        <v>747</v>
      </c>
      <c r="BA10" s="278" t="s">
        <v>747</v>
      </c>
      <c r="BB10" s="278" t="s">
        <v>747</v>
      </c>
      <c r="BC10" s="278" t="s">
        <v>746</v>
      </c>
      <c r="BD10" s="278" t="s">
        <v>747</v>
      </c>
      <c r="BE10" s="278" t="s">
        <v>747</v>
      </c>
      <c r="BF10" s="278" t="s">
        <v>747</v>
      </c>
      <c r="BG10" s="278" t="s">
        <v>746</v>
      </c>
      <c r="BH10" s="278" t="s">
        <v>747</v>
      </c>
      <c r="BI10" s="278" t="s">
        <v>746</v>
      </c>
      <c r="BJ10" s="278" t="s">
        <v>746</v>
      </c>
      <c r="BK10" s="278" t="s">
        <v>746</v>
      </c>
      <c r="BL10" s="352">
        <f t="shared" si="0"/>
        <v>34</v>
      </c>
      <c r="BM10" s="358">
        <f t="shared" si="1"/>
        <v>0.55737704918032782</v>
      </c>
      <c r="BN10" s="352">
        <f t="shared" si="2"/>
        <v>27</v>
      </c>
      <c r="BO10" s="358">
        <f t="shared" si="3"/>
        <v>0.44262295081967212</v>
      </c>
      <c r="BP10" s="359">
        <f t="shared" si="4"/>
        <v>1.2592592592592593</v>
      </c>
      <c r="BQ10" s="352">
        <f t="shared" si="5"/>
        <v>0</v>
      </c>
      <c r="BR10" s="358">
        <f t="shared" si="6"/>
        <v>0</v>
      </c>
      <c r="BS10" s="1"/>
    </row>
    <row r="11" spans="1:71">
      <c r="A11" s="168" t="s">
        <v>97</v>
      </c>
      <c r="B11" s="106" t="s">
        <v>98</v>
      </c>
      <c r="C11" s="278" t="s">
        <v>746</v>
      </c>
      <c r="D11" s="278" t="s">
        <v>746</v>
      </c>
      <c r="E11" s="278" t="s">
        <v>746</v>
      </c>
      <c r="F11" s="278" t="s">
        <v>746</v>
      </c>
      <c r="G11" s="278" t="s">
        <v>746</v>
      </c>
      <c r="H11" s="278" t="s">
        <v>746</v>
      </c>
      <c r="I11" s="278" t="s">
        <v>746</v>
      </c>
      <c r="J11" s="278" t="s">
        <v>747</v>
      </c>
      <c r="K11" s="278" t="s">
        <v>746</v>
      </c>
      <c r="L11" s="278" t="s">
        <v>746</v>
      </c>
      <c r="M11" s="278" t="s">
        <v>747</v>
      </c>
      <c r="N11" s="278" t="s">
        <v>747</v>
      </c>
      <c r="O11" s="278" t="s">
        <v>746</v>
      </c>
      <c r="P11" s="278" t="s">
        <v>746</v>
      </c>
      <c r="Q11" s="278" t="s">
        <v>747</v>
      </c>
      <c r="R11" s="278" t="s">
        <v>746</v>
      </c>
      <c r="S11" s="278" t="s">
        <v>746</v>
      </c>
      <c r="T11" s="278" t="s">
        <v>747</v>
      </c>
      <c r="U11" s="278" t="s">
        <v>747</v>
      </c>
      <c r="V11" s="278" t="s">
        <v>746</v>
      </c>
      <c r="W11" s="278" t="s">
        <v>746</v>
      </c>
      <c r="X11" s="278" t="s">
        <v>746</v>
      </c>
      <c r="Y11" s="278" t="s">
        <v>746</v>
      </c>
      <c r="Z11" s="278" t="s">
        <v>746</v>
      </c>
      <c r="AA11" s="278" t="s">
        <v>747</v>
      </c>
      <c r="AB11" s="278" t="s">
        <v>747</v>
      </c>
      <c r="AC11" s="278" t="s">
        <v>747</v>
      </c>
      <c r="AD11" s="278" t="s">
        <v>747</v>
      </c>
      <c r="AE11" s="278" t="s">
        <v>746</v>
      </c>
      <c r="AF11" s="278" t="s">
        <v>746</v>
      </c>
      <c r="AG11" s="278" t="s">
        <v>747</v>
      </c>
      <c r="AH11" s="278" t="s">
        <v>746</v>
      </c>
      <c r="AI11" s="278" t="s">
        <v>746</v>
      </c>
      <c r="AJ11" s="278" t="s">
        <v>746</v>
      </c>
      <c r="AK11" s="278" t="s">
        <v>746</v>
      </c>
      <c r="AL11" s="343" t="s">
        <v>746</v>
      </c>
      <c r="AM11" s="278" t="s">
        <v>747</v>
      </c>
      <c r="AN11" s="278" t="s">
        <v>747</v>
      </c>
      <c r="AO11" s="278" t="s">
        <v>747</v>
      </c>
      <c r="AP11" s="278" t="s">
        <v>746</v>
      </c>
      <c r="AQ11" s="278" t="s">
        <v>747</v>
      </c>
      <c r="AR11" s="278" t="s">
        <v>746</v>
      </c>
      <c r="AS11" s="278" t="s">
        <v>747</v>
      </c>
      <c r="AT11" s="278" t="s">
        <v>746</v>
      </c>
      <c r="AU11" s="278" t="s">
        <v>747</v>
      </c>
      <c r="AV11" s="278" t="s">
        <v>746</v>
      </c>
      <c r="AW11" s="278" t="s">
        <v>747</v>
      </c>
      <c r="AX11" s="278" t="s">
        <v>747</v>
      </c>
      <c r="AY11" s="278" t="s">
        <v>747</v>
      </c>
      <c r="AZ11" s="278" t="s">
        <v>747</v>
      </c>
      <c r="BA11" s="278" t="s">
        <v>747</v>
      </c>
      <c r="BB11" s="278" t="s">
        <v>747</v>
      </c>
      <c r="BC11" s="278" t="s">
        <v>746</v>
      </c>
      <c r="BD11" s="278" t="s">
        <v>747</v>
      </c>
      <c r="BE11" s="278" t="s">
        <v>747</v>
      </c>
      <c r="BF11" s="278" t="s">
        <v>747</v>
      </c>
      <c r="BG11" s="278" t="s">
        <v>746</v>
      </c>
      <c r="BH11" s="278" t="s">
        <v>747</v>
      </c>
      <c r="BI11" s="278" t="s">
        <v>746</v>
      </c>
      <c r="BJ11" s="278" t="s">
        <v>746</v>
      </c>
      <c r="BK11" s="278" t="s">
        <v>746</v>
      </c>
      <c r="BL11" s="352">
        <f t="shared" si="0"/>
        <v>34</v>
      </c>
      <c r="BM11" s="358">
        <f t="shared" si="1"/>
        <v>0.55737704918032782</v>
      </c>
      <c r="BN11" s="352">
        <f t="shared" si="2"/>
        <v>27</v>
      </c>
      <c r="BO11" s="358">
        <f t="shared" si="3"/>
        <v>0.44262295081967212</v>
      </c>
      <c r="BP11" s="359">
        <f t="shared" si="4"/>
        <v>1.2592592592592593</v>
      </c>
      <c r="BQ11" s="352">
        <f t="shared" si="5"/>
        <v>0</v>
      </c>
      <c r="BR11" s="358">
        <f t="shared" si="6"/>
        <v>0</v>
      </c>
      <c r="BS11" s="1"/>
    </row>
    <row r="12" spans="1:71">
      <c r="A12" s="168" t="s">
        <v>109</v>
      </c>
      <c r="B12" s="106" t="s">
        <v>110</v>
      </c>
      <c r="C12" s="278" t="s">
        <v>746</v>
      </c>
      <c r="D12" s="278" t="s">
        <v>746</v>
      </c>
      <c r="E12" s="278" t="s">
        <v>746</v>
      </c>
      <c r="F12" s="278" t="s">
        <v>746</v>
      </c>
      <c r="G12" s="278" t="s">
        <v>746</v>
      </c>
      <c r="H12" s="278" t="s">
        <v>746</v>
      </c>
      <c r="I12" s="278" t="s">
        <v>746</v>
      </c>
      <c r="J12" s="278" t="s">
        <v>747</v>
      </c>
      <c r="K12" s="278" t="s">
        <v>746</v>
      </c>
      <c r="L12" s="278" t="s">
        <v>746</v>
      </c>
      <c r="M12" s="278" t="s">
        <v>747</v>
      </c>
      <c r="N12" s="278" t="s">
        <v>747</v>
      </c>
      <c r="O12" s="278" t="s">
        <v>746</v>
      </c>
      <c r="P12" s="278" t="s">
        <v>746</v>
      </c>
      <c r="Q12" s="278" t="s">
        <v>747</v>
      </c>
      <c r="R12" s="278" t="s">
        <v>746</v>
      </c>
      <c r="S12" s="278" t="s">
        <v>746</v>
      </c>
      <c r="T12" s="278" t="s">
        <v>747</v>
      </c>
      <c r="U12" s="278" t="s">
        <v>747</v>
      </c>
      <c r="V12" s="278" t="s">
        <v>746</v>
      </c>
      <c r="W12" s="278" t="s">
        <v>746</v>
      </c>
      <c r="X12" s="278" t="s">
        <v>746</v>
      </c>
      <c r="Y12" s="278" t="s">
        <v>746</v>
      </c>
      <c r="Z12" s="278" t="s">
        <v>746</v>
      </c>
      <c r="AA12" s="278" t="s">
        <v>747</v>
      </c>
      <c r="AB12" s="278" t="s">
        <v>747</v>
      </c>
      <c r="AC12" s="278" t="s">
        <v>747</v>
      </c>
      <c r="AD12" s="278" t="s">
        <v>747</v>
      </c>
      <c r="AE12" s="278" t="s">
        <v>746</v>
      </c>
      <c r="AF12" s="278" t="s">
        <v>746</v>
      </c>
      <c r="AG12" s="278" t="s">
        <v>747</v>
      </c>
      <c r="AH12" s="278" t="s">
        <v>746</v>
      </c>
      <c r="AI12" s="278" t="s">
        <v>746</v>
      </c>
      <c r="AJ12" s="278" t="s">
        <v>746</v>
      </c>
      <c r="AK12" s="278" t="s">
        <v>746</v>
      </c>
      <c r="AL12" s="343" t="s">
        <v>746</v>
      </c>
      <c r="AM12" s="278" t="s">
        <v>747</v>
      </c>
      <c r="AN12" s="278" t="s">
        <v>747</v>
      </c>
      <c r="AO12" s="278" t="s">
        <v>747</v>
      </c>
      <c r="AP12" s="278" t="s">
        <v>746</v>
      </c>
      <c r="AQ12" s="278" t="s">
        <v>747</v>
      </c>
      <c r="AR12" s="278" t="s">
        <v>746</v>
      </c>
      <c r="AS12" s="278" t="s">
        <v>747</v>
      </c>
      <c r="AT12" s="278" t="s">
        <v>746</v>
      </c>
      <c r="AU12" s="278" t="s">
        <v>747</v>
      </c>
      <c r="AV12" s="278" t="s">
        <v>746</v>
      </c>
      <c r="AW12" s="278" t="s">
        <v>747</v>
      </c>
      <c r="AX12" s="278" t="s">
        <v>747</v>
      </c>
      <c r="AY12" s="278" t="s">
        <v>747</v>
      </c>
      <c r="AZ12" s="278" t="s">
        <v>747</v>
      </c>
      <c r="BA12" s="278" t="s">
        <v>747</v>
      </c>
      <c r="BB12" s="278" t="s">
        <v>747</v>
      </c>
      <c r="BC12" s="278" t="s">
        <v>746</v>
      </c>
      <c r="BD12" s="278" t="s">
        <v>747</v>
      </c>
      <c r="BE12" s="278" t="s">
        <v>747</v>
      </c>
      <c r="BF12" s="278" t="s">
        <v>747</v>
      </c>
      <c r="BG12" s="278" t="s">
        <v>746</v>
      </c>
      <c r="BH12" s="278" t="s">
        <v>747</v>
      </c>
      <c r="BI12" s="278" t="s">
        <v>746</v>
      </c>
      <c r="BJ12" s="278" t="s">
        <v>746</v>
      </c>
      <c r="BK12" s="278" t="s">
        <v>746</v>
      </c>
      <c r="BL12" s="352">
        <f t="shared" si="0"/>
        <v>34</v>
      </c>
      <c r="BM12" s="358">
        <f t="shared" si="1"/>
        <v>0.55737704918032782</v>
      </c>
      <c r="BN12" s="352">
        <f t="shared" si="2"/>
        <v>27</v>
      </c>
      <c r="BO12" s="358">
        <f t="shared" si="3"/>
        <v>0.44262295081967212</v>
      </c>
      <c r="BP12" s="359">
        <f t="shared" si="4"/>
        <v>1.2592592592592593</v>
      </c>
      <c r="BQ12" s="352">
        <f t="shared" si="5"/>
        <v>0</v>
      </c>
      <c r="BR12" s="358">
        <f t="shared" si="6"/>
        <v>0</v>
      </c>
      <c r="BS12" s="1"/>
    </row>
    <row r="13" spans="1:71">
      <c r="A13" s="168" t="s">
        <v>89</v>
      </c>
      <c r="B13" s="106" t="s">
        <v>90</v>
      </c>
      <c r="C13" s="278" t="s">
        <v>746</v>
      </c>
      <c r="D13" s="278" t="s">
        <v>746</v>
      </c>
      <c r="E13" s="278" t="s">
        <v>746</v>
      </c>
      <c r="F13" s="278" t="s">
        <v>746</v>
      </c>
      <c r="G13" s="278" t="s">
        <v>746</v>
      </c>
      <c r="H13" s="278" t="s">
        <v>746</v>
      </c>
      <c r="I13" s="278" t="s">
        <v>746</v>
      </c>
      <c r="J13" s="278" t="s">
        <v>747</v>
      </c>
      <c r="K13" s="278" t="s">
        <v>746</v>
      </c>
      <c r="L13" s="278" t="s">
        <v>746</v>
      </c>
      <c r="M13" s="278" t="s">
        <v>747</v>
      </c>
      <c r="N13" s="278" t="s">
        <v>747</v>
      </c>
      <c r="O13" s="278" t="s">
        <v>746</v>
      </c>
      <c r="P13" s="278" t="s">
        <v>746</v>
      </c>
      <c r="Q13" s="278" t="s">
        <v>747</v>
      </c>
      <c r="R13" s="278" t="s">
        <v>746</v>
      </c>
      <c r="S13" s="278" t="s">
        <v>746</v>
      </c>
      <c r="T13" s="278" t="s">
        <v>747</v>
      </c>
      <c r="U13" s="278" t="s">
        <v>747</v>
      </c>
      <c r="V13" s="278" t="s">
        <v>746</v>
      </c>
      <c r="W13" s="278" t="s">
        <v>746</v>
      </c>
      <c r="X13" s="278" t="s">
        <v>746</v>
      </c>
      <c r="Y13" s="278" t="s">
        <v>746</v>
      </c>
      <c r="Z13" s="278" t="s">
        <v>746</v>
      </c>
      <c r="AA13" s="278" t="s">
        <v>747</v>
      </c>
      <c r="AB13" s="278" t="s">
        <v>747</v>
      </c>
      <c r="AC13" s="278" t="s">
        <v>747</v>
      </c>
      <c r="AD13" s="278" t="s">
        <v>747</v>
      </c>
      <c r="AE13" s="278" t="s">
        <v>746</v>
      </c>
      <c r="AF13" s="278" t="s">
        <v>746</v>
      </c>
      <c r="AG13" s="278" t="s">
        <v>747</v>
      </c>
      <c r="AH13" s="278" t="s">
        <v>746</v>
      </c>
      <c r="AI13" s="278" t="s">
        <v>746</v>
      </c>
      <c r="AJ13" s="278" t="s">
        <v>746</v>
      </c>
      <c r="AK13" s="278" t="s">
        <v>746</v>
      </c>
      <c r="AL13" s="343" t="s">
        <v>746</v>
      </c>
      <c r="AM13" s="278" t="s">
        <v>747</v>
      </c>
      <c r="AN13" s="278" t="s">
        <v>747</v>
      </c>
      <c r="AO13" s="278" t="s">
        <v>747</v>
      </c>
      <c r="AP13" s="278" t="s">
        <v>746</v>
      </c>
      <c r="AQ13" s="278" t="s">
        <v>747</v>
      </c>
      <c r="AR13" s="278" t="s">
        <v>746</v>
      </c>
      <c r="AS13" s="278" t="s">
        <v>747</v>
      </c>
      <c r="AT13" s="278" t="s">
        <v>746</v>
      </c>
      <c r="AU13" s="278" t="s">
        <v>747</v>
      </c>
      <c r="AV13" s="278" t="s">
        <v>746</v>
      </c>
      <c r="AW13" s="278" t="s">
        <v>747</v>
      </c>
      <c r="AX13" s="278" t="s">
        <v>747</v>
      </c>
      <c r="AY13" s="278" t="s">
        <v>747</v>
      </c>
      <c r="AZ13" s="278" t="s">
        <v>747</v>
      </c>
      <c r="BA13" s="278" t="s">
        <v>747</v>
      </c>
      <c r="BB13" s="278" t="s">
        <v>747</v>
      </c>
      <c r="BC13" s="278" t="s">
        <v>746</v>
      </c>
      <c r="BD13" s="278" t="s">
        <v>747</v>
      </c>
      <c r="BE13" s="278" t="s">
        <v>747</v>
      </c>
      <c r="BF13" s="278" t="s">
        <v>747</v>
      </c>
      <c r="BG13" s="278" t="s">
        <v>746</v>
      </c>
      <c r="BH13" s="278" t="s">
        <v>747</v>
      </c>
      <c r="BI13" s="278" t="s">
        <v>746</v>
      </c>
      <c r="BJ13" s="278" t="s">
        <v>746</v>
      </c>
      <c r="BK13" s="278" t="s">
        <v>746</v>
      </c>
      <c r="BL13" s="352">
        <f t="shared" si="0"/>
        <v>34</v>
      </c>
      <c r="BM13" s="358">
        <f t="shared" si="1"/>
        <v>0.55737704918032782</v>
      </c>
      <c r="BN13" s="352">
        <f t="shared" si="2"/>
        <v>27</v>
      </c>
      <c r="BO13" s="358">
        <f t="shared" si="3"/>
        <v>0.44262295081967212</v>
      </c>
      <c r="BP13" s="359">
        <f t="shared" si="4"/>
        <v>1.2592592592592593</v>
      </c>
      <c r="BQ13" s="352">
        <f t="shared" si="5"/>
        <v>0</v>
      </c>
      <c r="BR13" s="358">
        <f t="shared" si="6"/>
        <v>0</v>
      </c>
      <c r="BS13" s="1"/>
    </row>
    <row r="14" spans="1:71">
      <c r="A14" s="168" t="s">
        <v>87</v>
      </c>
      <c r="B14" s="106" t="s">
        <v>88</v>
      </c>
      <c r="C14" s="278" t="s">
        <v>746</v>
      </c>
      <c r="D14" s="278" t="s">
        <v>746</v>
      </c>
      <c r="E14" s="278" t="s">
        <v>746</v>
      </c>
      <c r="F14" s="278" t="s">
        <v>746</v>
      </c>
      <c r="G14" s="278" t="s">
        <v>746</v>
      </c>
      <c r="H14" s="278" t="s">
        <v>746</v>
      </c>
      <c r="I14" s="278" t="s">
        <v>746</v>
      </c>
      <c r="J14" s="278" t="s">
        <v>747</v>
      </c>
      <c r="K14" s="278" t="s">
        <v>746</v>
      </c>
      <c r="L14" s="278" t="s">
        <v>746</v>
      </c>
      <c r="M14" s="278" t="s">
        <v>747</v>
      </c>
      <c r="N14" s="278" t="s">
        <v>747</v>
      </c>
      <c r="O14" s="278" t="s">
        <v>746</v>
      </c>
      <c r="P14" s="278" t="s">
        <v>746</v>
      </c>
      <c r="Q14" s="278" t="s">
        <v>747</v>
      </c>
      <c r="R14" s="278" t="s">
        <v>746</v>
      </c>
      <c r="S14" s="278" t="s">
        <v>746</v>
      </c>
      <c r="T14" s="278" t="s">
        <v>747</v>
      </c>
      <c r="U14" s="278" t="s">
        <v>747</v>
      </c>
      <c r="V14" s="278" t="s">
        <v>746</v>
      </c>
      <c r="W14" s="278" t="s">
        <v>746</v>
      </c>
      <c r="X14" s="278" t="s">
        <v>746</v>
      </c>
      <c r="Y14" s="278" t="s">
        <v>746</v>
      </c>
      <c r="Z14" s="278" t="s">
        <v>746</v>
      </c>
      <c r="AA14" s="278" t="s">
        <v>747</v>
      </c>
      <c r="AB14" s="278" t="s">
        <v>747</v>
      </c>
      <c r="AC14" s="278" t="s">
        <v>747</v>
      </c>
      <c r="AD14" s="278" t="s">
        <v>747</v>
      </c>
      <c r="AE14" s="278" t="s">
        <v>746</v>
      </c>
      <c r="AF14" s="278" t="s">
        <v>746</v>
      </c>
      <c r="AG14" s="278" t="s">
        <v>747</v>
      </c>
      <c r="AH14" s="278" t="s">
        <v>746</v>
      </c>
      <c r="AI14" s="278" t="s">
        <v>746</v>
      </c>
      <c r="AJ14" s="278" t="s">
        <v>746</v>
      </c>
      <c r="AK14" s="278" t="s">
        <v>746</v>
      </c>
      <c r="AL14" s="343" t="s">
        <v>746</v>
      </c>
      <c r="AM14" s="278" t="s">
        <v>747</v>
      </c>
      <c r="AN14" s="278" t="s">
        <v>747</v>
      </c>
      <c r="AO14" s="278" t="s">
        <v>747</v>
      </c>
      <c r="AP14" s="278" t="s">
        <v>746</v>
      </c>
      <c r="AQ14" s="278" t="s">
        <v>747</v>
      </c>
      <c r="AR14" s="278" t="s">
        <v>746</v>
      </c>
      <c r="AS14" s="278" t="s">
        <v>747</v>
      </c>
      <c r="AT14" s="278" t="s">
        <v>746</v>
      </c>
      <c r="AU14" s="278" t="s">
        <v>747</v>
      </c>
      <c r="AV14" s="278" t="s">
        <v>746</v>
      </c>
      <c r="AW14" s="278" t="s">
        <v>747</v>
      </c>
      <c r="AX14" s="278" t="s">
        <v>747</v>
      </c>
      <c r="AY14" s="278" t="s">
        <v>747</v>
      </c>
      <c r="AZ14" s="278" t="s">
        <v>747</v>
      </c>
      <c r="BA14" s="278" t="s">
        <v>747</v>
      </c>
      <c r="BB14" s="278" t="s">
        <v>747</v>
      </c>
      <c r="BC14" s="278" t="s">
        <v>746</v>
      </c>
      <c r="BD14" s="278" t="s">
        <v>747</v>
      </c>
      <c r="BE14" s="278" t="s">
        <v>747</v>
      </c>
      <c r="BF14" s="278" t="s">
        <v>747</v>
      </c>
      <c r="BG14" s="278" t="s">
        <v>746</v>
      </c>
      <c r="BH14" s="278" t="s">
        <v>747</v>
      </c>
      <c r="BI14" s="278" t="s">
        <v>746</v>
      </c>
      <c r="BJ14" s="278" t="s">
        <v>746</v>
      </c>
      <c r="BK14" s="278" t="s">
        <v>746</v>
      </c>
      <c r="BL14" s="352">
        <f t="shared" si="0"/>
        <v>34</v>
      </c>
      <c r="BM14" s="358">
        <f t="shared" si="1"/>
        <v>0.55737704918032782</v>
      </c>
      <c r="BN14" s="352">
        <f t="shared" si="2"/>
        <v>27</v>
      </c>
      <c r="BO14" s="358">
        <f t="shared" si="3"/>
        <v>0.44262295081967212</v>
      </c>
      <c r="BP14" s="359">
        <f t="shared" si="4"/>
        <v>1.2592592592592593</v>
      </c>
      <c r="BQ14" s="352">
        <f t="shared" si="5"/>
        <v>0</v>
      </c>
      <c r="BR14" s="358">
        <f t="shared" si="6"/>
        <v>0</v>
      </c>
      <c r="BS14" s="1"/>
    </row>
    <row r="15" spans="1:71">
      <c r="A15" s="168" t="s">
        <v>99</v>
      </c>
      <c r="B15" s="106" t="s">
        <v>100</v>
      </c>
      <c r="C15" s="278" t="s">
        <v>746</v>
      </c>
      <c r="D15" s="278" t="s">
        <v>746</v>
      </c>
      <c r="E15" s="278" t="s">
        <v>746</v>
      </c>
      <c r="F15" s="278" t="s">
        <v>746</v>
      </c>
      <c r="G15" s="278" t="s">
        <v>746</v>
      </c>
      <c r="H15" s="278" t="s">
        <v>746</v>
      </c>
      <c r="I15" s="278" t="s">
        <v>746</v>
      </c>
      <c r="J15" s="278" t="s">
        <v>747</v>
      </c>
      <c r="K15" s="278" t="s">
        <v>746</v>
      </c>
      <c r="L15" s="278" t="s">
        <v>746</v>
      </c>
      <c r="M15" s="278" t="s">
        <v>747</v>
      </c>
      <c r="N15" s="278" t="s">
        <v>747</v>
      </c>
      <c r="O15" s="278" t="s">
        <v>746</v>
      </c>
      <c r="P15" s="278" t="s">
        <v>746</v>
      </c>
      <c r="Q15" s="278" t="s">
        <v>747</v>
      </c>
      <c r="R15" s="278" t="s">
        <v>746</v>
      </c>
      <c r="S15" s="278" t="s">
        <v>746</v>
      </c>
      <c r="T15" s="278" t="s">
        <v>747</v>
      </c>
      <c r="U15" s="278" t="s">
        <v>747</v>
      </c>
      <c r="V15" s="278" t="s">
        <v>746</v>
      </c>
      <c r="W15" s="278" t="s">
        <v>746</v>
      </c>
      <c r="X15" s="278" t="s">
        <v>746</v>
      </c>
      <c r="Y15" s="278" t="s">
        <v>746</v>
      </c>
      <c r="Z15" s="278" t="s">
        <v>746</v>
      </c>
      <c r="AA15" s="278" t="s">
        <v>747</v>
      </c>
      <c r="AB15" s="278" t="s">
        <v>747</v>
      </c>
      <c r="AC15" s="278" t="s">
        <v>747</v>
      </c>
      <c r="AD15" s="278" t="s">
        <v>747</v>
      </c>
      <c r="AE15" s="278" t="s">
        <v>746</v>
      </c>
      <c r="AF15" s="278" t="s">
        <v>746</v>
      </c>
      <c r="AG15" s="278" t="s">
        <v>747</v>
      </c>
      <c r="AH15" s="278" t="s">
        <v>746</v>
      </c>
      <c r="AI15" s="278" t="s">
        <v>746</v>
      </c>
      <c r="AJ15" s="278" t="s">
        <v>746</v>
      </c>
      <c r="AK15" s="278" t="s">
        <v>746</v>
      </c>
      <c r="AL15" s="343" t="s">
        <v>746</v>
      </c>
      <c r="AM15" s="278" t="s">
        <v>747</v>
      </c>
      <c r="AN15" s="278" t="s">
        <v>747</v>
      </c>
      <c r="AO15" s="278" t="s">
        <v>747</v>
      </c>
      <c r="AP15" s="278" t="s">
        <v>746</v>
      </c>
      <c r="AQ15" s="278" t="s">
        <v>747</v>
      </c>
      <c r="AR15" s="278" t="s">
        <v>746</v>
      </c>
      <c r="AS15" s="278" t="s">
        <v>747</v>
      </c>
      <c r="AT15" s="278" t="s">
        <v>746</v>
      </c>
      <c r="AU15" s="278" t="s">
        <v>747</v>
      </c>
      <c r="AV15" s="278" t="s">
        <v>746</v>
      </c>
      <c r="AW15" s="278" t="s">
        <v>747</v>
      </c>
      <c r="AX15" s="278" t="s">
        <v>747</v>
      </c>
      <c r="AY15" s="278" t="s">
        <v>747</v>
      </c>
      <c r="AZ15" s="278" t="s">
        <v>747</v>
      </c>
      <c r="BA15" s="278" t="s">
        <v>747</v>
      </c>
      <c r="BB15" s="278" t="s">
        <v>747</v>
      </c>
      <c r="BC15" s="278" t="s">
        <v>746</v>
      </c>
      <c r="BD15" s="278" t="s">
        <v>747</v>
      </c>
      <c r="BE15" s="278" t="s">
        <v>747</v>
      </c>
      <c r="BF15" s="278" t="s">
        <v>747</v>
      </c>
      <c r="BG15" s="278" t="s">
        <v>746</v>
      </c>
      <c r="BH15" s="278" t="s">
        <v>747</v>
      </c>
      <c r="BI15" s="278" t="s">
        <v>746</v>
      </c>
      <c r="BJ15" s="278" t="s">
        <v>746</v>
      </c>
      <c r="BK15" s="278" t="s">
        <v>746</v>
      </c>
      <c r="BL15" s="352">
        <f t="shared" si="0"/>
        <v>34</v>
      </c>
      <c r="BM15" s="358">
        <f t="shared" si="1"/>
        <v>0.55737704918032782</v>
      </c>
      <c r="BN15" s="352">
        <f t="shared" si="2"/>
        <v>27</v>
      </c>
      <c r="BO15" s="358">
        <f t="shared" si="3"/>
        <v>0.44262295081967212</v>
      </c>
      <c r="BP15" s="359">
        <f t="shared" si="4"/>
        <v>1.2592592592592593</v>
      </c>
      <c r="BQ15" s="352">
        <f t="shared" si="5"/>
        <v>0</v>
      </c>
      <c r="BR15" s="358">
        <f t="shared" si="6"/>
        <v>0</v>
      </c>
      <c r="BS15" s="1"/>
    </row>
    <row r="16" spans="1:71">
      <c r="A16" s="168" t="s">
        <v>101</v>
      </c>
      <c r="B16" s="106" t="s">
        <v>102</v>
      </c>
      <c r="C16" s="278" t="s">
        <v>746</v>
      </c>
      <c r="D16" s="278" t="s">
        <v>746</v>
      </c>
      <c r="E16" s="278" t="s">
        <v>746</v>
      </c>
      <c r="F16" s="278" t="s">
        <v>746</v>
      </c>
      <c r="G16" s="278" t="s">
        <v>746</v>
      </c>
      <c r="H16" s="278" t="s">
        <v>746</v>
      </c>
      <c r="I16" s="278" t="s">
        <v>746</v>
      </c>
      <c r="J16" s="278" t="s">
        <v>747</v>
      </c>
      <c r="K16" s="278" t="s">
        <v>746</v>
      </c>
      <c r="L16" s="278" t="s">
        <v>746</v>
      </c>
      <c r="M16" s="278" t="s">
        <v>747</v>
      </c>
      <c r="N16" s="278" t="s">
        <v>747</v>
      </c>
      <c r="O16" s="278" t="s">
        <v>746</v>
      </c>
      <c r="P16" s="278" t="s">
        <v>746</v>
      </c>
      <c r="Q16" s="278" t="s">
        <v>747</v>
      </c>
      <c r="R16" s="278" t="s">
        <v>746</v>
      </c>
      <c r="S16" s="278" t="s">
        <v>746</v>
      </c>
      <c r="T16" s="278" t="s">
        <v>747</v>
      </c>
      <c r="U16" s="278" t="s">
        <v>747</v>
      </c>
      <c r="V16" s="278" t="s">
        <v>746</v>
      </c>
      <c r="W16" s="278" t="s">
        <v>746</v>
      </c>
      <c r="X16" s="278" t="s">
        <v>746</v>
      </c>
      <c r="Y16" s="278" t="s">
        <v>746</v>
      </c>
      <c r="Z16" s="278" t="s">
        <v>746</v>
      </c>
      <c r="AA16" s="278" t="s">
        <v>747</v>
      </c>
      <c r="AB16" s="278" t="s">
        <v>747</v>
      </c>
      <c r="AC16" s="278" t="s">
        <v>747</v>
      </c>
      <c r="AD16" s="278" t="s">
        <v>747</v>
      </c>
      <c r="AE16" s="278" t="s">
        <v>746</v>
      </c>
      <c r="AF16" s="278" t="s">
        <v>746</v>
      </c>
      <c r="AG16" s="278" t="s">
        <v>747</v>
      </c>
      <c r="AH16" s="278" t="s">
        <v>746</v>
      </c>
      <c r="AI16" s="278" t="s">
        <v>746</v>
      </c>
      <c r="AJ16" s="278" t="s">
        <v>746</v>
      </c>
      <c r="AK16" s="278" t="s">
        <v>746</v>
      </c>
      <c r="AL16" s="343" t="s">
        <v>746</v>
      </c>
      <c r="AM16" s="278" t="s">
        <v>747</v>
      </c>
      <c r="AN16" s="278" t="s">
        <v>747</v>
      </c>
      <c r="AO16" s="278" t="s">
        <v>747</v>
      </c>
      <c r="AP16" s="278" t="s">
        <v>746</v>
      </c>
      <c r="AQ16" s="278" t="s">
        <v>747</v>
      </c>
      <c r="AR16" s="278" t="s">
        <v>746</v>
      </c>
      <c r="AS16" s="278" t="s">
        <v>747</v>
      </c>
      <c r="AT16" s="278" t="s">
        <v>746</v>
      </c>
      <c r="AU16" s="278" t="s">
        <v>747</v>
      </c>
      <c r="AV16" s="278" t="s">
        <v>746</v>
      </c>
      <c r="AW16" s="278" t="s">
        <v>747</v>
      </c>
      <c r="AX16" s="278" t="s">
        <v>747</v>
      </c>
      <c r="AY16" s="278" t="s">
        <v>747</v>
      </c>
      <c r="AZ16" s="278" t="s">
        <v>747</v>
      </c>
      <c r="BA16" s="278" t="s">
        <v>747</v>
      </c>
      <c r="BB16" s="278" t="s">
        <v>747</v>
      </c>
      <c r="BC16" s="278" t="s">
        <v>746</v>
      </c>
      <c r="BD16" s="278" t="s">
        <v>747</v>
      </c>
      <c r="BE16" s="278" t="s">
        <v>747</v>
      </c>
      <c r="BF16" s="278" t="s">
        <v>747</v>
      </c>
      <c r="BG16" s="278" t="s">
        <v>746</v>
      </c>
      <c r="BH16" s="278" t="s">
        <v>747</v>
      </c>
      <c r="BI16" s="278" t="s">
        <v>746</v>
      </c>
      <c r="BJ16" s="278" t="s">
        <v>746</v>
      </c>
      <c r="BK16" s="278" t="s">
        <v>746</v>
      </c>
      <c r="BL16" s="352">
        <f t="shared" si="0"/>
        <v>34</v>
      </c>
      <c r="BM16" s="358">
        <f t="shared" si="1"/>
        <v>0.55737704918032782</v>
      </c>
      <c r="BN16" s="352">
        <f t="shared" si="2"/>
        <v>27</v>
      </c>
      <c r="BO16" s="358">
        <f t="shared" si="3"/>
        <v>0.44262295081967212</v>
      </c>
      <c r="BP16" s="359">
        <f t="shared" si="4"/>
        <v>1.2592592592592593</v>
      </c>
      <c r="BQ16" s="352">
        <f t="shared" si="5"/>
        <v>0</v>
      </c>
      <c r="BR16" s="358">
        <f t="shared" si="6"/>
        <v>0</v>
      </c>
      <c r="BS16" s="1"/>
    </row>
    <row r="17" spans="1:71">
      <c r="A17" s="168" t="s">
        <v>113</v>
      </c>
      <c r="B17" s="106" t="s">
        <v>114</v>
      </c>
      <c r="C17" s="278" t="s">
        <v>746</v>
      </c>
      <c r="D17" s="278" t="s">
        <v>746</v>
      </c>
      <c r="E17" s="278" t="s">
        <v>746</v>
      </c>
      <c r="F17" s="278" t="s">
        <v>746</v>
      </c>
      <c r="G17" s="278" t="s">
        <v>746</v>
      </c>
      <c r="H17" s="278" t="s">
        <v>746</v>
      </c>
      <c r="I17" s="278" t="s">
        <v>746</v>
      </c>
      <c r="J17" s="278" t="s">
        <v>747</v>
      </c>
      <c r="K17" s="278" t="s">
        <v>746</v>
      </c>
      <c r="L17" s="278" t="s">
        <v>746</v>
      </c>
      <c r="M17" s="278" t="s">
        <v>747</v>
      </c>
      <c r="N17" s="278" t="s">
        <v>747</v>
      </c>
      <c r="O17" s="278" t="s">
        <v>746</v>
      </c>
      <c r="P17" s="278" t="s">
        <v>746</v>
      </c>
      <c r="Q17" s="278" t="s">
        <v>747</v>
      </c>
      <c r="R17" s="278" t="s">
        <v>746</v>
      </c>
      <c r="S17" s="278" t="s">
        <v>746</v>
      </c>
      <c r="T17" s="278" t="s">
        <v>747</v>
      </c>
      <c r="U17" s="278" t="s">
        <v>747</v>
      </c>
      <c r="V17" s="278" t="s">
        <v>746</v>
      </c>
      <c r="W17" s="278" t="s">
        <v>746</v>
      </c>
      <c r="X17" s="278" t="s">
        <v>746</v>
      </c>
      <c r="Y17" s="278" t="s">
        <v>746</v>
      </c>
      <c r="Z17" s="278" t="s">
        <v>746</v>
      </c>
      <c r="AA17" s="278" t="s">
        <v>747</v>
      </c>
      <c r="AB17" s="278" t="s">
        <v>747</v>
      </c>
      <c r="AC17" s="278" t="s">
        <v>747</v>
      </c>
      <c r="AD17" s="278" t="s">
        <v>747</v>
      </c>
      <c r="AE17" s="278" t="s">
        <v>746</v>
      </c>
      <c r="AF17" s="278" t="s">
        <v>746</v>
      </c>
      <c r="AG17" s="278" t="s">
        <v>747</v>
      </c>
      <c r="AH17" s="278" t="s">
        <v>746</v>
      </c>
      <c r="AI17" s="278" t="s">
        <v>746</v>
      </c>
      <c r="AJ17" s="278" t="s">
        <v>746</v>
      </c>
      <c r="AK17" s="278" t="s">
        <v>746</v>
      </c>
      <c r="AL17" s="343" t="s">
        <v>746</v>
      </c>
      <c r="AM17" s="278" t="s">
        <v>747</v>
      </c>
      <c r="AN17" s="278" t="s">
        <v>747</v>
      </c>
      <c r="AO17" s="278" t="s">
        <v>747</v>
      </c>
      <c r="AP17" s="278" t="s">
        <v>746</v>
      </c>
      <c r="AQ17" s="278" t="s">
        <v>747</v>
      </c>
      <c r="AR17" s="278" t="s">
        <v>746</v>
      </c>
      <c r="AS17" s="278" t="s">
        <v>747</v>
      </c>
      <c r="AT17" s="278" t="s">
        <v>746</v>
      </c>
      <c r="AU17" s="278" t="s">
        <v>747</v>
      </c>
      <c r="AV17" s="278" t="s">
        <v>746</v>
      </c>
      <c r="AW17" s="278" t="s">
        <v>747</v>
      </c>
      <c r="AX17" s="278" t="s">
        <v>747</v>
      </c>
      <c r="AY17" s="278" t="s">
        <v>747</v>
      </c>
      <c r="AZ17" s="278" t="s">
        <v>747</v>
      </c>
      <c r="BA17" s="278" t="s">
        <v>747</v>
      </c>
      <c r="BB17" s="278" t="s">
        <v>747</v>
      </c>
      <c r="BC17" s="278" t="s">
        <v>746</v>
      </c>
      <c r="BD17" s="278" t="s">
        <v>747</v>
      </c>
      <c r="BE17" s="278" t="s">
        <v>747</v>
      </c>
      <c r="BF17" s="278" t="s">
        <v>747</v>
      </c>
      <c r="BG17" s="278" t="s">
        <v>746</v>
      </c>
      <c r="BH17" s="278" t="s">
        <v>747</v>
      </c>
      <c r="BI17" s="278" t="s">
        <v>746</v>
      </c>
      <c r="BJ17" s="278" t="s">
        <v>746</v>
      </c>
      <c r="BK17" s="278" t="s">
        <v>746</v>
      </c>
      <c r="BL17" s="352">
        <f t="shared" si="0"/>
        <v>34</v>
      </c>
      <c r="BM17" s="358">
        <f t="shared" si="1"/>
        <v>0.55737704918032782</v>
      </c>
      <c r="BN17" s="352">
        <f t="shared" si="2"/>
        <v>27</v>
      </c>
      <c r="BO17" s="358">
        <f t="shared" si="3"/>
        <v>0.44262295081967212</v>
      </c>
      <c r="BP17" s="359">
        <f t="shared" si="4"/>
        <v>1.2592592592592593</v>
      </c>
      <c r="BQ17" s="352">
        <f t="shared" si="5"/>
        <v>0</v>
      </c>
      <c r="BR17" s="358">
        <f t="shared" si="6"/>
        <v>0</v>
      </c>
      <c r="BS17" s="1"/>
    </row>
    <row r="18" spans="1:71">
      <c r="A18" s="168" t="s">
        <v>111</v>
      </c>
      <c r="B18" s="106" t="s">
        <v>112</v>
      </c>
      <c r="C18" s="278" t="s">
        <v>746</v>
      </c>
      <c r="D18" s="278" t="s">
        <v>746</v>
      </c>
      <c r="E18" s="278" t="s">
        <v>746</v>
      </c>
      <c r="F18" s="278" t="s">
        <v>746</v>
      </c>
      <c r="G18" s="278" t="s">
        <v>746</v>
      </c>
      <c r="H18" s="278" t="s">
        <v>746</v>
      </c>
      <c r="I18" s="278" t="s">
        <v>746</v>
      </c>
      <c r="J18" s="278" t="s">
        <v>747</v>
      </c>
      <c r="K18" s="278" t="s">
        <v>746</v>
      </c>
      <c r="L18" s="278" t="s">
        <v>356</v>
      </c>
      <c r="M18" s="278" t="s">
        <v>747</v>
      </c>
      <c r="N18" s="278" t="s">
        <v>747</v>
      </c>
      <c r="O18" s="278" t="s">
        <v>746</v>
      </c>
      <c r="P18" s="278" t="s">
        <v>356</v>
      </c>
      <c r="Q18" s="278" t="s">
        <v>747</v>
      </c>
      <c r="R18" s="278" t="s">
        <v>746</v>
      </c>
      <c r="S18" s="278" t="s">
        <v>746</v>
      </c>
      <c r="T18" s="278" t="s">
        <v>747</v>
      </c>
      <c r="U18" s="278" t="s">
        <v>747</v>
      </c>
      <c r="V18" s="278" t="s">
        <v>746</v>
      </c>
      <c r="W18" s="278" t="s">
        <v>746</v>
      </c>
      <c r="X18" s="278" t="s">
        <v>746</v>
      </c>
      <c r="Y18" s="278" t="s">
        <v>746</v>
      </c>
      <c r="Z18" s="278" t="s">
        <v>746</v>
      </c>
      <c r="AA18" s="278" t="s">
        <v>747</v>
      </c>
      <c r="AB18" s="278" t="s">
        <v>747</v>
      </c>
      <c r="AC18" s="278" t="s">
        <v>747</v>
      </c>
      <c r="AD18" s="278" t="s">
        <v>747</v>
      </c>
      <c r="AE18" s="278" t="s">
        <v>746</v>
      </c>
      <c r="AF18" s="278" t="s">
        <v>746</v>
      </c>
      <c r="AG18" s="278" t="s">
        <v>747</v>
      </c>
      <c r="AH18" s="278" t="s">
        <v>746</v>
      </c>
      <c r="AI18" s="278" t="s">
        <v>746</v>
      </c>
      <c r="AJ18" s="278" t="s">
        <v>746</v>
      </c>
      <c r="AK18" s="278" t="s">
        <v>746</v>
      </c>
      <c r="AL18" s="343" t="s">
        <v>746</v>
      </c>
      <c r="AM18" s="278" t="s">
        <v>747</v>
      </c>
      <c r="AN18" s="278" t="s">
        <v>747</v>
      </c>
      <c r="AO18" s="278" t="s">
        <v>747</v>
      </c>
      <c r="AP18" s="278" t="s">
        <v>746</v>
      </c>
      <c r="AQ18" s="278" t="s">
        <v>747</v>
      </c>
      <c r="AR18" s="278" t="s">
        <v>746</v>
      </c>
      <c r="AS18" s="278" t="s">
        <v>747</v>
      </c>
      <c r="AT18" s="278" t="s">
        <v>746</v>
      </c>
      <c r="AU18" s="278" t="s">
        <v>747</v>
      </c>
      <c r="AV18" s="278" t="s">
        <v>746</v>
      </c>
      <c r="AW18" s="278" t="s">
        <v>747</v>
      </c>
      <c r="AX18" s="278" t="s">
        <v>747</v>
      </c>
      <c r="AY18" s="278" t="s">
        <v>747</v>
      </c>
      <c r="AZ18" s="278" t="s">
        <v>747</v>
      </c>
      <c r="BA18" s="278" t="s">
        <v>747</v>
      </c>
      <c r="BB18" s="278" t="s">
        <v>747</v>
      </c>
      <c r="BC18" s="278" t="s">
        <v>746</v>
      </c>
      <c r="BD18" s="278" t="s">
        <v>747</v>
      </c>
      <c r="BE18" s="278" t="s">
        <v>747</v>
      </c>
      <c r="BF18" s="278" t="s">
        <v>747</v>
      </c>
      <c r="BG18" s="278" t="s">
        <v>746</v>
      </c>
      <c r="BH18" s="278" t="s">
        <v>747</v>
      </c>
      <c r="BI18" s="278" t="s">
        <v>746</v>
      </c>
      <c r="BJ18" s="278" t="s">
        <v>746</v>
      </c>
      <c r="BK18" s="278" t="s">
        <v>746</v>
      </c>
      <c r="BL18" s="352">
        <f t="shared" si="0"/>
        <v>32</v>
      </c>
      <c r="BM18" s="358">
        <f t="shared" si="1"/>
        <v>0.52459016393442626</v>
      </c>
      <c r="BN18" s="352">
        <f t="shared" si="2"/>
        <v>27</v>
      </c>
      <c r="BO18" s="358">
        <f t="shared" si="3"/>
        <v>0.44262295081967212</v>
      </c>
      <c r="BP18" s="359">
        <f t="shared" si="4"/>
        <v>1.1851851851851851</v>
      </c>
      <c r="BQ18" s="352">
        <f t="shared" si="5"/>
        <v>2</v>
      </c>
      <c r="BR18" s="358">
        <f t="shared" si="6"/>
        <v>3.2786885245901641E-2</v>
      </c>
      <c r="BS18" s="1"/>
    </row>
    <row r="19" spans="1:71">
      <c r="A19" s="168" t="s">
        <v>91</v>
      </c>
      <c r="B19" s="106" t="s">
        <v>92</v>
      </c>
      <c r="C19" s="278" t="s">
        <v>746</v>
      </c>
      <c r="D19" s="278" t="s">
        <v>746</v>
      </c>
      <c r="E19" s="278" t="s">
        <v>746</v>
      </c>
      <c r="F19" s="278" t="s">
        <v>746</v>
      </c>
      <c r="G19" s="278" t="s">
        <v>746</v>
      </c>
      <c r="H19" s="278" t="s">
        <v>746</v>
      </c>
      <c r="I19" s="278" t="s">
        <v>746</v>
      </c>
      <c r="J19" s="278" t="s">
        <v>747</v>
      </c>
      <c r="K19" s="278" t="s">
        <v>746</v>
      </c>
      <c r="L19" s="278" t="s">
        <v>746</v>
      </c>
      <c r="M19" s="278" t="s">
        <v>747</v>
      </c>
      <c r="N19" s="278" t="s">
        <v>747</v>
      </c>
      <c r="O19" s="278" t="s">
        <v>746</v>
      </c>
      <c r="P19" s="278" t="s">
        <v>746</v>
      </c>
      <c r="Q19" s="278" t="s">
        <v>747</v>
      </c>
      <c r="R19" s="278" t="s">
        <v>746</v>
      </c>
      <c r="S19" s="278" t="s">
        <v>746</v>
      </c>
      <c r="T19" s="278" t="s">
        <v>747</v>
      </c>
      <c r="U19" s="278" t="s">
        <v>747</v>
      </c>
      <c r="V19" s="278" t="s">
        <v>746</v>
      </c>
      <c r="W19" s="278" t="s">
        <v>746</v>
      </c>
      <c r="X19" s="278" t="s">
        <v>746</v>
      </c>
      <c r="Y19" s="278" t="s">
        <v>746</v>
      </c>
      <c r="Z19" s="278" t="s">
        <v>746</v>
      </c>
      <c r="AA19" s="278" t="s">
        <v>747</v>
      </c>
      <c r="AB19" s="278" t="s">
        <v>747</v>
      </c>
      <c r="AC19" s="278" t="s">
        <v>747</v>
      </c>
      <c r="AD19" s="278" t="s">
        <v>747</v>
      </c>
      <c r="AE19" s="278" t="s">
        <v>746</v>
      </c>
      <c r="AF19" s="278" t="s">
        <v>746</v>
      </c>
      <c r="AG19" s="278" t="s">
        <v>747</v>
      </c>
      <c r="AH19" s="278" t="s">
        <v>746</v>
      </c>
      <c r="AI19" s="278" t="s">
        <v>746</v>
      </c>
      <c r="AJ19" s="278" t="s">
        <v>746</v>
      </c>
      <c r="AK19" s="278" t="s">
        <v>746</v>
      </c>
      <c r="AL19" s="343" t="s">
        <v>746</v>
      </c>
      <c r="AM19" s="278" t="s">
        <v>747</v>
      </c>
      <c r="AN19" s="278" t="s">
        <v>747</v>
      </c>
      <c r="AO19" s="278" t="s">
        <v>747</v>
      </c>
      <c r="AP19" s="278" t="s">
        <v>746</v>
      </c>
      <c r="AQ19" s="278" t="s">
        <v>747</v>
      </c>
      <c r="AR19" s="278" t="s">
        <v>746</v>
      </c>
      <c r="AS19" s="278" t="s">
        <v>747</v>
      </c>
      <c r="AT19" s="278" t="s">
        <v>746</v>
      </c>
      <c r="AU19" s="278" t="s">
        <v>747</v>
      </c>
      <c r="AV19" s="278" t="s">
        <v>746</v>
      </c>
      <c r="AW19" s="278" t="s">
        <v>747</v>
      </c>
      <c r="AX19" s="278" t="s">
        <v>747</v>
      </c>
      <c r="AY19" s="278" t="s">
        <v>747</v>
      </c>
      <c r="AZ19" s="278" t="s">
        <v>747</v>
      </c>
      <c r="BA19" s="278" t="s">
        <v>747</v>
      </c>
      <c r="BB19" s="278" t="s">
        <v>747</v>
      </c>
      <c r="BC19" s="278" t="s">
        <v>746</v>
      </c>
      <c r="BD19" s="278" t="s">
        <v>747</v>
      </c>
      <c r="BE19" s="278" t="s">
        <v>747</v>
      </c>
      <c r="BF19" s="278" t="s">
        <v>747</v>
      </c>
      <c r="BG19" s="278" t="s">
        <v>746</v>
      </c>
      <c r="BH19" s="278" t="s">
        <v>747</v>
      </c>
      <c r="BI19" s="278" t="s">
        <v>746</v>
      </c>
      <c r="BJ19" s="278" t="s">
        <v>746</v>
      </c>
      <c r="BK19" s="278" t="s">
        <v>746</v>
      </c>
      <c r="BL19" s="352">
        <f t="shared" si="0"/>
        <v>34</v>
      </c>
      <c r="BM19" s="358">
        <f t="shared" si="1"/>
        <v>0.55737704918032782</v>
      </c>
      <c r="BN19" s="352">
        <f t="shared" si="2"/>
        <v>27</v>
      </c>
      <c r="BO19" s="358">
        <f t="shared" si="3"/>
        <v>0.44262295081967212</v>
      </c>
      <c r="BP19" s="359">
        <f t="shared" si="4"/>
        <v>1.2592592592592593</v>
      </c>
      <c r="BQ19" s="352">
        <f t="shared" si="5"/>
        <v>0</v>
      </c>
      <c r="BR19" s="358">
        <f t="shared" si="6"/>
        <v>0</v>
      </c>
      <c r="BS19" s="1"/>
    </row>
    <row r="20" spans="1:71">
      <c r="A20" s="168" t="s">
        <v>103</v>
      </c>
      <c r="B20" s="106" t="s">
        <v>104</v>
      </c>
      <c r="C20" s="278" t="s">
        <v>746</v>
      </c>
      <c r="D20" s="278" t="s">
        <v>746</v>
      </c>
      <c r="E20" s="278" t="s">
        <v>746</v>
      </c>
      <c r="F20" s="278" t="s">
        <v>746</v>
      </c>
      <c r="G20" s="278" t="s">
        <v>746</v>
      </c>
      <c r="H20" s="278" t="s">
        <v>746</v>
      </c>
      <c r="I20" s="278" t="s">
        <v>746</v>
      </c>
      <c r="J20" s="278" t="s">
        <v>747</v>
      </c>
      <c r="K20" s="278" t="s">
        <v>746</v>
      </c>
      <c r="L20" s="278" t="s">
        <v>746</v>
      </c>
      <c r="M20" s="278" t="s">
        <v>747</v>
      </c>
      <c r="N20" s="278" t="s">
        <v>747</v>
      </c>
      <c r="O20" s="278" t="s">
        <v>746</v>
      </c>
      <c r="P20" s="278" t="s">
        <v>746</v>
      </c>
      <c r="Q20" s="278" t="s">
        <v>747</v>
      </c>
      <c r="R20" s="278" t="s">
        <v>746</v>
      </c>
      <c r="S20" s="278" t="s">
        <v>746</v>
      </c>
      <c r="T20" s="278" t="s">
        <v>747</v>
      </c>
      <c r="U20" s="278" t="s">
        <v>747</v>
      </c>
      <c r="V20" s="278" t="s">
        <v>746</v>
      </c>
      <c r="W20" s="278" t="s">
        <v>746</v>
      </c>
      <c r="X20" s="278" t="s">
        <v>746</v>
      </c>
      <c r="Y20" s="278" t="s">
        <v>746</v>
      </c>
      <c r="Z20" s="278" t="s">
        <v>746</v>
      </c>
      <c r="AA20" s="278" t="s">
        <v>747</v>
      </c>
      <c r="AB20" s="278" t="s">
        <v>747</v>
      </c>
      <c r="AC20" s="278" t="s">
        <v>747</v>
      </c>
      <c r="AD20" s="278" t="s">
        <v>747</v>
      </c>
      <c r="AE20" s="278" t="s">
        <v>746</v>
      </c>
      <c r="AF20" s="278" t="s">
        <v>746</v>
      </c>
      <c r="AG20" s="278" t="s">
        <v>747</v>
      </c>
      <c r="AH20" s="278" t="s">
        <v>746</v>
      </c>
      <c r="AI20" s="278" t="s">
        <v>746</v>
      </c>
      <c r="AJ20" s="278" t="s">
        <v>746</v>
      </c>
      <c r="AK20" s="278" t="s">
        <v>746</v>
      </c>
      <c r="AL20" s="343" t="s">
        <v>746</v>
      </c>
      <c r="AM20" s="278" t="s">
        <v>747</v>
      </c>
      <c r="AN20" s="278" t="s">
        <v>747</v>
      </c>
      <c r="AO20" s="278" t="s">
        <v>747</v>
      </c>
      <c r="AP20" s="278" t="s">
        <v>746</v>
      </c>
      <c r="AQ20" s="278" t="s">
        <v>747</v>
      </c>
      <c r="AR20" s="278" t="s">
        <v>746</v>
      </c>
      <c r="AS20" s="278" t="s">
        <v>747</v>
      </c>
      <c r="AT20" s="278" t="s">
        <v>746</v>
      </c>
      <c r="AU20" s="278" t="s">
        <v>747</v>
      </c>
      <c r="AV20" s="278" t="s">
        <v>746</v>
      </c>
      <c r="AW20" s="278" t="s">
        <v>747</v>
      </c>
      <c r="AX20" s="278" t="s">
        <v>747</v>
      </c>
      <c r="AY20" s="278" t="s">
        <v>747</v>
      </c>
      <c r="AZ20" s="278" t="s">
        <v>747</v>
      </c>
      <c r="BA20" s="278" t="s">
        <v>747</v>
      </c>
      <c r="BB20" s="278" t="s">
        <v>747</v>
      </c>
      <c r="BC20" s="278" t="s">
        <v>746</v>
      </c>
      <c r="BD20" s="278" t="s">
        <v>747</v>
      </c>
      <c r="BE20" s="278" t="s">
        <v>747</v>
      </c>
      <c r="BF20" s="278" t="s">
        <v>747</v>
      </c>
      <c r="BG20" s="278" t="s">
        <v>746</v>
      </c>
      <c r="BH20" s="278" t="s">
        <v>747</v>
      </c>
      <c r="BI20" s="278" t="s">
        <v>746</v>
      </c>
      <c r="BJ20" s="278" t="s">
        <v>746</v>
      </c>
      <c r="BK20" s="278" t="s">
        <v>746</v>
      </c>
      <c r="BL20" s="352">
        <f t="shared" si="0"/>
        <v>34</v>
      </c>
      <c r="BM20" s="358">
        <f t="shared" si="1"/>
        <v>0.55737704918032782</v>
      </c>
      <c r="BN20" s="352">
        <f t="shared" si="2"/>
        <v>27</v>
      </c>
      <c r="BO20" s="358">
        <f t="shared" si="3"/>
        <v>0.44262295081967212</v>
      </c>
      <c r="BP20" s="359">
        <f t="shared" si="4"/>
        <v>1.2592592592592593</v>
      </c>
      <c r="BQ20" s="352">
        <f t="shared" si="5"/>
        <v>0</v>
      </c>
      <c r="BR20" s="358">
        <f t="shared" si="6"/>
        <v>0</v>
      </c>
      <c r="BS20" s="1"/>
    </row>
    <row r="21" spans="1:71" ht="15.75" customHeight="1">
      <c r="A21" s="170" t="s">
        <v>105</v>
      </c>
      <c r="B21" s="292" t="s">
        <v>106</v>
      </c>
      <c r="C21" s="307" t="s">
        <v>746</v>
      </c>
      <c r="D21" s="307" t="s">
        <v>746</v>
      </c>
      <c r="E21" s="307" t="s">
        <v>746</v>
      </c>
      <c r="F21" s="307" t="s">
        <v>746</v>
      </c>
      <c r="G21" s="307" t="s">
        <v>746</v>
      </c>
      <c r="H21" s="307" t="s">
        <v>746</v>
      </c>
      <c r="I21" s="307" t="s">
        <v>746</v>
      </c>
      <c r="J21" s="307" t="s">
        <v>747</v>
      </c>
      <c r="K21" s="307" t="s">
        <v>746</v>
      </c>
      <c r="L21" s="307" t="s">
        <v>746</v>
      </c>
      <c r="M21" s="307" t="s">
        <v>747</v>
      </c>
      <c r="N21" s="307" t="s">
        <v>747</v>
      </c>
      <c r="O21" s="307" t="s">
        <v>746</v>
      </c>
      <c r="P21" s="307" t="s">
        <v>746</v>
      </c>
      <c r="Q21" s="307" t="s">
        <v>747</v>
      </c>
      <c r="R21" s="307" t="s">
        <v>746</v>
      </c>
      <c r="S21" s="307" t="s">
        <v>746</v>
      </c>
      <c r="T21" s="307" t="s">
        <v>747</v>
      </c>
      <c r="U21" s="307" t="s">
        <v>747</v>
      </c>
      <c r="V21" s="307" t="s">
        <v>746</v>
      </c>
      <c r="W21" s="307" t="s">
        <v>746</v>
      </c>
      <c r="X21" s="307" t="s">
        <v>746</v>
      </c>
      <c r="Y21" s="307" t="s">
        <v>746</v>
      </c>
      <c r="Z21" s="307" t="s">
        <v>746</v>
      </c>
      <c r="AA21" s="307" t="s">
        <v>747</v>
      </c>
      <c r="AB21" s="307" t="s">
        <v>747</v>
      </c>
      <c r="AC21" s="307" t="s">
        <v>747</v>
      </c>
      <c r="AD21" s="307" t="s">
        <v>747</v>
      </c>
      <c r="AE21" s="307" t="s">
        <v>746</v>
      </c>
      <c r="AF21" s="307" t="s">
        <v>746</v>
      </c>
      <c r="AG21" s="307" t="s">
        <v>747</v>
      </c>
      <c r="AH21" s="307" t="s">
        <v>746</v>
      </c>
      <c r="AI21" s="307" t="s">
        <v>746</v>
      </c>
      <c r="AJ21" s="307" t="s">
        <v>746</v>
      </c>
      <c r="AK21" s="307" t="s">
        <v>746</v>
      </c>
      <c r="AL21" s="351" t="s">
        <v>746</v>
      </c>
      <c r="AM21" s="307" t="s">
        <v>747</v>
      </c>
      <c r="AN21" s="307" t="s">
        <v>747</v>
      </c>
      <c r="AO21" s="307" t="s">
        <v>747</v>
      </c>
      <c r="AP21" s="307" t="s">
        <v>746</v>
      </c>
      <c r="AQ21" s="307" t="s">
        <v>747</v>
      </c>
      <c r="AR21" s="307" t="s">
        <v>746</v>
      </c>
      <c r="AS21" s="307" t="s">
        <v>747</v>
      </c>
      <c r="AT21" s="307" t="s">
        <v>746</v>
      </c>
      <c r="AU21" s="307" t="s">
        <v>747</v>
      </c>
      <c r="AV21" s="307" t="s">
        <v>746</v>
      </c>
      <c r="AW21" s="307" t="s">
        <v>747</v>
      </c>
      <c r="AX21" s="307" t="s">
        <v>747</v>
      </c>
      <c r="AY21" s="307" t="s">
        <v>747</v>
      </c>
      <c r="AZ21" s="307" t="s">
        <v>747</v>
      </c>
      <c r="BA21" s="307" t="s">
        <v>747</v>
      </c>
      <c r="BB21" s="307" t="s">
        <v>747</v>
      </c>
      <c r="BC21" s="307" t="s">
        <v>746</v>
      </c>
      <c r="BD21" s="307" t="s">
        <v>747</v>
      </c>
      <c r="BE21" s="307" t="s">
        <v>747</v>
      </c>
      <c r="BF21" s="307" t="s">
        <v>747</v>
      </c>
      <c r="BG21" s="307" t="s">
        <v>746</v>
      </c>
      <c r="BH21" s="307" t="s">
        <v>747</v>
      </c>
      <c r="BI21" s="307" t="s">
        <v>746</v>
      </c>
      <c r="BJ21" s="307" t="s">
        <v>746</v>
      </c>
      <c r="BK21" s="307" t="s">
        <v>746</v>
      </c>
      <c r="BL21" s="360">
        <f t="shared" si="0"/>
        <v>34</v>
      </c>
      <c r="BM21" s="361">
        <f t="shared" si="1"/>
        <v>0.55737704918032782</v>
      </c>
      <c r="BN21" s="360">
        <f t="shared" si="2"/>
        <v>27</v>
      </c>
      <c r="BO21" s="361">
        <f t="shared" si="3"/>
        <v>0.44262295081967212</v>
      </c>
      <c r="BP21" s="362">
        <f t="shared" si="4"/>
        <v>1.2592592592592593</v>
      </c>
      <c r="BQ21" s="360">
        <f t="shared" si="5"/>
        <v>0</v>
      </c>
      <c r="BR21" s="361">
        <f t="shared" si="6"/>
        <v>0</v>
      </c>
      <c r="BS21" s="1"/>
    </row>
    <row r="22" spans="1:71" ht="15.75" customHeight="1">
      <c r="A22" s="168" t="s">
        <v>124</v>
      </c>
      <c r="B22" s="106" t="s">
        <v>125</v>
      </c>
      <c r="C22" s="278" t="s">
        <v>746</v>
      </c>
      <c r="D22" s="278" t="s">
        <v>746</v>
      </c>
      <c r="E22" s="278" t="s">
        <v>746</v>
      </c>
      <c r="F22" s="278" t="s">
        <v>746</v>
      </c>
      <c r="G22" s="278" t="s">
        <v>746</v>
      </c>
      <c r="H22" s="278" t="s">
        <v>746</v>
      </c>
      <c r="I22" s="278" t="s">
        <v>746</v>
      </c>
      <c r="J22" s="278" t="s">
        <v>747</v>
      </c>
      <c r="K22" s="278" t="s">
        <v>746</v>
      </c>
      <c r="L22" s="278" t="s">
        <v>746</v>
      </c>
      <c r="M22" s="278" t="s">
        <v>747</v>
      </c>
      <c r="N22" s="278" t="s">
        <v>747</v>
      </c>
      <c r="O22" s="278" t="s">
        <v>746</v>
      </c>
      <c r="P22" s="278" t="s">
        <v>746</v>
      </c>
      <c r="Q22" s="278" t="s">
        <v>747</v>
      </c>
      <c r="R22" s="278" t="s">
        <v>746</v>
      </c>
      <c r="S22" s="278" t="s">
        <v>746</v>
      </c>
      <c r="T22" s="278" t="s">
        <v>746</v>
      </c>
      <c r="U22" s="278" t="s">
        <v>746</v>
      </c>
      <c r="V22" s="278" t="s">
        <v>746</v>
      </c>
      <c r="W22" s="278" t="s">
        <v>746</v>
      </c>
      <c r="X22" s="278" t="s">
        <v>746</v>
      </c>
      <c r="Y22" s="278" t="s">
        <v>746</v>
      </c>
      <c r="Z22" s="278" t="s">
        <v>747</v>
      </c>
      <c r="AA22" s="278" t="s">
        <v>747</v>
      </c>
      <c r="AB22" s="278" t="s">
        <v>747</v>
      </c>
      <c r="AC22" s="278" t="s">
        <v>747</v>
      </c>
      <c r="AD22" s="278" t="s">
        <v>747</v>
      </c>
      <c r="AE22" s="278" t="s">
        <v>747</v>
      </c>
      <c r="AF22" s="278"/>
      <c r="AG22" s="278" t="s">
        <v>747</v>
      </c>
      <c r="AH22" s="278" t="s">
        <v>746</v>
      </c>
      <c r="AI22" s="278" t="s">
        <v>746</v>
      </c>
      <c r="AJ22" s="278" t="s">
        <v>746</v>
      </c>
      <c r="AK22" s="278" t="s">
        <v>746</v>
      </c>
      <c r="AL22" s="343" t="s">
        <v>356</v>
      </c>
      <c r="AM22" s="278" t="s">
        <v>747</v>
      </c>
      <c r="AN22" s="278" t="s">
        <v>747</v>
      </c>
      <c r="AO22" s="278" t="s">
        <v>747</v>
      </c>
      <c r="AP22" s="278" t="s">
        <v>746</v>
      </c>
      <c r="AQ22" s="278" t="s">
        <v>746</v>
      </c>
      <c r="AR22" s="278" t="s">
        <v>747</v>
      </c>
      <c r="AS22" s="278" t="s">
        <v>747</v>
      </c>
      <c r="AT22" s="278" t="s">
        <v>746</v>
      </c>
      <c r="AU22" s="278" t="s">
        <v>747</v>
      </c>
      <c r="AV22" s="278" t="s">
        <v>746</v>
      </c>
      <c r="AW22" s="278" t="s">
        <v>747</v>
      </c>
      <c r="AX22" s="278" t="s">
        <v>747</v>
      </c>
      <c r="AY22" s="278" t="s">
        <v>747</v>
      </c>
      <c r="AZ22" s="278" t="s">
        <v>747</v>
      </c>
      <c r="BA22" s="278" t="s">
        <v>747</v>
      </c>
      <c r="BB22" s="278" t="s">
        <v>747</v>
      </c>
      <c r="BC22" s="278" t="s">
        <v>747</v>
      </c>
      <c r="BD22" s="278" t="s">
        <v>747</v>
      </c>
      <c r="BE22" s="278" t="s">
        <v>746</v>
      </c>
      <c r="BF22" s="278" t="s">
        <v>746</v>
      </c>
      <c r="BG22" s="278" t="s">
        <v>746</v>
      </c>
      <c r="BH22" s="278" t="s">
        <v>747</v>
      </c>
      <c r="BI22" s="278" t="s">
        <v>746</v>
      </c>
      <c r="BJ22" s="278" t="s">
        <v>746</v>
      </c>
      <c r="BK22" s="278" t="s">
        <v>746</v>
      </c>
      <c r="BL22" s="352">
        <f t="shared" si="0"/>
        <v>33</v>
      </c>
      <c r="BM22" s="358">
        <f t="shared" si="1"/>
        <v>0.55000000000000004</v>
      </c>
      <c r="BN22" s="352">
        <f t="shared" si="2"/>
        <v>26</v>
      </c>
      <c r="BO22" s="358">
        <f t="shared" si="3"/>
        <v>0.43333333333333335</v>
      </c>
      <c r="BP22" s="359">
        <f t="shared" si="4"/>
        <v>1.2692307692307692</v>
      </c>
      <c r="BQ22" s="352">
        <f t="shared" si="5"/>
        <v>1</v>
      </c>
      <c r="BR22" s="358">
        <f t="shared" si="6"/>
        <v>1.6666666666666666E-2</v>
      </c>
      <c r="BS22" s="1"/>
    </row>
    <row r="23" spans="1:71" ht="15.75" customHeight="1">
      <c r="A23" s="168" t="s">
        <v>136</v>
      </c>
      <c r="B23" s="106" t="s">
        <v>137</v>
      </c>
      <c r="C23" s="278" t="s">
        <v>746</v>
      </c>
      <c r="D23" s="278" t="s">
        <v>746</v>
      </c>
      <c r="E23" s="278" t="s">
        <v>746</v>
      </c>
      <c r="F23" s="278" t="s">
        <v>746</v>
      </c>
      <c r="G23" s="278" t="s">
        <v>746</v>
      </c>
      <c r="H23" s="278" t="s">
        <v>746</v>
      </c>
      <c r="I23" s="278" t="s">
        <v>746</v>
      </c>
      <c r="J23" s="278" t="s">
        <v>747</v>
      </c>
      <c r="K23" s="278" t="s">
        <v>746</v>
      </c>
      <c r="L23" s="278" t="s">
        <v>746</v>
      </c>
      <c r="M23" s="278" t="s">
        <v>747</v>
      </c>
      <c r="N23" s="278" t="s">
        <v>747</v>
      </c>
      <c r="O23" s="278" t="s">
        <v>746</v>
      </c>
      <c r="P23" s="278" t="s">
        <v>746</v>
      </c>
      <c r="Q23" s="278" t="s">
        <v>747</v>
      </c>
      <c r="R23" s="278" t="s">
        <v>746</v>
      </c>
      <c r="S23" s="278" t="s">
        <v>746</v>
      </c>
      <c r="T23" s="278" t="s">
        <v>746</v>
      </c>
      <c r="U23" s="278" t="s">
        <v>746</v>
      </c>
      <c r="V23" s="278" t="s">
        <v>746</v>
      </c>
      <c r="W23" s="278" t="s">
        <v>746</v>
      </c>
      <c r="X23" s="278" t="s">
        <v>746</v>
      </c>
      <c r="Y23" s="278" t="s">
        <v>746</v>
      </c>
      <c r="Z23" s="278" t="s">
        <v>747</v>
      </c>
      <c r="AA23" s="278" t="s">
        <v>747</v>
      </c>
      <c r="AB23" s="278" t="s">
        <v>747</v>
      </c>
      <c r="AC23" s="278" t="s">
        <v>747</v>
      </c>
      <c r="AD23" s="278" t="s">
        <v>747</v>
      </c>
      <c r="AE23" s="278" t="s">
        <v>747</v>
      </c>
      <c r="AF23" s="278"/>
      <c r="AG23" s="278" t="s">
        <v>747</v>
      </c>
      <c r="AH23" s="278" t="s">
        <v>746</v>
      </c>
      <c r="AI23" s="278" t="s">
        <v>746</v>
      </c>
      <c r="AJ23" s="278" t="s">
        <v>746</v>
      </c>
      <c r="AK23" s="278" t="s">
        <v>746</v>
      </c>
      <c r="AL23" s="343" t="s">
        <v>356</v>
      </c>
      <c r="AM23" s="278" t="s">
        <v>747</v>
      </c>
      <c r="AN23" s="278" t="s">
        <v>747</v>
      </c>
      <c r="AO23" s="278" t="s">
        <v>747</v>
      </c>
      <c r="AP23" s="278" t="s">
        <v>746</v>
      </c>
      <c r="AQ23" s="278" t="s">
        <v>746</v>
      </c>
      <c r="AR23" s="278" t="s">
        <v>747</v>
      </c>
      <c r="AS23" s="278" t="s">
        <v>747</v>
      </c>
      <c r="AT23" s="278" t="s">
        <v>746</v>
      </c>
      <c r="AU23" s="278" t="s">
        <v>747</v>
      </c>
      <c r="AV23" s="278" t="s">
        <v>746</v>
      </c>
      <c r="AW23" s="278" t="s">
        <v>747</v>
      </c>
      <c r="AX23" s="278" t="s">
        <v>747</v>
      </c>
      <c r="AY23" s="278" t="s">
        <v>747</v>
      </c>
      <c r="AZ23" s="278" t="s">
        <v>747</v>
      </c>
      <c r="BA23" s="278" t="s">
        <v>747</v>
      </c>
      <c r="BB23" s="278" t="s">
        <v>747</v>
      </c>
      <c r="BC23" s="278" t="s">
        <v>747</v>
      </c>
      <c r="BD23" s="278" t="s">
        <v>747</v>
      </c>
      <c r="BE23" s="278" t="s">
        <v>746</v>
      </c>
      <c r="BF23" s="278" t="s">
        <v>746</v>
      </c>
      <c r="BG23" s="278" t="s">
        <v>746</v>
      </c>
      <c r="BH23" s="278" t="s">
        <v>747</v>
      </c>
      <c r="BI23" s="278" t="s">
        <v>746</v>
      </c>
      <c r="BJ23" s="278" t="s">
        <v>746</v>
      </c>
      <c r="BK23" s="278" t="s">
        <v>746</v>
      </c>
      <c r="BL23" s="352">
        <f t="shared" si="0"/>
        <v>33</v>
      </c>
      <c r="BM23" s="358">
        <f t="shared" si="1"/>
        <v>0.55000000000000004</v>
      </c>
      <c r="BN23" s="352">
        <f t="shared" si="2"/>
        <v>26</v>
      </c>
      <c r="BO23" s="358">
        <f t="shared" si="3"/>
        <v>0.43333333333333335</v>
      </c>
      <c r="BP23" s="359">
        <f t="shared" si="4"/>
        <v>1.2692307692307692</v>
      </c>
      <c r="BQ23" s="352">
        <f t="shared" si="5"/>
        <v>1</v>
      </c>
      <c r="BR23" s="358">
        <f t="shared" si="6"/>
        <v>1.6666666666666666E-2</v>
      </c>
      <c r="BS23" s="1"/>
    </row>
    <row r="24" spans="1:71" ht="15.75" customHeight="1">
      <c r="A24" s="168" t="s">
        <v>122</v>
      </c>
      <c r="B24" s="106" t="s">
        <v>123</v>
      </c>
      <c r="C24" s="278" t="s">
        <v>746</v>
      </c>
      <c r="D24" s="278" t="s">
        <v>746</v>
      </c>
      <c r="E24" s="278" t="s">
        <v>746</v>
      </c>
      <c r="F24" s="278" t="s">
        <v>746</v>
      </c>
      <c r="G24" s="278" t="s">
        <v>746</v>
      </c>
      <c r="H24" s="278" t="s">
        <v>746</v>
      </c>
      <c r="I24" s="278" t="s">
        <v>746</v>
      </c>
      <c r="J24" s="278" t="s">
        <v>747</v>
      </c>
      <c r="K24" s="278" t="s">
        <v>746</v>
      </c>
      <c r="L24" s="278" t="s">
        <v>746</v>
      </c>
      <c r="M24" s="278" t="s">
        <v>747</v>
      </c>
      <c r="N24" s="278" t="s">
        <v>747</v>
      </c>
      <c r="O24" s="278" t="s">
        <v>746</v>
      </c>
      <c r="P24" s="278" t="s">
        <v>746</v>
      </c>
      <c r="Q24" s="278" t="s">
        <v>747</v>
      </c>
      <c r="R24" s="278" t="s">
        <v>746</v>
      </c>
      <c r="S24" s="278" t="s">
        <v>746</v>
      </c>
      <c r="T24" s="278" t="s">
        <v>746</v>
      </c>
      <c r="U24" s="278" t="s">
        <v>746</v>
      </c>
      <c r="V24" s="278" t="s">
        <v>746</v>
      </c>
      <c r="W24" s="278" t="s">
        <v>746</v>
      </c>
      <c r="X24" s="278" t="s">
        <v>746</v>
      </c>
      <c r="Y24" s="278" t="s">
        <v>746</v>
      </c>
      <c r="Z24" s="278" t="s">
        <v>747</v>
      </c>
      <c r="AA24" s="278" t="s">
        <v>747</v>
      </c>
      <c r="AB24" s="278" t="s">
        <v>747</v>
      </c>
      <c r="AC24" s="278" t="s">
        <v>747</v>
      </c>
      <c r="AD24" s="278" t="s">
        <v>747</v>
      </c>
      <c r="AE24" s="278" t="s">
        <v>747</v>
      </c>
      <c r="AF24" s="278"/>
      <c r="AG24" s="278" t="s">
        <v>747</v>
      </c>
      <c r="AH24" s="278" t="s">
        <v>746</v>
      </c>
      <c r="AI24" s="278" t="s">
        <v>746</v>
      </c>
      <c r="AJ24" s="278" t="s">
        <v>746</v>
      </c>
      <c r="AK24" s="278" t="s">
        <v>746</v>
      </c>
      <c r="AL24" s="343" t="s">
        <v>356</v>
      </c>
      <c r="AM24" s="278" t="s">
        <v>747</v>
      </c>
      <c r="AN24" s="278" t="s">
        <v>747</v>
      </c>
      <c r="AO24" s="278" t="s">
        <v>747</v>
      </c>
      <c r="AP24" s="278" t="s">
        <v>746</v>
      </c>
      <c r="AQ24" s="278" t="s">
        <v>746</v>
      </c>
      <c r="AR24" s="278" t="s">
        <v>747</v>
      </c>
      <c r="AS24" s="278" t="s">
        <v>747</v>
      </c>
      <c r="AT24" s="278" t="s">
        <v>746</v>
      </c>
      <c r="AU24" s="278" t="s">
        <v>747</v>
      </c>
      <c r="AV24" s="278" t="s">
        <v>746</v>
      </c>
      <c r="AW24" s="278" t="s">
        <v>747</v>
      </c>
      <c r="AX24" s="278" t="s">
        <v>747</v>
      </c>
      <c r="AY24" s="278" t="s">
        <v>747</v>
      </c>
      <c r="AZ24" s="278" t="s">
        <v>747</v>
      </c>
      <c r="BA24" s="278" t="s">
        <v>747</v>
      </c>
      <c r="BB24" s="278" t="s">
        <v>747</v>
      </c>
      <c r="BC24" s="278" t="s">
        <v>747</v>
      </c>
      <c r="BD24" s="278" t="s">
        <v>747</v>
      </c>
      <c r="BE24" s="278" t="s">
        <v>746</v>
      </c>
      <c r="BF24" s="278" t="s">
        <v>746</v>
      </c>
      <c r="BG24" s="278" t="s">
        <v>746</v>
      </c>
      <c r="BH24" s="278" t="s">
        <v>747</v>
      </c>
      <c r="BI24" s="278" t="s">
        <v>746</v>
      </c>
      <c r="BJ24" s="278" t="s">
        <v>746</v>
      </c>
      <c r="BK24" s="278" t="s">
        <v>746</v>
      </c>
      <c r="BL24" s="352">
        <f t="shared" si="0"/>
        <v>33</v>
      </c>
      <c r="BM24" s="358">
        <f t="shared" si="1"/>
        <v>0.55000000000000004</v>
      </c>
      <c r="BN24" s="352">
        <f t="shared" si="2"/>
        <v>26</v>
      </c>
      <c r="BO24" s="358">
        <f t="shared" si="3"/>
        <v>0.43333333333333335</v>
      </c>
      <c r="BP24" s="359">
        <f t="shared" si="4"/>
        <v>1.2692307692307692</v>
      </c>
      <c r="BQ24" s="352">
        <f t="shared" si="5"/>
        <v>1</v>
      </c>
      <c r="BR24" s="358">
        <f t="shared" si="6"/>
        <v>1.6666666666666666E-2</v>
      </c>
      <c r="BS24" s="1"/>
    </row>
    <row r="25" spans="1:71" ht="15.75" customHeight="1">
      <c r="A25" s="168" t="s">
        <v>126</v>
      </c>
      <c r="B25" s="106" t="s">
        <v>127</v>
      </c>
      <c r="C25" s="278" t="s">
        <v>746</v>
      </c>
      <c r="D25" s="278" t="s">
        <v>746</v>
      </c>
      <c r="E25" s="278" t="s">
        <v>746</v>
      </c>
      <c r="F25" s="278" t="s">
        <v>746</v>
      </c>
      <c r="G25" s="278" t="s">
        <v>746</v>
      </c>
      <c r="H25" s="278" t="s">
        <v>746</v>
      </c>
      <c r="I25" s="278" t="s">
        <v>746</v>
      </c>
      <c r="J25" s="278" t="s">
        <v>747</v>
      </c>
      <c r="K25" s="278" t="s">
        <v>746</v>
      </c>
      <c r="L25" s="278" t="s">
        <v>746</v>
      </c>
      <c r="M25" s="278" t="s">
        <v>747</v>
      </c>
      <c r="N25" s="278" t="s">
        <v>747</v>
      </c>
      <c r="O25" s="278" t="s">
        <v>746</v>
      </c>
      <c r="P25" s="278" t="s">
        <v>746</v>
      </c>
      <c r="Q25" s="278" t="s">
        <v>747</v>
      </c>
      <c r="R25" s="278" t="s">
        <v>746</v>
      </c>
      <c r="S25" s="278" t="s">
        <v>746</v>
      </c>
      <c r="T25" s="278" t="s">
        <v>746</v>
      </c>
      <c r="U25" s="278" t="s">
        <v>746</v>
      </c>
      <c r="V25" s="278" t="s">
        <v>746</v>
      </c>
      <c r="W25" s="278" t="s">
        <v>746</v>
      </c>
      <c r="X25" s="278" t="s">
        <v>746</v>
      </c>
      <c r="Y25" s="278" t="s">
        <v>746</v>
      </c>
      <c r="Z25" s="278" t="s">
        <v>747</v>
      </c>
      <c r="AA25" s="278" t="s">
        <v>747</v>
      </c>
      <c r="AB25" s="278" t="s">
        <v>747</v>
      </c>
      <c r="AC25" s="278" t="s">
        <v>747</v>
      </c>
      <c r="AD25" s="278" t="s">
        <v>747</v>
      </c>
      <c r="AE25" s="278" t="s">
        <v>747</v>
      </c>
      <c r="AF25" s="278"/>
      <c r="AG25" s="278" t="s">
        <v>747</v>
      </c>
      <c r="AH25" s="278" t="s">
        <v>746</v>
      </c>
      <c r="AI25" s="278" t="s">
        <v>746</v>
      </c>
      <c r="AJ25" s="278" t="s">
        <v>746</v>
      </c>
      <c r="AK25" s="278" t="s">
        <v>746</v>
      </c>
      <c r="AL25" s="343" t="s">
        <v>356</v>
      </c>
      <c r="AM25" s="278" t="s">
        <v>747</v>
      </c>
      <c r="AN25" s="278" t="s">
        <v>747</v>
      </c>
      <c r="AO25" s="278" t="s">
        <v>747</v>
      </c>
      <c r="AP25" s="278" t="s">
        <v>746</v>
      </c>
      <c r="AQ25" s="278" t="s">
        <v>746</v>
      </c>
      <c r="AR25" s="278" t="s">
        <v>747</v>
      </c>
      <c r="AS25" s="278" t="s">
        <v>747</v>
      </c>
      <c r="AT25" s="278" t="s">
        <v>746</v>
      </c>
      <c r="AU25" s="278" t="s">
        <v>747</v>
      </c>
      <c r="AV25" s="278" t="s">
        <v>746</v>
      </c>
      <c r="AW25" s="278" t="s">
        <v>747</v>
      </c>
      <c r="AX25" s="278" t="s">
        <v>747</v>
      </c>
      <c r="AY25" s="278" t="s">
        <v>747</v>
      </c>
      <c r="AZ25" s="278" t="s">
        <v>747</v>
      </c>
      <c r="BA25" s="278" t="s">
        <v>747</v>
      </c>
      <c r="BB25" s="278" t="s">
        <v>747</v>
      </c>
      <c r="BC25" s="278" t="s">
        <v>747</v>
      </c>
      <c r="BD25" s="278" t="s">
        <v>747</v>
      </c>
      <c r="BE25" s="278" t="s">
        <v>746</v>
      </c>
      <c r="BF25" s="278" t="s">
        <v>746</v>
      </c>
      <c r="BG25" s="278" t="s">
        <v>746</v>
      </c>
      <c r="BH25" s="278" t="s">
        <v>747</v>
      </c>
      <c r="BI25" s="278" t="s">
        <v>746</v>
      </c>
      <c r="BJ25" s="278" t="s">
        <v>746</v>
      </c>
      <c r="BK25" s="278" t="s">
        <v>746</v>
      </c>
      <c r="BL25" s="352">
        <f t="shared" si="0"/>
        <v>33</v>
      </c>
      <c r="BM25" s="358">
        <f t="shared" si="1"/>
        <v>0.55000000000000004</v>
      </c>
      <c r="BN25" s="352">
        <f t="shared" si="2"/>
        <v>26</v>
      </c>
      <c r="BO25" s="358">
        <f t="shared" si="3"/>
        <v>0.43333333333333335</v>
      </c>
      <c r="BP25" s="359">
        <f t="shared" si="4"/>
        <v>1.2692307692307692</v>
      </c>
      <c r="BQ25" s="352">
        <f t="shared" si="5"/>
        <v>1</v>
      </c>
      <c r="BR25" s="358">
        <f t="shared" si="6"/>
        <v>1.6666666666666666E-2</v>
      </c>
      <c r="BS25" s="1"/>
    </row>
    <row r="26" spans="1:71" ht="15.75" customHeight="1">
      <c r="A26" s="168" t="s">
        <v>120</v>
      </c>
      <c r="B26" s="106" t="s">
        <v>121</v>
      </c>
      <c r="C26" s="278" t="s">
        <v>746</v>
      </c>
      <c r="D26" s="278" t="s">
        <v>746</v>
      </c>
      <c r="E26" s="278" t="s">
        <v>746</v>
      </c>
      <c r="F26" s="278" t="s">
        <v>746</v>
      </c>
      <c r="G26" s="278" t="s">
        <v>746</v>
      </c>
      <c r="H26" s="278" t="s">
        <v>746</v>
      </c>
      <c r="I26" s="278" t="s">
        <v>746</v>
      </c>
      <c r="J26" s="278" t="s">
        <v>747</v>
      </c>
      <c r="K26" s="278" t="s">
        <v>746</v>
      </c>
      <c r="L26" s="278" t="s">
        <v>746</v>
      </c>
      <c r="M26" s="278" t="s">
        <v>747</v>
      </c>
      <c r="N26" s="278" t="s">
        <v>747</v>
      </c>
      <c r="O26" s="278" t="s">
        <v>746</v>
      </c>
      <c r="P26" s="278" t="s">
        <v>746</v>
      </c>
      <c r="Q26" s="278" t="s">
        <v>747</v>
      </c>
      <c r="R26" s="278" t="s">
        <v>746</v>
      </c>
      <c r="S26" s="278" t="s">
        <v>746</v>
      </c>
      <c r="T26" s="278" t="s">
        <v>746</v>
      </c>
      <c r="U26" s="278" t="s">
        <v>746</v>
      </c>
      <c r="V26" s="278" t="s">
        <v>746</v>
      </c>
      <c r="W26" s="278" t="s">
        <v>746</v>
      </c>
      <c r="X26" s="278" t="s">
        <v>746</v>
      </c>
      <c r="Y26" s="278" t="s">
        <v>746</v>
      </c>
      <c r="Z26" s="278" t="s">
        <v>747</v>
      </c>
      <c r="AA26" s="278" t="s">
        <v>747</v>
      </c>
      <c r="AB26" s="278" t="s">
        <v>747</v>
      </c>
      <c r="AC26" s="278" t="s">
        <v>747</v>
      </c>
      <c r="AD26" s="278" t="s">
        <v>747</v>
      </c>
      <c r="AE26" s="278" t="s">
        <v>747</v>
      </c>
      <c r="AF26" s="278"/>
      <c r="AG26" s="278" t="s">
        <v>747</v>
      </c>
      <c r="AH26" s="278" t="s">
        <v>746</v>
      </c>
      <c r="AI26" s="278" t="s">
        <v>746</v>
      </c>
      <c r="AJ26" s="278" t="s">
        <v>746</v>
      </c>
      <c r="AK26" s="278" t="s">
        <v>746</v>
      </c>
      <c r="AL26" s="343" t="s">
        <v>356</v>
      </c>
      <c r="AM26" s="278" t="s">
        <v>747</v>
      </c>
      <c r="AN26" s="278" t="s">
        <v>747</v>
      </c>
      <c r="AO26" s="278" t="s">
        <v>747</v>
      </c>
      <c r="AP26" s="278" t="s">
        <v>746</v>
      </c>
      <c r="AQ26" s="278" t="s">
        <v>746</v>
      </c>
      <c r="AR26" s="278" t="s">
        <v>747</v>
      </c>
      <c r="AS26" s="278" t="s">
        <v>747</v>
      </c>
      <c r="AT26" s="278" t="s">
        <v>746</v>
      </c>
      <c r="AU26" s="278" t="s">
        <v>747</v>
      </c>
      <c r="AV26" s="278" t="s">
        <v>746</v>
      </c>
      <c r="AW26" s="278" t="s">
        <v>747</v>
      </c>
      <c r="AX26" s="278" t="s">
        <v>747</v>
      </c>
      <c r="AY26" s="278" t="s">
        <v>747</v>
      </c>
      <c r="AZ26" s="278" t="s">
        <v>747</v>
      </c>
      <c r="BA26" s="278" t="s">
        <v>747</v>
      </c>
      <c r="BB26" s="278" t="s">
        <v>747</v>
      </c>
      <c r="BC26" s="278" t="s">
        <v>747</v>
      </c>
      <c r="BD26" s="278" t="s">
        <v>747</v>
      </c>
      <c r="BE26" s="278" t="s">
        <v>746</v>
      </c>
      <c r="BF26" s="278" t="s">
        <v>746</v>
      </c>
      <c r="BG26" s="278" t="s">
        <v>746</v>
      </c>
      <c r="BH26" s="278" t="s">
        <v>747</v>
      </c>
      <c r="BI26" s="278" t="s">
        <v>746</v>
      </c>
      <c r="BJ26" s="278" t="s">
        <v>746</v>
      </c>
      <c r="BK26" s="278" t="s">
        <v>746</v>
      </c>
      <c r="BL26" s="352">
        <f t="shared" si="0"/>
        <v>33</v>
      </c>
      <c r="BM26" s="358">
        <f t="shared" si="1"/>
        <v>0.55000000000000004</v>
      </c>
      <c r="BN26" s="352">
        <f t="shared" si="2"/>
        <v>26</v>
      </c>
      <c r="BO26" s="358">
        <f t="shared" si="3"/>
        <v>0.43333333333333335</v>
      </c>
      <c r="BP26" s="359">
        <f t="shared" si="4"/>
        <v>1.2692307692307692</v>
      </c>
      <c r="BQ26" s="352">
        <f t="shared" si="5"/>
        <v>1</v>
      </c>
      <c r="BR26" s="358">
        <f t="shared" si="6"/>
        <v>1.6666666666666666E-2</v>
      </c>
      <c r="BS26" s="1"/>
    </row>
    <row r="27" spans="1:71" ht="15.75" customHeight="1">
      <c r="A27" s="168" t="s">
        <v>128</v>
      </c>
      <c r="B27" s="106" t="s">
        <v>129</v>
      </c>
      <c r="C27" s="278" t="s">
        <v>746</v>
      </c>
      <c r="D27" s="278" t="s">
        <v>746</v>
      </c>
      <c r="E27" s="278" t="s">
        <v>746</v>
      </c>
      <c r="F27" s="278" t="s">
        <v>746</v>
      </c>
      <c r="G27" s="278" t="s">
        <v>746</v>
      </c>
      <c r="H27" s="278" t="s">
        <v>746</v>
      </c>
      <c r="I27" s="278" t="s">
        <v>746</v>
      </c>
      <c r="J27" s="278" t="s">
        <v>747</v>
      </c>
      <c r="K27" s="278" t="s">
        <v>746</v>
      </c>
      <c r="L27" s="278" t="s">
        <v>746</v>
      </c>
      <c r="M27" s="278" t="s">
        <v>747</v>
      </c>
      <c r="N27" s="278" t="s">
        <v>747</v>
      </c>
      <c r="O27" s="278" t="s">
        <v>746</v>
      </c>
      <c r="P27" s="278" t="s">
        <v>746</v>
      </c>
      <c r="Q27" s="278" t="s">
        <v>747</v>
      </c>
      <c r="R27" s="278" t="s">
        <v>746</v>
      </c>
      <c r="S27" s="278" t="s">
        <v>746</v>
      </c>
      <c r="T27" s="278" t="s">
        <v>746</v>
      </c>
      <c r="U27" s="278" t="s">
        <v>746</v>
      </c>
      <c r="V27" s="278" t="s">
        <v>746</v>
      </c>
      <c r="W27" s="278" t="s">
        <v>746</v>
      </c>
      <c r="X27" s="278" t="s">
        <v>746</v>
      </c>
      <c r="Y27" s="278" t="s">
        <v>746</v>
      </c>
      <c r="Z27" s="278" t="s">
        <v>747</v>
      </c>
      <c r="AA27" s="278" t="s">
        <v>747</v>
      </c>
      <c r="AB27" s="278" t="s">
        <v>747</v>
      </c>
      <c r="AC27" s="278" t="s">
        <v>747</v>
      </c>
      <c r="AD27" s="278" t="s">
        <v>747</v>
      </c>
      <c r="AE27" s="278" t="s">
        <v>747</v>
      </c>
      <c r="AF27" s="278"/>
      <c r="AG27" s="278" t="s">
        <v>747</v>
      </c>
      <c r="AH27" s="278" t="s">
        <v>746</v>
      </c>
      <c r="AI27" s="278" t="s">
        <v>746</v>
      </c>
      <c r="AJ27" s="278" t="s">
        <v>746</v>
      </c>
      <c r="AK27" s="278" t="s">
        <v>746</v>
      </c>
      <c r="AL27" s="343" t="s">
        <v>356</v>
      </c>
      <c r="AM27" s="278" t="s">
        <v>747</v>
      </c>
      <c r="AN27" s="278" t="s">
        <v>747</v>
      </c>
      <c r="AO27" s="278" t="s">
        <v>747</v>
      </c>
      <c r="AP27" s="278" t="s">
        <v>746</v>
      </c>
      <c r="AQ27" s="278" t="s">
        <v>746</v>
      </c>
      <c r="AR27" s="278" t="s">
        <v>747</v>
      </c>
      <c r="AS27" s="278" t="s">
        <v>747</v>
      </c>
      <c r="AT27" s="278" t="s">
        <v>746</v>
      </c>
      <c r="AU27" s="278" t="s">
        <v>747</v>
      </c>
      <c r="AV27" s="278" t="s">
        <v>746</v>
      </c>
      <c r="AW27" s="278" t="s">
        <v>747</v>
      </c>
      <c r="AX27" s="278" t="s">
        <v>747</v>
      </c>
      <c r="AY27" s="278" t="s">
        <v>747</v>
      </c>
      <c r="AZ27" s="278" t="s">
        <v>747</v>
      </c>
      <c r="BA27" s="278" t="s">
        <v>747</v>
      </c>
      <c r="BB27" s="278" t="s">
        <v>747</v>
      </c>
      <c r="BC27" s="278" t="s">
        <v>747</v>
      </c>
      <c r="BD27" s="278" t="s">
        <v>747</v>
      </c>
      <c r="BE27" s="278" t="s">
        <v>746</v>
      </c>
      <c r="BF27" s="278" t="s">
        <v>746</v>
      </c>
      <c r="BG27" s="278" t="s">
        <v>746</v>
      </c>
      <c r="BH27" s="278" t="s">
        <v>747</v>
      </c>
      <c r="BI27" s="278" t="s">
        <v>746</v>
      </c>
      <c r="BJ27" s="278" t="s">
        <v>746</v>
      </c>
      <c r="BK27" s="278" t="s">
        <v>746</v>
      </c>
      <c r="BL27" s="352">
        <f t="shared" si="0"/>
        <v>33</v>
      </c>
      <c r="BM27" s="358">
        <f t="shared" si="1"/>
        <v>0.55000000000000004</v>
      </c>
      <c r="BN27" s="352">
        <f t="shared" si="2"/>
        <v>26</v>
      </c>
      <c r="BO27" s="358">
        <f t="shared" si="3"/>
        <v>0.43333333333333335</v>
      </c>
      <c r="BP27" s="359">
        <f t="shared" si="4"/>
        <v>1.2692307692307692</v>
      </c>
      <c r="BQ27" s="352">
        <f t="shared" si="5"/>
        <v>1</v>
      </c>
      <c r="BR27" s="358">
        <f t="shared" si="6"/>
        <v>1.6666666666666666E-2</v>
      </c>
      <c r="BS27" s="1"/>
    </row>
    <row r="28" spans="1:71" ht="15.75" customHeight="1">
      <c r="A28" s="168" t="s">
        <v>130</v>
      </c>
      <c r="B28" s="106" t="s">
        <v>131</v>
      </c>
      <c r="C28" s="278" t="s">
        <v>746</v>
      </c>
      <c r="D28" s="278" t="s">
        <v>746</v>
      </c>
      <c r="E28" s="278" t="s">
        <v>746</v>
      </c>
      <c r="F28" s="278" t="s">
        <v>746</v>
      </c>
      <c r="G28" s="278" t="s">
        <v>746</v>
      </c>
      <c r="H28" s="278" t="s">
        <v>746</v>
      </c>
      <c r="I28" s="278" t="s">
        <v>746</v>
      </c>
      <c r="J28" s="278" t="s">
        <v>747</v>
      </c>
      <c r="K28" s="278" t="s">
        <v>746</v>
      </c>
      <c r="L28" s="278" t="s">
        <v>746</v>
      </c>
      <c r="M28" s="278" t="s">
        <v>747</v>
      </c>
      <c r="N28" s="278" t="s">
        <v>747</v>
      </c>
      <c r="O28" s="278" t="s">
        <v>746</v>
      </c>
      <c r="P28" s="278" t="s">
        <v>746</v>
      </c>
      <c r="Q28" s="278" t="s">
        <v>747</v>
      </c>
      <c r="R28" s="278" t="s">
        <v>746</v>
      </c>
      <c r="S28" s="278" t="s">
        <v>746</v>
      </c>
      <c r="T28" s="278" t="s">
        <v>746</v>
      </c>
      <c r="U28" s="278" t="s">
        <v>746</v>
      </c>
      <c r="V28" s="278" t="s">
        <v>746</v>
      </c>
      <c r="W28" s="278" t="s">
        <v>746</v>
      </c>
      <c r="X28" s="278" t="s">
        <v>746</v>
      </c>
      <c r="Y28" s="278" t="s">
        <v>746</v>
      </c>
      <c r="Z28" s="278" t="s">
        <v>747</v>
      </c>
      <c r="AA28" s="278" t="s">
        <v>747</v>
      </c>
      <c r="AB28" s="278" t="s">
        <v>747</v>
      </c>
      <c r="AC28" s="278" t="s">
        <v>747</v>
      </c>
      <c r="AD28" s="278" t="s">
        <v>747</v>
      </c>
      <c r="AE28" s="278" t="s">
        <v>747</v>
      </c>
      <c r="AF28" s="278"/>
      <c r="AG28" s="278" t="s">
        <v>747</v>
      </c>
      <c r="AH28" s="278" t="s">
        <v>746</v>
      </c>
      <c r="AI28" s="278" t="s">
        <v>746</v>
      </c>
      <c r="AJ28" s="278" t="s">
        <v>746</v>
      </c>
      <c r="AK28" s="278" t="s">
        <v>746</v>
      </c>
      <c r="AL28" s="343" t="s">
        <v>356</v>
      </c>
      <c r="AM28" s="278" t="s">
        <v>747</v>
      </c>
      <c r="AN28" s="278" t="s">
        <v>747</v>
      </c>
      <c r="AO28" s="278" t="s">
        <v>747</v>
      </c>
      <c r="AP28" s="278" t="s">
        <v>746</v>
      </c>
      <c r="AQ28" s="278" t="s">
        <v>746</v>
      </c>
      <c r="AR28" s="278" t="s">
        <v>747</v>
      </c>
      <c r="AS28" s="278" t="s">
        <v>747</v>
      </c>
      <c r="AT28" s="278" t="s">
        <v>746</v>
      </c>
      <c r="AU28" s="278" t="s">
        <v>747</v>
      </c>
      <c r="AV28" s="278" t="s">
        <v>746</v>
      </c>
      <c r="AW28" s="278" t="s">
        <v>747</v>
      </c>
      <c r="AX28" s="278" t="s">
        <v>747</v>
      </c>
      <c r="AY28" s="278" t="s">
        <v>747</v>
      </c>
      <c r="AZ28" s="278" t="s">
        <v>747</v>
      </c>
      <c r="BA28" s="278" t="s">
        <v>747</v>
      </c>
      <c r="BB28" s="278" t="s">
        <v>747</v>
      </c>
      <c r="BC28" s="278" t="s">
        <v>747</v>
      </c>
      <c r="BD28" s="278" t="s">
        <v>747</v>
      </c>
      <c r="BE28" s="278" t="s">
        <v>746</v>
      </c>
      <c r="BF28" s="278" t="s">
        <v>746</v>
      </c>
      <c r="BG28" s="278" t="s">
        <v>746</v>
      </c>
      <c r="BH28" s="278" t="s">
        <v>747</v>
      </c>
      <c r="BI28" s="278" t="s">
        <v>746</v>
      </c>
      <c r="BJ28" s="278" t="s">
        <v>746</v>
      </c>
      <c r="BK28" s="278" t="s">
        <v>746</v>
      </c>
      <c r="BL28" s="352">
        <f t="shared" si="0"/>
        <v>33</v>
      </c>
      <c r="BM28" s="358">
        <f t="shared" si="1"/>
        <v>0.55000000000000004</v>
      </c>
      <c r="BN28" s="352">
        <f t="shared" si="2"/>
        <v>26</v>
      </c>
      <c r="BO28" s="358">
        <f t="shared" si="3"/>
        <v>0.43333333333333335</v>
      </c>
      <c r="BP28" s="359">
        <f t="shared" si="4"/>
        <v>1.2692307692307692</v>
      </c>
      <c r="BQ28" s="352">
        <f t="shared" si="5"/>
        <v>1</v>
      </c>
      <c r="BR28" s="358">
        <f t="shared" si="6"/>
        <v>1.6666666666666666E-2</v>
      </c>
      <c r="BS28" s="1"/>
    </row>
    <row r="29" spans="1:71" ht="15.75" customHeight="1">
      <c r="A29" s="168" t="s">
        <v>134</v>
      </c>
      <c r="B29" s="106" t="s">
        <v>135</v>
      </c>
      <c r="C29" s="278" t="s">
        <v>746</v>
      </c>
      <c r="D29" s="278" t="s">
        <v>746</v>
      </c>
      <c r="E29" s="278" t="s">
        <v>746</v>
      </c>
      <c r="F29" s="278" t="s">
        <v>746</v>
      </c>
      <c r="G29" s="278" t="s">
        <v>746</v>
      </c>
      <c r="H29" s="278" t="s">
        <v>746</v>
      </c>
      <c r="I29" s="278" t="s">
        <v>746</v>
      </c>
      <c r="J29" s="278" t="s">
        <v>747</v>
      </c>
      <c r="K29" s="278" t="s">
        <v>746</v>
      </c>
      <c r="L29" s="278" t="s">
        <v>746</v>
      </c>
      <c r="M29" s="278" t="s">
        <v>747</v>
      </c>
      <c r="N29" s="278" t="s">
        <v>747</v>
      </c>
      <c r="O29" s="278" t="s">
        <v>746</v>
      </c>
      <c r="P29" s="278" t="s">
        <v>746</v>
      </c>
      <c r="Q29" s="278" t="s">
        <v>747</v>
      </c>
      <c r="R29" s="278" t="s">
        <v>746</v>
      </c>
      <c r="S29" s="278" t="s">
        <v>746</v>
      </c>
      <c r="T29" s="278" t="s">
        <v>746</v>
      </c>
      <c r="U29" s="278" t="s">
        <v>746</v>
      </c>
      <c r="V29" s="278" t="s">
        <v>746</v>
      </c>
      <c r="W29" s="278" t="s">
        <v>746</v>
      </c>
      <c r="X29" s="278" t="s">
        <v>746</v>
      </c>
      <c r="Y29" s="278" t="s">
        <v>746</v>
      </c>
      <c r="Z29" s="278" t="s">
        <v>747</v>
      </c>
      <c r="AA29" s="278" t="s">
        <v>747</v>
      </c>
      <c r="AB29" s="278" t="s">
        <v>747</v>
      </c>
      <c r="AC29" s="278" t="s">
        <v>747</v>
      </c>
      <c r="AD29" s="278" t="s">
        <v>747</v>
      </c>
      <c r="AE29" s="278" t="s">
        <v>747</v>
      </c>
      <c r="AF29" s="278"/>
      <c r="AG29" s="278" t="s">
        <v>747</v>
      </c>
      <c r="AH29" s="278" t="s">
        <v>746</v>
      </c>
      <c r="AI29" s="278" t="s">
        <v>746</v>
      </c>
      <c r="AJ29" s="278" t="s">
        <v>746</v>
      </c>
      <c r="AK29" s="278" t="s">
        <v>746</v>
      </c>
      <c r="AL29" s="343" t="s">
        <v>356</v>
      </c>
      <c r="AM29" s="278" t="s">
        <v>747</v>
      </c>
      <c r="AN29" s="278" t="s">
        <v>747</v>
      </c>
      <c r="AO29" s="278" t="s">
        <v>747</v>
      </c>
      <c r="AP29" s="278" t="s">
        <v>746</v>
      </c>
      <c r="AQ29" s="278" t="s">
        <v>746</v>
      </c>
      <c r="AR29" s="278" t="s">
        <v>747</v>
      </c>
      <c r="AS29" s="278" t="s">
        <v>747</v>
      </c>
      <c r="AT29" s="278" t="s">
        <v>746</v>
      </c>
      <c r="AU29" s="278" t="s">
        <v>747</v>
      </c>
      <c r="AV29" s="278" t="s">
        <v>746</v>
      </c>
      <c r="AW29" s="278" t="s">
        <v>747</v>
      </c>
      <c r="AX29" s="278" t="s">
        <v>747</v>
      </c>
      <c r="AY29" s="278" t="s">
        <v>747</v>
      </c>
      <c r="AZ29" s="278" t="s">
        <v>747</v>
      </c>
      <c r="BA29" s="278" t="s">
        <v>747</v>
      </c>
      <c r="BB29" s="278" t="s">
        <v>747</v>
      </c>
      <c r="BC29" s="278" t="s">
        <v>747</v>
      </c>
      <c r="BD29" s="278" t="s">
        <v>747</v>
      </c>
      <c r="BE29" s="278" t="s">
        <v>746</v>
      </c>
      <c r="BF29" s="278" t="s">
        <v>746</v>
      </c>
      <c r="BG29" s="278" t="s">
        <v>746</v>
      </c>
      <c r="BH29" s="278" t="s">
        <v>747</v>
      </c>
      <c r="BI29" s="278" t="s">
        <v>746</v>
      </c>
      <c r="BJ29" s="278" t="s">
        <v>746</v>
      </c>
      <c r="BK29" s="278" t="s">
        <v>746</v>
      </c>
      <c r="BL29" s="352">
        <f t="shared" si="0"/>
        <v>33</v>
      </c>
      <c r="BM29" s="358">
        <f t="shared" si="1"/>
        <v>0.55000000000000004</v>
      </c>
      <c r="BN29" s="352">
        <f t="shared" si="2"/>
        <v>26</v>
      </c>
      <c r="BO29" s="358">
        <f t="shared" si="3"/>
        <v>0.43333333333333335</v>
      </c>
      <c r="BP29" s="359">
        <f t="shared" si="4"/>
        <v>1.2692307692307692</v>
      </c>
      <c r="BQ29" s="352">
        <f t="shared" si="5"/>
        <v>1</v>
      </c>
      <c r="BR29" s="358">
        <f t="shared" si="6"/>
        <v>1.6666666666666666E-2</v>
      </c>
      <c r="BS29" s="1"/>
    </row>
    <row r="30" spans="1:71" ht="15.75" customHeight="1">
      <c r="A30" s="170" t="s">
        <v>132</v>
      </c>
      <c r="B30" s="292" t="s">
        <v>133</v>
      </c>
      <c r="C30" s="278" t="s">
        <v>746</v>
      </c>
      <c r="D30" s="278" t="s">
        <v>746</v>
      </c>
      <c r="E30" s="278" t="s">
        <v>746</v>
      </c>
      <c r="F30" s="278" t="s">
        <v>746</v>
      </c>
      <c r="G30" s="278" t="s">
        <v>746</v>
      </c>
      <c r="H30" s="278" t="s">
        <v>746</v>
      </c>
      <c r="I30" s="278" t="s">
        <v>746</v>
      </c>
      <c r="J30" s="278" t="s">
        <v>747</v>
      </c>
      <c r="K30" s="278" t="s">
        <v>746</v>
      </c>
      <c r="L30" s="278" t="s">
        <v>746</v>
      </c>
      <c r="M30" s="278" t="s">
        <v>747</v>
      </c>
      <c r="N30" s="278" t="s">
        <v>747</v>
      </c>
      <c r="O30" s="278" t="s">
        <v>746</v>
      </c>
      <c r="P30" s="278" t="s">
        <v>746</v>
      </c>
      <c r="Q30" s="278" t="s">
        <v>747</v>
      </c>
      <c r="R30" s="278" t="s">
        <v>746</v>
      </c>
      <c r="S30" s="278" t="s">
        <v>746</v>
      </c>
      <c r="T30" s="278" t="s">
        <v>746</v>
      </c>
      <c r="U30" s="278" t="s">
        <v>746</v>
      </c>
      <c r="V30" s="278" t="s">
        <v>746</v>
      </c>
      <c r="W30" s="278" t="s">
        <v>746</v>
      </c>
      <c r="X30" s="278" t="s">
        <v>746</v>
      </c>
      <c r="Y30" s="278" t="s">
        <v>746</v>
      </c>
      <c r="Z30" s="278" t="s">
        <v>747</v>
      </c>
      <c r="AA30" s="278" t="s">
        <v>747</v>
      </c>
      <c r="AB30" s="278" t="s">
        <v>747</v>
      </c>
      <c r="AC30" s="278" t="s">
        <v>747</v>
      </c>
      <c r="AD30" s="278" t="s">
        <v>747</v>
      </c>
      <c r="AE30" s="278" t="s">
        <v>747</v>
      </c>
      <c r="AF30" s="278"/>
      <c r="AG30" s="278" t="s">
        <v>747</v>
      </c>
      <c r="AH30" s="278" t="s">
        <v>746</v>
      </c>
      <c r="AI30" s="278" t="s">
        <v>746</v>
      </c>
      <c r="AJ30" s="278" t="s">
        <v>746</v>
      </c>
      <c r="AK30" s="278" t="s">
        <v>746</v>
      </c>
      <c r="AL30" s="343" t="s">
        <v>356</v>
      </c>
      <c r="AM30" s="278" t="s">
        <v>747</v>
      </c>
      <c r="AN30" s="278" t="s">
        <v>747</v>
      </c>
      <c r="AO30" s="278" t="s">
        <v>747</v>
      </c>
      <c r="AP30" s="278" t="s">
        <v>746</v>
      </c>
      <c r="AQ30" s="278" t="s">
        <v>746</v>
      </c>
      <c r="AR30" s="278" t="s">
        <v>747</v>
      </c>
      <c r="AS30" s="278" t="s">
        <v>747</v>
      </c>
      <c r="AT30" s="278" t="s">
        <v>746</v>
      </c>
      <c r="AU30" s="278" t="s">
        <v>747</v>
      </c>
      <c r="AV30" s="278" t="s">
        <v>746</v>
      </c>
      <c r="AW30" s="278" t="s">
        <v>747</v>
      </c>
      <c r="AX30" s="278" t="s">
        <v>747</v>
      </c>
      <c r="AY30" s="278" t="s">
        <v>747</v>
      </c>
      <c r="AZ30" s="278" t="s">
        <v>747</v>
      </c>
      <c r="BA30" s="278" t="s">
        <v>747</v>
      </c>
      <c r="BB30" s="278" t="s">
        <v>747</v>
      </c>
      <c r="BC30" s="278" t="s">
        <v>747</v>
      </c>
      <c r="BD30" s="278" t="s">
        <v>747</v>
      </c>
      <c r="BE30" s="278" t="s">
        <v>746</v>
      </c>
      <c r="BF30" s="278" t="s">
        <v>746</v>
      </c>
      <c r="BG30" s="278" t="s">
        <v>746</v>
      </c>
      <c r="BH30" s="278" t="s">
        <v>747</v>
      </c>
      <c r="BI30" s="278" t="s">
        <v>746</v>
      </c>
      <c r="BJ30" s="278" t="s">
        <v>746</v>
      </c>
      <c r="BK30" s="278" t="s">
        <v>746</v>
      </c>
      <c r="BL30" s="352">
        <f t="shared" si="0"/>
        <v>33</v>
      </c>
      <c r="BM30" s="358">
        <f t="shared" si="1"/>
        <v>0.55000000000000004</v>
      </c>
      <c r="BN30" s="352">
        <f t="shared" si="2"/>
        <v>26</v>
      </c>
      <c r="BO30" s="358">
        <f t="shared" si="3"/>
        <v>0.43333333333333335</v>
      </c>
      <c r="BP30" s="359">
        <f t="shared" si="4"/>
        <v>1.2692307692307692</v>
      </c>
      <c r="BQ30" s="352">
        <f t="shared" si="5"/>
        <v>1</v>
      </c>
      <c r="BR30" s="358">
        <f t="shared" si="6"/>
        <v>1.6666666666666666E-2</v>
      </c>
      <c r="BS30" s="1"/>
    </row>
    <row r="31" spans="1:71" ht="15.75" customHeight="1">
      <c r="A31" s="168" t="s">
        <v>139</v>
      </c>
      <c r="B31" s="106" t="s">
        <v>140</v>
      </c>
      <c r="C31" s="294" t="s">
        <v>746</v>
      </c>
      <c r="D31" s="294" t="s">
        <v>746</v>
      </c>
      <c r="E31" s="294" t="s">
        <v>746</v>
      </c>
      <c r="F31" s="294" t="s">
        <v>746</v>
      </c>
      <c r="G31" s="294" t="s">
        <v>746</v>
      </c>
      <c r="H31" s="294" t="s">
        <v>746</v>
      </c>
      <c r="I31" s="294" t="s">
        <v>746</v>
      </c>
      <c r="J31" s="294" t="s">
        <v>747</v>
      </c>
      <c r="K31" s="294" t="s">
        <v>746</v>
      </c>
      <c r="L31" s="294" t="s">
        <v>746</v>
      </c>
      <c r="M31" s="294" t="s">
        <v>747</v>
      </c>
      <c r="N31" s="294" t="s">
        <v>747</v>
      </c>
      <c r="O31" s="294" t="s">
        <v>746</v>
      </c>
      <c r="P31" s="294" t="s">
        <v>746</v>
      </c>
      <c r="Q31" s="294" t="s">
        <v>747</v>
      </c>
      <c r="R31" s="294" t="s">
        <v>747</v>
      </c>
      <c r="S31" s="294" t="s">
        <v>747</v>
      </c>
      <c r="T31" s="294" t="s">
        <v>747</v>
      </c>
      <c r="U31" s="294" t="s">
        <v>747</v>
      </c>
      <c r="V31" s="294" t="s">
        <v>746</v>
      </c>
      <c r="W31" s="294" t="s">
        <v>746</v>
      </c>
      <c r="X31" s="294" t="s">
        <v>746</v>
      </c>
      <c r="Y31" s="294" t="s">
        <v>746</v>
      </c>
      <c r="Z31" s="294" t="s">
        <v>746</v>
      </c>
      <c r="AA31" s="294" t="s">
        <v>747</v>
      </c>
      <c r="AB31" s="294" t="s">
        <v>747</v>
      </c>
      <c r="AC31" s="294" t="s">
        <v>747</v>
      </c>
      <c r="AD31" s="294" t="s">
        <v>747</v>
      </c>
      <c r="AE31" s="294" t="s">
        <v>746</v>
      </c>
      <c r="AF31" s="294" t="s">
        <v>746</v>
      </c>
      <c r="AG31" s="294" t="s">
        <v>747</v>
      </c>
      <c r="AH31" s="294" t="s">
        <v>747</v>
      </c>
      <c r="AI31" s="294" t="s">
        <v>746</v>
      </c>
      <c r="AJ31" s="294" t="s">
        <v>747</v>
      </c>
      <c r="AK31" s="294" t="s">
        <v>746</v>
      </c>
      <c r="AL31" s="349" t="s">
        <v>746</v>
      </c>
      <c r="AM31" s="294" t="s">
        <v>747</v>
      </c>
      <c r="AN31" s="294" t="s">
        <v>747</v>
      </c>
      <c r="AO31" s="294" t="s">
        <v>747</v>
      </c>
      <c r="AP31" s="294" t="s">
        <v>747</v>
      </c>
      <c r="AQ31" s="294" t="s">
        <v>747</v>
      </c>
      <c r="AR31" s="294" t="s">
        <v>747</v>
      </c>
      <c r="AS31" s="294" t="s">
        <v>747</v>
      </c>
      <c r="AT31" s="294" t="s">
        <v>747</v>
      </c>
      <c r="AU31" s="294" t="s">
        <v>747</v>
      </c>
      <c r="AV31" s="294" t="s">
        <v>746</v>
      </c>
      <c r="AW31" s="294" t="s">
        <v>747</v>
      </c>
      <c r="AX31" s="294" t="s">
        <v>747</v>
      </c>
      <c r="AY31" s="294" t="s">
        <v>747</v>
      </c>
      <c r="AZ31" s="294" t="s">
        <v>747</v>
      </c>
      <c r="BA31" s="294" t="s">
        <v>747</v>
      </c>
      <c r="BB31" s="294" t="s">
        <v>747</v>
      </c>
      <c r="BC31" s="294" t="s">
        <v>747</v>
      </c>
      <c r="BD31" s="294" t="s">
        <v>747</v>
      </c>
      <c r="BE31" s="294" t="s">
        <v>747</v>
      </c>
      <c r="BF31" s="294" t="s">
        <v>747</v>
      </c>
      <c r="BG31" s="294" t="s">
        <v>746</v>
      </c>
      <c r="BH31" s="294" t="s">
        <v>747</v>
      </c>
      <c r="BI31" s="294" t="s">
        <v>746</v>
      </c>
      <c r="BJ31" s="294" t="s">
        <v>746</v>
      </c>
      <c r="BK31" s="294" t="s">
        <v>746</v>
      </c>
      <c r="BL31" s="363">
        <f t="shared" si="0"/>
        <v>26</v>
      </c>
      <c r="BM31" s="364">
        <f t="shared" si="1"/>
        <v>0.42622950819672129</v>
      </c>
      <c r="BN31" s="363">
        <f t="shared" si="2"/>
        <v>35</v>
      </c>
      <c r="BO31" s="364">
        <f t="shared" si="3"/>
        <v>0.57377049180327866</v>
      </c>
      <c r="BP31" s="365">
        <f t="shared" si="4"/>
        <v>0.74285714285714288</v>
      </c>
      <c r="BQ31" s="363">
        <f t="shared" si="5"/>
        <v>0</v>
      </c>
      <c r="BR31" s="364">
        <f t="shared" si="6"/>
        <v>0</v>
      </c>
      <c r="BS31" s="1"/>
    </row>
    <row r="32" spans="1:71" ht="15.75" customHeight="1">
      <c r="A32" s="168" t="s">
        <v>145</v>
      </c>
      <c r="B32" s="106" t="s">
        <v>146</v>
      </c>
      <c r="C32" s="278" t="s">
        <v>746</v>
      </c>
      <c r="D32" s="278" t="s">
        <v>746</v>
      </c>
      <c r="E32" s="278" t="s">
        <v>746</v>
      </c>
      <c r="F32" s="278" t="s">
        <v>746</v>
      </c>
      <c r="G32" s="278" t="s">
        <v>746</v>
      </c>
      <c r="H32" s="278" t="s">
        <v>746</v>
      </c>
      <c r="I32" s="278" t="s">
        <v>746</v>
      </c>
      <c r="J32" s="278" t="s">
        <v>747</v>
      </c>
      <c r="K32" s="278" t="s">
        <v>746</v>
      </c>
      <c r="L32" s="278" t="s">
        <v>746</v>
      </c>
      <c r="M32" s="278" t="s">
        <v>747</v>
      </c>
      <c r="N32" s="278" t="s">
        <v>747</v>
      </c>
      <c r="O32" s="278" t="s">
        <v>746</v>
      </c>
      <c r="P32" s="278" t="s">
        <v>746</v>
      </c>
      <c r="Q32" s="278" t="s">
        <v>747</v>
      </c>
      <c r="R32" s="278" t="s">
        <v>747</v>
      </c>
      <c r="S32" s="278" t="s">
        <v>747</v>
      </c>
      <c r="T32" s="278" t="s">
        <v>747</v>
      </c>
      <c r="U32" s="278" t="s">
        <v>747</v>
      </c>
      <c r="V32" s="278" t="s">
        <v>746</v>
      </c>
      <c r="W32" s="278" t="s">
        <v>746</v>
      </c>
      <c r="X32" s="278" t="s">
        <v>746</v>
      </c>
      <c r="Y32" s="278" t="s">
        <v>746</v>
      </c>
      <c r="Z32" s="278" t="s">
        <v>746</v>
      </c>
      <c r="AA32" s="278" t="s">
        <v>747</v>
      </c>
      <c r="AB32" s="278" t="s">
        <v>747</v>
      </c>
      <c r="AC32" s="278" t="s">
        <v>747</v>
      </c>
      <c r="AD32" s="278" t="s">
        <v>747</v>
      </c>
      <c r="AE32" s="278" t="s">
        <v>746</v>
      </c>
      <c r="AF32" s="278" t="s">
        <v>746</v>
      </c>
      <c r="AG32" s="278" t="s">
        <v>747</v>
      </c>
      <c r="AH32" s="278" t="s">
        <v>747</v>
      </c>
      <c r="AI32" s="278" t="s">
        <v>746</v>
      </c>
      <c r="AJ32" s="278" t="s">
        <v>747</v>
      </c>
      <c r="AK32" s="278" t="s">
        <v>746</v>
      </c>
      <c r="AL32" s="343" t="s">
        <v>746</v>
      </c>
      <c r="AM32" s="278" t="s">
        <v>747</v>
      </c>
      <c r="AN32" s="278" t="s">
        <v>747</v>
      </c>
      <c r="AO32" s="278" t="s">
        <v>747</v>
      </c>
      <c r="AP32" s="278" t="s">
        <v>747</v>
      </c>
      <c r="AQ32" s="278" t="s">
        <v>747</v>
      </c>
      <c r="AR32" s="278" t="s">
        <v>747</v>
      </c>
      <c r="AS32" s="278" t="s">
        <v>747</v>
      </c>
      <c r="AT32" s="278" t="s">
        <v>747</v>
      </c>
      <c r="AU32" s="278" t="s">
        <v>747</v>
      </c>
      <c r="AV32" s="278" t="s">
        <v>746</v>
      </c>
      <c r="AW32" s="278" t="s">
        <v>747</v>
      </c>
      <c r="AX32" s="278" t="s">
        <v>747</v>
      </c>
      <c r="AY32" s="278" t="s">
        <v>747</v>
      </c>
      <c r="AZ32" s="278" t="s">
        <v>747</v>
      </c>
      <c r="BA32" s="278" t="s">
        <v>747</v>
      </c>
      <c r="BB32" s="278" t="s">
        <v>747</v>
      </c>
      <c r="BC32" s="278" t="s">
        <v>747</v>
      </c>
      <c r="BD32" s="278" t="s">
        <v>747</v>
      </c>
      <c r="BE32" s="278" t="s">
        <v>747</v>
      </c>
      <c r="BF32" s="278" t="s">
        <v>747</v>
      </c>
      <c r="BG32" s="278" t="s">
        <v>746</v>
      </c>
      <c r="BH32" s="278" t="s">
        <v>747</v>
      </c>
      <c r="BI32" s="278" t="s">
        <v>746</v>
      </c>
      <c r="BJ32" s="278" t="s">
        <v>746</v>
      </c>
      <c r="BK32" s="278" t="s">
        <v>746</v>
      </c>
      <c r="BL32" s="352">
        <f t="shared" si="0"/>
        <v>26</v>
      </c>
      <c r="BM32" s="358">
        <f t="shared" si="1"/>
        <v>0.42622950819672129</v>
      </c>
      <c r="BN32" s="352">
        <f t="shared" si="2"/>
        <v>35</v>
      </c>
      <c r="BO32" s="358">
        <f t="shared" si="3"/>
        <v>0.57377049180327866</v>
      </c>
      <c r="BP32" s="359">
        <f t="shared" si="4"/>
        <v>0.74285714285714288</v>
      </c>
      <c r="BQ32" s="352">
        <f t="shared" si="5"/>
        <v>0</v>
      </c>
      <c r="BR32" s="358">
        <f t="shared" si="6"/>
        <v>0</v>
      </c>
      <c r="BS32" s="1"/>
    </row>
    <row r="33" spans="1:71" ht="15.75" customHeight="1">
      <c r="A33" s="168" t="s">
        <v>147</v>
      </c>
      <c r="B33" s="106" t="s">
        <v>148</v>
      </c>
      <c r="C33" s="278" t="s">
        <v>746</v>
      </c>
      <c r="D33" s="278" t="s">
        <v>746</v>
      </c>
      <c r="E33" s="278" t="s">
        <v>746</v>
      </c>
      <c r="F33" s="278" t="s">
        <v>746</v>
      </c>
      <c r="G33" s="278" t="s">
        <v>746</v>
      </c>
      <c r="H33" s="278" t="s">
        <v>746</v>
      </c>
      <c r="I33" s="278" t="s">
        <v>746</v>
      </c>
      <c r="J33" s="278" t="s">
        <v>747</v>
      </c>
      <c r="K33" s="278" t="s">
        <v>746</v>
      </c>
      <c r="L33" s="278" t="s">
        <v>746</v>
      </c>
      <c r="M33" s="278" t="s">
        <v>747</v>
      </c>
      <c r="N33" s="278" t="s">
        <v>747</v>
      </c>
      <c r="O33" s="278" t="s">
        <v>746</v>
      </c>
      <c r="P33" s="278" t="s">
        <v>746</v>
      </c>
      <c r="Q33" s="278" t="s">
        <v>747</v>
      </c>
      <c r="R33" s="278" t="s">
        <v>747</v>
      </c>
      <c r="S33" s="278" t="s">
        <v>747</v>
      </c>
      <c r="T33" s="278" t="s">
        <v>747</v>
      </c>
      <c r="U33" s="278" t="s">
        <v>747</v>
      </c>
      <c r="V33" s="278" t="s">
        <v>746</v>
      </c>
      <c r="W33" s="278" t="s">
        <v>746</v>
      </c>
      <c r="X33" s="278" t="s">
        <v>746</v>
      </c>
      <c r="Y33" s="278" t="s">
        <v>746</v>
      </c>
      <c r="Z33" s="278" t="s">
        <v>746</v>
      </c>
      <c r="AA33" s="278" t="s">
        <v>747</v>
      </c>
      <c r="AB33" s="278" t="s">
        <v>747</v>
      </c>
      <c r="AC33" s="278" t="s">
        <v>747</v>
      </c>
      <c r="AD33" s="278" t="s">
        <v>747</v>
      </c>
      <c r="AE33" s="278" t="s">
        <v>746</v>
      </c>
      <c r="AF33" s="278" t="s">
        <v>746</v>
      </c>
      <c r="AG33" s="278" t="s">
        <v>747</v>
      </c>
      <c r="AH33" s="278" t="s">
        <v>747</v>
      </c>
      <c r="AI33" s="278" t="s">
        <v>746</v>
      </c>
      <c r="AJ33" s="278" t="s">
        <v>747</v>
      </c>
      <c r="AK33" s="278" t="s">
        <v>746</v>
      </c>
      <c r="AL33" s="343" t="s">
        <v>746</v>
      </c>
      <c r="AM33" s="278" t="s">
        <v>747</v>
      </c>
      <c r="AN33" s="278" t="s">
        <v>747</v>
      </c>
      <c r="AO33" s="278" t="s">
        <v>747</v>
      </c>
      <c r="AP33" s="278" t="s">
        <v>747</v>
      </c>
      <c r="AQ33" s="278" t="s">
        <v>747</v>
      </c>
      <c r="AR33" s="278" t="s">
        <v>747</v>
      </c>
      <c r="AS33" s="278" t="s">
        <v>747</v>
      </c>
      <c r="AT33" s="278" t="s">
        <v>747</v>
      </c>
      <c r="AU33" s="278" t="s">
        <v>747</v>
      </c>
      <c r="AV33" s="278" t="s">
        <v>746</v>
      </c>
      <c r="AW33" s="278" t="s">
        <v>747</v>
      </c>
      <c r="AX33" s="278" t="s">
        <v>747</v>
      </c>
      <c r="AY33" s="278" t="s">
        <v>747</v>
      </c>
      <c r="AZ33" s="278" t="s">
        <v>747</v>
      </c>
      <c r="BA33" s="278" t="s">
        <v>747</v>
      </c>
      <c r="BB33" s="278" t="s">
        <v>747</v>
      </c>
      <c r="BC33" s="278" t="s">
        <v>747</v>
      </c>
      <c r="BD33" s="278" t="s">
        <v>747</v>
      </c>
      <c r="BE33" s="278" t="s">
        <v>747</v>
      </c>
      <c r="BF33" s="278" t="s">
        <v>747</v>
      </c>
      <c r="BG33" s="278" t="s">
        <v>746</v>
      </c>
      <c r="BH33" s="278" t="s">
        <v>747</v>
      </c>
      <c r="BI33" s="278" t="s">
        <v>746</v>
      </c>
      <c r="BJ33" s="278" t="s">
        <v>746</v>
      </c>
      <c r="BK33" s="278" t="s">
        <v>746</v>
      </c>
      <c r="BL33" s="352">
        <f t="shared" si="0"/>
        <v>26</v>
      </c>
      <c r="BM33" s="358">
        <f t="shared" si="1"/>
        <v>0.42622950819672129</v>
      </c>
      <c r="BN33" s="352">
        <f t="shared" si="2"/>
        <v>35</v>
      </c>
      <c r="BO33" s="358">
        <f t="shared" si="3"/>
        <v>0.57377049180327866</v>
      </c>
      <c r="BP33" s="359">
        <f t="shared" si="4"/>
        <v>0.74285714285714288</v>
      </c>
      <c r="BQ33" s="352">
        <f t="shared" si="5"/>
        <v>0</v>
      </c>
      <c r="BR33" s="358">
        <f t="shared" si="6"/>
        <v>0</v>
      </c>
      <c r="BS33" s="1"/>
    </row>
    <row r="34" spans="1:71" ht="15.75" customHeight="1">
      <c r="A34" s="168" t="s">
        <v>141</v>
      </c>
      <c r="B34" s="106" t="s">
        <v>142</v>
      </c>
      <c r="C34" s="278" t="s">
        <v>746</v>
      </c>
      <c r="D34" s="278" t="s">
        <v>746</v>
      </c>
      <c r="E34" s="278" t="s">
        <v>746</v>
      </c>
      <c r="F34" s="278" t="s">
        <v>746</v>
      </c>
      <c r="G34" s="278" t="s">
        <v>746</v>
      </c>
      <c r="H34" s="278" t="s">
        <v>746</v>
      </c>
      <c r="I34" s="278" t="s">
        <v>746</v>
      </c>
      <c r="J34" s="278" t="s">
        <v>747</v>
      </c>
      <c r="K34" s="278" t="s">
        <v>746</v>
      </c>
      <c r="L34" s="278" t="s">
        <v>746</v>
      </c>
      <c r="M34" s="278" t="s">
        <v>747</v>
      </c>
      <c r="N34" s="278" t="s">
        <v>747</v>
      </c>
      <c r="O34" s="278" t="s">
        <v>746</v>
      </c>
      <c r="P34" s="278" t="s">
        <v>746</v>
      </c>
      <c r="Q34" s="278" t="s">
        <v>747</v>
      </c>
      <c r="R34" s="278" t="s">
        <v>747</v>
      </c>
      <c r="S34" s="278" t="s">
        <v>747</v>
      </c>
      <c r="T34" s="278" t="s">
        <v>747</v>
      </c>
      <c r="U34" s="278" t="s">
        <v>747</v>
      </c>
      <c r="V34" s="278" t="s">
        <v>746</v>
      </c>
      <c r="W34" s="278" t="s">
        <v>746</v>
      </c>
      <c r="X34" s="278" t="s">
        <v>746</v>
      </c>
      <c r="Y34" s="278" t="s">
        <v>746</v>
      </c>
      <c r="Z34" s="278" t="s">
        <v>746</v>
      </c>
      <c r="AA34" s="278" t="s">
        <v>747</v>
      </c>
      <c r="AB34" s="278" t="s">
        <v>747</v>
      </c>
      <c r="AC34" s="278" t="s">
        <v>747</v>
      </c>
      <c r="AD34" s="278" t="s">
        <v>747</v>
      </c>
      <c r="AE34" s="278" t="s">
        <v>746</v>
      </c>
      <c r="AF34" s="278" t="s">
        <v>746</v>
      </c>
      <c r="AG34" s="278" t="s">
        <v>747</v>
      </c>
      <c r="AH34" s="278" t="s">
        <v>747</v>
      </c>
      <c r="AI34" s="278" t="s">
        <v>746</v>
      </c>
      <c r="AJ34" s="278" t="s">
        <v>747</v>
      </c>
      <c r="AK34" s="278" t="s">
        <v>746</v>
      </c>
      <c r="AL34" s="343" t="s">
        <v>746</v>
      </c>
      <c r="AM34" s="278" t="s">
        <v>747</v>
      </c>
      <c r="AN34" s="278" t="s">
        <v>747</v>
      </c>
      <c r="AO34" s="278" t="s">
        <v>747</v>
      </c>
      <c r="AP34" s="278" t="s">
        <v>747</v>
      </c>
      <c r="AQ34" s="278" t="s">
        <v>747</v>
      </c>
      <c r="AR34" s="278" t="s">
        <v>747</v>
      </c>
      <c r="AS34" s="278" t="s">
        <v>747</v>
      </c>
      <c r="AT34" s="278" t="s">
        <v>747</v>
      </c>
      <c r="AU34" s="278" t="s">
        <v>747</v>
      </c>
      <c r="AV34" s="278" t="s">
        <v>746</v>
      </c>
      <c r="AW34" s="278" t="s">
        <v>747</v>
      </c>
      <c r="AX34" s="278" t="s">
        <v>747</v>
      </c>
      <c r="AY34" s="278" t="s">
        <v>747</v>
      </c>
      <c r="AZ34" s="278" t="s">
        <v>747</v>
      </c>
      <c r="BA34" s="278" t="s">
        <v>747</v>
      </c>
      <c r="BB34" s="278" t="s">
        <v>747</v>
      </c>
      <c r="BC34" s="278" t="s">
        <v>747</v>
      </c>
      <c r="BD34" s="278" t="s">
        <v>747</v>
      </c>
      <c r="BE34" s="278" t="s">
        <v>747</v>
      </c>
      <c r="BF34" s="278" t="s">
        <v>747</v>
      </c>
      <c r="BG34" s="278" t="s">
        <v>746</v>
      </c>
      <c r="BH34" s="278" t="s">
        <v>747</v>
      </c>
      <c r="BI34" s="278" t="s">
        <v>746</v>
      </c>
      <c r="BJ34" s="278" t="s">
        <v>746</v>
      </c>
      <c r="BK34" s="278" t="s">
        <v>746</v>
      </c>
      <c r="BL34" s="352">
        <f t="shared" si="0"/>
        <v>26</v>
      </c>
      <c r="BM34" s="358">
        <f t="shared" si="1"/>
        <v>0.42622950819672129</v>
      </c>
      <c r="BN34" s="352">
        <f t="shared" si="2"/>
        <v>35</v>
      </c>
      <c r="BO34" s="358">
        <f t="shared" si="3"/>
        <v>0.57377049180327866</v>
      </c>
      <c r="BP34" s="359">
        <f t="shared" si="4"/>
        <v>0.74285714285714288</v>
      </c>
      <c r="BQ34" s="352">
        <f t="shared" si="5"/>
        <v>0</v>
      </c>
      <c r="BR34" s="358">
        <f t="shared" si="6"/>
        <v>0</v>
      </c>
      <c r="BS34" s="1"/>
    </row>
    <row r="35" spans="1:71" ht="15.75" customHeight="1">
      <c r="A35" s="170" t="s">
        <v>143</v>
      </c>
      <c r="B35" s="292" t="s">
        <v>144</v>
      </c>
      <c r="C35" s="278" t="s">
        <v>746</v>
      </c>
      <c r="D35" s="278" t="s">
        <v>746</v>
      </c>
      <c r="E35" s="278" t="s">
        <v>746</v>
      </c>
      <c r="F35" s="278" t="s">
        <v>746</v>
      </c>
      <c r="G35" s="278" t="s">
        <v>746</v>
      </c>
      <c r="H35" s="278" t="s">
        <v>746</v>
      </c>
      <c r="I35" s="278" t="s">
        <v>746</v>
      </c>
      <c r="J35" s="278" t="s">
        <v>747</v>
      </c>
      <c r="K35" s="278" t="s">
        <v>746</v>
      </c>
      <c r="L35" s="278" t="s">
        <v>746</v>
      </c>
      <c r="M35" s="278" t="s">
        <v>747</v>
      </c>
      <c r="N35" s="278" t="s">
        <v>747</v>
      </c>
      <c r="O35" s="278" t="s">
        <v>746</v>
      </c>
      <c r="P35" s="278" t="s">
        <v>746</v>
      </c>
      <c r="Q35" s="278" t="s">
        <v>747</v>
      </c>
      <c r="R35" s="278" t="s">
        <v>747</v>
      </c>
      <c r="S35" s="278" t="s">
        <v>747</v>
      </c>
      <c r="T35" s="278" t="s">
        <v>747</v>
      </c>
      <c r="U35" s="278" t="s">
        <v>747</v>
      </c>
      <c r="V35" s="278" t="s">
        <v>746</v>
      </c>
      <c r="W35" s="278" t="s">
        <v>746</v>
      </c>
      <c r="X35" s="278" t="s">
        <v>746</v>
      </c>
      <c r="Y35" s="278" t="s">
        <v>746</v>
      </c>
      <c r="Z35" s="278" t="s">
        <v>746</v>
      </c>
      <c r="AA35" s="278" t="s">
        <v>747</v>
      </c>
      <c r="AB35" s="278" t="s">
        <v>747</v>
      </c>
      <c r="AC35" s="278" t="s">
        <v>747</v>
      </c>
      <c r="AD35" s="278" t="s">
        <v>747</v>
      </c>
      <c r="AE35" s="278" t="s">
        <v>746</v>
      </c>
      <c r="AF35" s="278" t="s">
        <v>746</v>
      </c>
      <c r="AG35" s="278" t="s">
        <v>747</v>
      </c>
      <c r="AH35" s="278" t="s">
        <v>747</v>
      </c>
      <c r="AI35" s="278" t="s">
        <v>746</v>
      </c>
      <c r="AJ35" s="278" t="s">
        <v>747</v>
      </c>
      <c r="AK35" s="278" t="s">
        <v>746</v>
      </c>
      <c r="AL35" s="343" t="s">
        <v>746</v>
      </c>
      <c r="AM35" s="278" t="s">
        <v>747</v>
      </c>
      <c r="AN35" s="278" t="s">
        <v>747</v>
      </c>
      <c r="AO35" s="278" t="s">
        <v>747</v>
      </c>
      <c r="AP35" s="278" t="s">
        <v>747</v>
      </c>
      <c r="AQ35" s="278" t="s">
        <v>747</v>
      </c>
      <c r="AR35" s="278" t="s">
        <v>747</v>
      </c>
      <c r="AS35" s="278" t="s">
        <v>747</v>
      </c>
      <c r="AT35" s="278" t="s">
        <v>747</v>
      </c>
      <c r="AU35" s="278" t="s">
        <v>747</v>
      </c>
      <c r="AV35" s="278" t="s">
        <v>746</v>
      </c>
      <c r="AW35" s="278" t="s">
        <v>747</v>
      </c>
      <c r="AX35" s="278" t="s">
        <v>747</v>
      </c>
      <c r="AY35" s="278" t="s">
        <v>747</v>
      </c>
      <c r="AZ35" s="278" t="s">
        <v>747</v>
      </c>
      <c r="BA35" s="278" t="s">
        <v>747</v>
      </c>
      <c r="BB35" s="278" t="s">
        <v>747</v>
      </c>
      <c r="BC35" s="278" t="s">
        <v>747</v>
      </c>
      <c r="BD35" s="278" t="s">
        <v>747</v>
      </c>
      <c r="BE35" s="278" t="s">
        <v>747</v>
      </c>
      <c r="BF35" s="278" t="s">
        <v>747</v>
      </c>
      <c r="BG35" s="278" t="s">
        <v>746</v>
      </c>
      <c r="BH35" s="278" t="s">
        <v>747</v>
      </c>
      <c r="BI35" s="278" t="s">
        <v>746</v>
      </c>
      <c r="BJ35" s="278" t="s">
        <v>746</v>
      </c>
      <c r="BK35" s="278" t="s">
        <v>746</v>
      </c>
      <c r="BL35" s="352">
        <f t="shared" si="0"/>
        <v>26</v>
      </c>
      <c r="BM35" s="358">
        <f t="shared" si="1"/>
        <v>0.42622950819672129</v>
      </c>
      <c r="BN35" s="352">
        <f t="shared" si="2"/>
        <v>35</v>
      </c>
      <c r="BO35" s="358">
        <f t="shared" si="3"/>
        <v>0.57377049180327866</v>
      </c>
      <c r="BP35" s="359">
        <f t="shared" si="4"/>
        <v>0.74285714285714288</v>
      </c>
      <c r="BQ35" s="352">
        <f t="shared" si="5"/>
        <v>0</v>
      </c>
      <c r="BR35" s="358">
        <f t="shared" si="6"/>
        <v>0</v>
      </c>
      <c r="BS35" s="366"/>
    </row>
    <row r="36" spans="1:71" ht="15.75" customHeight="1">
      <c r="A36" s="168" t="s">
        <v>156</v>
      </c>
      <c r="B36" s="106" t="s">
        <v>157</v>
      </c>
      <c r="C36" s="278" t="s">
        <v>746</v>
      </c>
      <c r="D36" s="278" t="s">
        <v>746</v>
      </c>
      <c r="E36" s="278" t="s">
        <v>746</v>
      </c>
      <c r="F36" s="278" t="s">
        <v>746</v>
      </c>
      <c r="G36" s="278" t="s">
        <v>746</v>
      </c>
      <c r="H36" s="278" t="s">
        <v>746</v>
      </c>
      <c r="I36" s="278" t="s">
        <v>356</v>
      </c>
      <c r="J36" s="278" t="s">
        <v>747</v>
      </c>
      <c r="K36" s="278" t="s">
        <v>746</v>
      </c>
      <c r="L36" s="278" t="s">
        <v>746</v>
      </c>
      <c r="M36" s="278" t="s">
        <v>747</v>
      </c>
      <c r="N36" s="278" t="s">
        <v>747</v>
      </c>
      <c r="O36" s="278" t="s">
        <v>746</v>
      </c>
      <c r="P36" s="278" t="s">
        <v>746</v>
      </c>
      <c r="Q36" s="278" t="s">
        <v>747</v>
      </c>
      <c r="R36" s="278" t="s">
        <v>747</v>
      </c>
      <c r="S36" s="278" t="s">
        <v>746</v>
      </c>
      <c r="T36" s="278" t="s">
        <v>746</v>
      </c>
      <c r="U36" s="278" t="s">
        <v>746</v>
      </c>
      <c r="V36" s="278" t="s">
        <v>747</v>
      </c>
      <c r="W36" s="278" t="s">
        <v>747</v>
      </c>
      <c r="X36" s="278" t="s">
        <v>746</v>
      </c>
      <c r="Y36" s="278" t="s">
        <v>746</v>
      </c>
      <c r="Z36" s="278" t="s">
        <v>747</v>
      </c>
      <c r="AA36" s="278" t="s">
        <v>747</v>
      </c>
      <c r="AB36" s="278" t="s">
        <v>747</v>
      </c>
      <c r="AC36" s="278" t="s">
        <v>747</v>
      </c>
      <c r="AD36" s="278" t="s">
        <v>747</v>
      </c>
      <c r="AE36" s="278" t="s">
        <v>746</v>
      </c>
      <c r="AF36" s="278" t="s">
        <v>746</v>
      </c>
      <c r="AG36" s="278" t="s">
        <v>747</v>
      </c>
      <c r="AH36" s="278" t="s">
        <v>356</v>
      </c>
      <c r="AI36" s="278" t="s">
        <v>746</v>
      </c>
      <c r="AJ36" s="278" t="s">
        <v>746</v>
      </c>
      <c r="AK36" s="278" t="s">
        <v>746</v>
      </c>
      <c r="AL36" s="343" t="s">
        <v>356</v>
      </c>
      <c r="AM36" s="278" t="s">
        <v>747</v>
      </c>
      <c r="AN36" s="278" t="s">
        <v>747</v>
      </c>
      <c r="AO36" s="278" t="s">
        <v>747</v>
      </c>
      <c r="AP36" s="343" t="s">
        <v>356</v>
      </c>
      <c r="AQ36" s="343" t="s">
        <v>356</v>
      </c>
      <c r="AR36" s="343" t="s">
        <v>356</v>
      </c>
      <c r="AS36" s="278" t="s">
        <v>747</v>
      </c>
      <c r="AT36" s="278" t="s">
        <v>747</v>
      </c>
      <c r="AU36" s="278" t="s">
        <v>747</v>
      </c>
      <c r="AV36" s="278" t="s">
        <v>746</v>
      </c>
      <c r="AW36" s="278" t="s">
        <v>747</v>
      </c>
      <c r="AX36" s="278" t="s">
        <v>747</v>
      </c>
      <c r="AY36" s="278" t="s">
        <v>747</v>
      </c>
      <c r="AZ36" s="278" t="s">
        <v>747</v>
      </c>
      <c r="BA36" s="278" t="s">
        <v>356</v>
      </c>
      <c r="BB36" s="278" t="s">
        <v>747</v>
      </c>
      <c r="BC36" s="278" t="s">
        <v>747</v>
      </c>
      <c r="BD36" s="278" t="s">
        <v>746</v>
      </c>
      <c r="BE36" s="278" t="s">
        <v>746</v>
      </c>
      <c r="BF36" s="278" t="s">
        <v>746</v>
      </c>
      <c r="BG36" s="278" t="s">
        <v>746</v>
      </c>
      <c r="BH36" s="278" t="s">
        <v>747</v>
      </c>
      <c r="BI36" s="278" t="s">
        <v>746</v>
      </c>
      <c r="BJ36" s="278" t="s">
        <v>746</v>
      </c>
      <c r="BK36" s="278" t="s">
        <v>746</v>
      </c>
      <c r="BL36" s="352">
        <f t="shared" si="0"/>
        <v>28</v>
      </c>
      <c r="BM36" s="358">
        <f t="shared" si="1"/>
        <v>0.45901639344262296</v>
      </c>
      <c r="BN36" s="352">
        <f t="shared" si="2"/>
        <v>26</v>
      </c>
      <c r="BO36" s="358">
        <f t="shared" si="3"/>
        <v>0.42622950819672129</v>
      </c>
      <c r="BP36" s="359">
        <f t="shared" si="4"/>
        <v>1.0769230769230769</v>
      </c>
      <c r="BQ36" s="352">
        <f t="shared" si="5"/>
        <v>7</v>
      </c>
      <c r="BR36" s="358">
        <f t="shared" si="6"/>
        <v>0.11475409836065574</v>
      </c>
      <c r="BS36" s="366"/>
    </row>
    <row r="37" spans="1:71" ht="15.75" customHeight="1">
      <c r="A37" s="168" t="s">
        <v>160</v>
      </c>
      <c r="B37" s="106" t="s">
        <v>161</v>
      </c>
      <c r="C37" s="278" t="s">
        <v>746</v>
      </c>
      <c r="D37" s="278" t="s">
        <v>746</v>
      </c>
      <c r="E37" s="278" t="s">
        <v>746</v>
      </c>
      <c r="F37" s="278" t="s">
        <v>746</v>
      </c>
      <c r="G37" s="278" t="s">
        <v>746</v>
      </c>
      <c r="H37" s="278" t="s">
        <v>746</v>
      </c>
      <c r="I37" s="278" t="s">
        <v>356</v>
      </c>
      <c r="J37" s="278" t="s">
        <v>747</v>
      </c>
      <c r="K37" s="278" t="s">
        <v>746</v>
      </c>
      <c r="L37" s="278" t="s">
        <v>746</v>
      </c>
      <c r="M37" s="278" t="s">
        <v>747</v>
      </c>
      <c r="N37" s="278" t="s">
        <v>747</v>
      </c>
      <c r="O37" s="278" t="s">
        <v>746</v>
      </c>
      <c r="P37" s="278" t="s">
        <v>746</v>
      </c>
      <c r="Q37" s="278" t="s">
        <v>747</v>
      </c>
      <c r="R37" s="278" t="s">
        <v>747</v>
      </c>
      <c r="S37" s="278" t="s">
        <v>746</v>
      </c>
      <c r="T37" s="278" t="s">
        <v>746</v>
      </c>
      <c r="U37" s="278" t="s">
        <v>746</v>
      </c>
      <c r="V37" s="278" t="s">
        <v>747</v>
      </c>
      <c r="W37" s="278" t="s">
        <v>747</v>
      </c>
      <c r="X37" s="278" t="s">
        <v>746</v>
      </c>
      <c r="Y37" s="278" t="s">
        <v>746</v>
      </c>
      <c r="Z37" s="278" t="s">
        <v>747</v>
      </c>
      <c r="AA37" s="278" t="s">
        <v>747</v>
      </c>
      <c r="AB37" s="278" t="s">
        <v>747</v>
      </c>
      <c r="AC37" s="278" t="s">
        <v>747</v>
      </c>
      <c r="AD37" s="278" t="s">
        <v>747</v>
      </c>
      <c r="AE37" s="278" t="s">
        <v>746</v>
      </c>
      <c r="AF37" s="278" t="s">
        <v>746</v>
      </c>
      <c r="AG37" s="278" t="s">
        <v>747</v>
      </c>
      <c r="AH37" s="278" t="s">
        <v>356</v>
      </c>
      <c r="AI37" s="278" t="s">
        <v>746</v>
      </c>
      <c r="AJ37" s="278" t="s">
        <v>746</v>
      </c>
      <c r="AK37" s="278" t="s">
        <v>746</v>
      </c>
      <c r="AL37" s="343" t="s">
        <v>356</v>
      </c>
      <c r="AM37" s="278" t="s">
        <v>747</v>
      </c>
      <c r="AN37" s="278" t="s">
        <v>747</v>
      </c>
      <c r="AO37" s="278" t="s">
        <v>747</v>
      </c>
      <c r="AP37" s="343" t="s">
        <v>356</v>
      </c>
      <c r="AQ37" s="343" t="s">
        <v>356</v>
      </c>
      <c r="AR37" s="343" t="s">
        <v>356</v>
      </c>
      <c r="AS37" s="278" t="s">
        <v>747</v>
      </c>
      <c r="AT37" s="278" t="s">
        <v>747</v>
      </c>
      <c r="AU37" s="278" t="s">
        <v>747</v>
      </c>
      <c r="AV37" s="278" t="s">
        <v>746</v>
      </c>
      <c r="AW37" s="278" t="s">
        <v>747</v>
      </c>
      <c r="AX37" s="278" t="s">
        <v>747</v>
      </c>
      <c r="AY37" s="278" t="s">
        <v>747</v>
      </c>
      <c r="AZ37" s="278" t="s">
        <v>747</v>
      </c>
      <c r="BA37" s="278" t="s">
        <v>356</v>
      </c>
      <c r="BB37" s="278" t="s">
        <v>747</v>
      </c>
      <c r="BC37" s="278" t="s">
        <v>747</v>
      </c>
      <c r="BD37" s="278" t="s">
        <v>746</v>
      </c>
      <c r="BE37" s="278" t="s">
        <v>746</v>
      </c>
      <c r="BF37" s="278" t="s">
        <v>746</v>
      </c>
      <c r="BG37" s="278" t="s">
        <v>746</v>
      </c>
      <c r="BH37" s="278" t="s">
        <v>747</v>
      </c>
      <c r="BI37" s="278" t="s">
        <v>746</v>
      </c>
      <c r="BJ37" s="278" t="s">
        <v>746</v>
      </c>
      <c r="BK37" s="278" t="s">
        <v>746</v>
      </c>
      <c r="BL37" s="352">
        <f t="shared" si="0"/>
        <v>28</v>
      </c>
      <c r="BM37" s="358">
        <f t="shared" si="1"/>
        <v>0.45901639344262296</v>
      </c>
      <c r="BN37" s="352">
        <f t="shared" si="2"/>
        <v>26</v>
      </c>
      <c r="BO37" s="358">
        <f t="shared" si="3"/>
        <v>0.42622950819672129</v>
      </c>
      <c r="BP37" s="359">
        <f t="shared" si="4"/>
        <v>1.0769230769230769</v>
      </c>
      <c r="BQ37" s="352">
        <f t="shared" si="5"/>
        <v>7</v>
      </c>
      <c r="BR37" s="358">
        <f t="shared" si="6"/>
        <v>0.11475409836065574</v>
      </c>
      <c r="BS37" s="1"/>
    </row>
    <row r="38" spans="1:71" ht="15.75" customHeight="1">
      <c r="A38" s="168" t="s">
        <v>158</v>
      </c>
      <c r="B38" s="106" t="s">
        <v>159</v>
      </c>
      <c r="C38" s="278" t="s">
        <v>746</v>
      </c>
      <c r="D38" s="278" t="s">
        <v>746</v>
      </c>
      <c r="E38" s="278" t="s">
        <v>746</v>
      </c>
      <c r="F38" s="278" t="s">
        <v>746</v>
      </c>
      <c r="G38" s="278" t="s">
        <v>746</v>
      </c>
      <c r="H38" s="278" t="s">
        <v>746</v>
      </c>
      <c r="I38" s="278" t="s">
        <v>356</v>
      </c>
      <c r="J38" s="278" t="s">
        <v>747</v>
      </c>
      <c r="K38" s="278" t="s">
        <v>746</v>
      </c>
      <c r="L38" s="278" t="s">
        <v>746</v>
      </c>
      <c r="M38" s="278" t="s">
        <v>747</v>
      </c>
      <c r="N38" s="278" t="s">
        <v>747</v>
      </c>
      <c r="O38" s="278" t="s">
        <v>746</v>
      </c>
      <c r="P38" s="278" t="s">
        <v>746</v>
      </c>
      <c r="Q38" s="278" t="s">
        <v>747</v>
      </c>
      <c r="R38" s="278" t="s">
        <v>747</v>
      </c>
      <c r="S38" s="278" t="s">
        <v>746</v>
      </c>
      <c r="T38" s="278" t="s">
        <v>746</v>
      </c>
      <c r="U38" s="278" t="s">
        <v>746</v>
      </c>
      <c r="V38" s="278" t="s">
        <v>747</v>
      </c>
      <c r="W38" s="278" t="s">
        <v>747</v>
      </c>
      <c r="X38" s="278" t="s">
        <v>746</v>
      </c>
      <c r="Y38" s="278" t="s">
        <v>746</v>
      </c>
      <c r="Z38" s="278" t="s">
        <v>747</v>
      </c>
      <c r="AA38" s="278" t="s">
        <v>747</v>
      </c>
      <c r="AB38" s="278" t="s">
        <v>747</v>
      </c>
      <c r="AC38" s="278" t="s">
        <v>747</v>
      </c>
      <c r="AD38" s="278" t="s">
        <v>747</v>
      </c>
      <c r="AE38" s="278" t="s">
        <v>746</v>
      </c>
      <c r="AF38" s="278" t="s">
        <v>746</v>
      </c>
      <c r="AG38" s="278" t="s">
        <v>747</v>
      </c>
      <c r="AH38" s="278" t="s">
        <v>356</v>
      </c>
      <c r="AI38" s="278" t="s">
        <v>746</v>
      </c>
      <c r="AJ38" s="278" t="s">
        <v>746</v>
      </c>
      <c r="AK38" s="278" t="s">
        <v>746</v>
      </c>
      <c r="AL38" s="343" t="s">
        <v>356</v>
      </c>
      <c r="AM38" s="278" t="s">
        <v>747</v>
      </c>
      <c r="AN38" s="278" t="s">
        <v>747</v>
      </c>
      <c r="AO38" s="278" t="s">
        <v>747</v>
      </c>
      <c r="AP38" s="343" t="s">
        <v>356</v>
      </c>
      <c r="AQ38" s="343" t="s">
        <v>356</v>
      </c>
      <c r="AR38" s="343" t="s">
        <v>356</v>
      </c>
      <c r="AS38" s="278" t="s">
        <v>747</v>
      </c>
      <c r="AT38" s="278" t="s">
        <v>747</v>
      </c>
      <c r="AU38" s="278" t="s">
        <v>747</v>
      </c>
      <c r="AV38" s="278" t="s">
        <v>746</v>
      </c>
      <c r="AW38" s="278" t="s">
        <v>747</v>
      </c>
      <c r="AX38" s="278" t="s">
        <v>747</v>
      </c>
      <c r="AY38" s="278" t="s">
        <v>747</v>
      </c>
      <c r="AZ38" s="278" t="s">
        <v>747</v>
      </c>
      <c r="BA38" s="278" t="s">
        <v>356</v>
      </c>
      <c r="BB38" s="278" t="s">
        <v>747</v>
      </c>
      <c r="BC38" s="278" t="s">
        <v>747</v>
      </c>
      <c r="BD38" s="278" t="s">
        <v>746</v>
      </c>
      <c r="BE38" s="278" t="s">
        <v>746</v>
      </c>
      <c r="BF38" s="278" t="s">
        <v>746</v>
      </c>
      <c r="BG38" s="278" t="s">
        <v>746</v>
      </c>
      <c r="BH38" s="278" t="s">
        <v>747</v>
      </c>
      <c r="BI38" s="278" t="s">
        <v>746</v>
      </c>
      <c r="BJ38" s="278" t="s">
        <v>746</v>
      </c>
      <c r="BK38" s="278" t="s">
        <v>746</v>
      </c>
      <c r="BL38" s="352">
        <f t="shared" si="0"/>
        <v>28</v>
      </c>
      <c r="BM38" s="358">
        <f t="shared" si="1"/>
        <v>0.45901639344262296</v>
      </c>
      <c r="BN38" s="352">
        <f t="shared" si="2"/>
        <v>26</v>
      </c>
      <c r="BO38" s="358">
        <f t="shared" si="3"/>
        <v>0.42622950819672129</v>
      </c>
      <c r="BP38" s="359">
        <f t="shared" si="4"/>
        <v>1.0769230769230769</v>
      </c>
      <c r="BQ38" s="352">
        <f t="shared" si="5"/>
        <v>7</v>
      </c>
      <c r="BR38" s="358">
        <f t="shared" si="6"/>
        <v>0.11475409836065574</v>
      </c>
      <c r="BS38" s="1"/>
    </row>
    <row r="39" spans="1:71" ht="15.75" customHeight="1">
      <c r="A39" s="168" t="s">
        <v>150</v>
      </c>
      <c r="B39" s="106" t="s">
        <v>151</v>
      </c>
      <c r="C39" s="278" t="s">
        <v>746</v>
      </c>
      <c r="D39" s="278" t="s">
        <v>746</v>
      </c>
      <c r="E39" s="278" t="s">
        <v>746</v>
      </c>
      <c r="F39" s="278" t="s">
        <v>746</v>
      </c>
      <c r="G39" s="278" t="s">
        <v>746</v>
      </c>
      <c r="H39" s="278" t="s">
        <v>746</v>
      </c>
      <c r="I39" s="278" t="s">
        <v>356</v>
      </c>
      <c r="J39" s="278" t="s">
        <v>747</v>
      </c>
      <c r="K39" s="278" t="s">
        <v>746</v>
      </c>
      <c r="L39" s="278" t="s">
        <v>746</v>
      </c>
      <c r="M39" s="278" t="s">
        <v>747</v>
      </c>
      <c r="N39" s="278" t="s">
        <v>747</v>
      </c>
      <c r="O39" s="278" t="s">
        <v>746</v>
      </c>
      <c r="P39" s="278" t="s">
        <v>746</v>
      </c>
      <c r="Q39" s="278" t="s">
        <v>747</v>
      </c>
      <c r="R39" s="278" t="s">
        <v>747</v>
      </c>
      <c r="S39" s="278" t="s">
        <v>746</v>
      </c>
      <c r="T39" s="278" t="s">
        <v>746</v>
      </c>
      <c r="U39" s="278" t="s">
        <v>746</v>
      </c>
      <c r="V39" s="278" t="s">
        <v>747</v>
      </c>
      <c r="W39" s="278" t="s">
        <v>747</v>
      </c>
      <c r="X39" s="278" t="s">
        <v>746</v>
      </c>
      <c r="Y39" s="278" t="s">
        <v>746</v>
      </c>
      <c r="Z39" s="278" t="s">
        <v>747</v>
      </c>
      <c r="AA39" s="278" t="s">
        <v>747</v>
      </c>
      <c r="AB39" s="278" t="s">
        <v>747</v>
      </c>
      <c r="AC39" s="278" t="s">
        <v>747</v>
      </c>
      <c r="AD39" s="278" t="s">
        <v>747</v>
      </c>
      <c r="AE39" s="278" t="s">
        <v>746</v>
      </c>
      <c r="AF39" s="278" t="s">
        <v>746</v>
      </c>
      <c r="AG39" s="278" t="s">
        <v>747</v>
      </c>
      <c r="AH39" s="278" t="s">
        <v>356</v>
      </c>
      <c r="AI39" s="278" t="s">
        <v>746</v>
      </c>
      <c r="AJ39" s="278" t="s">
        <v>746</v>
      </c>
      <c r="AK39" s="278" t="s">
        <v>746</v>
      </c>
      <c r="AL39" s="343" t="s">
        <v>356</v>
      </c>
      <c r="AM39" s="278" t="s">
        <v>747</v>
      </c>
      <c r="AN39" s="278" t="s">
        <v>747</v>
      </c>
      <c r="AO39" s="278" t="s">
        <v>747</v>
      </c>
      <c r="AP39" s="343" t="s">
        <v>356</v>
      </c>
      <c r="AQ39" s="343" t="s">
        <v>356</v>
      </c>
      <c r="AR39" s="343" t="s">
        <v>356</v>
      </c>
      <c r="AS39" s="278" t="s">
        <v>747</v>
      </c>
      <c r="AT39" s="278" t="s">
        <v>747</v>
      </c>
      <c r="AU39" s="278" t="s">
        <v>747</v>
      </c>
      <c r="AV39" s="278" t="s">
        <v>746</v>
      </c>
      <c r="AW39" s="278" t="s">
        <v>747</v>
      </c>
      <c r="AX39" s="278" t="s">
        <v>747</v>
      </c>
      <c r="AY39" s="278" t="s">
        <v>747</v>
      </c>
      <c r="AZ39" s="278" t="s">
        <v>747</v>
      </c>
      <c r="BA39" s="278" t="s">
        <v>356</v>
      </c>
      <c r="BB39" s="278" t="s">
        <v>747</v>
      </c>
      <c r="BC39" s="278" t="s">
        <v>747</v>
      </c>
      <c r="BD39" s="278" t="s">
        <v>746</v>
      </c>
      <c r="BE39" s="278" t="s">
        <v>746</v>
      </c>
      <c r="BF39" s="278" t="s">
        <v>746</v>
      </c>
      <c r="BG39" s="278" t="s">
        <v>746</v>
      </c>
      <c r="BH39" s="278" t="s">
        <v>747</v>
      </c>
      <c r="BI39" s="278" t="s">
        <v>746</v>
      </c>
      <c r="BJ39" s="278" t="s">
        <v>746</v>
      </c>
      <c r="BK39" s="278" t="s">
        <v>746</v>
      </c>
      <c r="BL39" s="352">
        <f t="shared" si="0"/>
        <v>28</v>
      </c>
      <c r="BM39" s="358">
        <f t="shared" si="1"/>
        <v>0.45901639344262296</v>
      </c>
      <c r="BN39" s="352">
        <f t="shared" si="2"/>
        <v>26</v>
      </c>
      <c r="BO39" s="358">
        <f t="shared" si="3"/>
        <v>0.42622950819672129</v>
      </c>
      <c r="BP39" s="359">
        <f t="shared" si="4"/>
        <v>1.0769230769230769</v>
      </c>
      <c r="BQ39" s="352">
        <f t="shared" si="5"/>
        <v>7</v>
      </c>
      <c r="BR39" s="358">
        <f t="shared" si="6"/>
        <v>0.11475409836065574</v>
      </c>
      <c r="BS39" s="1"/>
    </row>
    <row r="40" spans="1:71" ht="15.75" customHeight="1">
      <c r="A40" s="168" t="s">
        <v>154</v>
      </c>
      <c r="B40" s="106" t="s">
        <v>155</v>
      </c>
      <c r="C40" s="278" t="s">
        <v>746</v>
      </c>
      <c r="D40" s="278" t="s">
        <v>746</v>
      </c>
      <c r="E40" s="278" t="s">
        <v>746</v>
      </c>
      <c r="F40" s="278" t="s">
        <v>746</v>
      </c>
      <c r="G40" s="278" t="s">
        <v>746</v>
      </c>
      <c r="H40" s="278" t="s">
        <v>746</v>
      </c>
      <c r="I40" s="278" t="s">
        <v>356</v>
      </c>
      <c r="J40" s="278" t="s">
        <v>747</v>
      </c>
      <c r="K40" s="278" t="s">
        <v>746</v>
      </c>
      <c r="L40" s="278" t="s">
        <v>746</v>
      </c>
      <c r="M40" s="278" t="s">
        <v>747</v>
      </c>
      <c r="N40" s="278" t="s">
        <v>747</v>
      </c>
      <c r="O40" s="278" t="s">
        <v>746</v>
      </c>
      <c r="P40" s="278" t="s">
        <v>746</v>
      </c>
      <c r="Q40" s="278" t="s">
        <v>747</v>
      </c>
      <c r="R40" s="278" t="s">
        <v>747</v>
      </c>
      <c r="S40" s="278" t="s">
        <v>746</v>
      </c>
      <c r="T40" s="278" t="s">
        <v>746</v>
      </c>
      <c r="U40" s="278" t="s">
        <v>746</v>
      </c>
      <c r="V40" s="278" t="s">
        <v>747</v>
      </c>
      <c r="W40" s="278" t="s">
        <v>747</v>
      </c>
      <c r="X40" s="278" t="s">
        <v>746</v>
      </c>
      <c r="Y40" s="278" t="s">
        <v>746</v>
      </c>
      <c r="Z40" s="278" t="s">
        <v>747</v>
      </c>
      <c r="AA40" s="278" t="s">
        <v>747</v>
      </c>
      <c r="AB40" s="278" t="s">
        <v>747</v>
      </c>
      <c r="AC40" s="278" t="s">
        <v>747</v>
      </c>
      <c r="AD40" s="278" t="s">
        <v>747</v>
      </c>
      <c r="AE40" s="278" t="s">
        <v>746</v>
      </c>
      <c r="AF40" s="278" t="s">
        <v>746</v>
      </c>
      <c r="AG40" s="278" t="s">
        <v>747</v>
      </c>
      <c r="AH40" s="278" t="s">
        <v>356</v>
      </c>
      <c r="AI40" s="278" t="s">
        <v>746</v>
      </c>
      <c r="AJ40" s="278" t="s">
        <v>746</v>
      </c>
      <c r="AK40" s="278" t="s">
        <v>746</v>
      </c>
      <c r="AL40" s="343" t="s">
        <v>356</v>
      </c>
      <c r="AM40" s="278" t="s">
        <v>747</v>
      </c>
      <c r="AN40" s="278" t="s">
        <v>747</v>
      </c>
      <c r="AO40" s="278" t="s">
        <v>747</v>
      </c>
      <c r="AP40" s="343" t="s">
        <v>356</v>
      </c>
      <c r="AQ40" s="343" t="s">
        <v>356</v>
      </c>
      <c r="AR40" s="343" t="s">
        <v>356</v>
      </c>
      <c r="AS40" s="278" t="s">
        <v>747</v>
      </c>
      <c r="AT40" s="278" t="s">
        <v>747</v>
      </c>
      <c r="AU40" s="278" t="s">
        <v>747</v>
      </c>
      <c r="AV40" s="278" t="s">
        <v>746</v>
      </c>
      <c r="AW40" s="278" t="s">
        <v>747</v>
      </c>
      <c r="AX40" s="278" t="s">
        <v>747</v>
      </c>
      <c r="AY40" s="278" t="s">
        <v>747</v>
      </c>
      <c r="AZ40" s="278" t="s">
        <v>747</v>
      </c>
      <c r="BA40" s="278" t="s">
        <v>356</v>
      </c>
      <c r="BB40" s="278" t="s">
        <v>747</v>
      </c>
      <c r="BC40" s="278" t="s">
        <v>747</v>
      </c>
      <c r="BD40" s="278" t="s">
        <v>746</v>
      </c>
      <c r="BE40" s="278" t="s">
        <v>746</v>
      </c>
      <c r="BF40" s="278" t="s">
        <v>746</v>
      </c>
      <c r="BG40" s="278" t="s">
        <v>746</v>
      </c>
      <c r="BH40" s="278" t="s">
        <v>747</v>
      </c>
      <c r="BI40" s="278" t="s">
        <v>746</v>
      </c>
      <c r="BJ40" s="278" t="s">
        <v>746</v>
      </c>
      <c r="BK40" s="278" t="s">
        <v>746</v>
      </c>
      <c r="BL40" s="352">
        <f t="shared" si="0"/>
        <v>28</v>
      </c>
      <c r="BM40" s="358">
        <f t="shared" si="1"/>
        <v>0.45901639344262296</v>
      </c>
      <c r="BN40" s="352">
        <f t="shared" si="2"/>
        <v>26</v>
      </c>
      <c r="BO40" s="358">
        <f t="shared" si="3"/>
        <v>0.42622950819672129</v>
      </c>
      <c r="BP40" s="359">
        <f t="shared" si="4"/>
        <v>1.0769230769230769</v>
      </c>
      <c r="BQ40" s="352">
        <f t="shared" si="5"/>
        <v>7</v>
      </c>
      <c r="BR40" s="358">
        <f t="shared" si="6"/>
        <v>0.11475409836065574</v>
      </c>
      <c r="BS40" s="1"/>
    </row>
    <row r="41" spans="1:71" ht="15.75" customHeight="1">
      <c r="A41" s="170" t="s">
        <v>152</v>
      </c>
      <c r="B41" s="292" t="s">
        <v>153</v>
      </c>
      <c r="C41" s="278" t="s">
        <v>746</v>
      </c>
      <c r="D41" s="278" t="s">
        <v>746</v>
      </c>
      <c r="E41" s="278" t="s">
        <v>746</v>
      </c>
      <c r="F41" s="278" t="s">
        <v>746</v>
      </c>
      <c r="G41" s="278" t="s">
        <v>746</v>
      </c>
      <c r="H41" s="278" t="s">
        <v>746</v>
      </c>
      <c r="I41" s="278" t="s">
        <v>356</v>
      </c>
      <c r="J41" s="278" t="s">
        <v>747</v>
      </c>
      <c r="K41" s="278" t="s">
        <v>746</v>
      </c>
      <c r="L41" s="278" t="s">
        <v>746</v>
      </c>
      <c r="M41" s="278" t="s">
        <v>747</v>
      </c>
      <c r="N41" s="278" t="s">
        <v>747</v>
      </c>
      <c r="O41" s="278" t="s">
        <v>746</v>
      </c>
      <c r="P41" s="278" t="s">
        <v>746</v>
      </c>
      <c r="Q41" s="278" t="s">
        <v>747</v>
      </c>
      <c r="R41" s="278" t="s">
        <v>747</v>
      </c>
      <c r="S41" s="278" t="s">
        <v>746</v>
      </c>
      <c r="T41" s="278" t="s">
        <v>746</v>
      </c>
      <c r="U41" s="278" t="s">
        <v>746</v>
      </c>
      <c r="V41" s="278" t="s">
        <v>747</v>
      </c>
      <c r="W41" s="278" t="s">
        <v>747</v>
      </c>
      <c r="X41" s="278" t="s">
        <v>746</v>
      </c>
      <c r="Y41" s="278" t="s">
        <v>746</v>
      </c>
      <c r="Z41" s="278" t="s">
        <v>747</v>
      </c>
      <c r="AA41" s="278" t="s">
        <v>747</v>
      </c>
      <c r="AB41" s="278" t="s">
        <v>747</v>
      </c>
      <c r="AC41" s="278" t="s">
        <v>747</v>
      </c>
      <c r="AD41" s="278" t="s">
        <v>747</v>
      </c>
      <c r="AE41" s="278" t="s">
        <v>746</v>
      </c>
      <c r="AF41" s="278" t="s">
        <v>746</v>
      </c>
      <c r="AG41" s="278" t="s">
        <v>747</v>
      </c>
      <c r="AH41" s="278" t="s">
        <v>356</v>
      </c>
      <c r="AI41" s="278" t="s">
        <v>746</v>
      </c>
      <c r="AJ41" s="278" t="s">
        <v>746</v>
      </c>
      <c r="AK41" s="278" t="s">
        <v>746</v>
      </c>
      <c r="AL41" s="343" t="s">
        <v>356</v>
      </c>
      <c r="AM41" s="278" t="s">
        <v>747</v>
      </c>
      <c r="AN41" s="278" t="s">
        <v>747</v>
      </c>
      <c r="AO41" s="278" t="s">
        <v>747</v>
      </c>
      <c r="AP41" s="343" t="s">
        <v>356</v>
      </c>
      <c r="AQ41" s="343" t="s">
        <v>356</v>
      </c>
      <c r="AR41" s="343" t="s">
        <v>356</v>
      </c>
      <c r="AS41" s="278" t="s">
        <v>747</v>
      </c>
      <c r="AT41" s="278" t="s">
        <v>747</v>
      </c>
      <c r="AU41" s="278" t="s">
        <v>747</v>
      </c>
      <c r="AV41" s="278" t="s">
        <v>746</v>
      </c>
      <c r="AW41" s="278" t="s">
        <v>747</v>
      </c>
      <c r="AX41" s="278" t="s">
        <v>747</v>
      </c>
      <c r="AY41" s="278" t="s">
        <v>747</v>
      </c>
      <c r="AZ41" s="278" t="s">
        <v>747</v>
      </c>
      <c r="BA41" s="278" t="s">
        <v>356</v>
      </c>
      <c r="BB41" s="278" t="s">
        <v>747</v>
      </c>
      <c r="BC41" s="278" t="s">
        <v>747</v>
      </c>
      <c r="BD41" s="278" t="s">
        <v>746</v>
      </c>
      <c r="BE41" s="278" t="s">
        <v>746</v>
      </c>
      <c r="BF41" s="278" t="s">
        <v>746</v>
      </c>
      <c r="BG41" s="278" t="s">
        <v>746</v>
      </c>
      <c r="BH41" s="278" t="s">
        <v>747</v>
      </c>
      <c r="BI41" s="278" t="s">
        <v>746</v>
      </c>
      <c r="BJ41" s="278" t="s">
        <v>746</v>
      </c>
      <c r="BK41" s="278" t="s">
        <v>746</v>
      </c>
      <c r="BL41" s="352">
        <f t="shared" si="0"/>
        <v>28</v>
      </c>
      <c r="BM41" s="358">
        <f t="shared" si="1"/>
        <v>0.45901639344262296</v>
      </c>
      <c r="BN41" s="352">
        <f t="shared" si="2"/>
        <v>26</v>
      </c>
      <c r="BO41" s="358">
        <f t="shared" si="3"/>
        <v>0.42622950819672129</v>
      </c>
      <c r="BP41" s="359">
        <f t="shared" si="4"/>
        <v>1.0769230769230769</v>
      </c>
      <c r="BQ41" s="352">
        <f t="shared" si="5"/>
        <v>7</v>
      </c>
      <c r="BR41" s="358">
        <f t="shared" si="6"/>
        <v>0.11475409836065574</v>
      </c>
      <c r="BS41" s="1"/>
    </row>
    <row r="42" spans="1:71" ht="15.75" customHeight="1">
      <c r="A42" s="168" t="s">
        <v>357</v>
      </c>
      <c r="B42" s="106" t="s">
        <v>184</v>
      </c>
      <c r="C42" s="294" t="s">
        <v>746</v>
      </c>
      <c r="D42" s="294" t="s">
        <v>746</v>
      </c>
      <c r="E42" s="294" t="s">
        <v>746</v>
      </c>
      <c r="F42" s="294" t="s">
        <v>746</v>
      </c>
      <c r="G42" s="294" t="s">
        <v>746</v>
      </c>
      <c r="H42" s="294" t="s">
        <v>746</v>
      </c>
      <c r="I42" s="294" t="s">
        <v>746</v>
      </c>
      <c r="J42" s="294" t="s">
        <v>747</v>
      </c>
      <c r="K42" s="294" t="s">
        <v>746</v>
      </c>
      <c r="L42" s="294" t="s">
        <v>746</v>
      </c>
      <c r="M42" s="294" t="s">
        <v>747</v>
      </c>
      <c r="N42" s="294" t="s">
        <v>747</v>
      </c>
      <c r="O42" s="294" t="s">
        <v>746</v>
      </c>
      <c r="P42" s="294" t="s">
        <v>356</v>
      </c>
      <c r="Q42" s="294" t="s">
        <v>747</v>
      </c>
      <c r="R42" s="294" t="s">
        <v>746</v>
      </c>
      <c r="S42" s="294" t="s">
        <v>746</v>
      </c>
      <c r="T42" s="294" t="s">
        <v>747</v>
      </c>
      <c r="U42" s="294" t="s">
        <v>747</v>
      </c>
      <c r="V42" s="294" t="s">
        <v>746</v>
      </c>
      <c r="W42" s="294" t="s">
        <v>746</v>
      </c>
      <c r="X42" s="294" t="s">
        <v>746</v>
      </c>
      <c r="Y42" s="294" t="s">
        <v>746</v>
      </c>
      <c r="Z42" s="294" t="s">
        <v>746</v>
      </c>
      <c r="AA42" s="294" t="s">
        <v>747</v>
      </c>
      <c r="AB42" s="294" t="s">
        <v>747</v>
      </c>
      <c r="AC42" s="294" t="s">
        <v>747</v>
      </c>
      <c r="AD42" s="294" t="s">
        <v>747</v>
      </c>
      <c r="AE42" s="294" t="s">
        <v>746</v>
      </c>
      <c r="AF42" s="294" t="s">
        <v>746</v>
      </c>
      <c r="AG42" s="294" t="s">
        <v>747</v>
      </c>
      <c r="AH42" s="294" t="s">
        <v>746</v>
      </c>
      <c r="AI42" s="294" t="s">
        <v>746</v>
      </c>
      <c r="AJ42" s="294" t="s">
        <v>746</v>
      </c>
      <c r="AK42" s="294" t="s">
        <v>746</v>
      </c>
      <c r="AL42" s="349" t="s">
        <v>746</v>
      </c>
      <c r="AM42" s="294" t="s">
        <v>747</v>
      </c>
      <c r="AN42" s="294" t="s">
        <v>747</v>
      </c>
      <c r="AO42" s="294" t="s">
        <v>747</v>
      </c>
      <c r="AP42" s="294" t="s">
        <v>746</v>
      </c>
      <c r="AQ42" s="294" t="s">
        <v>747</v>
      </c>
      <c r="AR42" s="294" t="s">
        <v>747</v>
      </c>
      <c r="AS42" s="294" t="s">
        <v>747</v>
      </c>
      <c r="AT42" s="294" t="s">
        <v>746</v>
      </c>
      <c r="AU42" s="294" t="s">
        <v>747</v>
      </c>
      <c r="AV42" s="294" t="s">
        <v>746</v>
      </c>
      <c r="AW42" s="294" t="s">
        <v>747</v>
      </c>
      <c r="AX42" s="294" t="s">
        <v>747</v>
      </c>
      <c r="AY42" s="294" t="s">
        <v>747</v>
      </c>
      <c r="AZ42" s="294" t="s">
        <v>747</v>
      </c>
      <c r="BA42" s="294" t="s">
        <v>747</v>
      </c>
      <c r="BB42" s="294" t="s">
        <v>747</v>
      </c>
      <c r="BC42" s="294" t="s">
        <v>746</v>
      </c>
      <c r="BD42" s="294" t="s">
        <v>746</v>
      </c>
      <c r="BE42" s="294" t="s">
        <v>747</v>
      </c>
      <c r="BF42" s="294" t="s">
        <v>746</v>
      </c>
      <c r="BG42" s="294" t="s">
        <v>746</v>
      </c>
      <c r="BH42" s="294" t="s">
        <v>747</v>
      </c>
      <c r="BI42" s="294" t="s">
        <v>746</v>
      </c>
      <c r="BJ42" s="294" t="s">
        <v>746</v>
      </c>
      <c r="BK42" s="294" t="s">
        <v>746</v>
      </c>
      <c r="BL42" s="363">
        <f t="shared" si="0"/>
        <v>34</v>
      </c>
      <c r="BM42" s="364">
        <f t="shared" si="1"/>
        <v>0.55737704918032782</v>
      </c>
      <c r="BN42" s="363">
        <f t="shared" si="2"/>
        <v>26</v>
      </c>
      <c r="BO42" s="364">
        <f t="shared" si="3"/>
        <v>0.42622950819672129</v>
      </c>
      <c r="BP42" s="365">
        <f t="shared" si="4"/>
        <v>1.3076923076923077</v>
      </c>
      <c r="BQ42" s="363">
        <f t="shared" si="5"/>
        <v>1</v>
      </c>
      <c r="BR42" s="364">
        <f t="shared" si="6"/>
        <v>1.6393442622950821E-2</v>
      </c>
      <c r="BS42" s="1"/>
    </row>
    <row r="43" spans="1:71" ht="15.75" customHeight="1">
      <c r="A43" s="168" t="s">
        <v>175</v>
      </c>
      <c r="B43" s="106" t="s">
        <v>176</v>
      </c>
      <c r="C43" s="278" t="s">
        <v>746</v>
      </c>
      <c r="D43" s="278" t="s">
        <v>746</v>
      </c>
      <c r="E43" s="278" t="s">
        <v>746</v>
      </c>
      <c r="F43" s="278" t="s">
        <v>746</v>
      </c>
      <c r="G43" s="278" t="s">
        <v>746</v>
      </c>
      <c r="H43" s="278" t="s">
        <v>746</v>
      </c>
      <c r="I43" s="278" t="s">
        <v>746</v>
      </c>
      <c r="J43" s="278" t="s">
        <v>747</v>
      </c>
      <c r="K43" s="278" t="s">
        <v>746</v>
      </c>
      <c r="L43" s="278" t="s">
        <v>746</v>
      </c>
      <c r="M43" s="278" t="s">
        <v>747</v>
      </c>
      <c r="N43" s="278" t="s">
        <v>747</v>
      </c>
      <c r="O43" s="278" t="s">
        <v>746</v>
      </c>
      <c r="P43" s="278" t="s">
        <v>356</v>
      </c>
      <c r="Q43" s="278" t="s">
        <v>747</v>
      </c>
      <c r="R43" s="278" t="s">
        <v>746</v>
      </c>
      <c r="S43" s="278" t="s">
        <v>746</v>
      </c>
      <c r="T43" s="278" t="s">
        <v>747</v>
      </c>
      <c r="U43" s="278" t="s">
        <v>747</v>
      </c>
      <c r="V43" s="278" t="s">
        <v>746</v>
      </c>
      <c r="W43" s="278" t="s">
        <v>746</v>
      </c>
      <c r="X43" s="278" t="s">
        <v>746</v>
      </c>
      <c r="Y43" s="278" t="s">
        <v>746</v>
      </c>
      <c r="Z43" s="278" t="s">
        <v>746</v>
      </c>
      <c r="AA43" s="278" t="s">
        <v>747</v>
      </c>
      <c r="AB43" s="278" t="s">
        <v>747</v>
      </c>
      <c r="AC43" s="278" t="s">
        <v>747</v>
      </c>
      <c r="AD43" s="278" t="s">
        <v>747</v>
      </c>
      <c r="AE43" s="278" t="s">
        <v>746</v>
      </c>
      <c r="AF43" s="278" t="s">
        <v>746</v>
      </c>
      <c r="AG43" s="278" t="s">
        <v>747</v>
      </c>
      <c r="AH43" s="278" t="s">
        <v>746</v>
      </c>
      <c r="AI43" s="278" t="s">
        <v>746</v>
      </c>
      <c r="AJ43" s="278" t="s">
        <v>746</v>
      </c>
      <c r="AK43" s="278" t="s">
        <v>746</v>
      </c>
      <c r="AL43" s="343" t="s">
        <v>746</v>
      </c>
      <c r="AM43" s="278" t="s">
        <v>747</v>
      </c>
      <c r="AN43" s="278" t="s">
        <v>747</v>
      </c>
      <c r="AO43" s="278" t="s">
        <v>747</v>
      </c>
      <c r="AP43" s="278" t="s">
        <v>746</v>
      </c>
      <c r="AQ43" s="278" t="s">
        <v>747</v>
      </c>
      <c r="AR43" s="278" t="s">
        <v>747</v>
      </c>
      <c r="AS43" s="278" t="s">
        <v>747</v>
      </c>
      <c r="AT43" s="278" t="s">
        <v>746</v>
      </c>
      <c r="AU43" s="278" t="s">
        <v>747</v>
      </c>
      <c r="AV43" s="278" t="s">
        <v>746</v>
      </c>
      <c r="AW43" s="278" t="s">
        <v>747</v>
      </c>
      <c r="AX43" s="278" t="s">
        <v>747</v>
      </c>
      <c r="AY43" s="278" t="s">
        <v>747</v>
      </c>
      <c r="AZ43" s="278" t="s">
        <v>747</v>
      </c>
      <c r="BA43" s="278" t="s">
        <v>747</v>
      </c>
      <c r="BB43" s="278" t="s">
        <v>747</v>
      </c>
      <c r="BC43" s="278" t="s">
        <v>746</v>
      </c>
      <c r="BD43" s="278" t="s">
        <v>746</v>
      </c>
      <c r="BE43" s="278" t="s">
        <v>747</v>
      </c>
      <c r="BF43" s="278" t="s">
        <v>746</v>
      </c>
      <c r="BG43" s="278" t="s">
        <v>746</v>
      </c>
      <c r="BH43" s="278" t="s">
        <v>747</v>
      </c>
      <c r="BI43" s="278" t="s">
        <v>746</v>
      </c>
      <c r="BJ43" s="278" t="s">
        <v>746</v>
      </c>
      <c r="BK43" s="278" t="s">
        <v>746</v>
      </c>
      <c r="BL43" s="352">
        <f t="shared" si="0"/>
        <v>34</v>
      </c>
      <c r="BM43" s="358">
        <f t="shared" si="1"/>
        <v>0.55737704918032782</v>
      </c>
      <c r="BN43" s="352">
        <f t="shared" si="2"/>
        <v>26</v>
      </c>
      <c r="BO43" s="358">
        <f t="shared" si="3"/>
        <v>0.42622950819672129</v>
      </c>
      <c r="BP43" s="359">
        <f t="shared" si="4"/>
        <v>1.3076923076923077</v>
      </c>
      <c r="BQ43" s="352">
        <f t="shared" si="5"/>
        <v>1</v>
      </c>
      <c r="BR43" s="358">
        <f t="shared" si="6"/>
        <v>1.6393442622950821E-2</v>
      </c>
      <c r="BS43" s="1"/>
    </row>
    <row r="44" spans="1:71" ht="15.75" customHeight="1">
      <c r="A44" s="168" t="s">
        <v>185</v>
      </c>
      <c r="B44" s="106" t="s">
        <v>186</v>
      </c>
      <c r="C44" s="278" t="s">
        <v>746</v>
      </c>
      <c r="D44" s="278" t="s">
        <v>746</v>
      </c>
      <c r="E44" s="278" t="s">
        <v>746</v>
      </c>
      <c r="F44" s="278" t="s">
        <v>746</v>
      </c>
      <c r="G44" s="278" t="s">
        <v>746</v>
      </c>
      <c r="H44" s="278" t="s">
        <v>746</v>
      </c>
      <c r="I44" s="278" t="s">
        <v>746</v>
      </c>
      <c r="J44" s="278" t="s">
        <v>747</v>
      </c>
      <c r="K44" s="278" t="s">
        <v>746</v>
      </c>
      <c r="L44" s="278" t="s">
        <v>746</v>
      </c>
      <c r="M44" s="278" t="s">
        <v>747</v>
      </c>
      <c r="N44" s="278" t="s">
        <v>747</v>
      </c>
      <c r="O44" s="278" t="s">
        <v>746</v>
      </c>
      <c r="P44" s="278" t="s">
        <v>356</v>
      </c>
      <c r="Q44" s="278" t="s">
        <v>747</v>
      </c>
      <c r="R44" s="278" t="s">
        <v>746</v>
      </c>
      <c r="S44" s="278" t="s">
        <v>746</v>
      </c>
      <c r="T44" s="278" t="s">
        <v>747</v>
      </c>
      <c r="U44" s="278" t="s">
        <v>747</v>
      </c>
      <c r="V44" s="278" t="s">
        <v>746</v>
      </c>
      <c r="W44" s="278" t="s">
        <v>746</v>
      </c>
      <c r="X44" s="278" t="s">
        <v>746</v>
      </c>
      <c r="Y44" s="278" t="s">
        <v>746</v>
      </c>
      <c r="Z44" s="278" t="s">
        <v>746</v>
      </c>
      <c r="AA44" s="278" t="s">
        <v>747</v>
      </c>
      <c r="AB44" s="278" t="s">
        <v>747</v>
      </c>
      <c r="AC44" s="278" t="s">
        <v>747</v>
      </c>
      <c r="AD44" s="278" t="s">
        <v>747</v>
      </c>
      <c r="AE44" s="278" t="s">
        <v>746</v>
      </c>
      <c r="AF44" s="278" t="s">
        <v>746</v>
      </c>
      <c r="AG44" s="278" t="s">
        <v>747</v>
      </c>
      <c r="AH44" s="278" t="s">
        <v>746</v>
      </c>
      <c r="AI44" s="278" t="s">
        <v>746</v>
      </c>
      <c r="AJ44" s="278" t="s">
        <v>746</v>
      </c>
      <c r="AK44" s="278" t="s">
        <v>746</v>
      </c>
      <c r="AL44" s="343" t="s">
        <v>746</v>
      </c>
      <c r="AM44" s="278" t="s">
        <v>747</v>
      </c>
      <c r="AN44" s="278" t="s">
        <v>747</v>
      </c>
      <c r="AO44" s="278" t="s">
        <v>747</v>
      </c>
      <c r="AP44" s="278" t="s">
        <v>746</v>
      </c>
      <c r="AQ44" s="278" t="s">
        <v>747</v>
      </c>
      <c r="AR44" s="278" t="s">
        <v>747</v>
      </c>
      <c r="AS44" s="278" t="s">
        <v>747</v>
      </c>
      <c r="AT44" s="278" t="s">
        <v>746</v>
      </c>
      <c r="AU44" s="278" t="s">
        <v>747</v>
      </c>
      <c r="AV44" s="278" t="s">
        <v>746</v>
      </c>
      <c r="AW44" s="278" t="s">
        <v>747</v>
      </c>
      <c r="AX44" s="278" t="s">
        <v>747</v>
      </c>
      <c r="AY44" s="278" t="s">
        <v>747</v>
      </c>
      <c r="AZ44" s="278" t="s">
        <v>747</v>
      </c>
      <c r="BA44" s="278" t="s">
        <v>747</v>
      </c>
      <c r="BB44" s="278" t="s">
        <v>747</v>
      </c>
      <c r="BC44" s="278" t="s">
        <v>746</v>
      </c>
      <c r="BD44" s="278" t="s">
        <v>746</v>
      </c>
      <c r="BE44" s="278" t="s">
        <v>747</v>
      </c>
      <c r="BF44" s="278" t="s">
        <v>746</v>
      </c>
      <c r="BG44" s="278" t="s">
        <v>746</v>
      </c>
      <c r="BH44" s="278" t="s">
        <v>747</v>
      </c>
      <c r="BI44" s="278" t="s">
        <v>746</v>
      </c>
      <c r="BJ44" s="278" t="s">
        <v>746</v>
      </c>
      <c r="BK44" s="278" t="s">
        <v>746</v>
      </c>
      <c r="BL44" s="352">
        <f t="shared" si="0"/>
        <v>34</v>
      </c>
      <c r="BM44" s="358">
        <f t="shared" si="1"/>
        <v>0.55737704918032782</v>
      </c>
      <c r="BN44" s="352">
        <f t="shared" si="2"/>
        <v>26</v>
      </c>
      <c r="BO44" s="358">
        <f t="shared" si="3"/>
        <v>0.42622950819672129</v>
      </c>
      <c r="BP44" s="359">
        <f t="shared" si="4"/>
        <v>1.3076923076923077</v>
      </c>
      <c r="BQ44" s="352">
        <f t="shared" si="5"/>
        <v>1</v>
      </c>
      <c r="BR44" s="358">
        <f t="shared" si="6"/>
        <v>1.6393442622950821E-2</v>
      </c>
      <c r="BS44" s="1"/>
    </row>
    <row r="45" spans="1:71" ht="15.75" customHeight="1">
      <c r="A45" s="168" t="s">
        <v>171</v>
      </c>
      <c r="B45" s="106" t="s">
        <v>172</v>
      </c>
      <c r="C45" s="278" t="s">
        <v>746</v>
      </c>
      <c r="D45" s="278" t="s">
        <v>746</v>
      </c>
      <c r="E45" s="278" t="s">
        <v>746</v>
      </c>
      <c r="F45" s="278" t="s">
        <v>746</v>
      </c>
      <c r="G45" s="278" t="s">
        <v>746</v>
      </c>
      <c r="H45" s="278" t="s">
        <v>746</v>
      </c>
      <c r="I45" s="278" t="s">
        <v>746</v>
      </c>
      <c r="J45" s="278" t="s">
        <v>747</v>
      </c>
      <c r="K45" s="278" t="s">
        <v>746</v>
      </c>
      <c r="L45" s="278" t="s">
        <v>746</v>
      </c>
      <c r="M45" s="278" t="s">
        <v>747</v>
      </c>
      <c r="N45" s="278" t="s">
        <v>747</v>
      </c>
      <c r="O45" s="278" t="s">
        <v>746</v>
      </c>
      <c r="P45" s="278" t="s">
        <v>356</v>
      </c>
      <c r="Q45" s="278" t="s">
        <v>747</v>
      </c>
      <c r="R45" s="278" t="s">
        <v>746</v>
      </c>
      <c r="S45" s="278" t="s">
        <v>746</v>
      </c>
      <c r="T45" s="278" t="s">
        <v>747</v>
      </c>
      <c r="U45" s="278" t="s">
        <v>747</v>
      </c>
      <c r="V45" s="278" t="s">
        <v>746</v>
      </c>
      <c r="W45" s="278" t="s">
        <v>746</v>
      </c>
      <c r="X45" s="278" t="s">
        <v>746</v>
      </c>
      <c r="Y45" s="278" t="s">
        <v>746</v>
      </c>
      <c r="Z45" s="278" t="s">
        <v>746</v>
      </c>
      <c r="AA45" s="278" t="s">
        <v>747</v>
      </c>
      <c r="AB45" s="278" t="s">
        <v>747</v>
      </c>
      <c r="AC45" s="278" t="s">
        <v>747</v>
      </c>
      <c r="AD45" s="278" t="s">
        <v>747</v>
      </c>
      <c r="AE45" s="278" t="s">
        <v>746</v>
      </c>
      <c r="AF45" s="278" t="s">
        <v>746</v>
      </c>
      <c r="AG45" s="278" t="s">
        <v>747</v>
      </c>
      <c r="AH45" s="278" t="s">
        <v>746</v>
      </c>
      <c r="AI45" s="278" t="s">
        <v>746</v>
      </c>
      <c r="AJ45" s="278" t="s">
        <v>746</v>
      </c>
      <c r="AK45" s="278" t="s">
        <v>746</v>
      </c>
      <c r="AL45" s="343" t="s">
        <v>746</v>
      </c>
      <c r="AM45" s="278" t="s">
        <v>747</v>
      </c>
      <c r="AN45" s="278" t="s">
        <v>747</v>
      </c>
      <c r="AO45" s="278" t="s">
        <v>747</v>
      </c>
      <c r="AP45" s="278" t="s">
        <v>746</v>
      </c>
      <c r="AQ45" s="278" t="s">
        <v>747</v>
      </c>
      <c r="AR45" s="278" t="s">
        <v>747</v>
      </c>
      <c r="AS45" s="278" t="s">
        <v>747</v>
      </c>
      <c r="AT45" s="278" t="s">
        <v>746</v>
      </c>
      <c r="AU45" s="278" t="s">
        <v>747</v>
      </c>
      <c r="AV45" s="278" t="s">
        <v>746</v>
      </c>
      <c r="AW45" s="278" t="s">
        <v>747</v>
      </c>
      <c r="AX45" s="278" t="s">
        <v>747</v>
      </c>
      <c r="AY45" s="278" t="s">
        <v>747</v>
      </c>
      <c r="AZ45" s="278" t="s">
        <v>747</v>
      </c>
      <c r="BA45" s="278" t="s">
        <v>747</v>
      </c>
      <c r="BB45" s="278" t="s">
        <v>747</v>
      </c>
      <c r="BC45" s="278" t="s">
        <v>746</v>
      </c>
      <c r="BD45" s="278" t="s">
        <v>746</v>
      </c>
      <c r="BE45" s="278" t="s">
        <v>747</v>
      </c>
      <c r="BF45" s="278" t="s">
        <v>746</v>
      </c>
      <c r="BG45" s="278" t="s">
        <v>746</v>
      </c>
      <c r="BH45" s="278" t="s">
        <v>747</v>
      </c>
      <c r="BI45" s="278" t="s">
        <v>746</v>
      </c>
      <c r="BJ45" s="278" t="s">
        <v>746</v>
      </c>
      <c r="BK45" s="278" t="s">
        <v>746</v>
      </c>
      <c r="BL45" s="352">
        <f t="shared" si="0"/>
        <v>34</v>
      </c>
      <c r="BM45" s="358">
        <f t="shared" si="1"/>
        <v>0.55737704918032782</v>
      </c>
      <c r="BN45" s="352">
        <f t="shared" si="2"/>
        <v>26</v>
      </c>
      <c r="BO45" s="358">
        <f t="shared" si="3"/>
        <v>0.42622950819672129</v>
      </c>
      <c r="BP45" s="359">
        <f t="shared" si="4"/>
        <v>1.3076923076923077</v>
      </c>
      <c r="BQ45" s="352">
        <f t="shared" si="5"/>
        <v>1</v>
      </c>
      <c r="BR45" s="358">
        <f t="shared" si="6"/>
        <v>1.6393442622950821E-2</v>
      </c>
      <c r="BS45" s="1"/>
    </row>
    <row r="46" spans="1:71" ht="15.75" customHeight="1">
      <c r="A46" s="168" t="s">
        <v>163</v>
      </c>
      <c r="B46" s="106" t="s">
        <v>164</v>
      </c>
      <c r="C46" s="278" t="s">
        <v>746</v>
      </c>
      <c r="D46" s="278" t="s">
        <v>746</v>
      </c>
      <c r="E46" s="278" t="s">
        <v>746</v>
      </c>
      <c r="F46" s="278" t="s">
        <v>746</v>
      </c>
      <c r="G46" s="278" t="s">
        <v>746</v>
      </c>
      <c r="H46" s="278" t="s">
        <v>746</v>
      </c>
      <c r="I46" s="278" t="s">
        <v>746</v>
      </c>
      <c r="J46" s="278" t="s">
        <v>747</v>
      </c>
      <c r="K46" s="278" t="s">
        <v>746</v>
      </c>
      <c r="L46" s="278" t="s">
        <v>746</v>
      </c>
      <c r="M46" s="278" t="s">
        <v>747</v>
      </c>
      <c r="N46" s="278" t="s">
        <v>747</v>
      </c>
      <c r="O46" s="278" t="s">
        <v>746</v>
      </c>
      <c r="P46" s="278" t="s">
        <v>356</v>
      </c>
      <c r="Q46" s="278" t="s">
        <v>747</v>
      </c>
      <c r="R46" s="278" t="s">
        <v>746</v>
      </c>
      <c r="S46" s="278" t="s">
        <v>746</v>
      </c>
      <c r="T46" s="278" t="s">
        <v>747</v>
      </c>
      <c r="U46" s="278" t="s">
        <v>747</v>
      </c>
      <c r="V46" s="278" t="s">
        <v>746</v>
      </c>
      <c r="W46" s="278" t="s">
        <v>746</v>
      </c>
      <c r="X46" s="278" t="s">
        <v>746</v>
      </c>
      <c r="Y46" s="278" t="s">
        <v>746</v>
      </c>
      <c r="Z46" s="278" t="s">
        <v>746</v>
      </c>
      <c r="AA46" s="278" t="s">
        <v>747</v>
      </c>
      <c r="AB46" s="278" t="s">
        <v>747</v>
      </c>
      <c r="AC46" s="278" t="s">
        <v>747</v>
      </c>
      <c r="AD46" s="278" t="s">
        <v>747</v>
      </c>
      <c r="AE46" s="278" t="s">
        <v>746</v>
      </c>
      <c r="AF46" s="278" t="s">
        <v>746</v>
      </c>
      <c r="AG46" s="278" t="s">
        <v>747</v>
      </c>
      <c r="AH46" s="278" t="s">
        <v>746</v>
      </c>
      <c r="AI46" s="278" t="s">
        <v>746</v>
      </c>
      <c r="AJ46" s="278" t="s">
        <v>746</v>
      </c>
      <c r="AK46" s="278" t="s">
        <v>746</v>
      </c>
      <c r="AL46" s="343" t="s">
        <v>746</v>
      </c>
      <c r="AM46" s="278" t="s">
        <v>747</v>
      </c>
      <c r="AN46" s="278" t="s">
        <v>747</v>
      </c>
      <c r="AO46" s="278" t="s">
        <v>747</v>
      </c>
      <c r="AP46" s="278" t="s">
        <v>746</v>
      </c>
      <c r="AQ46" s="278" t="s">
        <v>747</v>
      </c>
      <c r="AR46" s="278" t="s">
        <v>747</v>
      </c>
      <c r="AS46" s="278" t="s">
        <v>747</v>
      </c>
      <c r="AT46" s="278" t="s">
        <v>746</v>
      </c>
      <c r="AU46" s="278" t="s">
        <v>747</v>
      </c>
      <c r="AV46" s="278" t="s">
        <v>746</v>
      </c>
      <c r="AW46" s="278" t="s">
        <v>747</v>
      </c>
      <c r="AX46" s="278" t="s">
        <v>747</v>
      </c>
      <c r="AY46" s="278" t="s">
        <v>747</v>
      </c>
      <c r="AZ46" s="278" t="s">
        <v>747</v>
      </c>
      <c r="BA46" s="278" t="s">
        <v>747</v>
      </c>
      <c r="BB46" s="278" t="s">
        <v>747</v>
      </c>
      <c r="BC46" s="278" t="s">
        <v>746</v>
      </c>
      <c r="BD46" s="278" t="s">
        <v>746</v>
      </c>
      <c r="BE46" s="278" t="s">
        <v>747</v>
      </c>
      <c r="BF46" s="278" t="s">
        <v>746</v>
      </c>
      <c r="BG46" s="278" t="s">
        <v>746</v>
      </c>
      <c r="BH46" s="278" t="s">
        <v>747</v>
      </c>
      <c r="BI46" s="278" t="s">
        <v>746</v>
      </c>
      <c r="BJ46" s="278" t="s">
        <v>746</v>
      </c>
      <c r="BK46" s="278" t="s">
        <v>746</v>
      </c>
      <c r="BL46" s="352">
        <f t="shared" si="0"/>
        <v>34</v>
      </c>
      <c r="BM46" s="358">
        <f t="shared" si="1"/>
        <v>0.55737704918032782</v>
      </c>
      <c r="BN46" s="352">
        <f t="shared" si="2"/>
        <v>26</v>
      </c>
      <c r="BO46" s="358">
        <f t="shared" si="3"/>
        <v>0.42622950819672129</v>
      </c>
      <c r="BP46" s="359">
        <f t="shared" si="4"/>
        <v>1.3076923076923077</v>
      </c>
      <c r="BQ46" s="352">
        <f t="shared" si="5"/>
        <v>1</v>
      </c>
      <c r="BR46" s="358">
        <f t="shared" si="6"/>
        <v>1.6393442622950821E-2</v>
      </c>
      <c r="BS46" s="1"/>
    </row>
    <row r="47" spans="1:71" ht="15.75" customHeight="1">
      <c r="A47" s="168" t="s">
        <v>177</v>
      </c>
      <c r="B47" s="106" t="s">
        <v>178</v>
      </c>
      <c r="C47" s="278" t="s">
        <v>746</v>
      </c>
      <c r="D47" s="278" t="s">
        <v>746</v>
      </c>
      <c r="E47" s="278" t="s">
        <v>746</v>
      </c>
      <c r="F47" s="278" t="s">
        <v>746</v>
      </c>
      <c r="G47" s="278" t="s">
        <v>746</v>
      </c>
      <c r="H47" s="278" t="s">
        <v>746</v>
      </c>
      <c r="I47" s="278" t="s">
        <v>746</v>
      </c>
      <c r="J47" s="278" t="s">
        <v>747</v>
      </c>
      <c r="K47" s="278" t="s">
        <v>746</v>
      </c>
      <c r="L47" s="278" t="s">
        <v>746</v>
      </c>
      <c r="M47" s="278" t="s">
        <v>747</v>
      </c>
      <c r="N47" s="278" t="s">
        <v>747</v>
      </c>
      <c r="O47" s="278" t="s">
        <v>746</v>
      </c>
      <c r="P47" s="278" t="s">
        <v>356</v>
      </c>
      <c r="Q47" s="278" t="s">
        <v>747</v>
      </c>
      <c r="R47" s="278" t="s">
        <v>746</v>
      </c>
      <c r="S47" s="278" t="s">
        <v>746</v>
      </c>
      <c r="T47" s="278" t="s">
        <v>747</v>
      </c>
      <c r="U47" s="278" t="s">
        <v>747</v>
      </c>
      <c r="V47" s="278" t="s">
        <v>746</v>
      </c>
      <c r="W47" s="278" t="s">
        <v>746</v>
      </c>
      <c r="X47" s="278" t="s">
        <v>746</v>
      </c>
      <c r="Y47" s="278" t="s">
        <v>746</v>
      </c>
      <c r="Z47" s="278" t="s">
        <v>746</v>
      </c>
      <c r="AA47" s="278" t="s">
        <v>747</v>
      </c>
      <c r="AB47" s="278" t="s">
        <v>747</v>
      </c>
      <c r="AC47" s="278" t="s">
        <v>747</v>
      </c>
      <c r="AD47" s="278" t="s">
        <v>747</v>
      </c>
      <c r="AE47" s="278" t="s">
        <v>746</v>
      </c>
      <c r="AF47" s="278" t="s">
        <v>746</v>
      </c>
      <c r="AG47" s="278" t="s">
        <v>747</v>
      </c>
      <c r="AH47" s="278" t="s">
        <v>746</v>
      </c>
      <c r="AI47" s="278" t="s">
        <v>746</v>
      </c>
      <c r="AJ47" s="278" t="s">
        <v>746</v>
      </c>
      <c r="AK47" s="278" t="s">
        <v>746</v>
      </c>
      <c r="AL47" s="343" t="s">
        <v>746</v>
      </c>
      <c r="AM47" s="278" t="s">
        <v>747</v>
      </c>
      <c r="AN47" s="278" t="s">
        <v>747</v>
      </c>
      <c r="AO47" s="278" t="s">
        <v>747</v>
      </c>
      <c r="AP47" s="278" t="s">
        <v>746</v>
      </c>
      <c r="AQ47" s="278" t="s">
        <v>747</v>
      </c>
      <c r="AR47" s="278" t="s">
        <v>747</v>
      </c>
      <c r="AS47" s="278" t="s">
        <v>747</v>
      </c>
      <c r="AT47" s="278" t="s">
        <v>746</v>
      </c>
      <c r="AU47" s="278" t="s">
        <v>747</v>
      </c>
      <c r="AV47" s="278" t="s">
        <v>746</v>
      </c>
      <c r="AW47" s="278" t="s">
        <v>747</v>
      </c>
      <c r="AX47" s="278" t="s">
        <v>747</v>
      </c>
      <c r="AY47" s="278" t="s">
        <v>747</v>
      </c>
      <c r="AZ47" s="278" t="s">
        <v>747</v>
      </c>
      <c r="BA47" s="278" t="s">
        <v>747</v>
      </c>
      <c r="BB47" s="278" t="s">
        <v>747</v>
      </c>
      <c r="BC47" s="278" t="s">
        <v>746</v>
      </c>
      <c r="BD47" s="278" t="s">
        <v>746</v>
      </c>
      <c r="BE47" s="278" t="s">
        <v>747</v>
      </c>
      <c r="BF47" s="278" t="s">
        <v>746</v>
      </c>
      <c r="BG47" s="278" t="s">
        <v>746</v>
      </c>
      <c r="BH47" s="278" t="s">
        <v>747</v>
      </c>
      <c r="BI47" s="278" t="s">
        <v>746</v>
      </c>
      <c r="BJ47" s="278" t="s">
        <v>746</v>
      </c>
      <c r="BK47" s="278" t="s">
        <v>746</v>
      </c>
      <c r="BL47" s="352">
        <f t="shared" si="0"/>
        <v>34</v>
      </c>
      <c r="BM47" s="358">
        <f t="shared" si="1"/>
        <v>0.55737704918032782</v>
      </c>
      <c r="BN47" s="352">
        <f t="shared" si="2"/>
        <v>26</v>
      </c>
      <c r="BO47" s="358">
        <f t="shared" si="3"/>
        <v>0.42622950819672129</v>
      </c>
      <c r="BP47" s="359">
        <f t="shared" si="4"/>
        <v>1.3076923076923077</v>
      </c>
      <c r="BQ47" s="352">
        <f t="shared" si="5"/>
        <v>1</v>
      </c>
      <c r="BR47" s="358">
        <f t="shared" si="6"/>
        <v>1.6393442622950821E-2</v>
      </c>
      <c r="BS47" s="1"/>
    </row>
    <row r="48" spans="1:71" ht="15.75" customHeight="1">
      <c r="A48" s="168" t="s">
        <v>173</v>
      </c>
      <c r="B48" s="106" t="s">
        <v>174</v>
      </c>
      <c r="C48" s="278" t="s">
        <v>746</v>
      </c>
      <c r="D48" s="278" t="s">
        <v>746</v>
      </c>
      <c r="E48" s="278" t="s">
        <v>746</v>
      </c>
      <c r="F48" s="278" t="s">
        <v>746</v>
      </c>
      <c r="G48" s="278" t="s">
        <v>746</v>
      </c>
      <c r="H48" s="278" t="s">
        <v>746</v>
      </c>
      <c r="I48" s="278" t="s">
        <v>746</v>
      </c>
      <c r="J48" s="278" t="s">
        <v>747</v>
      </c>
      <c r="K48" s="278" t="s">
        <v>746</v>
      </c>
      <c r="L48" s="278" t="s">
        <v>746</v>
      </c>
      <c r="M48" s="278" t="s">
        <v>747</v>
      </c>
      <c r="N48" s="278" t="s">
        <v>747</v>
      </c>
      <c r="O48" s="278" t="s">
        <v>746</v>
      </c>
      <c r="P48" s="278" t="s">
        <v>356</v>
      </c>
      <c r="Q48" s="278" t="s">
        <v>747</v>
      </c>
      <c r="R48" s="278" t="s">
        <v>746</v>
      </c>
      <c r="S48" s="278" t="s">
        <v>746</v>
      </c>
      <c r="T48" s="278" t="s">
        <v>747</v>
      </c>
      <c r="U48" s="278" t="s">
        <v>747</v>
      </c>
      <c r="V48" s="278" t="s">
        <v>746</v>
      </c>
      <c r="W48" s="278" t="s">
        <v>746</v>
      </c>
      <c r="X48" s="278" t="s">
        <v>746</v>
      </c>
      <c r="Y48" s="278" t="s">
        <v>746</v>
      </c>
      <c r="Z48" s="278" t="s">
        <v>746</v>
      </c>
      <c r="AA48" s="278" t="s">
        <v>747</v>
      </c>
      <c r="AB48" s="278" t="s">
        <v>747</v>
      </c>
      <c r="AC48" s="278" t="s">
        <v>747</v>
      </c>
      <c r="AD48" s="278" t="s">
        <v>747</v>
      </c>
      <c r="AE48" s="278" t="s">
        <v>746</v>
      </c>
      <c r="AF48" s="278" t="s">
        <v>746</v>
      </c>
      <c r="AG48" s="278" t="s">
        <v>747</v>
      </c>
      <c r="AH48" s="278" t="s">
        <v>746</v>
      </c>
      <c r="AI48" s="278" t="s">
        <v>746</v>
      </c>
      <c r="AJ48" s="278" t="s">
        <v>746</v>
      </c>
      <c r="AK48" s="278" t="s">
        <v>746</v>
      </c>
      <c r="AL48" s="343" t="s">
        <v>746</v>
      </c>
      <c r="AM48" s="278" t="s">
        <v>747</v>
      </c>
      <c r="AN48" s="278" t="s">
        <v>747</v>
      </c>
      <c r="AO48" s="278" t="s">
        <v>747</v>
      </c>
      <c r="AP48" s="278" t="s">
        <v>746</v>
      </c>
      <c r="AQ48" s="278" t="s">
        <v>747</v>
      </c>
      <c r="AR48" s="278" t="s">
        <v>747</v>
      </c>
      <c r="AS48" s="278" t="s">
        <v>747</v>
      </c>
      <c r="AT48" s="278" t="s">
        <v>746</v>
      </c>
      <c r="AU48" s="278" t="s">
        <v>747</v>
      </c>
      <c r="AV48" s="278" t="s">
        <v>746</v>
      </c>
      <c r="AW48" s="278" t="s">
        <v>747</v>
      </c>
      <c r="AX48" s="278" t="s">
        <v>747</v>
      </c>
      <c r="AY48" s="278" t="s">
        <v>747</v>
      </c>
      <c r="AZ48" s="278" t="s">
        <v>747</v>
      </c>
      <c r="BA48" s="278" t="s">
        <v>747</v>
      </c>
      <c r="BB48" s="278" t="s">
        <v>747</v>
      </c>
      <c r="BC48" s="278" t="s">
        <v>746</v>
      </c>
      <c r="BD48" s="278" t="s">
        <v>746</v>
      </c>
      <c r="BE48" s="278" t="s">
        <v>747</v>
      </c>
      <c r="BF48" s="278" t="s">
        <v>746</v>
      </c>
      <c r="BG48" s="278" t="s">
        <v>746</v>
      </c>
      <c r="BH48" s="278" t="s">
        <v>747</v>
      </c>
      <c r="BI48" s="278" t="s">
        <v>746</v>
      </c>
      <c r="BJ48" s="278" t="s">
        <v>746</v>
      </c>
      <c r="BK48" s="278" t="s">
        <v>746</v>
      </c>
      <c r="BL48" s="352">
        <f t="shared" si="0"/>
        <v>34</v>
      </c>
      <c r="BM48" s="358">
        <f t="shared" si="1"/>
        <v>0.55737704918032782</v>
      </c>
      <c r="BN48" s="352">
        <f t="shared" si="2"/>
        <v>26</v>
      </c>
      <c r="BO48" s="358">
        <f t="shared" si="3"/>
        <v>0.42622950819672129</v>
      </c>
      <c r="BP48" s="359">
        <f t="shared" si="4"/>
        <v>1.3076923076923077</v>
      </c>
      <c r="BQ48" s="352">
        <f t="shared" si="5"/>
        <v>1</v>
      </c>
      <c r="BR48" s="358">
        <f t="shared" si="6"/>
        <v>1.6393442622950821E-2</v>
      </c>
      <c r="BS48" s="1"/>
    </row>
    <row r="49" spans="1:71" ht="15.75" customHeight="1">
      <c r="A49" s="168" t="s">
        <v>187</v>
      </c>
      <c r="B49" s="106" t="s">
        <v>188</v>
      </c>
      <c r="C49" s="278" t="s">
        <v>746</v>
      </c>
      <c r="D49" s="278" t="s">
        <v>746</v>
      </c>
      <c r="E49" s="278" t="s">
        <v>746</v>
      </c>
      <c r="F49" s="278" t="s">
        <v>746</v>
      </c>
      <c r="G49" s="278" t="s">
        <v>746</v>
      </c>
      <c r="H49" s="278" t="s">
        <v>746</v>
      </c>
      <c r="I49" s="278" t="s">
        <v>746</v>
      </c>
      <c r="J49" s="278" t="s">
        <v>747</v>
      </c>
      <c r="K49" s="278" t="s">
        <v>746</v>
      </c>
      <c r="L49" s="278" t="s">
        <v>746</v>
      </c>
      <c r="M49" s="278" t="s">
        <v>747</v>
      </c>
      <c r="N49" s="278" t="s">
        <v>747</v>
      </c>
      <c r="O49" s="278" t="s">
        <v>746</v>
      </c>
      <c r="P49" s="278" t="s">
        <v>356</v>
      </c>
      <c r="Q49" s="278" t="s">
        <v>747</v>
      </c>
      <c r="R49" s="278" t="s">
        <v>746</v>
      </c>
      <c r="S49" s="278" t="s">
        <v>746</v>
      </c>
      <c r="T49" s="278" t="s">
        <v>747</v>
      </c>
      <c r="U49" s="278" t="s">
        <v>747</v>
      </c>
      <c r="V49" s="278" t="s">
        <v>746</v>
      </c>
      <c r="W49" s="278" t="s">
        <v>746</v>
      </c>
      <c r="X49" s="278" t="s">
        <v>746</v>
      </c>
      <c r="Y49" s="278" t="s">
        <v>746</v>
      </c>
      <c r="Z49" s="278" t="s">
        <v>746</v>
      </c>
      <c r="AA49" s="278" t="s">
        <v>747</v>
      </c>
      <c r="AB49" s="278" t="s">
        <v>747</v>
      </c>
      <c r="AC49" s="278" t="s">
        <v>747</v>
      </c>
      <c r="AD49" s="278" t="s">
        <v>747</v>
      </c>
      <c r="AE49" s="278" t="s">
        <v>746</v>
      </c>
      <c r="AF49" s="278" t="s">
        <v>746</v>
      </c>
      <c r="AG49" s="278" t="s">
        <v>747</v>
      </c>
      <c r="AH49" s="278" t="s">
        <v>746</v>
      </c>
      <c r="AI49" s="278" t="s">
        <v>746</v>
      </c>
      <c r="AJ49" s="278" t="s">
        <v>746</v>
      </c>
      <c r="AK49" s="278" t="s">
        <v>746</v>
      </c>
      <c r="AL49" s="343" t="s">
        <v>746</v>
      </c>
      <c r="AM49" s="278" t="s">
        <v>747</v>
      </c>
      <c r="AN49" s="278" t="s">
        <v>747</v>
      </c>
      <c r="AO49" s="278" t="s">
        <v>747</v>
      </c>
      <c r="AP49" s="278" t="s">
        <v>746</v>
      </c>
      <c r="AQ49" s="278" t="s">
        <v>747</v>
      </c>
      <c r="AR49" s="278" t="s">
        <v>747</v>
      </c>
      <c r="AS49" s="278" t="s">
        <v>747</v>
      </c>
      <c r="AT49" s="278" t="s">
        <v>746</v>
      </c>
      <c r="AU49" s="278" t="s">
        <v>747</v>
      </c>
      <c r="AV49" s="278" t="s">
        <v>746</v>
      </c>
      <c r="AW49" s="278" t="s">
        <v>747</v>
      </c>
      <c r="AX49" s="278" t="s">
        <v>747</v>
      </c>
      <c r="AY49" s="278" t="s">
        <v>747</v>
      </c>
      <c r="AZ49" s="278" t="s">
        <v>747</v>
      </c>
      <c r="BA49" s="278" t="s">
        <v>747</v>
      </c>
      <c r="BB49" s="278" t="s">
        <v>747</v>
      </c>
      <c r="BC49" s="278" t="s">
        <v>746</v>
      </c>
      <c r="BD49" s="278" t="s">
        <v>746</v>
      </c>
      <c r="BE49" s="278" t="s">
        <v>747</v>
      </c>
      <c r="BF49" s="278" t="s">
        <v>746</v>
      </c>
      <c r="BG49" s="278" t="s">
        <v>746</v>
      </c>
      <c r="BH49" s="278" t="s">
        <v>747</v>
      </c>
      <c r="BI49" s="278" t="s">
        <v>746</v>
      </c>
      <c r="BJ49" s="278" t="s">
        <v>746</v>
      </c>
      <c r="BK49" s="278" t="s">
        <v>746</v>
      </c>
      <c r="BL49" s="352">
        <f t="shared" si="0"/>
        <v>34</v>
      </c>
      <c r="BM49" s="358">
        <f t="shared" si="1"/>
        <v>0.55737704918032782</v>
      </c>
      <c r="BN49" s="352">
        <f t="shared" si="2"/>
        <v>26</v>
      </c>
      <c r="BO49" s="358">
        <f t="shared" si="3"/>
        <v>0.42622950819672129</v>
      </c>
      <c r="BP49" s="359">
        <f t="shared" si="4"/>
        <v>1.3076923076923077</v>
      </c>
      <c r="BQ49" s="352">
        <f t="shared" si="5"/>
        <v>1</v>
      </c>
      <c r="BR49" s="358">
        <f t="shared" si="6"/>
        <v>1.6393442622950821E-2</v>
      </c>
      <c r="BS49" s="1"/>
    </row>
    <row r="50" spans="1:71" ht="15.75" customHeight="1">
      <c r="A50" s="168" t="s">
        <v>165</v>
      </c>
      <c r="B50" s="106" t="s">
        <v>166</v>
      </c>
      <c r="C50" s="278" t="s">
        <v>746</v>
      </c>
      <c r="D50" s="278" t="s">
        <v>746</v>
      </c>
      <c r="E50" s="278" t="s">
        <v>746</v>
      </c>
      <c r="F50" s="278" t="s">
        <v>746</v>
      </c>
      <c r="G50" s="278" t="s">
        <v>746</v>
      </c>
      <c r="H50" s="278" t="s">
        <v>746</v>
      </c>
      <c r="I50" s="278" t="s">
        <v>746</v>
      </c>
      <c r="J50" s="278" t="s">
        <v>747</v>
      </c>
      <c r="K50" s="278" t="s">
        <v>746</v>
      </c>
      <c r="L50" s="278" t="s">
        <v>746</v>
      </c>
      <c r="M50" s="278" t="s">
        <v>747</v>
      </c>
      <c r="N50" s="278" t="s">
        <v>747</v>
      </c>
      <c r="O50" s="278" t="s">
        <v>746</v>
      </c>
      <c r="P50" s="278" t="s">
        <v>356</v>
      </c>
      <c r="Q50" s="278" t="s">
        <v>747</v>
      </c>
      <c r="R50" s="278" t="s">
        <v>746</v>
      </c>
      <c r="S50" s="278" t="s">
        <v>746</v>
      </c>
      <c r="T50" s="278" t="s">
        <v>747</v>
      </c>
      <c r="U50" s="278" t="s">
        <v>747</v>
      </c>
      <c r="V50" s="278" t="s">
        <v>746</v>
      </c>
      <c r="W50" s="278" t="s">
        <v>746</v>
      </c>
      <c r="X50" s="278" t="s">
        <v>746</v>
      </c>
      <c r="Y50" s="278" t="s">
        <v>746</v>
      </c>
      <c r="Z50" s="278" t="s">
        <v>746</v>
      </c>
      <c r="AA50" s="278" t="s">
        <v>747</v>
      </c>
      <c r="AB50" s="278" t="s">
        <v>747</v>
      </c>
      <c r="AC50" s="278" t="s">
        <v>747</v>
      </c>
      <c r="AD50" s="278" t="s">
        <v>747</v>
      </c>
      <c r="AE50" s="278" t="s">
        <v>746</v>
      </c>
      <c r="AF50" s="278" t="s">
        <v>746</v>
      </c>
      <c r="AG50" s="278" t="s">
        <v>747</v>
      </c>
      <c r="AH50" s="278" t="s">
        <v>746</v>
      </c>
      <c r="AI50" s="278" t="s">
        <v>746</v>
      </c>
      <c r="AJ50" s="278" t="s">
        <v>746</v>
      </c>
      <c r="AK50" s="278" t="s">
        <v>746</v>
      </c>
      <c r="AL50" s="343" t="s">
        <v>746</v>
      </c>
      <c r="AM50" s="278" t="s">
        <v>747</v>
      </c>
      <c r="AN50" s="278" t="s">
        <v>747</v>
      </c>
      <c r="AO50" s="278" t="s">
        <v>747</v>
      </c>
      <c r="AP50" s="278" t="s">
        <v>746</v>
      </c>
      <c r="AQ50" s="278" t="s">
        <v>747</v>
      </c>
      <c r="AR50" s="278" t="s">
        <v>747</v>
      </c>
      <c r="AS50" s="278" t="s">
        <v>747</v>
      </c>
      <c r="AT50" s="278" t="s">
        <v>746</v>
      </c>
      <c r="AU50" s="278" t="s">
        <v>747</v>
      </c>
      <c r="AV50" s="278" t="s">
        <v>746</v>
      </c>
      <c r="AW50" s="278" t="s">
        <v>747</v>
      </c>
      <c r="AX50" s="278" t="s">
        <v>747</v>
      </c>
      <c r="AY50" s="278" t="s">
        <v>747</v>
      </c>
      <c r="AZ50" s="278" t="s">
        <v>747</v>
      </c>
      <c r="BA50" s="278" t="s">
        <v>747</v>
      </c>
      <c r="BB50" s="278" t="s">
        <v>747</v>
      </c>
      <c r="BC50" s="278" t="s">
        <v>746</v>
      </c>
      <c r="BD50" s="278" t="s">
        <v>746</v>
      </c>
      <c r="BE50" s="278" t="s">
        <v>747</v>
      </c>
      <c r="BF50" s="278" t="s">
        <v>746</v>
      </c>
      <c r="BG50" s="278" t="s">
        <v>746</v>
      </c>
      <c r="BH50" s="278" t="s">
        <v>747</v>
      </c>
      <c r="BI50" s="278" t="s">
        <v>746</v>
      </c>
      <c r="BJ50" s="278" t="s">
        <v>746</v>
      </c>
      <c r="BK50" s="278" t="s">
        <v>746</v>
      </c>
      <c r="BL50" s="352">
        <f t="shared" si="0"/>
        <v>34</v>
      </c>
      <c r="BM50" s="358">
        <f t="shared" si="1"/>
        <v>0.55737704918032782</v>
      </c>
      <c r="BN50" s="352">
        <f t="shared" si="2"/>
        <v>26</v>
      </c>
      <c r="BO50" s="358">
        <f t="shared" si="3"/>
        <v>0.42622950819672129</v>
      </c>
      <c r="BP50" s="359">
        <f t="shared" si="4"/>
        <v>1.3076923076923077</v>
      </c>
      <c r="BQ50" s="352">
        <f t="shared" si="5"/>
        <v>1</v>
      </c>
      <c r="BR50" s="358">
        <f t="shared" si="6"/>
        <v>1.6393442622950821E-2</v>
      </c>
      <c r="BS50" s="1"/>
    </row>
    <row r="51" spans="1:71" ht="15.75" customHeight="1">
      <c r="A51" s="168" t="s">
        <v>179</v>
      </c>
      <c r="B51" s="106" t="s">
        <v>180</v>
      </c>
      <c r="C51" s="278" t="s">
        <v>746</v>
      </c>
      <c r="D51" s="278" t="s">
        <v>746</v>
      </c>
      <c r="E51" s="278" t="s">
        <v>746</v>
      </c>
      <c r="F51" s="278" t="s">
        <v>746</v>
      </c>
      <c r="G51" s="278" t="s">
        <v>746</v>
      </c>
      <c r="H51" s="278" t="s">
        <v>746</v>
      </c>
      <c r="I51" s="278" t="s">
        <v>746</v>
      </c>
      <c r="J51" s="278" t="s">
        <v>747</v>
      </c>
      <c r="K51" s="278" t="s">
        <v>746</v>
      </c>
      <c r="L51" s="278" t="s">
        <v>746</v>
      </c>
      <c r="M51" s="278" t="s">
        <v>747</v>
      </c>
      <c r="N51" s="278" t="s">
        <v>747</v>
      </c>
      <c r="O51" s="278" t="s">
        <v>746</v>
      </c>
      <c r="P51" s="278" t="s">
        <v>356</v>
      </c>
      <c r="Q51" s="278" t="s">
        <v>747</v>
      </c>
      <c r="R51" s="278" t="s">
        <v>746</v>
      </c>
      <c r="S51" s="278" t="s">
        <v>746</v>
      </c>
      <c r="T51" s="278" t="s">
        <v>747</v>
      </c>
      <c r="U51" s="278" t="s">
        <v>747</v>
      </c>
      <c r="V51" s="278" t="s">
        <v>746</v>
      </c>
      <c r="W51" s="278" t="s">
        <v>746</v>
      </c>
      <c r="X51" s="278" t="s">
        <v>746</v>
      </c>
      <c r="Y51" s="278" t="s">
        <v>746</v>
      </c>
      <c r="Z51" s="278" t="s">
        <v>746</v>
      </c>
      <c r="AA51" s="278" t="s">
        <v>747</v>
      </c>
      <c r="AB51" s="278" t="s">
        <v>747</v>
      </c>
      <c r="AC51" s="278" t="s">
        <v>747</v>
      </c>
      <c r="AD51" s="278" t="s">
        <v>747</v>
      </c>
      <c r="AE51" s="278" t="s">
        <v>746</v>
      </c>
      <c r="AF51" s="278" t="s">
        <v>746</v>
      </c>
      <c r="AG51" s="278" t="s">
        <v>747</v>
      </c>
      <c r="AH51" s="278" t="s">
        <v>746</v>
      </c>
      <c r="AI51" s="278" t="s">
        <v>746</v>
      </c>
      <c r="AJ51" s="278" t="s">
        <v>746</v>
      </c>
      <c r="AK51" s="278" t="s">
        <v>746</v>
      </c>
      <c r="AL51" s="343" t="s">
        <v>746</v>
      </c>
      <c r="AM51" s="278" t="s">
        <v>747</v>
      </c>
      <c r="AN51" s="278" t="s">
        <v>747</v>
      </c>
      <c r="AO51" s="278" t="s">
        <v>747</v>
      </c>
      <c r="AP51" s="278" t="s">
        <v>746</v>
      </c>
      <c r="AQ51" s="278" t="s">
        <v>747</v>
      </c>
      <c r="AR51" s="278" t="s">
        <v>747</v>
      </c>
      <c r="AS51" s="278" t="s">
        <v>747</v>
      </c>
      <c r="AT51" s="278" t="s">
        <v>746</v>
      </c>
      <c r="AU51" s="278" t="s">
        <v>747</v>
      </c>
      <c r="AV51" s="278" t="s">
        <v>746</v>
      </c>
      <c r="AW51" s="278" t="s">
        <v>747</v>
      </c>
      <c r="AX51" s="278" t="s">
        <v>747</v>
      </c>
      <c r="AY51" s="278" t="s">
        <v>747</v>
      </c>
      <c r="AZ51" s="278" t="s">
        <v>747</v>
      </c>
      <c r="BA51" s="278" t="s">
        <v>747</v>
      </c>
      <c r="BB51" s="278" t="s">
        <v>747</v>
      </c>
      <c r="BC51" s="278" t="s">
        <v>746</v>
      </c>
      <c r="BD51" s="278" t="s">
        <v>746</v>
      </c>
      <c r="BE51" s="278" t="s">
        <v>747</v>
      </c>
      <c r="BF51" s="278" t="s">
        <v>746</v>
      </c>
      <c r="BG51" s="278" t="s">
        <v>746</v>
      </c>
      <c r="BH51" s="278" t="s">
        <v>747</v>
      </c>
      <c r="BI51" s="278" t="s">
        <v>746</v>
      </c>
      <c r="BJ51" s="278" t="s">
        <v>746</v>
      </c>
      <c r="BK51" s="278" t="s">
        <v>746</v>
      </c>
      <c r="BL51" s="352">
        <f t="shared" si="0"/>
        <v>34</v>
      </c>
      <c r="BM51" s="358">
        <f t="shared" si="1"/>
        <v>0.55737704918032782</v>
      </c>
      <c r="BN51" s="352">
        <f t="shared" si="2"/>
        <v>26</v>
      </c>
      <c r="BO51" s="358">
        <f t="shared" si="3"/>
        <v>0.42622950819672129</v>
      </c>
      <c r="BP51" s="359">
        <f t="shared" si="4"/>
        <v>1.3076923076923077</v>
      </c>
      <c r="BQ51" s="352">
        <f t="shared" si="5"/>
        <v>1</v>
      </c>
      <c r="BR51" s="358">
        <f t="shared" si="6"/>
        <v>1.6393442622950821E-2</v>
      </c>
      <c r="BS51" s="1"/>
    </row>
    <row r="52" spans="1:71" ht="15.75" customHeight="1">
      <c r="A52" s="168" t="s">
        <v>167</v>
      </c>
      <c r="B52" s="106" t="s">
        <v>168</v>
      </c>
      <c r="C52" s="278" t="s">
        <v>746</v>
      </c>
      <c r="D52" s="278" t="s">
        <v>746</v>
      </c>
      <c r="E52" s="278" t="s">
        <v>746</v>
      </c>
      <c r="F52" s="278" t="s">
        <v>746</v>
      </c>
      <c r="G52" s="278" t="s">
        <v>746</v>
      </c>
      <c r="H52" s="278" t="s">
        <v>746</v>
      </c>
      <c r="I52" s="278" t="s">
        <v>746</v>
      </c>
      <c r="J52" s="278" t="s">
        <v>747</v>
      </c>
      <c r="K52" s="278" t="s">
        <v>746</v>
      </c>
      <c r="L52" s="278" t="s">
        <v>746</v>
      </c>
      <c r="M52" s="278" t="s">
        <v>747</v>
      </c>
      <c r="N52" s="278" t="s">
        <v>747</v>
      </c>
      <c r="O52" s="278" t="s">
        <v>746</v>
      </c>
      <c r="P52" s="278" t="s">
        <v>356</v>
      </c>
      <c r="Q52" s="278" t="s">
        <v>747</v>
      </c>
      <c r="R52" s="278" t="s">
        <v>746</v>
      </c>
      <c r="S52" s="278" t="s">
        <v>746</v>
      </c>
      <c r="T52" s="278" t="s">
        <v>747</v>
      </c>
      <c r="U52" s="278" t="s">
        <v>747</v>
      </c>
      <c r="V52" s="278" t="s">
        <v>746</v>
      </c>
      <c r="W52" s="278" t="s">
        <v>746</v>
      </c>
      <c r="X52" s="278" t="s">
        <v>746</v>
      </c>
      <c r="Y52" s="278" t="s">
        <v>746</v>
      </c>
      <c r="Z52" s="278" t="s">
        <v>746</v>
      </c>
      <c r="AA52" s="278" t="s">
        <v>747</v>
      </c>
      <c r="AB52" s="278" t="s">
        <v>747</v>
      </c>
      <c r="AC52" s="278" t="s">
        <v>747</v>
      </c>
      <c r="AD52" s="278" t="s">
        <v>747</v>
      </c>
      <c r="AE52" s="278" t="s">
        <v>746</v>
      </c>
      <c r="AF52" s="278" t="s">
        <v>746</v>
      </c>
      <c r="AG52" s="278" t="s">
        <v>747</v>
      </c>
      <c r="AH52" s="278" t="s">
        <v>746</v>
      </c>
      <c r="AI52" s="278" t="s">
        <v>746</v>
      </c>
      <c r="AJ52" s="278" t="s">
        <v>746</v>
      </c>
      <c r="AK52" s="278" t="s">
        <v>746</v>
      </c>
      <c r="AL52" s="343" t="s">
        <v>746</v>
      </c>
      <c r="AM52" s="278" t="s">
        <v>747</v>
      </c>
      <c r="AN52" s="278" t="s">
        <v>747</v>
      </c>
      <c r="AO52" s="278" t="s">
        <v>747</v>
      </c>
      <c r="AP52" s="278" t="s">
        <v>746</v>
      </c>
      <c r="AQ52" s="278" t="s">
        <v>747</v>
      </c>
      <c r="AR52" s="278" t="s">
        <v>747</v>
      </c>
      <c r="AS52" s="278" t="s">
        <v>747</v>
      </c>
      <c r="AT52" s="278" t="s">
        <v>746</v>
      </c>
      <c r="AU52" s="278" t="s">
        <v>747</v>
      </c>
      <c r="AV52" s="278" t="s">
        <v>746</v>
      </c>
      <c r="AW52" s="278" t="s">
        <v>747</v>
      </c>
      <c r="AX52" s="278" t="s">
        <v>747</v>
      </c>
      <c r="AY52" s="278" t="s">
        <v>747</v>
      </c>
      <c r="AZ52" s="278" t="s">
        <v>747</v>
      </c>
      <c r="BA52" s="278" t="s">
        <v>747</v>
      </c>
      <c r="BB52" s="278" t="s">
        <v>747</v>
      </c>
      <c r="BC52" s="278" t="s">
        <v>746</v>
      </c>
      <c r="BD52" s="278" t="s">
        <v>746</v>
      </c>
      <c r="BE52" s="278" t="s">
        <v>747</v>
      </c>
      <c r="BF52" s="278" t="s">
        <v>746</v>
      </c>
      <c r="BG52" s="278" t="s">
        <v>746</v>
      </c>
      <c r="BH52" s="278" t="s">
        <v>747</v>
      </c>
      <c r="BI52" s="278" t="s">
        <v>746</v>
      </c>
      <c r="BJ52" s="278" t="s">
        <v>746</v>
      </c>
      <c r="BK52" s="278" t="s">
        <v>746</v>
      </c>
      <c r="BL52" s="352">
        <f t="shared" si="0"/>
        <v>34</v>
      </c>
      <c r="BM52" s="358">
        <f t="shared" si="1"/>
        <v>0.55737704918032782</v>
      </c>
      <c r="BN52" s="352">
        <f t="shared" si="2"/>
        <v>26</v>
      </c>
      <c r="BO52" s="358">
        <f t="shared" si="3"/>
        <v>0.42622950819672129</v>
      </c>
      <c r="BP52" s="359">
        <f t="shared" si="4"/>
        <v>1.3076923076923077</v>
      </c>
      <c r="BQ52" s="352">
        <f t="shared" si="5"/>
        <v>1</v>
      </c>
      <c r="BR52" s="358">
        <f t="shared" si="6"/>
        <v>1.6393442622950821E-2</v>
      </c>
      <c r="BS52" s="1"/>
    </row>
    <row r="53" spans="1:71" ht="15.75" customHeight="1">
      <c r="A53" s="168" t="s">
        <v>181</v>
      </c>
      <c r="B53" s="106" t="s">
        <v>182</v>
      </c>
      <c r="C53" s="278" t="s">
        <v>746</v>
      </c>
      <c r="D53" s="278" t="s">
        <v>746</v>
      </c>
      <c r="E53" s="278" t="s">
        <v>746</v>
      </c>
      <c r="F53" s="278" t="s">
        <v>746</v>
      </c>
      <c r="G53" s="278" t="s">
        <v>746</v>
      </c>
      <c r="H53" s="278" t="s">
        <v>746</v>
      </c>
      <c r="I53" s="278" t="s">
        <v>746</v>
      </c>
      <c r="J53" s="278" t="s">
        <v>747</v>
      </c>
      <c r="K53" s="278" t="s">
        <v>746</v>
      </c>
      <c r="L53" s="278" t="s">
        <v>746</v>
      </c>
      <c r="M53" s="278" t="s">
        <v>747</v>
      </c>
      <c r="N53" s="278" t="s">
        <v>747</v>
      </c>
      <c r="O53" s="278" t="s">
        <v>746</v>
      </c>
      <c r="P53" s="278" t="s">
        <v>356</v>
      </c>
      <c r="Q53" s="278" t="s">
        <v>747</v>
      </c>
      <c r="R53" s="278" t="s">
        <v>746</v>
      </c>
      <c r="S53" s="278" t="s">
        <v>746</v>
      </c>
      <c r="T53" s="278" t="s">
        <v>747</v>
      </c>
      <c r="U53" s="278" t="s">
        <v>747</v>
      </c>
      <c r="V53" s="278" t="s">
        <v>746</v>
      </c>
      <c r="W53" s="278" t="s">
        <v>746</v>
      </c>
      <c r="X53" s="278" t="s">
        <v>746</v>
      </c>
      <c r="Y53" s="278" t="s">
        <v>746</v>
      </c>
      <c r="Z53" s="278" t="s">
        <v>746</v>
      </c>
      <c r="AA53" s="278" t="s">
        <v>747</v>
      </c>
      <c r="AB53" s="278" t="s">
        <v>747</v>
      </c>
      <c r="AC53" s="278" t="s">
        <v>747</v>
      </c>
      <c r="AD53" s="278" t="s">
        <v>747</v>
      </c>
      <c r="AE53" s="278" t="s">
        <v>746</v>
      </c>
      <c r="AF53" s="278" t="s">
        <v>746</v>
      </c>
      <c r="AG53" s="278" t="s">
        <v>747</v>
      </c>
      <c r="AH53" s="278" t="s">
        <v>746</v>
      </c>
      <c r="AI53" s="278" t="s">
        <v>746</v>
      </c>
      <c r="AJ53" s="278" t="s">
        <v>746</v>
      </c>
      <c r="AK53" s="278" t="s">
        <v>746</v>
      </c>
      <c r="AL53" s="343" t="s">
        <v>746</v>
      </c>
      <c r="AM53" s="278" t="s">
        <v>747</v>
      </c>
      <c r="AN53" s="278" t="s">
        <v>747</v>
      </c>
      <c r="AO53" s="278" t="s">
        <v>747</v>
      </c>
      <c r="AP53" s="278" t="s">
        <v>746</v>
      </c>
      <c r="AQ53" s="278" t="s">
        <v>747</v>
      </c>
      <c r="AR53" s="278" t="s">
        <v>747</v>
      </c>
      <c r="AS53" s="278" t="s">
        <v>747</v>
      </c>
      <c r="AT53" s="278" t="s">
        <v>746</v>
      </c>
      <c r="AU53" s="278" t="s">
        <v>747</v>
      </c>
      <c r="AV53" s="278" t="s">
        <v>746</v>
      </c>
      <c r="AW53" s="278" t="s">
        <v>747</v>
      </c>
      <c r="AX53" s="278" t="s">
        <v>747</v>
      </c>
      <c r="AY53" s="278" t="s">
        <v>747</v>
      </c>
      <c r="AZ53" s="278" t="s">
        <v>747</v>
      </c>
      <c r="BA53" s="278" t="s">
        <v>747</v>
      </c>
      <c r="BB53" s="278" t="s">
        <v>747</v>
      </c>
      <c r="BC53" s="278" t="s">
        <v>746</v>
      </c>
      <c r="BD53" s="278" t="s">
        <v>746</v>
      </c>
      <c r="BE53" s="278" t="s">
        <v>747</v>
      </c>
      <c r="BF53" s="278" t="s">
        <v>746</v>
      </c>
      <c r="BG53" s="278" t="s">
        <v>746</v>
      </c>
      <c r="BH53" s="278" t="s">
        <v>747</v>
      </c>
      <c r="BI53" s="278" t="s">
        <v>746</v>
      </c>
      <c r="BJ53" s="278" t="s">
        <v>746</v>
      </c>
      <c r="BK53" s="278" t="s">
        <v>746</v>
      </c>
      <c r="BL53" s="352">
        <f t="shared" si="0"/>
        <v>34</v>
      </c>
      <c r="BM53" s="358">
        <f t="shared" si="1"/>
        <v>0.55737704918032782</v>
      </c>
      <c r="BN53" s="352">
        <f t="shared" si="2"/>
        <v>26</v>
      </c>
      <c r="BO53" s="358">
        <f t="shared" si="3"/>
        <v>0.42622950819672129</v>
      </c>
      <c r="BP53" s="359">
        <f t="shared" si="4"/>
        <v>1.3076923076923077</v>
      </c>
      <c r="BQ53" s="352">
        <f t="shared" si="5"/>
        <v>1</v>
      </c>
      <c r="BR53" s="358">
        <f t="shared" si="6"/>
        <v>1.6393442622950821E-2</v>
      </c>
      <c r="BS53" s="1"/>
    </row>
    <row r="54" spans="1:71" ht="15.75" customHeight="1">
      <c r="A54" s="168" t="s">
        <v>169</v>
      </c>
      <c r="B54" s="106" t="s">
        <v>170</v>
      </c>
      <c r="C54" s="278" t="s">
        <v>746</v>
      </c>
      <c r="D54" s="278" t="s">
        <v>746</v>
      </c>
      <c r="E54" s="278" t="s">
        <v>746</v>
      </c>
      <c r="F54" s="278" t="s">
        <v>746</v>
      </c>
      <c r="G54" s="278" t="s">
        <v>746</v>
      </c>
      <c r="H54" s="278" t="s">
        <v>746</v>
      </c>
      <c r="I54" s="278" t="s">
        <v>746</v>
      </c>
      <c r="J54" s="278" t="s">
        <v>747</v>
      </c>
      <c r="K54" s="278" t="s">
        <v>746</v>
      </c>
      <c r="L54" s="278" t="s">
        <v>746</v>
      </c>
      <c r="M54" s="278" t="s">
        <v>747</v>
      </c>
      <c r="N54" s="278" t="s">
        <v>747</v>
      </c>
      <c r="O54" s="278" t="s">
        <v>746</v>
      </c>
      <c r="P54" s="278" t="s">
        <v>356</v>
      </c>
      <c r="Q54" s="278" t="s">
        <v>747</v>
      </c>
      <c r="R54" s="278" t="s">
        <v>746</v>
      </c>
      <c r="S54" s="278" t="s">
        <v>746</v>
      </c>
      <c r="T54" s="278" t="s">
        <v>747</v>
      </c>
      <c r="U54" s="278" t="s">
        <v>747</v>
      </c>
      <c r="V54" s="278" t="s">
        <v>746</v>
      </c>
      <c r="W54" s="278" t="s">
        <v>746</v>
      </c>
      <c r="X54" s="278" t="s">
        <v>746</v>
      </c>
      <c r="Y54" s="278" t="s">
        <v>746</v>
      </c>
      <c r="Z54" s="278" t="s">
        <v>746</v>
      </c>
      <c r="AA54" s="278" t="s">
        <v>747</v>
      </c>
      <c r="AB54" s="278" t="s">
        <v>747</v>
      </c>
      <c r="AC54" s="278" t="s">
        <v>747</v>
      </c>
      <c r="AD54" s="278" t="s">
        <v>747</v>
      </c>
      <c r="AE54" s="278" t="s">
        <v>746</v>
      </c>
      <c r="AF54" s="278" t="s">
        <v>746</v>
      </c>
      <c r="AG54" s="278" t="s">
        <v>747</v>
      </c>
      <c r="AH54" s="278" t="s">
        <v>746</v>
      </c>
      <c r="AI54" s="278" t="s">
        <v>746</v>
      </c>
      <c r="AJ54" s="278" t="s">
        <v>746</v>
      </c>
      <c r="AK54" s="278" t="s">
        <v>746</v>
      </c>
      <c r="AL54" s="343" t="s">
        <v>746</v>
      </c>
      <c r="AM54" s="278" t="s">
        <v>747</v>
      </c>
      <c r="AN54" s="278" t="s">
        <v>747</v>
      </c>
      <c r="AO54" s="278" t="s">
        <v>747</v>
      </c>
      <c r="AP54" s="278" t="s">
        <v>746</v>
      </c>
      <c r="AQ54" s="278" t="s">
        <v>747</v>
      </c>
      <c r="AR54" s="278" t="s">
        <v>747</v>
      </c>
      <c r="AS54" s="278" t="s">
        <v>747</v>
      </c>
      <c r="AT54" s="278" t="s">
        <v>746</v>
      </c>
      <c r="AU54" s="278" t="s">
        <v>747</v>
      </c>
      <c r="AV54" s="278" t="s">
        <v>746</v>
      </c>
      <c r="AW54" s="278" t="s">
        <v>747</v>
      </c>
      <c r="AX54" s="278" t="s">
        <v>747</v>
      </c>
      <c r="AY54" s="278" t="s">
        <v>747</v>
      </c>
      <c r="AZ54" s="278" t="s">
        <v>747</v>
      </c>
      <c r="BA54" s="278" t="s">
        <v>747</v>
      </c>
      <c r="BB54" s="278" t="s">
        <v>747</v>
      </c>
      <c r="BC54" s="278" t="s">
        <v>746</v>
      </c>
      <c r="BD54" s="278" t="s">
        <v>746</v>
      </c>
      <c r="BE54" s="278" t="s">
        <v>747</v>
      </c>
      <c r="BF54" s="278" t="s">
        <v>746</v>
      </c>
      <c r="BG54" s="278" t="s">
        <v>746</v>
      </c>
      <c r="BH54" s="278" t="s">
        <v>747</v>
      </c>
      <c r="BI54" s="278" t="s">
        <v>746</v>
      </c>
      <c r="BJ54" s="278" t="s">
        <v>746</v>
      </c>
      <c r="BK54" s="278" t="s">
        <v>746</v>
      </c>
      <c r="BL54" s="352">
        <f t="shared" si="0"/>
        <v>34</v>
      </c>
      <c r="BM54" s="358">
        <f t="shared" si="1"/>
        <v>0.55737704918032782</v>
      </c>
      <c r="BN54" s="352">
        <f t="shared" si="2"/>
        <v>26</v>
      </c>
      <c r="BO54" s="358">
        <f t="shared" si="3"/>
        <v>0.42622950819672129</v>
      </c>
      <c r="BP54" s="359">
        <f t="shared" si="4"/>
        <v>1.3076923076923077</v>
      </c>
      <c r="BQ54" s="352">
        <f t="shared" si="5"/>
        <v>1</v>
      </c>
      <c r="BR54" s="358">
        <f t="shared" si="6"/>
        <v>1.6393442622950821E-2</v>
      </c>
      <c r="BS54" s="1"/>
    </row>
    <row r="55" spans="1:71" ht="15.75" customHeight="1">
      <c r="A55" s="170" t="s">
        <v>189</v>
      </c>
      <c r="B55" s="292" t="s">
        <v>190</v>
      </c>
      <c r="C55" s="307" t="s">
        <v>746</v>
      </c>
      <c r="D55" s="307" t="s">
        <v>746</v>
      </c>
      <c r="E55" s="307" t="s">
        <v>746</v>
      </c>
      <c r="F55" s="307" t="s">
        <v>746</v>
      </c>
      <c r="G55" s="307" t="s">
        <v>746</v>
      </c>
      <c r="H55" s="307" t="s">
        <v>746</v>
      </c>
      <c r="I55" s="307" t="s">
        <v>746</v>
      </c>
      <c r="J55" s="307" t="s">
        <v>747</v>
      </c>
      <c r="K55" s="307" t="s">
        <v>746</v>
      </c>
      <c r="L55" s="307" t="s">
        <v>746</v>
      </c>
      <c r="M55" s="307" t="s">
        <v>747</v>
      </c>
      <c r="N55" s="307" t="s">
        <v>747</v>
      </c>
      <c r="O55" s="307" t="s">
        <v>746</v>
      </c>
      <c r="P55" s="307" t="s">
        <v>356</v>
      </c>
      <c r="Q55" s="307" t="s">
        <v>747</v>
      </c>
      <c r="R55" s="307" t="s">
        <v>746</v>
      </c>
      <c r="S55" s="307" t="s">
        <v>746</v>
      </c>
      <c r="T55" s="307" t="s">
        <v>747</v>
      </c>
      <c r="U55" s="307" t="s">
        <v>747</v>
      </c>
      <c r="V55" s="307" t="s">
        <v>746</v>
      </c>
      <c r="W55" s="307" t="s">
        <v>746</v>
      </c>
      <c r="X55" s="307" t="s">
        <v>746</v>
      </c>
      <c r="Y55" s="307" t="s">
        <v>746</v>
      </c>
      <c r="Z55" s="307" t="s">
        <v>746</v>
      </c>
      <c r="AA55" s="307" t="s">
        <v>747</v>
      </c>
      <c r="AB55" s="307" t="s">
        <v>747</v>
      </c>
      <c r="AC55" s="307" t="s">
        <v>747</v>
      </c>
      <c r="AD55" s="307" t="s">
        <v>747</v>
      </c>
      <c r="AE55" s="307" t="s">
        <v>746</v>
      </c>
      <c r="AF55" s="307" t="s">
        <v>746</v>
      </c>
      <c r="AG55" s="307" t="s">
        <v>747</v>
      </c>
      <c r="AH55" s="307" t="s">
        <v>746</v>
      </c>
      <c r="AI55" s="307" t="s">
        <v>746</v>
      </c>
      <c r="AJ55" s="307" t="s">
        <v>746</v>
      </c>
      <c r="AK55" s="307" t="s">
        <v>746</v>
      </c>
      <c r="AL55" s="351" t="s">
        <v>746</v>
      </c>
      <c r="AM55" s="307" t="s">
        <v>747</v>
      </c>
      <c r="AN55" s="307" t="s">
        <v>747</v>
      </c>
      <c r="AO55" s="307" t="s">
        <v>747</v>
      </c>
      <c r="AP55" s="307" t="s">
        <v>746</v>
      </c>
      <c r="AQ55" s="307" t="s">
        <v>747</v>
      </c>
      <c r="AR55" s="307" t="s">
        <v>747</v>
      </c>
      <c r="AS55" s="307" t="s">
        <v>747</v>
      </c>
      <c r="AT55" s="307" t="s">
        <v>746</v>
      </c>
      <c r="AU55" s="307" t="s">
        <v>747</v>
      </c>
      <c r="AV55" s="307" t="s">
        <v>746</v>
      </c>
      <c r="AW55" s="307" t="s">
        <v>747</v>
      </c>
      <c r="AX55" s="307" t="s">
        <v>747</v>
      </c>
      <c r="AY55" s="307" t="s">
        <v>747</v>
      </c>
      <c r="AZ55" s="307" t="s">
        <v>747</v>
      </c>
      <c r="BA55" s="307" t="s">
        <v>747</v>
      </c>
      <c r="BB55" s="307" t="s">
        <v>747</v>
      </c>
      <c r="BC55" s="307" t="s">
        <v>746</v>
      </c>
      <c r="BD55" s="307" t="s">
        <v>746</v>
      </c>
      <c r="BE55" s="307" t="s">
        <v>747</v>
      </c>
      <c r="BF55" s="307" t="s">
        <v>746</v>
      </c>
      <c r="BG55" s="307" t="s">
        <v>746</v>
      </c>
      <c r="BH55" s="307" t="s">
        <v>747</v>
      </c>
      <c r="BI55" s="307" t="s">
        <v>746</v>
      </c>
      <c r="BJ55" s="307" t="s">
        <v>746</v>
      </c>
      <c r="BK55" s="307" t="s">
        <v>746</v>
      </c>
      <c r="BL55" s="360">
        <f t="shared" si="0"/>
        <v>34</v>
      </c>
      <c r="BM55" s="361">
        <f t="shared" si="1"/>
        <v>0.55737704918032782</v>
      </c>
      <c r="BN55" s="360">
        <f t="shared" si="2"/>
        <v>26</v>
      </c>
      <c r="BO55" s="361">
        <f t="shared" si="3"/>
        <v>0.42622950819672129</v>
      </c>
      <c r="BP55" s="362">
        <f t="shared" si="4"/>
        <v>1.3076923076923077</v>
      </c>
      <c r="BQ55" s="360">
        <f t="shared" si="5"/>
        <v>1</v>
      </c>
      <c r="BR55" s="361">
        <f t="shared" si="6"/>
        <v>1.6393442622950821E-2</v>
      </c>
      <c r="BS55" s="1"/>
    </row>
    <row r="56" spans="1:71"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352"/>
      <c r="BM56" s="352"/>
      <c r="BN56" s="352"/>
      <c r="BO56" s="352"/>
      <c r="BP56" s="352"/>
      <c r="BQ56" s="352"/>
      <c r="BR56" s="352"/>
      <c r="BS56" s="1"/>
    </row>
    <row r="57" spans="1:71"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352"/>
      <c r="BM57" s="352"/>
      <c r="BN57" s="352"/>
      <c r="BO57" s="352"/>
      <c r="BP57" s="352"/>
      <c r="BQ57" s="352"/>
      <c r="BR57" s="352"/>
      <c r="BS57" s="1"/>
    </row>
    <row r="58" spans="1:71"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352"/>
      <c r="BM58" s="352"/>
      <c r="BN58" s="352"/>
      <c r="BO58" s="352"/>
      <c r="BP58" s="352"/>
      <c r="BQ58" s="352"/>
      <c r="BR58" s="352"/>
      <c r="BS58" s="1"/>
    </row>
    <row r="59" spans="1:71"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352"/>
      <c r="BM59" s="352"/>
      <c r="BN59" s="352"/>
      <c r="BO59" s="352"/>
      <c r="BP59" s="352"/>
      <c r="BQ59" s="352"/>
      <c r="BR59" s="352"/>
      <c r="BS59" s="1"/>
    </row>
    <row r="60" spans="1:71"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352"/>
      <c r="BM60" s="352"/>
      <c r="BN60" s="352"/>
      <c r="BO60" s="352"/>
      <c r="BP60" s="352"/>
      <c r="BQ60" s="352"/>
      <c r="BR60" s="352"/>
      <c r="BS60" s="1"/>
    </row>
    <row r="61" spans="1:7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352"/>
      <c r="BM61" s="352"/>
      <c r="BN61" s="352"/>
      <c r="BO61" s="352"/>
      <c r="BP61" s="352"/>
      <c r="BQ61" s="352"/>
      <c r="BR61" s="352"/>
      <c r="BS61" s="1"/>
    </row>
    <row r="62" spans="1:7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352"/>
      <c r="BM62" s="352"/>
      <c r="BN62" s="352"/>
      <c r="BO62" s="352"/>
      <c r="BP62" s="352"/>
      <c r="BQ62" s="352"/>
      <c r="BR62" s="352"/>
      <c r="BS62" s="1"/>
    </row>
    <row r="63" spans="1:71"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352"/>
      <c r="BM63" s="352"/>
      <c r="BN63" s="352"/>
      <c r="BO63" s="352"/>
      <c r="BP63" s="352"/>
      <c r="BQ63" s="352"/>
      <c r="BR63" s="352"/>
      <c r="BS63" s="1"/>
    </row>
    <row r="64" spans="1:71"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352"/>
      <c r="BM64" s="352"/>
      <c r="BN64" s="352"/>
      <c r="BO64" s="352"/>
      <c r="BP64" s="352"/>
      <c r="BQ64" s="352"/>
      <c r="BR64" s="352"/>
      <c r="BS64" s="1"/>
    </row>
    <row r="65" spans="1:71"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352"/>
      <c r="BM65" s="352"/>
      <c r="BN65" s="352"/>
      <c r="BO65" s="352"/>
      <c r="BP65" s="352"/>
      <c r="BQ65" s="352"/>
      <c r="BR65" s="352"/>
      <c r="BS65" s="1"/>
    </row>
    <row r="66" spans="1:71"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352"/>
      <c r="BM66" s="352"/>
      <c r="BN66" s="352"/>
      <c r="BO66" s="352"/>
      <c r="BP66" s="352"/>
      <c r="BQ66" s="352"/>
      <c r="BR66" s="352"/>
      <c r="BS66" s="1"/>
    </row>
    <row r="67" spans="1:71"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352"/>
      <c r="BM67" s="352"/>
      <c r="BN67" s="352"/>
      <c r="BO67" s="352"/>
      <c r="BP67" s="352"/>
      <c r="BQ67" s="352"/>
      <c r="BR67" s="352"/>
      <c r="BS67" s="1"/>
    </row>
    <row r="68" spans="1:71"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352"/>
      <c r="BM68" s="352"/>
      <c r="BN68" s="352"/>
      <c r="BO68" s="352"/>
      <c r="BP68" s="352"/>
      <c r="BQ68" s="352"/>
      <c r="BR68" s="352"/>
      <c r="BS68" s="1"/>
    </row>
    <row r="69" spans="1:71"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352"/>
      <c r="BM69" s="352"/>
      <c r="BN69" s="352"/>
      <c r="BO69" s="352"/>
      <c r="BP69" s="352"/>
      <c r="BQ69" s="352"/>
      <c r="BR69" s="352"/>
      <c r="BS69" s="1"/>
    </row>
    <row r="70" spans="1:71"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352"/>
      <c r="BM70" s="352"/>
      <c r="BN70" s="352"/>
      <c r="BO70" s="352"/>
      <c r="BP70" s="352"/>
      <c r="BQ70" s="352"/>
      <c r="BR70" s="352"/>
      <c r="BS70" s="1"/>
    </row>
    <row r="71" spans="1:7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352"/>
      <c r="BM71" s="352"/>
      <c r="BN71" s="352"/>
      <c r="BO71" s="352"/>
      <c r="BP71" s="352"/>
      <c r="BQ71" s="352"/>
      <c r="BR71" s="352"/>
      <c r="BS71" s="1"/>
    </row>
    <row r="72" spans="1:71"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352"/>
      <c r="BM72" s="352"/>
      <c r="BN72" s="352"/>
      <c r="BO72" s="352"/>
      <c r="BP72" s="352"/>
      <c r="BQ72" s="352"/>
      <c r="BR72" s="352"/>
      <c r="BS72" s="1"/>
    </row>
    <row r="73" spans="1:71"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352"/>
      <c r="BM73" s="352"/>
      <c r="BN73" s="352"/>
      <c r="BO73" s="352"/>
      <c r="BP73" s="352"/>
      <c r="BQ73" s="352"/>
      <c r="BR73" s="352"/>
      <c r="BS73" s="1"/>
    </row>
    <row r="74" spans="1:71"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352"/>
      <c r="BM74" s="352"/>
      <c r="BN74" s="352"/>
      <c r="BO74" s="352"/>
      <c r="BP74" s="352"/>
      <c r="BQ74" s="352"/>
      <c r="BR74" s="352"/>
      <c r="BS74" s="1"/>
    </row>
    <row r="75" spans="1:71"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352"/>
      <c r="BM75" s="352"/>
      <c r="BN75" s="352"/>
      <c r="BO75" s="352"/>
      <c r="BP75" s="352"/>
      <c r="BQ75" s="352"/>
      <c r="BR75" s="352"/>
      <c r="BS75" s="1"/>
    </row>
    <row r="76" spans="1:71"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352"/>
      <c r="BM76" s="352"/>
      <c r="BN76" s="352"/>
      <c r="BO76" s="352"/>
      <c r="BP76" s="352"/>
      <c r="BQ76" s="352"/>
      <c r="BR76" s="352"/>
      <c r="BS76" s="1"/>
    </row>
    <row r="77" spans="1:71"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352"/>
      <c r="BM77" s="352"/>
      <c r="BN77" s="352"/>
      <c r="BO77" s="352"/>
      <c r="BP77" s="352"/>
      <c r="BQ77" s="352"/>
      <c r="BR77" s="352"/>
      <c r="BS77" s="1"/>
    </row>
    <row r="78" spans="1:71"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352"/>
      <c r="BM78" s="352"/>
      <c r="BN78" s="352"/>
      <c r="BO78" s="352"/>
      <c r="BP78" s="352"/>
      <c r="BQ78" s="352"/>
      <c r="BR78" s="352"/>
      <c r="BS78" s="1"/>
    </row>
    <row r="79" spans="1:71"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352"/>
      <c r="BM79" s="352"/>
      <c r="BN79" s="352"/>
      <c r="BO79" s="352"/>
      <c r="BP79" s="352"/>
      <c r="BQ79" s="352"/>
      <c r="BR79" s="352"/>
      <c r="BS79" s="1"/>
    </row>
    <row r="80" spans="1:71"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352"/>
      <c r="BM80" s="352"/>
      <c r="BN80" s="352"/>
      <c r="BO80" s="352"/>
      <c r="BP80" s="352"/>
      <c r="BQ80" s="352"/>
      <c r="BR80" s="352"/>
      <c r="BS80" s="1"/>
    </row>
    <row r="81" spans="1:7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352"/>
      <c r="BM81" s="352"/>
      <c r="BN81" s="352"/>
      <c r="BO81" s="352"/>
      <c r="BP81" s="352"/>
      <c r="BQ81" s="352"/>
      <c r="BR81" s="352"/>
      <c r="BS81" s="1"/>
    </row>
    <row r="82" spans="1:71"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352"/>
      <c r="BM82" s="352"/>
      <c r="BN82" s="352"/>
      <c r="BO82" s="352"/>
      <c r="BP82" s="352"/>
      <c r="BQ82" s="352"/>
      <c r="BR82" s="352"/>
      <c r="BS82" s="1"/>
    </row>
    <row r="83" spans="1:71"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352"/>
      <c r="BM83" s="352"/>
      <c r="BN83" s="352"/>
      <c r="BO83" s="352"/>
      <c r="BP83" s="352"/>
      <c r="BQ83" s="352"/>
      <c r="BR83" s="352"/>
      <c r="BS83" s="1"/>
    </row>
    <row r="84" spans="1:71"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352"/>
      <c r="BM84" s="352"/>
      <c r="BN84" s="352"/>
      <c r="BO84" s="352"/>
      <c r="BP84" s="352"/>
      <c r="BQ84" s="352"/>
      <c r="BR84" s="352"/>
      <c r="BS84" s="1"/>
    </row>
    <row r="85" spans="1:71"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352"/>
      <c r="BM85" s="352"/>
      <c r="BN85" s="352"/>
      <c r="BO85" s="352"/>
      <c r="BP85" s="352"/>
      <c r="BQ85" s="352"/>
      <c r="BR85" s="352"/>
      <c r="BS85" s="1"/>
    </row>
    <row r="86" spans="1:71"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352"/>
      <c r="BM86" s="352"/>
      <c r="BN86" s="352"/>
      <c r="BO86" s="352"/>
      <c r="BP86" s="352"/>
      <c r="BQ86" s="352"/>
      <c r="BR86" s="352"/>
      <c r="BS86" s="1"/>
    </row>
    <row r="87" spans="1:71"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352"/>
      <c r="BM87" s="352"/>
      <c r="BN87" s="352"/>
      <c r="BO87" s="352"/>
      <c r="BP87" s="352"/>
      <c r="BQ87" s="352"/>
      <c r="BR87" s="352"/>
      <c r="BS87" s="1"/>
    </row>
    <row r="88" spans="1:71"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352"/>
      <c r="BM88" s="352"/>
      <c r="BN88" s="352"/>
      <c r="BO88" s="352"/>
      <c r="BP88" s="352"/>
      <c r="BQ88" s="352"/>
      <c r="BR88" s="352"/>
      <c r="BS88" s="1"/>
    </row>
    <row r="89" spans="1:71"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352"/>
      <c r="BM89" s="352"/>
      <c r="BN89" s="352"/>
      <c r="BO89" s="352"/>
      <c r="BP89" s="352"/>
      <c r="BQ89" s="352"/>
      <c r="BR89" s="352"/>
      <c r="BS89" s="1"/>
    </row>
    <row r="90" spans="1:71"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352"/>
      <c r="BM90" s="352"/>
      <c r="BN90" s="352"/>
      <c r="BO90" s="352"/>
      <c r="BP90" s="352"/>
      <c r="BQ90" s="352"/>
      <c r="BR90" s="352"/>
      <c r="BS90" s="1"/>
    </row>
    <row r="91" spans="1:7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352"/>
      <c r="BM91" s="352"/>
      <c r="BN91" s="352"/>
      <c r="BO91" s="352"/>
      <c r="BP91" s="352"/>
      <c r="BQ91" s="352"/>
      <c r="BR91" s="352"/>
      <c r="BS91" s="1"/>
    </row>
    <row r="92" spans="1:71"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352"/>
      <c r="BM92" s="352"/>
      <c r="BN92" s="352"/>
      <c r="BO92" s="352"/>
      <c r="BP92" s="352"/>
      <c r="BQ92" s="352"/>
      <c r="BR92" s="352"/>
      <c r="BS92" s="1"/>
    </row>
    <row r="93" spans="1:71"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352"/>
      <c r="BM93" s="352"/>
      <c r="BN93" s="352"/>
      <c r="BO93" s="352"/>
      <c r="BP93" s="352"/>
      <c r="BQ93" s="352"/>
      <c r="BR93" s="352"/>
      <c r="BS93" s="1"/>
    </row>
    <row r="94" spans="1:71"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352"/>
      <c r="BM94" s="352"/>
      <c r="BN94" s="352"/>
      <c r="BO94" s="352"/>
      <c r="BP94" s="352"/>
      <c r="BQ94" s="352"/>
      <c r="BR94" s="352"/>
      <c r="BS94" s="1"/>
    </row>
    <row r="95" spans="1:71"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352"/>
      <c r="BM95" s="352"/>
      <c r="BN95" s="352"/>
      <c r="BO95" s="352"/>
      <c r="BP95" s="352"/>
      <c r="BQ95" s="352"/>
      <c r="BR95" s="352"/>
      <c r="BS95" s="1"/>
    </row>
    <row r="96" spans="1:71"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352"/>
      <c r="BM96" s="352"/>
      <c r="BN96" s="352"/>
      <c r="BO96" s="352"/>
      <c r="BP96" s="352"/>
      <c r="BQ96" s="352"/>
      <c r="BR96" s="352"/>
      <c r="BS96" s="1"/>
    </row>
    <row r="97" spans="1:71"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352"/>
      <c r="BM97" s="352"/>
      <c r="BN97" s="352"/>
      <c r="BO97" s="352"/>
      <c r="BP97" s="352"/>
      <c r="BQ97" s="352"/>
      <c r="BR97" s="352"/>
      <c r="BS97" s="1"/>
    </row>
    <row r="98" spans="1:71"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352"/>
      <c r="BM98" s="352"/>
      <c r="BN98" s="352"/>
      <c r="BO98" s="352"/>
      <c r="BP98" s="352"/>
      <c r="BQ98" s="352"/>
      <c r="BR98" s="352"/>
      <c r="BS98" s="1"/>
    </row>
    <row r="99" spans="1:71"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352"/>
      <c r="BM99" s="352"/>
      <c r="BN99" s="352"/>
      <c r="BO99" s="352"/>
      <c r="BP99" s="352"/>
      <c r="BQ99" s="352"/>
      <c r="BR99" s="352"/>
      <c r="BS99" s="1"/>
    </row>
    <row r="100" spans="1:71"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352"/>
      <c r="BM100" s="352"/>
      <c r="BN100" s="352"/>
      <c r="BO100" s="352"/>
      <c r="BP100" s="352"/>
      <c r="BQ100" s="352"/>
      <c r="BR100" s="352"/>
      <c r="BS100" s="1"/>
    </row>
    <row r="101" spans="1:7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352"/>
      <c r="BM101" s="352"/>
      <c r="BN101" s="352"/>
      <c r="BO101" s="352"/>
      <c r="BP101" s="352"/>
      <c r="BQ101" s="352"/>
      <c r="BR101" s="352"/>
      <c r="BS101" s="1"/>
    </row>
    <row r="102" spans="1:71"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352"/>
      <c r="BM102" s="352"/>
      <c r="BN102" s="352"/>
      <c r="BO102" s="352"/>
      <c r="BP102" s="352"/>
      <c r="BQ102" s="352"/>
      <c r="BR102" s="352"/>
      <c r="BS102" s="1"/>
    </row>
    <row r="103" spans="1:71"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352"/>
      <c r="BM103" s="352"/>
      <c r="BN103" s="352"/>
      <c r="BO103" s="352"/>
      <c r="BP103" s="352"/>
      <c r="BQ103" s="352"/>
      <c r="BR103" s="352"/>
      <c r="BS103" s="1"/>
    </row>
    <row r="104" spans="1:71"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352"/>
      <c r="BM104" s="352"/>
      <c r="BN104" s="352"/>
      <c r="BO104" s="352"/>
      <c r="BP104" s="352"/>
      <c r="BQ104" s="352"/>
      <c r="BR104" s="352"/>
      <c r="BS104" s="1"/>
    </row>
    <row r="105" spans="1:71"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352"/>
      <c r="BM105" s="352"/>
      <c r="BN105" s="352"/>
      <c r="BO105" s="352"/>
      <c r="BP105" s="352"/>
      <c r="BQ105" s="352"/>
      <c r="BR105" s="352"/>
      <c r="BS105" s="1"/>
    </row>
    <row r="106" spans="1:71"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352"/>
      <c r="BM106" s="352"/>
      <c r="BN106" s="352"/>
      <c r="BO106" s="352"/>
      <c r="BP106" s="352"/>
      <c r="BQ106" s="352"/>
      <c r="BR106" s="352"/>
      <c r="BS106" s="1"/>
    </row>
    <row r="107" spans="1:71"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352"/>
      <c r="BM107" s="352"/>
      <c r="BN107" s="352"/>
      <c r="BO107" s="352"/>
      <c r="BP107" s="352"/>
      <c r="BQ107" s="352"/>
      <c r="BR107" s="352"/>
      <c r="BS107" s="1"/>
    </row>
    <row r="108" spans="1:71"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352"/>
      <c r="BM108" s="352"/>
      <c r="BN108" s="352"/>
      <c r="BO108" s="352"/>
      <c r="BP108" s="352"/>
      <c r="BQ108" s="352"/>
      <c r="BR108" s="352"/>
      <c r="BS108" s="1"/>
    </row>
    <row r="109" spans="1:71"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352"/>
      <c r="BM109" s="352"/>
      <c r="BN109" s="352"/>
      <c r="BO109" s="352"/>
      <c r="BP109" s="352"/>
      <c r="BQ109" s="352"/>
      <c r="BR109" s="352"/>
      <c r="BS109" s="1"/>
    </row>
    <row r="110" spans="1:71"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352"/>
      <c r="BM110" s="352"/>
      <c r="BN110" s="352"/>
      <c r="BO110" s="352"/>
      <c r="BP110" s="352"/>
      <c r="BQ110" s="352"/>
      <c r="BR110" s="352"/>
      <c r="BS110" s="1"/>
    </row>
    <row r="111" spans="1:7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352"/>
      <c r="BM111" s="352"/>
      <c r="BN111" s="352"/>
      <c r="BO111" s="352"/>
      <c r="BP111" s="352"/>
      <c r="BQ111" s="352"/>
      <c r="BR111" s="352"/>
      <c r="BS111" s="1"/>
    </row>
    <row r="112" spans="1:71"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352"/>
      <c r="BM112" s="352"/>
      <c r="BN112" s="352"/>
      <c r="BO112" s="352"/>
      <c r="BP112" s="352"/>
      <c r="BQ112" s="352"/>
      <c r="BR112" s="352"/>
      <c r="BS112" s="1"/>
    </row>
    <row r="113" spans="1:71"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352"/>
      <c r="BM113" s="352"/>
      <c r="BN113" s="352"/>
      <c r="BO113" s="352"/>
      <c r="BP113" s="352"/>
      <c r="BQ113" s="352"/>
      <c r="BR113" s="352"/>
      <c r="BS113" s="1"/>
    </row>
    <row r="114" spans="1:71"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352"/>
      <c r="BM114" s="352"/>
      <c r="BN114" s="352"/>
      <c r="BO114" s="352"/>
      <c r="BP114" s="352"/>
      <c r="BQ114" s="352"/>
      <c r="BR114" s="352"/>
      <c r="BS114" s="1"/>
    </row>
    <row r="115" spans="1:71"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352"/>
      <c r="BM115" s="352"/>
      <c r="BN115" s="352"/>
      <c r="BO115" s="352"/>
      <c r="BP115" s="352"/>
      <c r="BQ115" s="352"/>
      <c r="BR115" s="352"/>
      <c r="BS115" s="1"/>
    </row>
    <row r="116" spans="1:71"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352"/>
      <c r="BM116" s="352"/>
      <c r="BN116" s="352"/>
      <c r="BO116" s="352"/>
      <c r="BP116" s="352"/>
      <c r="BQ116" s="352"/>
      <c r="BR116" s="352"/>
      <c r="BS116" s="1"/>
    </row>
    <row r="117" spans="1:71"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352"/>
      <c r="BM117" s="352"/>
      <c r="BN117" s="352"/>
      <c r="BO117" s="352"/>
      <c r="BP117" s="352"/>
      <c r="BQ117" s="352"/>
      <c r="BR117" s="352"/>
      <c r="BS117" s="1"/>
    </row>
    <row r="118" spans="1:71"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352"/>
      <c r="BM118" s="352"/>
      <c r="BN118" s="352"/>
      <c r="BO118" s="352"/>
      <c r="BP118" s="352"/>
      <c r="BQ118" s="352"/>
      <c r="BR118" s="352"/>
      <c r="BS118" s="1"/>
    </row>
    <row r="119" spans="1:71"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352"/>
      <c r="BM119" s="352"/>
      <c r="BN119" s="352"/>
      <c r="BO119" s="352"/>
      <c r="BP119" s="352"/>
      <c r="BQ119" s="352"/>
      <c r="BR119" s="352"/>
      <c r="BS119" s="1"/>
    </row>
    <row r="120" spans="1:71"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352"/>
      <c r="BM120" s="352"/>
      <c r="BN120" s="352"/>
      <c r="BO120" s="352"/>
      <c r="BP120" s="352"/>
      <c r="BQ120" s="352"/>
      <c r="BR120" s="352"/>
      <c r="BS120" s="1"/>
    </row>
    <row r="121" spans="1:7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352"/>
      <c r="BM121" s="352"/>
      <c r="BN121" s="352"/>
      <c r="BO121" s="352"/>
      <c r="BP121" s="352"/>
      <c r="BQ121" s="352"/>
      <c r="BR121" s="352"/>
      <c r="BS121" s="1"/>
    </row>
    <row r="122" spans="1:71"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352"/>
      <c r="BM122" s="352"/>
      <c r="BN122" s="352"/>
      <c r="BO122" s="352"/>
      <c r="BP122" s="352"/>
      <c r="BQ122" s="352"/>
      <c r="BR122" s="352"/>
      <c r="BS122" s="1"/>
    </row>
    <row r="123" spans="1:71"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352"/>
      <c r="BM123" s="352"/>
      <c r="BN123" s="352"/>
      <c r="BO123" s="352"/>
      <c r="BP123" s="352"/>
      <c r="BQ123" s="352"/>
      <c r="BR123" s="352"/>
      <c r="BS123" s="1"/>
    </row>
    <row r="124" spans="1:71"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352"/>
      <c r="BM124" s="352"/>
      <c r="BN124" s="352"/>
      <c r="BO124" s="352"/>
      <c r="BP124" s="352"/>
      <c r="BQ124" s="352"/>
      <c r="BR124" s="352"/>
      <c r="BS124" s="1"/>
    </row>
    <row r="125" spans="1:71"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352"/>
      <c r="BM125" s="352"/>
      <c r="BN125" s="352"/>
      <c r="BO125" s="352"/>
      <c r="BP125" s="352"/>
      <c r="BQ125" s="352"/>
      <c r="BR125" s="352"/>
      <c r="BS125" s="1"/>
    </row>
    <row r="126" spans="1:71"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352"/>
      <c r="BM126" s="352"/>
      <c r="BN126" s="352"/>
      <c r="BO126" s="352"/>
      <c r="BP126" s="352"/>
      <c r="BQ126" s="352"/>
      <c r="BR126" s="352"/>
      <c r="BS126" s="1"/>
    </row>
    <row r="127" spans="1:71"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352"/>
      <c r="BM127" s="352"/>
      <c r="BN127" s="352"/>
      <c r="BO127" s="352"/>
      <c r="BP127" s="352"/>
      <c r="BQ127" s="352"/>
      <c r="BR127" s="352"/>
      <c r="BS127" s="1"/>
    </row>
    <row r="128" spans="1:71"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352"/>
      <c r="BM128" s="352"/>
      <c r="BN128" s="352"/>
      <c r="BO128" s="352"/>
      <c r="BP128" s="352"/>
      <c r="BQ128" s="352"/>
      <c r="BR128" s="352"/>
      <c r="BS128" s="1"/>
    </row>
    <row r="129" spans="1:71"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352"/>
      <c r="BM129" s="352"/>
      <c r="BN129" s="352"/>
      <c r="BO129" s="352"/>
      <c r="BP129" s="352"/>
      <c r="BQ129" s="352"/>
      <c r="BR129" s="352"/>
      <c r="BS129" s="1"/>
    </row>
    <row r="130" spans="1:71"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352"/>
      <c r="BM130" s="352"/>
      <c r="BN130" s="352"/>
      <c r="BO130" s="352"/>
      <c r="BP130" s="352"/>
      <c r="BQ130" s="352"/>
      <c r="BR130" s="352"/>
      <c r="BS130" s="1"/>
    </row>
    <row r="131" spans="1:7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352"/>
      <c r="BM131" s="352"/>
      <c r="BN131" s="352"/>
      <c r="BO131" s="352"/>
      <c r="BP131" s="352"/>
      <c r="BQ131" s="352"/>
      <c r="BR131" s="352"/>
      <c r="BS131" s="1"/>
    </row>
    <row r="132" spans="1:71"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352"/>
      <c r="BM132" s="352"/>
      <c r="BN132" s="352"/>
      <c r="BO132" s="352"/>
      <c r="BP132" s="352"/>
      <c r="BQ132" s="352"/>
      <c r="BR132" s="352"/>
      <c r="BS132" s="1"/>
    </row>
    <row r="133" spans="1:71"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352"/>
      <c r="BM133" s="352"/>
      <c r="BN133" s="352"/>
      <c r="BO133" s="352"/>
      <c r="BP133" s="352"/>
      <c r="BQ133" s="352"/>
      <c r="BR133" s="352"/>
      <c r="BS133" s="1"/>
    </row>
    <row r="134" spans="1:71"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352"/>
      <c r="BM134" s="352"/>
      <c r="BN134" s="352"/>
      <c r="BO134" s="352"/>
      <c r="BP134" s="352"/>
      <c r="BQ134" s="352"/>
      <c r="BR134" s="352"/>
      <c r="BS134" s="1"/>
    </row>
    <row r="135" spans="1:71"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352"/>
      <c r="BM135" s="352"/>
      <c r="BN135" s="352"/>
      <c r="BO135" s="352"/>
      <c r="BP135" s="352"/>
      <c r="BQ135" s="352"/>
      <c r="BR135" s="352"/>
      <c r="BS135" s="1"/>
    </row>
    <row r="136" spans="1:71"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352"/>
      <c r="BM136" s="352"/>
      <c r="BN136" s="352"/>
      <c r="BO136" s="352"/>
      <c r="BP136" s="352"/>
      <c r="BQ136" s="352"/>
      <c r="BR136" s="352"/>
      <c r="BS136" s="1"/>
    </row>
    <row r="137" spans="1:71"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352"/>
      <c r="BM137" s="352"/>
      <c r="BN137" s="352"/>
      <c r="BO137" s="352"/>
      <c r="BP137" s="352"/>
      <c r="BQ137" s="352"/>
      <c r="BR137" s="352"/>
      <c r="BS137" s="1"/>
    </row>
    <row r="138" spans="1:71"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352"/>
      <c r="BM138" s="352"/>
      <c r="BN138" s="352"/>
      <c r="BO138" s="352"/>
      <c r="BP138" s="352"/>
      <c r="BQ138" s="352"/>
      <c r="BR138" s="352"/>
      <c r="BS138" s="1"/>
    </row>
    <row r="139" spans="1:71"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352"/>
      <c r="BM139" s="352"/>
      <c r="BN139" s="352"/>
      <c r="BO139" s="352"/>
      <c r="BP139" s="352"/>
      <c r="BQ139" s="352"/>
      <c r="BR139" s="352"/>
      <c r="BS139" s="1"/>
    </row>
    <row r="140" spans="1:71"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352"/>
      <c r="BM140" s="352"/>
      <c r="BN140" s="352"/>
      <c r="BO140" s="352"/>
      <c r="BP140" s="352"/>
      <c r="BQ140" s="352"/>
      <c r="BR140" s="352"/>
      <c r="BS140" s="1"/>
    </row>
    <row r="141" spans="1:7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352"/>
      <c r="BM141" s="352"/>
      <c r="BN141" s="352"/>
      <c r="BO141" s="352"/>
      <c r="BP141" s="352"/>
      <c r="BQ141" s="352"/>
      <c r="BR141" s="352"/>
      <c r="BS141" s="1"/>
    </row>
    <row r="142" spans="1:71"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352"/>
      <c r="BM142" s="352"/>
      <c r="BN142" s="352"/>
      <c r="BO142" s="352"/>
      <c r="BP142" s="352"/>
      <c r="BQ142" s="352"/>
      <c r="BR142" s="352"/>
      <c r="BS142" s="1"/>
    </row>
    <row r="143" spans="1:71"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352"/>
      <c r="BM143" s="352"/>
      <c r="BN143" s="352"/>
      <c r="BO143" s="352"/>
      <c r="BP143" s="352"/>
      <c r="BQ143" s="352"/>
      <c r="BR143" s="352"/>
      <c r="BS143" s="1"/>
    </row>
    <row r="144" spans="1:71"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352"/>
      <c r="BM144" s="352"/>
      <c r="BN144" s="352"/>
      <c r="BO144" s="352"/>
      <c r="BP144" s="352"/>
      <c r="BQ144" s="352"/>
      <c r="BR144" s="352"/>
      <c r="BS144" s="1"/>
    </row>
    <row r="145" spans="1:71"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352"/>
      <c r="BM145" s="352"/>
      <c r="BN145" s="352"/>
      <c r="BO145" s="352"/>
      <c r="BP145" s="352"/>
      <c r="BQ145" s="352"/>
      <c r="BR145" s="352"/>
      <c r="BS145" s="1"/>
    </row>
    <row r="146" spans="1:71"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352"/>
      <c r="BM146" s="352"/>
      <c r="BN146" s="352"/>
      <c r="BO146" s="352"/>
      <c r="BP146" s="352"/>
      <c r="BQ146" s="352"/>
      <c r="BR146" s="352"/>
      <c r="BS146" s="1"/>
    </row>
    <row r="147" spans="1:71"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352"/>
      <c r="BM147" s="352"/>
      <c r="BN147" s="352"/>
      <c r="BO147" s="352"/>
      <c r="BP147" s="352"/>
      <c r="BQ147" s="352"/>
      <c r="BR147" s="352"/>
      <c r="BS147" s="1"/>
    </row>
    <row r="148" spans="1:71"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352"/>
      <c r="BM148" s="352"/>
      <c r="BN148" s="352"/>
      <c r="BO148" s="352"/>
      <c r="BP148" s="352"/>
      <c r="BQ148" s="352"/>
      <c r="BR148" s="352"/>
      <c r="BS148" s="1"/>
    </row>
    <row r="149" spans="1:71"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352"/>
      <c r="BM149" s="352"/>
      <c r="BN149" s="352"/>
      <c r="BO149" s="352"/>
      <c r="BP149" s="352"/>
      <c r="BQ149" s="352"/>
      <c r="BR149" s="352"/>
      <c r="BS149" s="1"/>
    </row>
    <row r="150" spans="1:71"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352"/>
      <c r="BM150" s="352"/>
      <c r="BN150" s="352"/>
      <c r="BO150" s="352"/>
      <c r="BP150" s="352"/>
      <c r="BQ150" s="352"/>
      <c r="BR150" s="352"/>
      <c r="BS150" s="1"/>
    </row>
    <row r="151" spans="1:7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352"/>
      <c r="BM151" s="352"/>
      <c r="BN151" s="352"/>
      <c r="BO151" s="352"/>
      <c r="BP151" s="352"/>
      <c r="BQ151" s="352"/>
      <c r="BR151" s="352"/>
      <c r="BS151" s="1"/>
    </row>
    <row r="152" spans="1:71"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352"/>
      <c r="BM152" s="352"/>
      <c r="BN152" s="352"/>
      <c r="BO152" s="352"/>
      <c r="BP152" s="352"/>
      <c r="BQ152" s="352"/>
      <c r="BR152" s="352"/>
      <c r="BS152" s="1"/>
    </row>
    <row r="153" spans="1:71"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352"/>
      <c r="BM153" s="352"/>
      <c r="BN153" s="352"/>
      <c r="BO153" s="352"/>
      <c r="BP153" s="352"/>
      <c r="BQ153" s="352"/>
      <c r="BR153" s="352"/>
      <c r="BS153" s="1"/>
    </row>
    <row r="154" spans="1:71"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352"/>
      <c r="BM154" s="352"/>
      <c r="BN154" s="352"/>
      <c r="BO154" s="352"/>
      <c r="BP154" s="352"/>
      <c r="BQ154" s="352"/>
      <c r="BR154" s="352"/>
      <c r="BS154" s="1"/>
    </row>
    <row r="155" spans="1:71"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352"/>
      <c r="BM155" s="352"/>
      <c r="BN155" s="352"/>
      <c r="BO155" s="352"/>
      <c r="BP155" s="352"/>
      <c r="BQ155" s="352"/>
      <c r="BR155" s="352"/>
      <c r="BS155" s="1"/>
    </row>
    <row r="156" spans="1:71"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352"/>
      <c r="BM156" s="352"/>
      <c r="BN156" s="352"/>
      <c r="BO156" s="352"/>
      <c r="BP156" s="352"/>
      <c r="BQ156" s="352"/>
      <c r="BR156" s="352"/>
      <c r="BS156" s="1"/>
    </row>
    <row r="157" spans="1:71"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352"/>
      <c r="BM157" s="352"/>
      <c r="BN157" s="352"/>
      <c r="BO157" s="352"/>
      <c r="BP157" s="352"/>
      <c r="BQ157" s="352"/>
      <c r="BR157" s="352"/>
      <c r="BS157" s="1"/>
    </row>
    <row r="158" spans="1:71"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352"/>
      <c r="BM158" s="352"/>
      <c r="BN158" s="352"/>
      <c r="BO158" s="352"/>
      <c r="BP158" s="352"/>
      <c r="BQ158" s="352"/>
      <c r="BR158" s="352"/>
      <c r="BS158" s="1"/>
    </row>
    <row r="159" spans="1:71"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352"/>
      <c r="BM159" s="352"/>
      <c r="BN159" s="352"/>
      <c r="BO159" s="352"/>
      <c r="BP159" s="352"/>
      <c r="BQ159" s="352"/>
      <c r="BR159" s="352"/>
      <c r="BS159" s="1"/>
    </row>
    <row r="160" spans="1:71"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352"/>
      <c r="BM160" s="352"/>
      <c r="BN160" s="352"/>
      <c r="BO160" s="352"/>
      <c r="BP160" s="352"/>
      <c r="BQ160" s="352"/>
      <c r="BR160" s="352"/>
      <c r="BS160" s="1"/>
    </row>
    <row r="161" spans="1:7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352"/>
      <c r="BM161" s="352"/>
      <c r="BN161" s="352"/>
      <c r="BO161" s="352"/>
      <c r="BP161" s="352"/>
      <c r="BQ161" s="352"/>
      <c r="BR161" s="352"/>
      <c r="BS161" s="1"/>
    </row>
    <row r="162" spans="1:71"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352"/>
      <c r="BM162" s="352"/>
      <c r="BN162" s="352"/>
      <c r="BO162" s="352"/>
      <c r="BP162" s="352"/>
      <c r="BQ162" s="352"/>
      <c r="BR162" s="352"/>
      <c r="BS162" s="1"/>
    </row>
    <row r="163" spans="1:71"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352"/>
      <c r="BM163" s="352"/>
      <c r="BN163" s="352"/>
      <c r="BO163" s="352"/>
      <c r="BP163" s="352"/>
      <c r="BQ163" s="352"/>
      <c r="BR163" s="352"/>
      <c r="BS163" s="1"/>
    </row>
    <row r="164" spans="1:71"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352"/>
      <c r="BM164" s="352"/>
      <c r="BN164" s="352"/>
      <c r="BO164" s="352"/>
      <c r="BP164" s="352"/>
      <c r="BQ164" s="352"/>
      <c r="BR164" s="352"/>
      <c r="BS164" s="1"/>
    </row>
    <row r="165" spans="1:71"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352"/>
      <c r="BM165" s="352"/>
      <c r="BN165" s="352"/>
      <c r="BO165" s="352"/>
      <c r="BP165" s="352"/>
      <c r="BQ165" s="352"/>
      <c r="BR165" s="352"/>
      <c r="BS165" s="1"/>
    </row>
    <row r="166" spans="1:71"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352"/>
      <c r="BM166" s="352"/>
      <c r="BN166" s="352"/>
      <c r="BO166" s="352"/>
      <c r="BP166" s="352"/>
      <c r="BQ166" s="352"/>
      <c r="BR166" s="352"/>
      <c r="BS166" s="1"/>
    </row>
    <row r="167" spans="1:71"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352"/>
      <c r="BM167" s="352"/>
      <c r="BN167" s="352"/>
      <c r="BO167" s="352"/>
      <c r="BP167" s="352"/>
      <c r="BQ167" s="352"/>
      <c r="BR167" s="352"/>
      <c r="BS167" s="1"/>
    </row>
    <row r="168" spans="1:71"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352"/>
      <c r="BM168" s="352"/>
      <c r="BN168" s="352"/>
      <c r="BO168" s="352"/>
      <c r="BP168" s="352"/>
      <c r="BQ168" s="352"/>
      <c r="BR168" s="352"/>
      <c r="BS168" s="1"/>
    </row>
    <row r="169" spans="1:71"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352"/>
      <c r="BM169" s="352"/>
      <c r="BN169" s="352"/>
      <c r="BO169" s="352"/>
      <c r="BP169" s="352"/>
      <c r="BQ169" s="352"/>
      <c r="BR169" s="352"/>
      <c r="BS169" s="1"/>
    </row>
    <row r="170" spans="1:71"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352"/>
      <c r="BM170" s="352"/>
      <c r="BN170" s="352"/>
      <c r="BO170" s="352"/>
      <c r="BP170" s="352"/>
      <c r="BQ170" s="352"/>
      <c r="BR170" s="352"/>
      <c r="BS170" s="1"/>
    </row>
    <row r="171" spans="1:7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352"/>
      <c r="BM171" s="352"/>
      <c r="BN171" s="352"/>
      <c r="BO171" s="352"/>
      <c r="BP171" s="352"/>
      <c r="BQ171" s="352"/>
      <c r="BR171" s="352"/>
      <c r="BS171" s="1"/>
    </row>
    <row r="172" spans="1:71"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352"/>
      <c r="BM172" s="352"/>
      <c r="BN172" s="352"/>
      <c r="BO172" s="352"/>
      <c r="BP172" s="352"/>
      <c r="BQ172" s="352"/>
      <c r="BR172" s="352"/>
      <c r="BS172" s="1"/>
    </row>
    <row r="173" spans="1:71"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352"/>
      <c r="BM173" s="352"/>
      <c r="BN173" s="352"/>
      <c r="BO173" s="352"/>
      <c r="BP173" s="352"/>
      <c r="BQ173" s="352"/>
      <c r="BR173" s="352"/>
      <c r="BS173" s="1"/>
    </row>
    <row r="174" spans="1:71"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352"/>
      <c r="BM174" s="352"/>
      <c r="BN174" s="352"/>
      <c r="BO174" s="352"/>
      <c r="BP174" s="352"/>
      <c r="BQ174" s="352"/>
      <c r="BR174" s="352"/>
      <c r="BS174" s="1"/>
    </row>
    <row r="175" spans="1:71"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352"/>
      <c r="BM175" s="352"/>
      <c r="BN175" s="352"/>
      <c r="BO175" s="352"/>
      <c r="BP175" s="352"/>
      <c r="BQ175" s="352"/>
      <c r="BR175" s="352"/>
      <c r="BS175" s="1"/>
    </row>
    <row r="176" spans="1:71"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352"/>
      <c r="BM176" s="352"/>
      <c r="BN176" s="352"/>
      <c r="BO176" s="352"/>
      <c r="BP176" s="352"/>
      <c r="BQ176" s="352"/>
      <c r="BR176" s="352"/>
      <c r="BS176" s="1"/>
    </row>
    <row r="177" spans="1:71"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352"/>
      <c r="BM177" s="352"/>
      <c r="BN177" s="352"/>
      <c r="BO177" s="352"/>
      <c r="BP177" s="352"/>
      <c r="BQ177" s="352"/>
      <c r="BR177" s="352"/>
      <c r="BS177" s="1"/>
    </row>
    <row r="178" spans="1:71"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352"/>
      <c r="BM178" s="352"/>
      <c r="BN178" s="352"/>
      <c r="BO178" s="352"/>
      <c r="BP178" s="352"/>
      <c r="BQ178" s="352"/>
      <c r="BR178" s="352"/>
      <c r="BS178" s="1"/>
    </row>
    <row r="179" spans="1:71"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352"/>
      <c r="BM179" s="352"/>
      <c r="BN179" s="352"/>
      <c r="BO179" s="352"/>
      <c r="BP179" s="352"/>
      <c r="BQ179" s="352"/>
      <c r="BR179" s="352"/>
      <c r="BS179" s="1"/>
    </row>
    <row r="180" spans="1:71"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352"/>
      <c r="BM180" s="352"/>
      <c r="BN180" s="352"/>
      <c r="BO180" s="352"/>
      <c r="BP180" s="352"/>
      <c r="BQ180" s="352"/>
      <c r="BR180" s="352"/>
      <c r="BS180" s="1"/>
    </row>
    <row r="181" spans="1:7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352"/>
      <c r="BM181" s="352"/>
      <c r="BN181" s="352"/>
      <c r="BO181" s="352"/>
      <c r="BP181" s="352"/>
      <c r="BQ181" s="352"/>
      <c r="BR181" s="352"/>
      <c r="BS181" s="1"/>
    </row>
    <row r="182" spans="1:71"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352"/>
      <c r="BM182" s="352"/>
      <c r="BN182" s="352"/>
      <c r="BO182" s="352"/>
      <c r="BP182" s="352"/>
      <c r="BQ182" s="352"/>
      <c r="BR182" s="352"/>
      <c r="BS182" s="1"/>
    </row>
    <row r="183" spans="1:71"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352"/>
      <c r="BM183" s="352"/>
      <c r="BN183" s="352"/>
      <c r="BO183" s="352"/>
      <c r="BP183" s="352"/>
      <c r="BQ183" s="352"/>
      <c r="BR183" s="352"/>
      <c r="BS183" s="1"/>
    </row>
    <row r="184" spans="1:71"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352"/>
      <c r="BM184" s="352"/>
      <c r="BN184" s="352"/>
      <c r="BO184" s="352"/>
      <c r="BP184" s="352"/>
      <c r="BQ184" s="352"/>
      <c r="BR184" s="352"/>
      <c r="BS184" s="1"/>
    </row>
    <row r="185" spans="1:71"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352"/>
      <c r="BM185" s="352"/>
      <c r="BN185" s="352"/>
      <c r="BO185" s="352"/>
      <c r="BP185" s="352"/>
      <c r="BQ185" s="352"/>
      <c r="BR185" s="352"/>
      <c r="BS185" s="1"/>
    </row>
    <row r="186" spans="1:71"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352"/>
      <c r="BM186" s="352"/>
      <c r="BN186" s="352"/>
      <c r="BO186" s="352"/>
      <c r="BP186" s="352"/>
      <c r="BQ186" s="352"/>
      <c r="BR186" s="352"/>
      <c r="BS186" s="1"/>
    </row>
    <row r="187" spans="1:71"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352"/>
      <c r="BM187" s="352"/>
      <c r="BN187" s="352"/>
      <c r="BO187" s="352"/>
      <c r="BP187" s="352"/>
      <c r="BQ187" s="352"/>
      <c r="BR187" s="352"/>
      <c r="BS187" s="1"/>
    </row>
    <row r="188" spans="1:71"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352"/>
      <c r="BM188" s="352"/>
      <c r="BN188" s="352"/>
      <c r="BO188" s="352"/>
      <c r="BP188" s="352"/>
      <c r="BQ188" s="352"/>
      <c r="BR188" s="352"/>
      <c r="BS188" s="1"/>
    </row>
    <row r="189" spans="1:71"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352"/>
      <c r="BM189" s="352"/>
      <c r="BN189" s="352"/>
      <c r="BO189" s="352"/>
      <c r="BP189" s="352"/>
      <c r="BQ189" s="352"/>
      <c r="BR189" s="352"/>
      <c r="BS189" s="1"/>
    </row>
    <row r="190" spans="1:71"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352"/>
      <c r="BM190" s="352"/>
      <c r="BN190" s="352"/>
      <c r="BO190" s="352"/>
      <c r="BP190" s="352"/>
      <c r="BQ190" s="352"/>
      <c r="BR190" s="352"/>
      <c r="BS190" s="1"/>
    </row>
    <row r="191" spans="1:7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352"/>
      <c r="BM191" s="352"/>
      <c r="BN191" s="352"/>
      <c r="BO191" s="352"/>
      <c r="BP191" s="352"/>
      <c r="BQ191" s="352"/>
      <c r="BR191" s="352"/>
      <c r="BS191" s="1"/>
    </row>
    <row r="192" spans="1:71"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352"/>
      <c r="BM192" s="352"/>
      <c r="BN192" s="352"/>
      <c r="BO192" s="352"/>
      <c r="BP192" s="352"/>
      <c r="BQ192" s="352"/>
      <c r="BR192" s="352"/>
      <c r="BS192" s="1"/>
    </row>
    <row r="193" spans="1:71"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352"/>
      <c r="BM193" s="352"/>
      <c r="BN193" s="352"/>
      <c r="BO193" s="352"/>
      <c r="BP193" s="352"/>
      <c r="BQ193" s="352"/>
      <c r="BR193" s="352"/>
      <c r="BS193" s="1"/>
    </row>
    <row r="194" spans="1:71"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352"/>
      <c r="BM194" s="352"/>
      <c r="BN194" s="352"/>
      <c r="BO194" s="352"/>
      <c r="BP194" s="352"/>
      <c r="BQ194" s="352"/>
      <c r="BR194" s="352"/>
      <c r="BS194" s="1"/>
    </row>
    <row r="195" spans="1:71"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352"/>
      <c r="BM195" s="352"/>
      <c r="BN195" s="352"/>
      <c r="BO195" s="352"/>
      <c r="BP195" s="352"/>
      <c r="BQ195" s="352"/>
      <c r="BR195" s="352"/>
      <c r="BS195" s="1"/>
    </row>
    <row r="196" spans="1:71"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352"/>
      <c r="BM196" s="352"/>
      <c r="BN196" s="352"/>
      <c r="BO196" s="352"/>
      <c r="BP196" s="352"/>
      <c r="BQ196" s="352"/>
      <c r="BR196" s="352"/>
      <c r="BS196" s="1"/>
    </row>
    <row r="197" spans="1:71"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352"/>
      <c r="BM197" s="352"/>
      <c r="BN197" s="352"/>
      <c r="BO197" s="352"/>
      <c r="BP197" s="352"/>
      <c r="BQ197" s="352"/>
      <c r="BR197" s="352"/>
      <c r="BS197" s="1"/>
    </row>
    <row r="198" spans="1:71"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352"/>
      <c r="BM198" s="352"/>
      <c r="BN198" s="352"/>
      <c r="BO198" s="352"/>
      <c r="BP198" s="352"/>
      <c r="BQ198" s="352"/>
      <c r="BR198" s="352"/>
      <c r="BS198" s="1"/>
    </row>
    <row r="199" spans="1:71"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352"/>
      <c r="BM199" s="352"/>
      <c r="BN199" s="352"/>
      <c r="BO199" s="352"/>
      <c r="BP199" s="352"/>
      <c r="BQ199" s="352"/>
      <c r="BR199" s="352"/>
      <c r="BS199" s="1"/>
    </row>
    <row r="200" spans="1:71"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352"/>
      <c r="BM200" s="352"/>
      <c r="BN200" s="352"/>
      <c r="BO200" s="352"/>
      <c r="BP200" s="352"/>
      <c r="BQ200" s="352"/>
      <c r="BR200" s="352"/>
      <c r="BS200" s="1"/>
    </row>
    <row r="201" spans="1:7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352"/>
      <c r="BM201" s="352"/>
      <c r="BN201" s="352"/>
      <c r="BO201" s="352"/>
      <c r="BP201" s="352"/>
      <c r="BQ201" s="352"/>
      <c r="BR201" s="352"/>
      <c r="BS201" s="1"/>
    </row>
    <row r="202" spans="1:71"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352"/>
      <c r="BM202" s="352"/>
      <c r="BN202" s="352"/>
      <c r="BO202" s="352"/>
      <c r="BP202" s="352"/>
      <c r="BQ202" s="352"/>
      <c r="BR202" s="352"/>
      <c r="BS202" s="1"/>
    </row>
    <row r="203" spans="1:71"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352"/>
      <c r="BM203" s="352"/>
      <c r="BN203" s="352"/>
      <c r="BO203" s="352"/>
      <c r="BP203" s="352"/>
      <c r="BQ203" s="352"/>
      <c r="BR203" s="352"/>
      <c r="BS203" s="1"/>
    </row>
    <row r="204" spans="1:71"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352"/>
      <c r="BM204" s="352"/>
      <c r="BN204" s="352"/>
      <c r="BO204" s="352"/>
      <c r="BP204" s="352"/>
      <c r="BQ204" s="352"/>
      <c r="BR204" s="352"/>
      <c r="BS204" s="1"/>
    </row>
    <row r="205" spans="1:71"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352"/>
      <c r="BM205" s="352"/>
      <c r="BN205" s="352"/>
      <c r="BO205" s="352"/>
      <c r="BP205" s="352"/>
      <c r="BQ205" s="352"/>
      <c r="BR205" s="352"/>
      <c r="BS205" s="1"/>
    </row>
    <row r="206" spans="1:71"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352"/>
      <c r="BM206" s="352"/>
      <c r="BN206" s="352"/>
      <c r="BO206" s="352"/>
      <c r="BP206" s="352"/>
      <c r="BQ206" s="352"/>
      <c r="BR206" s="352"/>
      <c r="BS206" s="1"/>
    </row>
    <row r="207" spans="1:71"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352"/>
      <c r="BM207" s="352"/>
      <c r="BN207" s="352"/>
      <c r="BO207" s="352"/>
      <c r="BP207" s="352"/>
      <c r="BQ207" s="352"/>
      <c r="BR207" s="352"/>
      <c r="BS207" s="1"/>
    </row>
    <row r="208" spans="1:71"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352"/>
      <c r="BM208" s="352"/>
      <c r="BN208" s="352"/>
      <c r="BO208" s="352"/>
      <c r="BP208" s="352"/>
      <c r="BQ208" s="352"/>
      <c r="BR208" s="352"/>
      <c r="BS208" s="1"/>
    </row>
    <row r="209" spans="1:71"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352"/>
      <c r="BM209" s="352"/>
      <c r="BN209" s="352"/>
      <c r="BO209" s="352"/>
      <c r="BP209" s="352"/>
      <c r="BQ209" s="352"/>
      <c r="BR209" s="352"/>
      <c r="BS209" s="1"/>
    </row>
    <row r="210" spans="1:71"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352"/>
      <c r="BM210" s="352"/>
      <c r="BN210" s="352"/>
      <c r="BO210" s="352"/>
      <c r="BP210" s="352"/>
      <c r="BQ210" s="352"/>
      <c r="BR210" s="352"/>
      <c r="BS210" s="1"/>
    </row>
    <row r="211" spans="1:7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352"/>
      <c r="BM211" s="352"/>
      <c r="BN211" s="352"/>
      <c r="BO211" s="352"/>
      <c r="BP211" s="352"/>
      <c r="BQ211" s="352"/>
      <c r="BR211" s="352"/>
      <c r="BS211" s="1"/>
    </row>
    <row r="212" spans="1:71"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352"/>
      <c r="BM212" s="352"/>
      <c r="BN212" s="352"/>
      <c r="BO212" s="352"/>
      <c r="BP212" s="352"/>
      <c r="BQ212" s="352"/>
      <c r="BR212" s="352"/>
      <c r="BS212" s="1"/>
    </row>
    <row r="213" spans="1:71"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352"/>
      <c r="BM213" s="352"/>
      <c r="BN213" s="352"/>
      <c r="BO213" s="352"/>
      <c r="BP213" s="352"/>
      <c r="BQ213" s="352"/>
      <c r="BR213" s="352"/>
      <c r="BS213" s="1"/>
    </row>
    <row r="214" spans="1:71"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352"/>
      <c r="BM214" s="352"/>
      <c r="BN214" s="352"/>
      <c r="BO214" s="352"/>
      <c r="BP214" s="352"/>
      <c r="BQ214" s="352"/>
      <c r="BR214" s="352"/>
      <c r="BS214" s="1"/>
    </row>
    <row r="215" spans="1:71"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352"/>
      <c r="BM215" s="352"/>
      <c r="BN215" s="352"/>
      <c r="BO215" s="352"/>
      <c r="BP215" s="352"/>
      <c r="BQ215" s="352"/>
      <c r="BR215" s="352"/>
      <c r="BS215" s="1"/>
    </row>
    <row r="216" spans="1:71"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352"/>
      <c r="BM216" s="352"/>
      <c r="BN216" s="352"/>
      <c r="BO216" s="352"/>
      <c r="BP216" s="352"/>
      <c r="BQ216" s="352"/>
      <c r="BR216" s="352"/>
      <c r="BS216" s="1"/>
    </row>
    <row r="217" spans="1:7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352"/>
      <c r="BM217" s="352"/>
      <c r="BN217" s="352"/>
      <c r="BO217" s="352"/>
      <c r="BP217" s="352"/>
      <c r="BQ217" s="352"/>
      <c r="BR217" s="352"/>
      <c r="BS217" s="1"/>
    </row>
    <row r="218" spans="1:7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352"/>
      <c r="BM218" s="352"/>
      <c r="BN218" s="352"/>
      <c r="BO218" s="352"/>
      <c r="BP218" s="352"/>
      <c r="BQ218" s="352"/>
      <c r="BR218" s="352"/>
      <c r="BS218" s="1"/>
    </row>
    <row r="219" spans="1:7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352"/>
      <c r="BM219" s="352"/>
      <c r="BN219" s="352"/>
      <c r="BO219" s="352"/>
      <c r="BP219" s="352"/>
      <c r="BQ219" s="352"/>
      <c r="BR219" s="352"/>
      <c r="BS219" s="1"/>
    </row>
    <row r="220" spans="1:7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352"/>
      <c r="BM220" s="352"/>
      <c r="BN220" s="352"/>
      <c r="BO220" s="352"/>
      <c r="BP220" s="352"/>
      <c r="BQ220" s="352"/>
      <c r="BR220" s="352"/>
      <c r="BS220" s="1"/>
    </row>
    <row r="221" spans="1:7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352"/>
      <c r="BM221" s="352"/>
      <c r="BN221" s="352"/>
      <c r="BO221" s="352"/>
      <c r="BP221" s="352"/>
      <c r="BQ221" s="352"/>
      <c r="BR221" s="352"/>
      <c r="BS221" s="1"/>
    </row>
    <row r="222" spans="1:7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352"/>
      <c r="BM222" s="352"/>
      <c r="BN222" s="352"/>
      <c r="BO222" s="352"/>
      <c r="BP222" s="352"/>
      <c r="BQ222" s="352"/>
      <c r="BR222" s="352"/>
      <c r="BS222" s="1"/>
    </row>
    <row r="223" spans="1:7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352"/>
      <c r="BM223" s="352"/>
      <c r="BN223" s="352"/>
      <c r="BO223" s="352"/>
      <c r="BP223" s="352"/>
      <c r="BQ223" s="352"/>
      <c r="BR223" s="352"/>
      <c r="BS223" s="1"/>
    </row>
    <row r="224" spans="1:7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352"/>
      <c r="BM224" s="352"/>
      <c r="BN224" s="352"/>
      <c r="BO224" s="352"/>
      <c r="BP224" s="352"/>
      <c r="BQ224" s="352"/>
      <c r="BR224" s="352"/>
      <c r="BS224" s="1"/>
    </row>
    <row r="225" spans="1:7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352"/>
      <c r="BM225" s="352"/>
      <c r="BN225" s="352"/>
      <c r="BO225" s="352"/>
      <c r="BP225" s="352"/>
      <c r="BQ225" s="352"/>
      <c r="BR225" s="352"/>
      <c r="BS225" s="1"/>
    </row>
    <row r="226" spans="1:7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352"/>
      <c r="BM226" s="352"/>
      <c r="BN226" s="352"/>
      <c r="BO226" s="352"/>
      <c r="BP226" s="352"/>
      <c r="BQ226" s="352"/>
      <c r="BR226" s="352"/>
      <c r="BS226" s="1"/>
    </row>
    <row r="227" spans="1:7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352"/>
      <c r="BM227" s="352"/>
      <c r="BN227" s="352"/>
      <c r="BO227" s="352"/>
      <c r="BP227" s="352"/>
      <c r="BQ227" s="352"/>
      <c r="BR227" s="352"/>
      <c r="BS227" s="1"/>
    </row>
    <row r="228" spans="1:7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352"/>
      <c r="BM228" s="352"/>
      <c r="BN228" s="352"/>
      <c r="BO228" s="352"/>
      <c r="BP228" s="352"/>
      <c r="BQ228" s="352"/>
      <c r="BR228" s="352"/>
      <c r="BS228" s="1"/>
    </row>
    <row r="229" spans="1:7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352"/>
      <c r="BM229" s="352"/>
      <c r="BN229" s="352"/>
      <c r="BO229" s="352"/>
      <c r="BP229" s="352"/>
      <c r="BQ229" s="352"/>
      <c r="BR229" s="352"/>
      <c r="BS229" s="1"/>
    </row>
    <row r="230" spans="1:7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352"/>
      <c r="BM230" s="352"/>
      <c r="BN230" s="352"/>
      <c r="BO230" s="352"/>
      <c r="BP230" s="352"/>
      <c r="BQ230" s="352"/>
      <c r="BR230" s="352"/>
      <c r="BS230" s="1"/>
    </row>
    <row r="231" spans="1:7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352"/>
      <c r="BM231" s="352"/>
      <c r="BN231" s="352"/>
      <c r="BO231" s="352"/>
      <c r="BP231" s="352"/>
      <c r="BQ231" s="352"/>
      <c r="BR231" s="352"/>
      <c r="BS231" s="1"/>
    </row>
    <row r="232" spans="1:7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352"/>
      <c r="BM232" s="352"/>
      <c r="BN232" s="352"/>
      <c r="BO232" s="352"/>
      <c r="BP232" s="352"/>
      <c r="BQ232" s="352"/>
      <c r="BR232" s="352"/>
      <c r="BS232" s="1"/>
    </row>
    <row r="233" spans="1:7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352"/>
      <c r="BM233" s="352"/>
      <c r="BN233" s="352"/>
      <c r="BO233" s="352"/>
      <c r="BP233" s="352"/>
      <c r="BQ233" s="352"/>
      <c r="BR233" s="352"/>
      <c r="BS233" s="1"/>
    </row>
    <row r="234" spans="1:7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352"/>
      <c r="BM234" s="352"/>
      <c r="BN234" s="352"/>
      <c r="BO234" s="352"/>
      <c r="BP234" s="352"/>
      <c r="BQ234" s="352"/>
      <c r="BR234" s="352"/>
      <c r="BS234" s="1"/>
    </row>
    <row r="235" spans="1:7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352"/>
      <c r="BM235" s="352"/>
      <c r="BN235" s="352"/>
      <c r="BO235" s="352"/>
      <c r="BP235" s="352"/>
      <c r="BQ235" s="352"/>
      <c r="BR235" s="352"/>
      <c r="BS235" s="1"/>
    </row>
    <row r="236" spans="1:7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352"/>
      <c r="BM236" s="352"/>
      <c r="BN236" s="352"/>
      <c r="BO236" s="352"/>
      <c r="BP236" s="352"/>
      <c r="BQ236" s="352"/>
      <c r="BR236" s="352"/>
      <c r="BS236" s="1"/>
    </row>
    <row r="237" spans="1:7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352"/>
      <c r="BM237" s="352"/>
      <c r="BN237" s="352"/>
      <c r="BO237" s="352"/>
      <c r="BP237" s="352"/>
      <c r="BQ237" s="352"/>
      <c r="BR237" s="352"/>
      <c r="BS237" s="1"/>
    </row>
    <row r="238" spans="1:7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352"/>
      <c r="BM238" s="352"/>
      <c r="BN238" s="352"/>
      <c r="BO238" s="352"/>
      <c r="BP238" s="352"/>
      <c r="BQ238" s="352"/>
      <c r="BR238" s="352"/>
      <c r="BS238" s="1"/>
    </row>
    <row r="239" spans="1:7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352"/>
      <c r="BM239" s="352"/>
      <c r="BN239" s="352"/>
      <c r="BO239" s="352"/>
      <c r="BP239" s="352"/>
      <c r="BQ239" s="352"/>
      <c r="BR239" s="352"/>
      <c r="BS239" s="1"/>
    </row>
    <row r="240" spans="1:7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352"/>
      <c r="BM240" s="352"/>
      <c r="BN240" s="352"/>
      <c r="BO240" s="352"/>
      <c r="BP240" s="352"/>
      <c r="BQ240" s="352"/>
      <c r="BR240" s="352"/>
      <c r="BS240" s="1"/>
    </row>
    <row r="241" spans="1:7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352"/>
      <c r="BM241" s="352"/>
      <c r="BN241" s="352"/>
      <c r="BO241" s="352"/>
      <c r="BP241" s="352"/>
      <c r="BQ241" s="352"/>
      <c r="BR241" s="352"/>
      <c r="BS241" s="1"/>
    </row>
    <row r="242" spans="1:7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352"/>
      <c r="BM242" s="352"/>
      <c r="BN242" s="352"/>
      <c r="BO242" s="352"/>
      <c r="BP242" s="352"/>
      <c r="BQ242" s="352"/>
      <c r="BR242" s="352"/>
      <c r="BS242" s="1"/>
    </row>
    <row r="243" spans="1:7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352"/>
      <c r="BM243" s="352"/>
      <c r="BN243" s="352"/>
      <c r="BO243" s="352"/>
      <c r="BP243" s="352"/>
      <c r="BQ243" s="352"/>
      <c r="BR243" s="352"/>
      <c r="BS243" s="1"/>
    </row>
    <row r="244" spans="1:7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352"/>
      <c r="BM244" s="352"/>
      <c r="BN244" s="352"/>
      <c r="BO244" s="352"/>
      <c r="BP244" s="352"/>
      <c r="BQ244" s="352"/>
      <c r="BR244" s="352"/>
      <c r="BS244" s="1"/>
    </row>
    <row r="245" spans="1:7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352"/>
      <c r="BM245" s="352"/>
      <c r="BN245" s="352"/>
      <c r="BO245" s="352"/>
      <c r="BP245" s="352"/>
      <c r="BQ245" s="352"/>
      <c r="BR245" s="352"/>
      <c r="BS245" s="1"/>
    </row>
    <row r="246" spans="1:7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352"/>
      <c r="BM246" s="352"/>
      <c r="BN246" s="352"/>
      <c r="BO246" s="352"/>
      <c r="BP246" s="352"/>
      <c r="BQ246" s="352"/>
      <c r="BR246" s="352"/>
      <c r="BS246" s="1"/>
    </row>
    <row r="247" spans="1:7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352"/>
      <c r="BM247" s="352"/>
      <c r="BN247" s="352"/>
      <c r="BO247" s="352"/>
      <c r="BP247" s="352"/>
      <c r="BQ247" s="352"/>
      <c r="BR247" s="352"/>
      <c r="BS247" s="1"/>
    </row>
    <row r="248" spans="1:7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352"/>
      <c r="BM248" s="352"/>
      <c r="BN248" s="352"/>
      <c r="BO248" s="352"/>
      <c r="BP248" s="352"/>
      <c r="BQ248" s="352"/>
      <c r="BR248" s="352"/>
      <c r="BS248" s="1"/>
    </row>
    <row r="249" spans="1:7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352"/>
      <c r="BM249" s="352"/>
      <c r="BN249" s="352"/>
      <c r="BO249" s="352"/>
      <c r="BP249" s="352"/>
      <c r="BQ249" s="352"/>
      <c r="BR249" s="352"/>
      <c r="BS249" s="1"/>
    </row>
    <row r="250" spans="1:7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352"/>
      <c r="BM250" s="352"/>
      <c r="BN250" s="352"/>
      <c r="BO250" s="352"/>
      <c r="BP250" s="352"/>
      <c r="BQ250" s="352"/>
      <c r="BR250" s="352"/>
      <c r="BS250" s="1"/>
    </row>
    <row r="251" spans="1:7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352"/>
      <c r="BM251" s="352"/>
      <c r="BN251" s="352"/>
      <c r="BO251" s="352"/>
      <c r="BP251" s="352"/>
      <c r="BQ251" s="352"/>
      <c r="BR251" s="352"/>
      <c r="BS251" s="1"/>
    </row>
    <row r="252" spans="1:7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352"/>
      <c r="BM252" s="352"/>
      <c r="BN252" s="352"/>
      <c r="BO252" s="352"/>
      <c r="BP252" s="352"/>
      <c r="BQ252" s="352"/>
      <c r="BR252" s="352"/>
      <c r="BS252" s="1"/>
    </row>
    <row r="253" spans="1:7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352"/>
      <c r="BM253" s="352"/>
      <c r="BN253" s="352"/>
      <c r="BO253" s="352"/>
      <c r="BP253" s="352"/>
      <c r="BQ253" s="352"/>
      <c r="BR253" s="352"/>
      <c r="BS253" s="1"/>
    </row>
    <row r="254" spans="1:7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352"/>
      <c r="BM254" s="352"/>
      <c r="BN254" s="352"/>
      <c r="BO254" s="352"/>
      <c r="BP254" s="352"/>
      <c r="BQ254" s="352"/>
      <c r="BR254" s="352"/>
      <c r="BS254" s="1"/>
    </row>
    <row r="255" spans="1:7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352"/>
      <c r="BM255" s="352"/>
      <c r="BN255" s="352"/>
      <c r="BO255" s="352"/>
      <c r="BP255" s="352"/>
      <c r="BQ255" s="352"/>
      <c r="BR255" s="352"/>
      <c r="BS255" s="1"/>
    </row>
    <row r="256" spans="1:7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352"/>
      <c r="BM256" s="352"/>
      <c r="BN256" s="352"/>
      <c r="BO256" s="352"/>
      <c r="BP256" s="352"/>
      <c r="BQ256" s="352"/>
      <c r="BR256" s="352"/>
      <c r="BS256" s="1"/>
    </row>
    <row r="257" spans="1:7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352"/>
      <c r="BM257" s="352"/>
      <c r="BN257" s="352"/>
      <c r="BO257" s="352"/>
      <c r="BP257" s="352"/>
      <c r="BQ257" s="352"/>
      <c r="BR257" s="352"/>
      <c r="BS257" s="1"/>
    </row>
    <row r="258" spans="1:7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352"/>
      <c r="BM258" s="352"/>
      <c r="BN258" s="352"/>
      <c r="BO258" s="352"/>
      <c r="BP258" s="352"/>
      <c r="BQ258" s="352"/>
      <c r="BR258" s="352"/>
      <c r="BS258" s="1"/>
    </row>
    <row r="259" spans="1:7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352"/>
      <c r="BM259" s="352"/>
      <c r="BN259" s="352"/>
      <c r="BO259" s="352"/>
      <c r="BP259" s="352"/>
      <c r="BQ259" s="352"/>
      <c r="BR259" s="352"/>
      <c r="BS259" s="1"/>
    </row>
    <row r="260" spans="1:7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352"/>
      <c r="BM260" s="352"/>
      <c r="BN260" s="352"/>
      <c r="BO260" s="352"/>
      <c r="BP260" s="352"/>
      <c r="BQ260" s="352"/>
      <c r="BR260" s="352"/>
      <c r="BS260" s="1"/>
    </row>
    <row r="261" spans="1:7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352"/>
      <c r="BM261" s="352"/>
      <c r="BN261" s="352"/>
      <c r="BO261" s="352"/>
      <c r="BP261" s="352"/>
      <c r="BQ261" s="352"/>
      <c r="BR261" s="352"/>
      <c r="BS261" s="1"/>
    </row>
    <row r="262" spans="1:7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352"/>
      <c r="BM262" s="352"/>
      <c r="BN262" s="352"/>
      <c r="BO262" s="352"/>
      <c r="BP262" s="352"/>
      <c r="BQ262" s="352"/>
      <c r="BR262" s="352"/>
      <c r="BS262" s="1"/>
    </row>
    <row r="263" spans="1:7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352"/>
      <c r="BM263" s="352"/>
      <c r="BN263" s="352"/>
      <c r="BO263" s="352"/>
      <c r="BP263" s="352"/>
      <c r="BQ263" s="352"/>
      <c r="BR263" s="352"/>
      <c r="BS263" s="1"/>
    </row>
    <row r="264" spans="1:7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352"/>
      <c r="BM264" s="352"/>
      <c r="BN264" s="352"/>
      <c r="BO264" s="352"/>
      <c r="BP264" s="352"/>
      <c r="BQ264" s="352"/>
      <c r="BR264" s="352"/>
      <c r="BS264" s="1"/>
    </row>
    <row r="265" spans="1:7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352"/>
      <c r="BM265" s="352"/>
      <c r="BN265" s="352"/>
      <c r="BO265" s="352"/>
      <c r="BP265" s="352"/>
      <c r="BQ265" s="352"/>
      <c r="BR265" s="352"/>
      <c r="BS265" s="1"/>
    </row>
    <row r="266" spans="1:7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352"/>
      <c r="BM266" s="352"/>
      <c r="BN266" s="352"/>
      <c r="BO266" s="352"/>
      <c r="BP266" s="352"/>
      <c r="BQ266" s="352"/>
      <c r="BR266" s="352"/>
      <c r="BS266" s="1"/>
    </row>
    <row r="267" spans="1:7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352"/>
      <c r="BM267" s="352"/>
      <c r="BN267" s="352"/>
      <c r="BO267" s="352"/>
      <c r="BP267" s="352"/>
      <c r="BQ267" s="352"/>
      <c r="BR267" s="352"/>
      <c r="BS267" s="1"/>
    </row>
    <row r="268" spans="1:7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352"/>
      <c r="BM268" s="352"/>
      <c r="BN268" s="352"/>
      <c r="BO268" s="352"/>
      <c r="BP268" s="352"/>
      <c r="BQ268" s="352"/>
      <c r="BR268" s="352"/>
      <c r="BS268" s="1"/>
    </row>
    <row r="269" spans="1:7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352"/>
      <c r="BM269" s="352"/>
      <c r="BN269" s="352"/>
      <c r="BO269" s="352"/>
      <c r="BP269" s="352"/>
      <c r="BQ269" s="352"/>
      <c r="BR269" s="352"/>
      <c r="BS269" s="1"/>
    </row>
    <row r="270" spans="1:7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352"/>
      <c r="BM270" s="352"/>
      <c r="BN270" s="352"/>
      <c r="BO270" s="352"/>
      <c r="BP270" s="352"/>
      <c r="BQ270" s="352"/>
      <c r="BR270" s="352"/>
      <c r="BS270" s="1"/>
    </row>
    <row r="271" spans="1:7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352"/>
      <c r="BM271" s="352"/>
      <c r="BN271" s="352"/>
      <c r="BO271" s="352"/>
      <c r="BP271" s="352"/>
      <c r="BQ271" s="352"/>
      <c r="BR271" s="352"/>
      <c r="BS271" s="1"/>
    </row>
    <row r="272" spans="1:7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352"/>
      <c r="BM272" s="352"/>
      <c r="BN272" s="352"/>
      <c r="BO272" s="352"/>
      <c r="BP272" s="352"/>
      <c r="BQ272" s="352"/>
      <c r="BR272" s="352"/>
      <c r="BS272" s="1"/>
    </row>
    <row r="273" spans="1:7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352"/>
      <c r="BM273" s="352"/>
      <c r="BN273" s="352"/>
      <c r="BO273" s="352"/>
      <c r="BP273" s="352"/>
      <c r="BQ273" s="352"/>
      <c r="BR273" s="352"/>
      <c r="BS273" s="1"/>
    </row>
    <row r="274" spans="1:7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352"/>
      <c r="BM274" s="352"/>
      <c r="BN274" s="352"/>
      <c r="BO274" s="352"/>
      <c r="BP274" s="352"/>
      <c r="BQ274" s="352"/>
      <c r="BR274" s="352"/>
      <c r="BS274" s="1"/>
    </row>
    <row r="275" spans="1:7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352"/>
      <c r="BM275" s="352"/>
      <c r="BN275" s="352"/>
      <c r="BO275" s="352"/>
      <c r="BP275" s="352"/>
      <c r="BQ275" s="352"/>
      <c r="BR275" s="352"/>
      <c r="BS275" s="1"/>
    </row>
    <row r="276" spans="1:7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352"/>
      <c r="BM276" s="352"/>
      <c r="BN276" s="352"/>
      <c r="BO276" s="352"/>
      <c r="BP276" s="352"/>
      <c r="BQ276" s="352"/>
      <c r="BR276" s="352"/>
      <c r="BS276" s="1"/>
    </row>
    <row r="277" spans="1:7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352"/>
      <c r="BM277" s="352"/>
      <c r="BN277" s="352"/>
      <c r="BO277" s="352"/>
      <c r="BP277" s="352"/>
      <c r="BQ277" s="352"/>
      <c r="BR277" s="352"/>
      <c r="BS277" s="1"/>
    </row>
    <row r="278" spans="1:7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352"/>
      <c r="BM278" s="352"/>
      <c r="BN278" s="352"/>
      <c r="BO278" s="352"/>
      <c r="BP278" s="352"/>
      <c r="BQ278" s="352"/>
      <c r="BR278" s="352"/>
      <c r="BS278" s="1"/>
    </row>
    <row r="279" spans="1:7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352"/>
      <c r="BM279" s="352"/>
      <c r="BN279" s="352"/>
      <c r="BO279" s="352"/>
      <c r="BP279" s="352"/>
      <c r="BQ279" s="352"/>
      <c r="BR279" s="352"/>
      <c r="BS279" s="1"/>
    </row>
    <row r="280" spans="1:7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352"/>
      <c r="BM280" s="352"/>
      <c r="BN280" s="352"/>
      <c r="BO280" s="352"/>
      <c r="BP280" s="352"/>
      <c r="BQ280" s="352"/>
      <c r="BR280" s="352"/>
      <c r="BS280" s="1"/>
    </row>
    <row r="281" spans="1:7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352"/>
      <c r="BM281" s="352"/>
      <c r="BN281" s="352"/>
      <c r="BO281" s="352"/>
      <c r="BP281" s="352"/>
      <c r="BQ281" s="352"/>
      <c r="BR281" s="352"/>
      <c r="BS281" s="1"/>
    </row>
    <row r="282" spans="1:7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352"/>
      <c r="BM282" s="352"/>
      <c r="BN282" s="352"/>
      <c r="BO282" s="352"/>
      <c r="BP282" s="352"/>
      <c r="BQ282" s="352"/>
      <c r="BR282" s="352"/>
      <c r="BS282" s="1"/>
    </row>
    <row r="283" spans="1:7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352"/>
      <c r="BM283" s="352"/>
      <c r="BN283" s="352"/>
      <c r="BO283" s="352"/>
      <c r="BP283" s="352"/>
      <c r="BQ283" s="352"/>
      <c r="BR283" s="352"/>
      <c r="BS283" s="1"/>
    </row>
    <row r="284" spans="1:7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352"/>
      <c r="BM284" s="352"/>
      <c r="BN284" s="352"/>
      <c r="BO284" s="352"/>
      <c r="BP284" s="352"/>
      <c r="BQ284" s="352"/>
      <c r="BR284" s="352"/>
      <c r="BS284" s="1"/>
    </row>
    <row r="285" spans="1:7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352"/>
      <c r="BM285" s="352"/>
      <c r="BN285" s="352"/>
      <c r="BO285" s="352"/>
      <c r="BP285" s="352"/>
      <c r="BQ285" s="352"/>
      <c r="BR285" s="352"/>
      <c r="BS285" s="1"/>
    </row>
    <row r="286" spans="1:7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352"/>
      <c r="BM286" s="352"/>
      <c r="BN286" s="352"/>
      <c r="BO286" s="352"/>
      <c r="BP286" s="352"/>
      <c r="BQ286" s="352"/>
      <c r="BR286" s="352"/>
      <c r="BS286" s="1"/>
    </row>
    <row r="287" spans="1:7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352"/>
      <c r="BM287" s="352"/>
      <c r="BN287" s="352"/>
      <c r="BO287" s="352"/>
      <c r="BP287" s="352"/>
      <c r="BQ287" s="352"/>
      <c r="BR287" s="352"/>
      <c r="BS287" s="1"/>
    </row>
    <row r="288" spans="1:7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352"/>
      <c r="BM288" s="352"/>
      <c r="BN288" s="352"/>
      <c r="BO288" s="352"/>
      <c r="BP288" s="352"/>
      <c r="BQ288" s="352"/>
      <c r="BR288" s="352"/>
      <c r="BS288" s="1"/>
    </row>
    <row r="289" spans="1:7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352"/>
      <c r="BM289" s="352"/>
      <c r="BN289" s="352"/>
      <c r="BO289" s="352"/>
      <c r="BP289" s="352"/>
      <c r="BQ289" s="352"/>
      <c r="BR289" s="352"/>
      <c r="BS289" s="1"/>
    </row>
    <row r="290" spans="1:7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352"/>
      <c r="BM290" s="352"/>
      <c r="BN290" s="352"/>
      <c r="BO290" s="352"/>
      <c r="BP290" s="352"/>
      <c r="BQ290" s="352"/>
      <c r="BR290" s="352"/>
      <c r="BS290" s="1"/>
    </row>
    <row r="291" spans="1:7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352"/>
      <c r="BM291" s="352"/>
      <c r="BN291" s="352"/>
      <c r="BO291" s="352"/>
      <c r="BP291" s="352"/>
      <c r="BQ291" s="352"/>
      <c r="BR291" s="352"/>
      <c r="BS291" s="1"/>
    </row>
    <row r="292" spans="1:7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352"/>
      <c r="BM292" s="352"/>
      <c r="BN292" s="352"/>
      <c r="BO292" s="352"/>
      <c r="BP292" s="352"/>
      <c r="BQ292" s="352"/>
      <c r="BR292" s="352"/>
      <c r="BS292" s="1"/>
    </row>
    <row r="293" spans="1:7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352"/>
      <c r="BM293" s="352"/>
      <c r="BN293" s="352"/>
      <c r="BO293" s="352"/>
      <c r="BP293" s="352"/>
      <c r="BQ293" s="352"/>
      <c r="BR293" s="352"/>
      <c r="BS293" s="1"/>
    </row>
    <row r="294" spans="1:7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352"/>
      <c r="BM294" s="352"/>
      <c r="BN294" s="352"/>
      <c r="BO294" s="352"/>
      <c r="BP294" s="352"/>
      <c r="BQ294" s="352"/>
      <c r="BR294" s="352"/>
      <c r="BS294" s="1"/>
    </row>
    <row r="295" spans="1:7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352"/>
      <c r="BM295" s="352"/>
      <c r="BN295" s="352"/>
      <c r="BO295" s="352"/>
      <c r="BP295" s="352"/>
      <c r="BQ295" s="352"/>
      <c r="BR295" s="352"/>
      <c r="BS295" s="1"/>
    </row>
    <row r="296" spans="1:7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352"/>
      <c r="BM296" s="352"/>
      <c r="BN296" s="352"/>
      <c r="BO296" s="352"/>
      <c r="BP296" s="352"/>
      <c r="BQ296" s="352"/>
      <c r="BR296" s="352"/>
      <c r="BS296" s="1"/>
    </row>
    <row r="297" spans="1:7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352"/>
      <c r="BM297" s="352"/>
      <c r="BN297" s="352"/>
      <c r="BO297" s="352"/>
      <c r="BP297" s="352"/>
      <c r="BQ297" s="352"/>
      <c r="BR297" s="352"/>
      <c r="BS297" s="1"/>
    </row>
    <row r="298" spans="1:7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352"/>
      <c r="BM298" s="352"/>
      <c r="BN298" s="352"/>
      <c r="BO298" s="352"/>
      <c r="BP298" s="352"/>
      <c r="BQ298" s="352"/>
      <c r="BR298" s="352"/>
      <c r="BS298" s="1"/>
    </row>
    <row r="299" spans="1:7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352"/>
      <c r="BM299" s="352"/>
      <c r="BN299" s="352"/>
      <c r="BO299" s="352"/>
      <c r="BP299" s="352"/>
      <c r="BQ299" s="352"/>
      <c r="BR299" s="352"/>
      <c r="BS299" s="1"/>
    </row>
    <row r="300" spans="1:7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352"/>
      <c r="BM300" s="352"/>
      <c r="BN300" s="352"/>
      <c r="BO300" s="352"/>
      <c r="BP300" s="352"/>
      <c r="BQ300" s="352"/>
      <c r="BR300" s="352"/>
      <c r="BS300" s="1"/>
    </row>
    <row r="301" spans="1:7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352"/>
      <c r="BM301" s="352"/>
      <c r="BN301" s="352"/>
      <c r="BO301" s="352"/>
      <c r="BP301" s="352"/>
      <c r="BQ301" s="352"/>
      <c r="BR301" s="352"/>
      <c r="BS301" s="1"/>
    </row>
    <row r="302" spans="1:7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352"/>
      <c r="BM302" s="352"/>
      <c r="BN302" s="352"/>
      <c r="BO302" s="352"/>
      <c r="BP302" s="352"/>
      <c r="BQ302" s="352"/>
      <c r="BR302" s="352"/>
      <c r="BS302" s="1"/>
    </row>
    <row r="303" spans="1:7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352"/>
      <c r="BM303" s="352"/>
      <c r="BN303" s="352"/>
      <c r="BO303" s="352"/>
      <c r="BP303" s="352"/>
      <c r="BQ303" s="352"/>
      <c r="BR303" s="352"/>
      <c r="BS303" s="1"/>
    </row>
    <row r="304" spans="1:7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352"/>
      <c r="BM304" s="352"/>
      <c r="BN304" s="352"/>
      <c r="BO304" s="352"/>
      <c r="BP304" s="352"/>
      <c r="BQ304" s="352"/>
      <c r="BR304" s="352"/>
      <c r="BS304" s="1"/>
    </row>
    <row r="305" spans="1:7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352"/>
      <c r="BM305" s="352"/>
      <c r="BN305" s="352"/>
      <c r="BO305" s="352"/>
      <c r="BP305" s="352"/>
      <c r="BQ305" s="352"/>
      <c r="BR305" s="352"/>
      <c r="BS305" s="1"/>
    </row>
    <row r="306" spans="1:7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352"/>
      <c r="BM306" s="352"/>
      <c r="BN306" s="352"/>
      <c r="BO306" s="352"/>
      <c r="BP306" s="352"/>
      <c r="BQ306" s="352"/>
      <c r="BR306" s="352"/>
      <c r="BS306" s="1"/>
    </row>
    <row r="307" spans="1:7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352"/>
      <c r="BM307" s="352"/>
      <c r="BN307" s="352"/>
      <c r="BO307" s="352"/>
      <c r="BP307" s="352"/>
      <c r="BQ307" s="352"/>
      <c r="BR307" s="352"/>
      <c r="BS307" s="1"/>
    </row>
    <row r="308" spans="1:7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352"/>
      <c r="BM308" s="352"/>
      <c r="BN308" s="352"/>
      <c r="BO308" s="352"/>
      <c r="BP308" s="352"/>
      <c r="BQ308" s="352"/>
      <c r="BR308" s="352"/>
      <c r="BS308" s="1"/>
    </row>
    <row r="309" spans="1:7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352"/>
      <c r="BM309" s="352"/>
      <c r="BN309" s="352"/>
      <c r="BO309" s="352"/>
      <c r="BP309" s="352"/>
      <c r="BQ309" s="352"/>
      <c r="BR309" s="352"/>
      <c r="BS309" s="1"/>
    </row>
    <row r="310" spans="1:7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352"/>
      <c r="BM310" s="352"/>
      <c r="BN310" s="352"/>
      <c r="BO310" s="352"/>
      <c r="BP310" s="352"/>
      <c r="BQ310" s="352"/>
      <c r="BR310" s="352"/>
      <c r="BS310" s="1"/>
    </row>
    <row r="311" spans="1:7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352"/>
      <c r="BM311" s="352"/>
      <c r="BN311" s="352"/>
      <c r="BO311" s="352"/>
      <c r="BP311" s="352"/>
      <c r="BQ311" s="352"/>
      <c r="BR311" s="352"/>
      <c r="BS311" s="1"/>
    </row>
    <row r="312" spans="1:7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352"/>
      <c r="BM312" s="352"/>
      <c r="BN312" s="352"/>
      <c r="BO312" s="352"/>
      <c r="BP312" s="352"/>
      <c r="BQ312" s="352"/>
      <c r="BR312" s="352"/>
      <c r="BS312" s="1"/>
    </row>
    <row r="313" spans="1:7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352"/>
      <c r="BM313" s="352"/>
      <c r="BN313" s="352"/>
      <c r="BO313" s="352"/>
      <c r="BP313" s="352"/>
      <c r="BQ313" s="352"/>
      <c r="BR313" s="352"/>
      <c r="BS313" s="1"/>
    </row>
    <row r="314" spans="1:7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352"/>
      <c r="BM314" s="352"/>
      <c r="BN314" s="352"/>
      <c r="BO314" s="352"/>
      <c r="BP314" s="352"/>
      <c r="BQ314" s="352"/>
      <c r="BR314" s="352"/>
      <c r="BS314" s="1"/>
    </row>
    <row r="315" spans="1:7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352"/>
      <c r="BM315" s="352"/>
      <c r="BN315" s="352"/>
      <c r="BO315" s="352"/>
      <c r="BP315" s="352"/>
      <c r="BQ315" s="352"/>
      <c r="BR315" s="352"/>
      <c r="BS315" s="1"/>
    </row>
    <row r="316" spans="1:7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352"/>
      <c r="BM316" s="352"/>
      <c r="BN316" s="352"/>
      <c r="BO316" s="352"/>
      <c r="BP316" s="352"/>
      <c r="BQ316" s="352"/>
      <c r="BR316" s="352"/>
      <c r="BS316" s="1"/>
    </row>
    <row r="317" spans="1:7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352"/>
      <c r="BM317" s="352"/>
      <c r="BN317" s="352"/>
      <c r="BO317" s="352"/>
      <c r="BP317" s="352"/>
      <c r="BQ317" s="352"/>
      <c r="BR317" s="352"/>
      <c r="BS317" s="1"/>
    </row>
    <row r="318" spans="1:7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352"/>
      <c r="BM318" s="352"/>
      <c r="BN318" s="352"/>
      <c r="BO318" s="352"/>
      <c r="BP318" s="352"/>
      <c r="BQ318" s="352"/>
      <c r="BR318" s="352"/>
      <c r="BS318" s="1"/>
    </row>
    <row r="319" spans="1:7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352"/>
      <c r="BM319" s="352"/>
      <c r="BN319" s="352"/>
      <c r="BO319" s="352"/>
      <c r="BP319" s="352"/>
      <c r="BQ319" s="352"/>
      <c r="BR319" s="352"/>
      <c r="BS319" s="1"/>
    </row>
    <row r="320" spans="1:7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352"/>
      <c r="BM320" s="352"/>
      <c r="BN320" s="352"/>
      <c r="BO320" s="352"/>
      <c r="BP320" s="352"/>
      <c r="BQ320" s="352"/>
      <c r="BR320" s="352"/>
      <c r="BS320" s="1"/>
    </row>
    <row r="321" spans="1:7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352"/>
      <c r="BM321" s="352"/>
      <c r="BN321" s="352"/>
      <c r="BO321" s="352"/>
      <c r="BP321" s="352"/>
      <c r="BQ321" s="352"/>
      <c r="BR321" s="352"/>
      <c r="BS321" s="1"/>
    </row>
    <row r="322" spans="1:7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352"/>
      <c r="BM322" s="352"/>
      <c r="BN322" s="352"/>
      <c r="BO322" s="352"/>
      <c r="BP322" s="352"/>
      <c r="BQ322" s="352"/>
      <c r="BR322" s="352"/>
      <c r="BS322" s="1"/>
    </row>
    <row r="323" spans="1:7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352"/>
      <c r="BM323" s="352"/>
      <c r="BN323" s="352"/>
      <c r="BO323" s="352"/>
      <c r="BP323" s="352"/>
      <c r="BQ323" s="352"/>
      <c r="BR323" s="352"/>
      <c r="BS323" s="1"/>
    </row>
    <row r="324" spans="1:7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352"/>
      <c r="BM324" s="352"/>
      <c r="BN324" s="352"/>
      <c r="BO324" s="352"/>
      <c r="BP324" s="352"/>
      <c r="BQ324" s="352"/>
      <c r="BR324" s="352"/>
      <c r="BS324" s="1"/>
    </row>
    <row r="325" spans="1:7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352"/>
      <c r="BM325" s="352"/>
      <c r="BN325" s="352"/>
      <c r="BO325" s="352"/>
      <c r="BP325" s="352"/>
      <c r="BQ325" s="352"/>
      <c r="BR325" s="352"/>
      <c r="BS325" s="1"/>
    </row>
    <row r="326" spans="1:7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352"/>
      <c r="BM326" s="352"/>
      <c r="BN326" s="352"/>
      <c r="BO326" s="352"/>
      <c r="BP326" s="352"/>
      <c r="BQ326" s="352"/>
      <c r="BR326" s="352"/>
      <c r="BS326" s="1"/>
    </row>
    <row r="327" spans="1:7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352"/>
      <c r="BM327" s="352"/>
      <c r="BN327" s="352"/>
      <c r="BO327" s="352"/>
      <c r="BP327" s="352"/>
      <c r="BQ327" s="352"/>
      <c r="BR327" s="352"/>
      <c r="BS327" s="1"/>
    </row>
    <row r="328" spans="1:7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352"/>
      <c r="BM328" s="352"/>
      <c r="BN328" s="352"/>
      <c r="BO328" s="352"/>
      <c r="BP328" s="352"/>
      <c r="BQ328" s="352"/>
      <c r="BR328" s="352"/>
      <c r="BS328" s="1"/>
    </row>
    <row r="329" spans="1:7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352"/>
      <c r="BM329" s="352"/>
      <c r="BN329" s="352"/>
      <c r="BO329" s="352"/>
      <c r="BP329" s="352"/>
      <c r="BQ329" s="352"/>
      <c r="BR329" s="352"/>
      <c r="BS329" s="1"/>
    </row>
    <row r="330" spans="1:7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352"/>
      <c r="BM330" s="352"/>
      <c r="BN330" s="352"/>
      <c r="BO330" s="352"/>
      <c r="BP330" s="352"/>
      <c r="BQ330" s="352"/>
      <c r="BR330" s="352"/>
      <c r="BS330" s="1"/>
    </row>
    <row r="331" spans="1:7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352"/>
      <c r="BM331" s="352"/>
      <c r="BN331" s="352"/>
      <c r="BO331" s="352"/>
      <c r="BP331" s="352"/>
      <c r="BQ331" s="352"/>
      <c r="BR331" s="352"/>
      <c r="BS331" s="1"/>
    </row>
    <row r="332" spans="1:7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352"/>
      <c r="BM332" s="352"/>
      <c r="BN332" s="352"/>
      <c r="BO332" s="352"/>
      <c r="BP332" s="352"/>
      <c r="BQ332" s="352"/>
      <c r="BR332" s="352"/>
      <c r="BS332" s="1"/>
    </row>
    <row r="333" spans="1:7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352"/>
      <c r="BM333" s="352"/>
      <c r="BN333" s="352"/>
      <c r="BO333" s="352"/>
      <c r="BP333" s="352"/>
      <c r="BQ333" s="352"/>
      <c r="BR333" s="352"/>
      <c r="BS333" s="1"/>
    </row>
    <row r="334" spans="1:7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352"/>
      <c r="BM334" s="352"/>
      <c r="BN334" s="352"/>
      <c r="BO334" s="352"/>
      <c r="BP334" s="352"/>
      <c r="BQ334" s="352"/>
      <c r="BR334" s="352"/>
      <c r="BS334" s="1"/>
    </row>
    <row r="335" spans="1:7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352"/>
      <c r="BM335" s="352"/>
      <c r="BN335" s="352"/>
      <c r="BO335" s="352"/>
      <c r="BP335" s="352"/>
      <c r="BQ335" s="352"/>
      <c r="BR335" s="352"/>
      <c r="BS335" s="1"/>
    </row>
    <row r="336" spans="1:7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352"/>
      <c r="BM336" s="352"/>
      <c r="BN336" s="352"/>
      <c r="BO336" s="352"/>
      <c r="BP336" s="352"/>
      <c r="BQ336" s="352"/>
      <c r="BR336" s="352"/>
      <c r="BS336" s="1"/>
    </row>
    <row r="337" spans="1:7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352"/>
      <c r="BM337" s="352"/>
      <c r="BN337" s="352"/>
      <c r="BO337" s="352"/>
      <c r="BP337" s="352"/>
      <c r="BQ337" s="352"/>
      <c r="BR337" s="352"/>
      <c r="BS337" s="1"/>
    </row>
    <row r="338" spans="1:7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352"/>
      <c r="BM338" s="352"/>
      <c r="BN338" s="352"/>
      <c r="BO338" s="352"/>
      <c r="BP338" s="352"/>
      <c r="BQ338" s="352"/>
      <c r="BR338" s="352"/>
      <c r="BS338" s="1"/>
    </row>
    <row r="339" spans="1:7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352"/>
      <c r="BM339" s="352"/>
      <c r="BN339" s="352"/>
      <c r="BO339" s="352"/>
      <c r="BP339" s="352"/>
      <c r="BQ339" s="352"/>
      <c r="BR339" s="352"/>
      <c r="BS339" s="1"/>
    </row>
    <row r="340" spans="1:7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352"/>
      <c r="BM340" s="352"/>
      <c r="BN340" s="352"/>
      <c r="BO340" s="352"/>
      <c r="BP340" s="352"/>
      <c r="BQ340" s="352"/>
      <c r="BR340" s="352"/>
      <c r="BS340" s="1"/>
    </row>
    <row r="341" spans="1:7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352"/>
      <c r="BM341" s="352"/>
      <c r="BN341" s="352"/>
      <c r="BO341" s="352"/>
      <c r="BP341" s="352"/>
      <c r="BQ341" s="352"/>
      <c r="BR341" s="352"/>
      <c r="BS341" s="1"/>
    </row>
    <row r="342" spans="1:7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352"/>
      <c r="BM342" s="352"/>
      <c r="BN342" s="352"/>
      <c r="BO342" s="352"/>
      <c r="BP342" s="352"/>
      <c r="BQ342" s="352"/>
      <c r="BR342" s="352"/>
      <c r="BS342" s="1"/>
    </row>
    <row r="343" spans="1:7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352"/>
      <c r="BM343" s="352"/>
      <c r="BN343" s="352"/>
      <c r="BO343" s="352"/>
      <c r="BP343" s="352"/>
      <c r="BQ343" s="352"/>
      <c r="BR343" s="352"/>
      <c r="BS343" s="1"/>
    </row>
    <row r="344" spans="1:7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352"/>
      <c r="BM344" s="352"/>
      <c r="BN344" s="352"/>
      <c r="BO344" s="352"/>
      <c r="BP344" s="352"/>
      <c r="BQ344" s="352"/>
      <c r="BR344" s="352"/>
      <c r="BS344" s="1"/>
    </row>
    <row r="345" spans="1:7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352"/>
      <c r="BM345" s="352"/>
      <c r="BN345" s="352"/>
      <c r="BO345" s="352"/>
      <c r="BP345" s="352"/>
      <c r="BQ345" s="352"/>
      <c r="BR345" s="352"/>
      <c r="BS345" s="1"/>
    </row>
    <row r="346" spans="1:7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352"/>
      <c r="BM346" s="352"/>
      <c r="BN346" s="352"/>
      <c r="BO346" s="352"/>
      <c r="BP346" s="352"/>
      <c r="BQ346" s="352"/>
      <c r="BR346" s="352"/>
      <c r="BS346" s="1"/>
    </row>
    <row r="347" spans="1:7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352"/>
      <c r="BM347" s="352"/>
      <c r="BN347" s="352"/>
      <c r="BO347" s="352"/>
      <c r="BP347" s="352"/>
      <c r="BQ347" s="352"/>
      <c r="BR347" s="352"/>
      <c r="BS347" s="1"/>
    </row>
    <row r="348" spans="1:7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352"/>
      <c r="BM348" s="352"/>
      <c r="BN348" s="352"/>
      <c r="BO348" s="352"/>
      <c r="BP348" s="352"/>
      <c r="BQ348" s="352"/>
      <c r="BR348" s="352"/>
      <c r="BS348" s="1"/>
    </row>
    <row r="349" spans="1:7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352"/>
      <c r="BM349" s="352"/>
      <c r="BN349" s="352"/>
      <c r="BO349" s="352"/>
      <c r="BP349" s="352"/>
      <c r="BQ349" s="352"/>
      <c r="BR349" s="352"/>
      <c r="BS349" s="1"/>
    </row>
    <row r="350" spans="1:7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352"/>
      <c r="BM350" s="352"/>
      <c r="BN350" s="352"/>
      <c r="BO350" s="352"/>
      <c r="BP350" s="352"/>
      <c r="BQ350" s="352"/>
      <c r="BR350" s="352"/>
      <c r="BS350" s="1"/>
    </row>
    <row r="351" spans="1:7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352"/>
      <c r="BM351" s="352"/>
      <c r="BN351" s="352"/>
      <c r="BO351" s="352"/>
      <c r="BP351" s="352"/>
      <c r="BQ351" s="352"/>
      <c r="BR351" s="352"/>
      <c r="BS351" s="1"/>
    </row>
    <row r="352" spans="1:7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352"/>
      <c r="BM352" s="352"/>
      <c r="BN352" s="352"/>
      <c r="BO352" s="352"/>
      <c r="BP352" s="352"/>
      <c r="BQ352" s="352"/>
      <c r="BR352" s="352"/>
      <c r="BS352" s="1"/>
    </row>
    <row r="353" spans="1:7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352"/>
      <c r="BM353" s="352"/>
      <c r="BN353" s="352"/>
      <c r="BO353" s="352"/>
      <c r="BP353" s="352"/>
      <c r="BQ353" s="352"/>
      <c r="BR353" s="352"/>
      <c r="BS353" s="1"/>
    </row>
    <row r="354" spans="1:7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352"/>
      <c r="BM354" s="352"/>
      <c r="BN354" s="352"/>
      <c r="BO354" s="352"/>
      <c r="BP354" s="352"/>
      <c r="BQ354" s="352"/>
      <c r="BR354" s="352"/>
      <c r="BS354" s="1"/>
    </row>
    <row r="355" spans="1:7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352"/>
      <c r="BM355" s="352"/>
      <c r="BN355" s="352"/>
      <c r="BO355" s="352"/>
      <c r="BP355" s="352"/>
      <c r="BQ355" s="352"/>
      <c r="BR355" s="352"/>
      <c r="BS355" s="1"/>
    </row>
    <row r="356" spans="1:7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352"/>
      <c r="BM356" s="352"/>
      <c r="BN356" s="352"/>
      <c r="BO356" s="352"/>
      <c r="BP356" s="352"/>
      <c r="BQ356" s="352"/>
      <c r="BR356" s="352"/>
      <c r="BS356" s="1"/>
    </row>
    <row r="357" spans="1:7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352"/>
      <c r="BM357" s="352"/>
      <c r="BN357" s="352"/>
      <c r="BO357" s="352"/>
      <c r="BP357" s="352"/>
      <c r="BQ357" s="352"/>
      <c r="BR357" s="352"/>
      <c r="BS357" s="1"/>
    </row>
    <row r="358" spans="1:7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352"/>
      <c r="BM358" s="352"/>
      <c r="BN358" s="352"/>
      <c r="BO358" s="352"/>
      <c r="BP358" s="352"/>
      <c r="BQ358" s="352"/>
      <c r="BR358" s="352"/>
      <c r="BS358" s="1"/>
    </row>
    <row r="359" spans="1:7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352"/>
      <c r="BM359" s="352"/>
      <c r="BN359" s="352"/>
      <c r="BO359" s="352"/>
      <c r="BP359" s="352"/>
      <c r="BQ359" s="352"/>
      <c r="BR359" s="352"/>
      <c r="BS359" s="1"/>
    </row>
    <row r="360" spans="1:7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352"/>
      <c r="BM360" s="352"/>
      <c r="BN360" s="352"/>
      <c r="BO360" s="352"/>
      <c r="BP360" s="352"/>
      <c r="BQ360" s="352"/>
      <c r="BR360" s="352"/>
      <c r="BS360" s="1"/>
    </row>
    <row r="361" spans="1:7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352"/>
      <c r="BM361" s="352"/>
      <c r="BN361" s="352"/>
      <c r="BO361" s="352"/>
      <c r="BP361" s="352"/>
      <c r="BQ361" s="352"/>
      <c r="BR361" s="352"/>
      <c r="BS361" s="1"/>
    </row>
    <row r="362" spans="1:7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352"/>
      <c r="BM362" s="352"/>
      <c r="BN362" s="352"/>
      <c r="BO362" s="352"/>
      <c r="BP362" s="352"/>
      <c r="BQ362" s="352"/>
      <c r="BR362" s="352"/>
      <c r="BS362" s="1"/>
    </row>
    <row r="363" spans="1:7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352"/>
      <c r="BM363" s="352"/>
      <c r="BN363" s="352"/>
      <c r="BO363" s="352"/>
      <c r="BP363" s="352"/>
      <c r="BQ363" s="352"/>
      <c r="BR363" s="352"/>
      <c r="BS363" s="1"/>
    </row>
    <row r="364" spans="1:7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352"/>
      <c r="BM364" s="352"/>
      <c r="BN364" s="352"/>
      <c r="BO364" s="352"/>
      <c r="BP364" s="352"/>
      <c r="BQ364" s="352"/>
      <c r="BR364" s="352"/>
      <c r="BS364" s="1"/>
    </row>
    <row r="365" spans="1:7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352"/>
      <c r="BM365" s="352"/>
      <c r="BN365" s="352"/>
      <c r="BO365" s="352"/>
      <c r="BP365" s="352"/>
      <c r="BQ365" s="352"/>
      <c r="BR365" s="352"/>
      <c r="BS365" s="1"/>
    </row>
    <row r="366" spans="1:7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352"/>
      <c r="BM366" s="352"/>
      <c r="BN366" s="352"/>
      <c r="BO366" s="352"/>
      <c r="BP366" s="352"/>
      <c r="BQ366" s="352"/>
      <c r="BR366" s="352"/>
      <c r="BS366" s="1"/>
    </row>
    <row r="367" spans="1:7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352"/>
      <c r="BM367" s="352"/>
      <c r="BN367" s="352"/>
      <c r="BO367" s="352"/>
      <c r="BP367" s="352"/>
      <c r="BQ367" s="352"/>
      <c r="BR367" s="352"/>
      <c r="BS367" s="1"/>
    </row>
    <row r="368" spans="1:7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352"/>
      <c r="BM368" s="352"/>
      <c r="BN368" s="352"/>
      <c r="BO368" s="352"/>
      <c r="BP368" s="352"/>
      <c r="BQ368" s="352"/>
      <c r="BR368" s="352"/>
      <c r="BS368" s="1"/>
    </row>
    <row r="369" spans="1:7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352"/>
      <c r="BM369" s="352"/>
      <c r="BN369" s="352"/>
      <c r="BO369" s="352"/>
      <c r="BP369" s="352"/>
      <c r="BQ369" s="352"/>
      <c r="BR369" s="352"/>
      <c r="BS369" s="1"/>
    </row>
    <row r="370" spans="1:7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352"/>
      <c r="BM370" s="352"/>
      <c r="BN370" s="352"/>
      <c r="BO370" s="352"/>
      <c r="BP370" s="352"/>
      <c r="BQ370" s="352"/>
      <c r="BR370" s="352"/>
      <c r="BS370" s="1"/>
    </row>
    <row r="371" spans="1:7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352"/>
      <c r="BM371" s="352"/>
      <c r="BN371" s="352"/>
      <c r="BO371" s="352"/>
      <c r="BP371" s="352"/>
      <c r="BQ371" s="352"/>
      <c r="BR371" s="352"/>
      <c r="BS371" s="1"/>
    </row>
    <row r="372" spans="1:7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352"/>
      <c r="BM372" s="352"/>
      <c r="BN372" s="352"/>
      <c r="BO372" s="352"/>
      <c r="BP372" s="352"/>
      <c r="BQ372" s="352"/>
      <c r="BR372" s="352"/>
      <c r="BS372" s="1"/>
    </row>
    <row r="373" spans="1:7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352"/>
      <c r="BM373" s="352"/>
      <c r="BN373" s="352"/>
      <c r="BO373" s="352"/>
      <c r="BP373" s="352"/>
      <c r="BQ373" s="352"/>
      <c r="BR373" s="352"/>
      <c r="BS373" s="1"/>
    </row>
    <row r="374" spans="1:7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352"/>
      <c r="BM374" s="352"/>
      <c r="BN374" s="352"/>
      <c r="BO374" s="352"/>
      <c r="BP374" s="352"/>
      <c r="BQ374" s="352"/>
      <c r="BR374" s="352"/>
      <c r="BS374" s="1"/>
    </row>
    <row r="375" spans="1:7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352"/>
      <c r="BM375" s="352"/>
      <c r="BN375" s="352"/>
      <c r="BO375" s="352"/>
      <c r="BP375" s="352"/>
      <c r="BQ375" s="352"/>
      <c r="BR375" s="352"/>
      <c r="BS375" s="1"/>
    </row>
    <row r="376" spans="1:7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352"/>
      <c r="BM376" s="352"/>
      <c r="BN376" s="352"/>
      <c r="BO376" s="352"/>
      <c r="BP376" s="352"/>
      <c r="BQ376" s="352"/>
      <c r="BR376" s="352"/>
      <c r="BS376" s="1"/>
    </row>
    <row r="377" spans="1:7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352"/>
      <c r="BM377" s="352"/>
      <c r="BN377" s="352"/>
      <c r="BO377" s="352"/>
      <c r="BP377" s="352"/>
      <c r="BQ377" s="352"/>
      <c r="BR377" s="352"/>
      <c r="BS377" s="1"/>
    </row>
    <row r="378" spans="1:7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352"/>
      <c r="BM378" s="352"/>
      <c r="BN378" s="352"/>
      <c r="BO378" s="352"/>
      <c r="BP378" s="352"/>
      <c r="BQ378" s="352"/>
      <c r="BR378" s="352"/>
      <c r="BS378" s="1"/>
    </row>
    <row r="379" spans="1:7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352"/>
      <c r="BM379" s="352"/>
      <c r="BN379" s="352"/>
      <c r="BO379" s="352"/>
      <c r="BP379" s="352"/>
      <c r="BQ379" s="352"/>
      <c r="BR379" s="352"/>
      <c r="BS379" s="1"/>
    </row>
    <row r="380" spans="1:7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352"/>
      <c r="BM380" s="352"/>
      <c r="BN380" s="352"/>
      <c r="BO380" s="352"/>
      <c r="BP380" s="352"/>
      <c r="BQ380" s="352"/>
      <c r="BR380" s="352"/>
      <c r="BS380" s="1"/>
    </row>
    <row r="381" spans="1:7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352"/>
      <c r="BM381" s="352"/>
      <c r="BN381" s="352"/>
      <c r="BO381" s="352"/>
      <c r="BP381" s="352"/>
      <c r="BQ381" s="352"/>
      <c r="BR381" s="352"/>
      <c r="BS381" s="1"/>
    </row>
    <row r="382" spans="1:7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352"/>
      <c r="BM382" s="352"/>
      <c r="BN382" s="352"/>
      <c r="BO382" s="352"/>
      <c r="BP382" s="352"/>
      <c r="BQ382" s="352"/>
      <c r="BR382" s="352"/>
      <c r="BS382" s="1"/>
    </row>
    <row r="383" spans="1:7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352"/>
      <c r="BM383" s="352"/>
      <c r="BN383" s="352"/>
      <c r="BO383" s="352"/>
      <c r="BP383" s="352"/>
      <c r="BQ383" s="352"/>
      <c r="BR383" s="352"/>
      <c r="BS383" s="1"/>
    </row>
    <row r="384" spans="1:7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352"/>
      <c r="BM384" s="352"/>
      <c r="BN384" s="352"/>
      <c r="BO384" s="352"/>
      <c r="BP384" s="352"/>
      <c r="BQ384" s="352"/>
      <c r="BR384" s="352"/>
      <c r="BS384" s="1"/>
    </row>
    <row r="385" spans="1:7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352"/>
      <c r="BM385" s="352"/>
      <c r="BN385" s="352"/>
      <c r="BO385" s="352"/>
      <c r="BP385" s="352"/>
      <c r="BQ385" s="352"/>
      <c r="BR385" s="352"/>
      <c r="BS385" s="1"/>
    </row>
    <row r="386" spans="1:7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352"/>
      <c r="BM386" s="352"/>
      <c r="BN386" s="352"/>
      <c r="BO386" s="352"/>
      <c r="BP386" s="352"/>
      <c r="BQ386" s="352"/>
      <c r="BR386" s="352"/>
      <c r="BS386" s="1"/>
    </row>
    <row r="387" spans="1:7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352"/>
      <c r="BM387" s="352"/>
      <c r="BN387" s="352"/>
      <c r="BO387" s="352"/>
      <c r="BP387" s="352"/>
      <c r="BQ387" s="352"/>
      <c r="BR387" s="352"/>
      <c r="BS387" s="1"/>
    </row>
    <row r="388" spans="1:7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352"/>
      <c r="BM388" s="352"/>
      <c r="BN388" s="352"/>
      <c r="BO388" s="352"/>
      <c r="BP388" s="352"/>
      <c r="BQ388" s="352"/>
      <c r="BR388" s="352"/>
      <c r="BS388" s="1"/>
    </row>
    <row r="389" spans="1:7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352"/>
      <c r="BM389" s="352"/>
      <c r="BN389" s="352"/>
      <c r="BO389" s="352"/>
      <c r="BP389" s="352"/>
      <c r="BQ389" s="352"/>
      <c r="BR389" s="352"/>
      <c r="BS389" s="1"/>
    </row>
    <row r="390" spans="1:7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352"/>
      <c r="BM390" s="352"/>
      <c r="BN390" s="352"/>
      <c r="BO390" s="352"/>
      <c r="BP390" s="352"/>
      <c r="BQ390" s="352"/>
      <c r="BR390" s="352"/>
      <c r="BS390" s="1"/>
    </row>
    <row r="391" spans="1:7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352"/>
      <c r="BM391" s="352"/>
      <c r="BN391" s="352"/>
      <c r="BO391" s="352"/>
      <c r="BP391" s="352"/>
      <c r="BQ391" s="352"/>
      <c r="BR391" s="352"/>
      <c r="BS391" s="1"/>
    </row>
    <row r="392" spans="1:7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352"/>
      <c r="BM392" s="352"/>
      <c r="BN392" s="352"/>
      <c r="BO392" s="352"/>
      <c r="BP392" s="352"/>
      <c r="BQ392" s="352"/>
      <c r="BR392" s="352"/>
      <c r="BS392" s="1"/>
    </row>
    <row r="393" spans="1:7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352"/>
      <c r="BM393" s="352"/>
      <c r="BN393" s="352"/>
      <c r="BO393" s="352"/>
      <c r="BP393" s="352"/>
      <c r="BQ393" s="352"/>
      <c r="BR393" s="352"/>
      <c r="BS393" s="1"/>
    </row>
    <row r="394" spans="1:7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352"/>
      <c r="BM394" s="352"/>
      <c r="BN394" s="352"/>
      <c r="BO394" s="352"/>
      <c r="BP394" s="352"/>
      <c r="BQ394" s="352"/>
      <c r="BR394" s="352"/>
      <c r="BS394" s="1"/>
    </row>
    <row r="395" spans="1:7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352"/>
      <c r="BM395" s="352"/>
      <c r="BN395" s="352"/>
      <c r="BO395" s="352"/>
      <c r="BP395" s="352"/>
      <c r="BQ395" s="352"/>
      <c r="BR395" s="352"/>
      <c r="BS395" s="1"/>
    </row>
    <row r="396" spans="1:7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352"/>
      <c r="BM396" s="352"/>
      <c r="BN396" s="352"/>
      <c r="BO396" s="352"/>
      <c r="BP396" s="352"/>
      <c r="BQ396" s="352"/>
      <c r="BR396" s="352"/>
      <c r="BS396" s="1"/>
    </row>
    <row r="397" spans="1:7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352"/>
      <c r="BM397" s="352"/>
      <c r="BN397" s="352"/>
      <c r="BO397" s="352"/>
      <c r="BP397" s="352"/>
      <c r="BQ397" s="352"/>
      <c r="BR397" s="352"/>
      <c r="BS397" s="1"/>
    </row>
    <row r="398" spans="1:7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352"/>
      <c r="BM398" s="352"/>
      <c r="BN398" s="352"/>
      <c r="BO398" s="352"/>
      <c r="BP398" s="352"/>
      <c r="BQ398" s="352"/>
      <c r="BR398" s="352"/>
      <c r="BS398" s="1"/>
    </row>
    <row r="399" spans="1:7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352"/>
      <c r="BM399" s="352"/>
      <c r="BN399" s="352"/>
      <c r="BO399" s="352"/>
      <c r="BP399" s="352"/>
      <c r="BQ399" s="352"/>
      <c r="BR399" s="352"/>
      <c r="BS399" s="1"/>
    </row>
    <row r="400" spans="1:7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352"/>
      <c r="BM400" s="352"/>
      <c r="BN400" s="352"/>
      <c r="BO400" s="352"/>
      <c r="BP400" s="352"/>
      <c r="BQ400" s="352"/>
      <c r="BR400" s="352"/>
      <c r="BS400" s="1"/>
    </row>
    <row r="401" spans="1:7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352"/>
      <c r="BM401" s="352"/>
      <c r="BN401" s="352"/>
      <c r="BO401" s="352"/>
      <c r="BP401" s="352"/>
      <c r="BQ401" s="352"/>
      <c r="BR401" s="352"/>
      <c r="BS401" s="1"/>
    </row>
    <row r="402" spans="1:7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352"/>
      <c r="BM402" s="352"/>
      <c r="BN402" s="352"/>
      <c r="BO402" s="352"/>
      <c r="BP402" s="352"/>
      <c r="BQ402" s="352"/>
      <c r="BR402" s="352"/>
      <c r="BS402" s="1"/>
    </row>
    <row r="403" spans="1:7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352"/>
      <c r="BM403" s="352"/>
      <c r="BN403" s="352"/>
      <c r="BO403" s="352"/>
      <c r="BP403" s="352"/>
      <c r="BQ403" s="352"/>
      <c r="BR403" s="352"/>
      <c r="BS403" s="1"/>
    </row>
    <row r="404" spans="1:7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352"/>
      <c r="BM404" s="352"/>
      <c r="BN404" s="352"/>
      <c r="BO404" s="352"/>
      <c r="BP404" s="352"/>
      <c r="BQ404" s="352"/>
      <c r="BR404" s="352"/>
      <c r="BS404" s="1"/>
    </row>
    <row r="405" spans="1:7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352"/>
      <c r="BM405" s="352"/>
      <c r="BN405" s="352"/>
      <c r="BO405" s="352"/>
      <c r="BP405" s="352"/>
      <c r="BQ405" s="352"/>
      <c r="BR405" s="352"/>
      <c r="BS405" s="1"/>
    </row>
    <row r="406" spans="1:7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352"/>
      <c r="BM406" s="352"/>
      <c r="BN406" s="352"/>
      <c r="BO406" s="352"/>
      <c r="BP406" s="352"/>
      <c r="BQ406" s="352"/>
      <c r="BR406" s="352"/>
      <c r="BS406" s="1"/>
    </row>
    <row r="407" spans="1:7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352"/>
      <c r="BM407" s="352"/>
      <c r="BN407" s="352"/>
      <c r="BO407" s="352"/>
      <c r="BP407" s="352"/>
      <c r="BQ407" s="352"/>
      <c r="BR407" s="352"/>
      <c r="BS407" s="1"/>
    </row>
    <row r="408" spans="1:7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352"/>
      <c r="BM408" s="352"/>
      <c r="BN408" s="352"/>
      <c r="BO408" s="352"/>
      <c r="BP408" s="352"/>
      <c r="BQ408" s="352"/>
      <c r="BR408" s="352"/>
      <c r="BS408" s="1"/>
    </row>
    <row r="409" spans="1:7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352"/>
      <c r="BM409" s="352"/>
      <c r="BN409" s="352"/>
      <c r="BO409" s="352"/>
      <c r="BP409" s="352"/>
      <c r="BQ409" s="352"/>
      <c r="BR409" s="352"/>
      <c r="BS409" s="1"/>
    </row>
    <row r="410" spans="1:7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352"/>
      <c r="BM410" s="352"/>
      <c r="BN410" s="352"/>
      <c r="BO410" s="352"/>
      <c r="BP410" s="352"/>
      <c r="BQ410" s="352"/>
      <c r="BR410" s="352"/>
      <c r="BS410" s="1"/>
    </row>
    <row r="411" spans="1:7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352"/>
      <c r="BM411" s="352"/>
      <c r="BN411" s="352"/>
      <c r="BO411" s="352"/>
      <c r="BP411" s="352"/>
      <c r="BQ411" s="352"/>
      <c r="BR411" s="352"/>
      <c r="BS411" s="1"/>
    </row>
    <row r="412" spans="1:7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352"/>
      <c r="BM412" s="352"/>
      <c r="BN412" s="352"/>
      <c r="BO412" s="352"/>
      <c r="BP412" s="352"/>
      <c r="BQ412" s="352"/>
      <c r="BR412" s="352"/>
      <c r="BS412" s="1"/>
    </row>
    <row r="413" spans="1:7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352"/>
      <c r="BM413" s="352"/>
      <c r="BN413" s="352"/>
      <c r="BO413" s="352"/>
      <c r="BP413" s="352"/>
      <c r="BQ413" s="352"/>
      <c r="BR413" s="352"/>
      <c r="BS413" s="1"/>
    </row>
    <row r="414" spans="1:7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352"/>
      <c r="BM414" s="352"/>
      <c r="BN414" s="352"/>
      <c r="BO414" s="352"/>
      <c r="BP414" s="352"/>
      <c r="BQ414" s="352"/>
      <c r="BR414" s="352"/>
      <c r="BS414" s="1"/>
    </row>
    <row r="415" spans="1:7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352"/>
      <c r="BM415" s="352"/>
      <c r="BN415" s="352"/>
      <c r="BO415" s="352"/>
      <c r="BP415" s="352"/>
      <c r="BQ415" s="352"/>
      <c r="BR415" s="352"/>
      <c r="BS415" s="1"/>
    </row>
    <row r="416" spans="1:7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352"/>
      <c r="BM416" s="352"/>
      <c r="BN416" s="352"/>
      <c r="BO416" s="352"/>
      <c r="BP416" s="352"/>
      <c r="BQ416" s="352"/>
      <c r="BR416" s="352"/>
      <c r="BS416" s="1"/>
    </row>
    <row r="417" spans="1:7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352"/>
      <c r="BM417" s="352"/>
      <c r="BN417" s="352"/>
      <c r="BO417" s="352"/>
      <c r="BP417" s="352"/>
      <c r="BQ417" s="352"/>
      <c r="BR417" s="352"/>
      <c r="BS417" s="1"/>
    </row>
    <row r="418" spans="1:7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352"/>
      <c r="BM418" s="352"/>
      <c r="BN418" s="352"/>
      <c r="BO418" s="352"/>
      <c r="BP418" s="352"/>
      <c r="BQ418" s="352"/>
      <c r="BR418" s="352"/>
      <c r="BS418" s="1"/>
    </row>
    <row r="419" spans="1:7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352"/>
      <c r="BM419" s="352"/>
      <c r="BN419" s="352"/>
      <c r="BO419" s="352"/>
      <c r="BP419" s="352"/>
      <c r="BQ419" s="352"/>
      <c r="BR419" s="352"/>
      <c r="BS419" s="1"/>
    </row>
    <row r="420" spans="1:7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352"/>
      <c r="BM420" s="352"/>
      <c r="BN420" s="352"/>
      <c r="BO420" s="352"/>
      <c r="BP420" s="352"/>
      <c r="BQ420" s="352"/>
      <c r="BR420" s="352"/>
      <c r="BS420" s="1"/>
    </row>
    <row r="421" spans="1:7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352"/>
      <c r="BM421" s="352"/>
      <c r="BN421" s="352"/>
      <c r="BO421" s="352"/>
      <c r="BP421" s="352"/>
      <c r="BQ421" s="352"/>
      <c r="BR421" s="352"/>
      <c r="BS421" s="1"/>
    </row>
    <row r="422" spans="1:7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352"/>
      <c r="BM422" s="352"/>
      <c r="BN422" s="352"/>
      <c r="BO422" s="352"/>
      <c r="BP422" s="352"/>
      <c r="BQ422" s="352"/>
      <c r="BR422" s="352"/>
      <c r="BS422" s="1"/>
    </row>
    <row r="423" spans="1:7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352"/>
      <c r="BM423" s="352"/>
      <c r="BN423" s="352"/>
      <c r="BO423" s="352"/>
      <c r="BP423" s="352"/>
      <c r="BQ423" s="352"/>
      <c r="BR423" s="352"/>
      <c r="BS423" s="1"/>
    </row>
    <row r="424" spans="1:7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352"/>
      <c r="BM424" s="352"/>
      <c r="BN424" s="352"/>
      <c r="BO424" s="352"/>
      <c r="BP424" s="352"/>
      <c r="BQ424" s="352"/>
      <c r="BR424" s="352"/>
      <c r="BS424" s="1"/>
    </row>
    <row r="425" spans="1:7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352"/>
      <c r="BM425" s="352"/>
      <c r="BN425" s="352"/>
      <c r="BO425" s="352"/>
      <c r="BP425" s="352"/>
      <c r="BQ425" s="352"/>
      <c r="BR425" s="352"/>
      <c r="BS425" s="1"/>
    </row>
    <row r="426" spans="1:7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352"/>
      <c r="BM426" s="352"/>
      <c r="BN426" s="352"/>
      <c r="BO426" s="352"/>
      <c r="BP426" s="352"/>
      <c r="BQ426" s="352"/>
      <c r="BR426" s="352"/>
      <c r="BS426" s="1"/>
    </row>
    <row r="427" spans="1:7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352"/>
      <c r="BM427" s="352"/>
      <c r="BN427" s="352"/>
      <c r="BO427" s="352"/>
      <c r="BP427" s="352"/>
      <c r="BQ427" s="352"/>
      <c r="BR427" s="352"/>
      <c r="BS427" s="1"/>
    </row>
    <row r="428" spans="1:7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352"/>
      <c r="BM428" s="352"/>
      <c r="BN428" s="352"/>
      <c r="BO428" s="352"/>
      <c r="BP428" s="352"/>
      <c r="BQ428" s="352"/>
      <c r="BR428" s="352"/>
      <c r="BS428" s="1"/>
    </row>
    <row r="429" spans="1:7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352"/>
      <c r="BM429" s="352"/>
      <c r="BN429" s="352"/>
      <c r="BO429" s="352"/>
      <c r="BP429" s="352"/>
      <c r="BQ429" s="352"/>
      <c r="BR429" s="352"/>
      <c r="BS429" s="1"/>
    </row>
    <row r="430" spans="1:7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352"/>
      <c r="BM430" s="352"/>
      <c r="BN430" s="352"/>
      <c r="BO430" s="352"/>
      <c r="BP430" s="352"/>
      <c r="BQ430" s="352"/>
      <c r="BR430" s="352"/>
      <c r="BS430" s="1"/>
    </row>
    <row r="431" spans="1:7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352"/>
      <c r="BM431" s="352"/>
      <c r="BN431" s="352"/>
      <c r="BO431" s="352"/>
      <c r="BP431" s="352"/>
      <c r="BQ431" s="352"/>
      <c r="BR431" s="352"/>
      <c r="BS431" s="1"/>
    </row>
    <row r="432" spans="1:7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352"/>
      <c r="BM432" s="352"/>
      <c r="BN432" s="352"/>
      <c r="BO432" s="352"/>
      <c r="BP432" s="352"/>
      <c r="BQ432" s="352"/>
      <c r="BR432" s="352"/>
      <c r="BS432" s="1"/>
    </row>
    <row r="433" spans="1:7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352"/>
      <c r="BM433" s="352"/>
      <c r="BN433" s="352"/>
      <c r="BO433" s="352"/>
      <c r="BP433" s="352"/>
      <c r="BQ433" s="352"/>
      <c r="BR433" s="352"/>
      <c r="BS433" s="1"/>
    </row>
    <row r="434" spans="1:7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352"/>
      <c r="BM434" s="352"/>
      <c r="BN434" s="352"/>
      <c r="BO434" s="352"/>
      <c r="BP434" s="352"/>
      <c r="BQ434" s="352"/>
      <c r="BR434" s="352"/>
      <c r="BS434" s="1"/>
    </row>
    <row r="435" spans="1:7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352"/>
      <c r="BM435" s="352"/>
      <c r="BN435" s="352"/>
      <c r="BO435" s="352"/>
      <c r="BP435" s="352"/>
      <c r="BQ435" s="352"/>
      <c r="BR435" s="352"/>
      <c r="BS435" s="1"/>
    </row>
    <row r="436" spans="1:7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352"/>
      <c r="BM436" s="352"/>
      <c r="BN436" s="352"/>
      <c r="BO436" s="352"/>
      <c r="BP436" s="352"/>
      <c r="BQ436" s="352"/>
      <c r="BR436" s="352"/>
      <c r="BS436" s="1"/>
    </row>
    <row r="437" spans="1:7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352"/>
      <c r="BM437" s="352"/>
      <c r="BN437" s="352"/>
      <c r="BO437" s="352"/>
      <c r="BP437" s="352"/>
      <c r="BQ437" s="352"/>
      <c r="BR437" s="352"/>
      <c r="BS437" s="1"/>
    </row>
    <row r="438" spans="1:7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352"/>
      <c r="BM438" s="352"/>
      <c r="BN438" s="352"/>
      <c r="BO438" s="352"/>
      <c r="BP438" s="352"/>
      <c r="BQ438" s="352"/>
      <c r="BR438" s="352"/>
      <c r="BS438" s="1"/>
    </row>
    <row r="439" spans="1:7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352"/>
      <c r="BM439" s="352"/>
      <c r="BN439" s="352"/>
      <c r="BO439" s="352"/>
      <c r="BP439" s="352"/>
      <c r="BQ439" s="352"/>
      <c r="BR439" s="352"/>
      <c r="BS439" s="1"/>
    </row>
    <row r="440" spans="1:7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352"/>
      <c r="BM440" s="352"/>
      <c r="BN440" s="352"/>
      <c r="BO440" s="352"/>
      <c r="BP440" s="352"/>
      <c r="BQ440" s="352"/>
      <c r="BR440" s="352"/>
      <c r="BS440" s="1"/>
    </row>
    <row r="441" spans="1:7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352"/>
      <c r="BM441" s="352"/>
      <c r="BN441" s="352"/>
      <c r="BO441" s="352"/>
      <c r="BP441" s="352"/>
      <c r="BQ441" s="352"/>
      <c r="BR441" s="352"/>
      <c r="BS441" s="1"/>
    </row>
    <row r="442" spans="1:7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352"/>
      <c r="BM442" s="352"/>
      <c r="BN442" s="352"/>
      <c r="BO442" s="352"/>
      <c r="BP442" s="352"/>
      <c r="BQ442" s="352"/>
      <c r="BR442" s="352"/>
      <c r="BS442" s="1"/>
    </row>
    <row r="443" spans="1:7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352"/>
      <c r="BM443" s="352"/>
      <c r="BN443" s="352"/>
      <c r="BO443" s="352"/>
      <c r="BP443" s="352"/>
      <c r="BQ443" s="352"/>
      <c r="BR443" s="352"/>
      <c r="BS443" s="1"/>
    </row>
    <row r="444" spans="1:7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352"/>
      <c r="BM444" s="352"/>
      <c r="BN444" s="352"/>
      <c r="BO444" s="352"/>
      <c r="BP444" s="352"/>
      <c r="BQ444" s="352"/>
      <c r="BR444" s="352"/>
      <c r="BS444" s="1"/>
    </row>
    <row r="445" spans="1:7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352"/>
      <c r="BM445" s="352"/>
      <c r="BN445" s="352"/>
      <c r="BO445" s="352"/>
      <c r="BP445" s="352"/>
      <c r="BQ445" s="352"/>
      <c r="BR445" s="352"/>
      <c r="BS445" s="1"/>
    </row>
    <row r="446" spans="1:7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352"/>
      <c r="BM446" s="352"/>
      <c r="BN446" s="352"/>
      <c r="BO446" s="352"/>
      <c r="BP446" s="352"/>
      <c r="BQ446" s="352"/>
      <c r="BR446" s="352"/>
      <c r="BS446" s="1"/>
    </row>
    <row r="447" spans="1:7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352"/>
      <c r="BM447" s="352"/>
      <c r="BN447" s="352"/>
      <c r="BO447" s="352"/>
      <c r="BP447" s="352"/>
      <c r="BQ447" s="352"/>
      <c r="BR447" s="352"/>
      <c r="BS447" s="1"/>
    </row>
    <row r="448" spans="1:7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352"/>
      <c r="BM448" s="352"/>
      <c r="BN448" s="352"/>
      <c r="BO448" s="352"/>
      <c r="BP448" s="352"/>
      <c r="BQ448" s="352"/>
      <c r="BR448" s="352"/>
      <c r="BS448" s="1"/>
    </row>
    <row r="449" spans="1:7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352"/>
      <c r="BM449" s="352"/>
      <c r="BN449" s="352"/>
      <c r="BO449" s="352"/>
      <c r="BP449" s="352"/>
      <c r="BQ449" s="352"/>
      <c r="BR449" s="352"/>
      <c r="BS449" s="1"/>
    </row>
    <row r="450" spans="1:7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352"/>
      <c r="BM450" s="352"/>
      <c r="BN450" s="352"/>
      <c r="BO450" s="352"/>
      <c r="BP450" s="352"/>
      <c r="BQ450" s="352"/>
      <c r="BR450" s="352"/>
      <c r="BS450" s="1"/>
    </row>
    <row r="451" spans="1:7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352"/>
      <c r="BM451" s="352"/>
      <c r="BN451" s="352"/>
      <c r="BO451" s="352"/>
      <c r="BP451" s="352"/>
      <c r="BQ451" s="352"/>
      <c r="BR451" s="352"/>
      <c r="BS451" s="1"/>
    </row>
    <row r="452" spans="1:7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352"/>
      <c r="BM452" s="352"/>
      <c r="BN452" s="352"/>
      <c r="BO452" s="352"/>
      <c r="BP452" s="352"/>
      <c r="BQ452" s="352"/>
      <c r="BR452" s="352"/>
      <c r="BS452" s="1"/>
    </row>
    <row r="453" spans="1:7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352"/>
      <c r="BM453" s="352"/>
      <c r="BN453" s="352"/>
      <c r="BO453" s="352"/>
      <c r="BP453" s="352"/>
      <c r="BQ453" s="352"/>
      <c r="BR453" s="352"/>
      <c r="BS453" s="1"/>
    </row>
    <row r="454" spans="1:7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352"/>
      <c r="BM454" s="352"/>
      <c r="BN454" s="352"/>
      <c r="BO454" s="352"/>
      <c r="BP454" s="352"/>
      <c r="BQ454" s="352"/>
      <c r="BR454" s="352"/>
      <c r="BS454" s="1"/>
    </row>
    <row r="455" spans="1:7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352"/>
      <c r="BM455" s="352"/>
      <c r="BN455" s="352"/>
      <c r="BO455" s="352"/>
      <c r="BP455" s="352"/>
      <c r="BQ455" s="352"/>
      <c r="BR455" s="352"/>
      <c r="BS455" s="1"/>
    </row>
    <row r="456" spans="1:7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352"/>
      <c r="BM456" s="352"/>
      <c r="BN456" s="352"/>
      <c r="BO456" s="352"/>
      <c r="BP456" s="352"/>
      <c r="BQ456" s="352"/>
      <c r="BR456" s="352"/>
      <c r="BS456" s="1"/>
    </row>
    <row r="457" spans="1:7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352"/>
      <c r="BM457" s="352"/>
      <c r="BN457" s="352"/>
      <c r="BO457" s="352"/>
      <c r="BP457" s="352"/>
      <c r="BQ457" s="352"/>
      <c r="BR457" s="352"/>
      <c r="BS457" s="1"/>
    </row>
    <row r="458" spans="1:7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352"/>
      <c r="BM458" s="352"/>
      <c r="BN458" s="352"/>
      <c r="BO458" s="352"/>
      <c r="BP458" s="352"/>
      <c r="BQ458" s="352"/>
      <c r="BR458" s="352"/>
      <c r="BS458" s="1"/>
    </row>
    <row r="459" spans="1:7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352"/>
      <c r="BM459" s="352"/>
      <c r="BN459" s="352"/>
      <c r="BO459" s="352"/>
      <c r="BP459" s="352"/>
      <c r="BQ459" s="352"/>
      <c r="BR459" s="352"/>
      <c r="BS459" s="1"/>
    </row>
    <row r="460" spans="1:7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352"/>
      <c r="BM460" s="352"/>
      <c r="BN460" s="352"/>
      <c r="BO460" s="352"/>
      <c r="BP460" s="352"/>
      <c r="BQ460" s="352"/>
      <c r="BR460" s="352"/>
      <c r="BS460" s="1"/>
    </row>
    <row r="461" spans="1:7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352"/>
      <c r="BM461" s="352"/>
      <c r="BN461" s="352"/>
      <c r="BO461" s="352"/>
      <c r="BP461" s="352"/>
      <c r="BQ461" s="352"/>
      <c r="BR461" s="352"/>
      <c r="BS461" s="1"/>
    </row>
    <row r="462" spans="1:7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352"/>
      <c r="BM462" s="352"/>
      <c r="BN462" s="352"/>
      <c r="BO462" s="352"/>
      <c r="BP462" s="352"/>
      <c r="BQ462" s="352"/>
      <c r="BR462" s="352"/>
      <c r="BS462" s="1"/>
    </row>
    <row r="463" spans="1:7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352"/>
      <c r="BM463" s="352"/>
      <c r="BN463" s="352"/>
      <c r="BO463" s="352"/>
      <c r="BP463" s="352"/>
      <c r="BQ463" s="352"/>
      <c r="BR463" s="352"/>
      <c r="BS463" s="1"/>
    </row>
    <row r="464" spans="1:7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352"/>
      <c r="BM464" s="352"/>
      <c r="BN464" s="352"/>
      <c r="BO464" s="352"/>
      <c r="BP464" s="352"/>
      <c r="BQ464" s="352"/>
      <c r="BR464" s="352"/>
      <c r="BS464" s="1"/>
    </row>
    <row r="465" spans="1:7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352"/>
      <c r="BM465" s="352"/>
      <c r="BN465" s="352"/>
      <c r="BO465" s="352"/>
      <c r="BP465" s="352"/>
      <c r="BQ465" s="352"/>
      <c r="BR465" s="352"/>
      <c r="BS465" s="1"/>
    </row>
    <row r="466" spans="1:7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352"/>
      <c r="BM466" s="352"/>
      <c r="BN466" s="352"/>
      <c r="BO466" s="352"/>
      <c r="BP466" s="352"/>
      <c r="BQ466" s="352"/>
      <c r="BR466" s="352"/>
      <c r="BS466" s="1"/>
    </row>
    <row r="467" spans="1:7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352"/>
      <c r="BM467" s="352"/>
      <c r="BN467" s="352"/>
      <c r="BO467" s="352"/>
      <c r="BP467" s="352"/>
      <c r="BQ467" s="352"/>
      <c r="BR467" s="352"/>
      <c r="BS467" s="1"/>
    </row>
    <row r="468" spans="1:7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352"/>
      <c r="BM468" s="352"/>
      <c r="BN468" s="352"/>
      <c r="BO468" s="352"/>
      <c r="BP468" s="352"/>
      <c r="BQ468" s="352"/>
      <c r="BR468" s="352"/>
      <c r="BS468" s="1"/>
    </row>
    <row r="469" spans="1:7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352"/>
      <c r="BM469" s="352"/>
      <c r="BN469" s="352"/>
      <c r="BO469" s="352"/>
      <c r="BP469" s="352"/>
      <c r="BQ469" s="352"/>
      <c r="BR469" s="352"/>
      <c r="BS469" s="1"/>
    </row>
    <row r="470" spans="1:7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352"/>
      <c r="BM470" s="352"/>
      <c r="BN470" s="352"/>
      <c r="BO470" s="352"/>
      <c r="BP470" s="352"/>
      <c r="BQ470" s="352"/>
      <c r="BR470" s="352"/>
      <c r="BS470" s="1"/>
    </row>
    <row r="471" spans="1:7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352"/>
      <c r="BM471" s="352"/>
      <c r="BN471" s="352"/>
      <c r="BO471" s="352"/>
      <c r="BP471" s="352"/>
      <c r="BQ471" s="352"/>
      <c r="BR471" s="352"/>
      <c r="BS471" s="1"/>
    </row>
    <row r="472" spans="1:7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352"/>
      <c r="BM472" s="352"/>
      <c r="BN472" s="352"/>
      <c r="BO472" s="352"/>
      <c r="BP472" s="352"/>
      <c r="BQ472" s="352"/>
      <c r="BR472" s="352"/>
      <c r="BS472" s="1"/>
    </row>
    <row r="473" spans="1:7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352"/>
      <c r="BM473" s="352"/>
      <c r="BN473" s="352"/>
      <c r="BO473" s="352"/>
      <c r="BP473" s="352"/>
      <c r="BQ473" s="352"/>
      <c r="BR473" s="352"/>
      <c r="BS473" s="1"/>
    </row>
    <row r="474" spans="1:7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352"/>
      <c r="BM474" s="352"/>
      <c r="BN474" s="352"/>
      <c r="BO474" s="352"/>
      <c r="BP474" s="352"/>
      <c r="BQ474" s="352"/>
      <c r="BR474" s="352"/>
      <c r="BS474" s="1"/>
    </row>
    <row r="475" spans="1:7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352"/>
      <c r="BM475" s="352"/>
      <c r="BN475" s="352"/>
      <c r="BO475" s="352"/>
      <c r="BP475" s="352"/>
      <c r="BQ475" s="352"/>
      <c r="BR475" s="352"/>
      <c r="BS475" s="1"/>
    </row>
    <row r="476" spans="1:7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352"/>
      <c r="BM476" s="352"/>
      <c r="BN476" s="352"/>
      <c r="BO476" s="352"/>
      <c r="BP476" s="352"/>
      <c r="BQ476" s="352"/>
      <c r="BR476" s="352"/>
      <c r="BS476" s="1"/>
    </row>
    <row r="477" spans="1:7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352"/>
      <c r="BM477" s="352"/>
      <c r="BN477" s="352"/>
      <c r="BO477" s="352"/>
      <c r="BP477" s="352"/>
      <c r="BQ477" s="352"/>
      <c r="BR477" s="352"/>
      <c r="BS477" s="1"/>
    </row>
    <row r="478" spans="1:7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352"/>
      <c r="BM478" s="352"/>
      <c r="BN478" s="352"/>
      <c r="BO478" s="352"/>
      <c r="BP478" s="352"/>
      <c r="BQ478" s="352"/>
      <c r="BR478" s="352"/>
      <c r="BS478" s="1"/>
    </row>
    <row r="479" spans="1:7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352"/>
      <c r="BM479" s="352"/>
      <c r="BN479" s="352"/>
      <c r="BO479" s="352"/>
      <c r="BP479" s="352"/>
      <c r="BQ479" s="352"/>
      <c r="BR479" s="352"/>
      <c r="BS479" s="1"/>
    </row>
    <row r="480" spans="1:7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352"/>
      <c r="BM480" s="352"/>
      <c r="BN480" s="352"/>
      <c r="BO480" s="352"/>
      <c r="BP480" s="352"/>
      <c r="BQ480" s="352"/>
      <c r="BR480" s="352"/>
      <c r="BS480" s="1"/>
    </row>
    <row r="481" spans="1:7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352"/>
      <c r="BM481" s="352"/>
      <c r="BN481" s="352"/>
      <c r="BO481" s="352"/>
      <c r="BP481" s="352"/>
      <c r="BQ481" s="352"/>
      <c r="BR481" s="352"/>
      <c r="BS481" s="1"/>
    </row>
    <row r="482" spans="1:7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352"/>
      <c r="BM482" s="352"/>
      <c r="BN482" s="352"/>
      <c r="BO482" s="352"/>
      <c r="BP482" s="352"/>
      <c r="BQ482" s="352"/>
      <c r="BR482" s="352"/>
      <c r="BS482" s="1"/>
    </row>
    <row r="483" spans="1:7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352"/>
      <c r="BM483" s="352"/>
      <c r="BN483" s="352"/>
      <c r="BO483" s="352"/>
      <c r="BP483" s="352"/>
      <c r="BQ483" s="352"/>
      <c r="BR483" s="352"/>
      <c r="BS483" s="1"/>
    </row>
    <row r="484" spans="1:7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352"/>
      <c r="BM484" s="352"/>
      <c r="BN484" s="352"/>
      <c r="BO484" s="352"/>
      <c r="BP484" s="352"/>
      <c r="BQ484" s="352"/>
      <c r="BR484" s="352"/>
      <c r="BS484" s="1"/>
    </row>
    <row r="485" spans="1:7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352"/>
      <c r="BM485" s="352"/>
      <c r="BN485" s="352"/>
      <c r="BO485" s="352"/>
      <c r="BP485" s="352"/>
      <c r="BQ485" s="352"/>
      <c r="BR485" s="352"/>
      <c r="BS485" s="1"/>
    </row>
    <row r="486" spans="1:7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352"/>
      <c r="BM486" s="352"/>
      <c r="BN486" s="352"/>
      <c r="BO486" s="352"/>
      <c r="BP486" s="352"/>
      <c r="BQ486" s="352"/>
      <c r="BR486" s="352"/>
      <c r="BS486" s="1"/>
    </row>
    <row r="487" spans="1:7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352"/>
      <c r="BM487" s="352"/>
      <c r="BN487" s="352"/>
      <c r="BO487" s="352"/>
      <c r="BP487" s="352"/>
      <c r="BQ487" s="352"/>
      <c r="BR487" s="352"/>
      <c r="BS487" s="1"/>
    </row>
    <row r="488" spans="1:7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352"/>
      <c r="BM488" s="352"/>
      <c r="BN488" s="352"/>
      <c r="BO488" s="352"/>
      <c r="BP488" s="352"/>
      <c r="BQ488" s="352"/>
      <c r="BR488" s="352"/>
      <c r="BS488" s="1"/>
    </row>
    <row r="489" spans="1:7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352"/>
      <c r="BM489" s="352"/>
      <c r="BN489" s="352"/>
      <c r="BO489" s="352"/>
      <c r="BP489" s="352"/>
      <c r="BQ489" s="352"/>
      <c r="BR489" s="352"/>
      <c r="BS489" s="1"/>
    </row>
    <row r="490" spans="1:7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352"/>
      <c r="BM490" s="352"/>
      <c r="BN490" s="352"/>
      <c r="BO490" s="352"/>
      <c r="BP490" s="352"/>
      <c r="BQ490" s="352"/>
      <c r="BR490" s="352"/>
      <c r="BS490" s="1"/>
    </row>
    <row r="491" spans="1:7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352"/>
      <c r="BM491" s="352"/>
      <c r="BN491" s="352"/>
      <c r="BO491" s="352"/>
      <c r="BP491" s="352"/>
      <c r="BQ491" s="352"/>
      <c r="BR491" s="352"/>
      <c r="BS491" s="1"/>
    </row>
    <row r="492" spans="1:7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352"/>
      <c r="BM492" s="352"/>
      <c r="BN492" s="352"/>
      <c r="BO492" s="352"/>
      <c r="BP492" s="352"/>
      <c r="BQ492" s="352"/>
      <c r="BR492" s="352"/>
      <c r="BS492" s="1"/>
    </row>
    <row r="493" spans="1:7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352"/>
      <c r="BM493" s="352"/>
      <c r="BN493" s="352"/>
      <c r="BO493" s="352"/>
      <c r="BP493" s="352"/>
      <c r="BQ493" s="352"/>
      <c r="BR493" s="352"/>
      <c r="BS493" s="1"/>
    </row>
    <row r="494" spans="1:7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352"/>
      <c r="BM494" s="352"/>
      <c r="BN494" s="352"/>
      <c r="BO494" s="352"/>
      <c r="BP494" s="352"/>
      <c r="BQ494" s="352"/>
      <c r="BR494" s="352"/>
      <c r="BS494" s="1"/>
    </row>
    <row r="495" spans="1:7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352"/>
      <c r="BM495" s="352"/>
      <c r="BN495" s="352"/>
      <c r="BO495" s="352"/>
      <c r="BP495" s="352"/>
      <c r="BQ495" s="352"/>
      <c r="BR495" s="352"/>
      <c r="BS495" s="1"/>
    </row>
    <row r="496" spans="1:7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352"/>
      <c r="BM496" s="352"/>
      <c r="BN496" s="352"/>
      <c r="BO496" s="352"/>
      <c r="BP496" s="352"/>
      <c r="BQ496" s="352"/>
      <c r="BR496" s="352"/>
      <c r="BS496" s="1"/>
    </row>
    <row r="497" spans="1:7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352"/>
      <c r="BM497" s="352"/>
      <c r="BN497" s="352"/>
      <c r="BO497" s="352"/>
      <c r="BP497" s="352"/>
      <c r="BQ497" s="352"/>
      <c r="BR497" s="352"/>
      <c r="BS497" s="1"/>
    </row>
    <row r="498" spans="1:7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352"/>
      <c r="BM498" s="352"/>
      <c r="BN498" s="352"/>
      <c r="BO498" s="352"/>
      <c r="BP498" s="352"/>
      <c r="BQ498" s="352"/>
      <c r="BR498" s="352"/>
      <c r="BS498" s="1"/>
    </row>
    <row r="499" spans="1:7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352"/>
      <c r="BM499" s="352"/>
      <c r="BN499" s="352"/>
      <c r="BO499" s="352"/>
      <c r="BP499" s="352"/>
      <c r="BQ499" s="352"/>
      <c r="BR499" s="352"/>
      <c r="BS499" s="1"/>
    </row>
    <row r="500" spans="1:7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352"/>
      <c r="BM500" s="352"/>
      <c r="BN500" s="352"/>
      <c r="BO500" s="352"/>
      <c r="BP500" s="352"/>
      <c r="BQ500" s="352"/>
      <c r="BR500" s="352"/>
      <c r="BS500" s="1"/>
    </row>
    <row r="501" spans="1:7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352"/>
      <c r="BM501" s="352"/>
      <c r="BN501" s="352"/>
      <c r="BO501" s="352"/>
      <c r="BP501" s="352"/>
      <c r="BQ501" s="352"/>
      <c r="BR501" s="352"/>
      <c r="BS501" s="1"/>
    </row>
    <row r="502" spans="1:7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352"/>
      <c r="BM502" s="352"/>
      <c r="BN502" s="352"/>
      <c r="BO502" s="352"/>
      <c r="BP502" s="352"/>
      <c r="BQ502" s="352"/>
      <c r="BR502" s="352"/>
      <c r="BS502" s="1"/>
    </row>
    <row r="503" spans="1:7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352"/>
      <c r="BM503" s="352"/>
      <c r="BN503" s="352"/>
      <c r="BO503" s="352"/>
      <c r="BP503" s="352"/>
      <c r="BQ503" s="352"/>
      <c r="BR503" s="352"/>
      <c r="BS503" s="1"/>
    </row>
    <row r="504" spans="1:7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352"/>
      <c r="BM504" s="352"/>
      <c r="BN504" s="352"/>
      <c r="BO504" s="352"/>
      <c r="BP504" s="352"/>
      <c r="BQ504" s="352"/>
      <c r="BR504" s="352"/>
      <c r="BS504" s="1"/>
    </row>
    <row r="505" spans="1:7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352"/>
      <c r="BM505" s="352"/>
      <c r="BN505" s="352"/>
      <c r="BO505" s="352"/>
      <c r="BP505" s="352"/>
      <c r="BQ505" s="352"/>
      <c r="BR505" s="352"/>
      <c r="BS505" s="1"/>
    </row>
    <row r="506" spans="1:7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352"/>
      <c r="BM506" s="352"/>
      <c r="BN506" s="352"/>
      <c r="BO506" s="352"/>
      <c r="BP506" s="352"/>
      <c r="BQ506" s="352"/>
      <c r="BR506" s="352"/>
      <c r="BS506" s="1"/>
    </row>
    <row r="507" spans="1:7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352"/>
      <c r="BM507" s="352"/>
      <c r="BN507" s="352"/>
      <c r="BO507" s="352"/>
      <c r="BP507" s="352"/>
      <c r="BQ507" s="352"/>
      <c r="BR507" s="352"/>
      <c r="BS507" s="1"/>
    </row>
    <row r="508" spans="1:7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352"/>
      <c r="BM508" s="352"/>
      <c r="BN508" s="352"/>
      <c r="BO508" s="352"/>
      <c r="BP508" s="352"/>
      <c r="BQ508" s="352"/>
      <c r="BR508" s="352"/>
      <c r="BS508" s="1"/>
    </row>
    <row r="509" spans="1:7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352"/>
      <c r="BM509" s="352"/>
      <c r="BN509" s="352"/>
      <c r="BO509" s="352"/>
      <c r="BP509" s="352"/>
      <c r="BQ509" s="352"/>
      <c r="BR509" s="352"/>
      <c r="BS509" s="1"/>
    </row>
    <row r="510" spans="1:7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352"/>
      <c r="BM510" s="352"/>
      <c r="BN510" s="352"/>
      <c r="BO510" s="352"/>
      <c r="BP510" s="352"/>
      <c r="BQ510" s="352"/>
      <c r="BR510" s="352"/>
      <c r="BS510" s="1"/>
    </row>
    <row r="511" spans="1:7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352"/>
      <c r="BM511" s="352"/>
      <c r="BN511" s="352"/>
      <c r="BO511" s="352"/>
      <c r="BP511" s="352"/>
      <c r="BQ511" s="352"/>
      <c r="BR511" s="352"/>
      <c r="BS511" s="1"/>
    </row>
    <row r="512" spans="1:7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352"/>
      <c r="BM512" s="352"/>
      <c r="BN512" s="352"/>
      <c r="BO512" s="352"/>
      <c r="BP512" s="352"/>
      <c r="BQ512" s="352"/>
      <c r="BR512" s="352"/>
      <c r="BS512" s="1"/>
    </row>
    <row r="513" spans="1:7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352"/>
      <c r="BM513" s="352"/>
      <c r="BN513" s="352"/>
      <c r="BO513" s="352"/>
      <c r="BP513" s="352"/>
      <c r="BQ513" s="352"/>
      <c r="BR513" s="352"/>
      <c r="BS513" s="1"/>
    </row>
    <row r="514" spans="1:7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352"/>
      <c r="BM514" s="352"/>
      <c r="BN514" s="352"/>
      <c r="BO514" s="352"/>
      <c r="BP514" s="352"/>
      <c r="BQ514" s="352"/>
      <c r="BR514" s="352"/>
      <c r="BS514" s="1"/>
    </row>
    <row r="515" spans="1:7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352"/>
      <c r="BM515" s="352"/>
      <c r="BN515" s="352"/>
      <c r="BO515" s="352"/>
      <c r="BP515" s="352"/>
      <c r="BQ515" s="352"/>
      <c r="BR515" s="352"/>
      <c r="BS515" s="1"/>
    </row>
    <row r="516" spans="1:7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352"/>
      <c r="BM516" s="352"/>
      <c r="BN516" s="352"/>
      <c r="BO516" s="352"/>
      <c r="BP516" s="352"/>
      <c r="BQ516" s="352"/>
      <c r="BR516" s="352"/>
      <c r="BS516" s="1"/>
    </row>
    <row r="517" spans="1:7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352"/>
      <c r="BM517" s="352"/>
      <c r="BN517" s="352"/>
      <c r="BO517" s="352"/>
      <c r="BP517" s="352"/>
      <c r="BQ517" s="352"/>
      <c r="BR517" s="352"/>
      <c r="BS517" s="1"/>
    </row>
    <row r="518" spans="1:7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352"/>
      <c r="BM518" s="352"/>
      <c r="BN518" s="352"/>
      <c r="BO518" s="352"/>
      <c r="BP518" s="352"/>
      <c r="BQ518" s="352"/>
      <c r="BR518" s="352"/>
      <c r="BS518" s="1"/>
    </row>
    <row r="519" spans="1:7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352"/>
      <c r="BM519" s="352"/>
      <c r="BN519" s="352"/>
      <c r="BO519" s="352"/>
      <c r="BP519" s="352"/>
      <c r="BQ519" s="352"/>
      <c r="BR519" s="352"/>
      <c r="BS519" s="1"/>
    </row>
    <row r="520" spans="1:7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352"/>
      <c r="BM520" s="352"/>
      <c r="BN520" s="352"/>
      <c r="BO520" s="352"/>
      <c r="BP520" s="352"/>
      <c r="BQ520" s="352"/>
      <c r="BR520" s="352"/>
      <c r="BS520" s="1"/>
    </row>
    <row r="521" spans="1:7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352"/>
      <c r="BM521" s="352"/>
      <c r="BN521" s="352"/>
      <c r="BO521" s="352"/>
      <c r="BP521" s="352"/>
      <c r="BQ521" s="352"/>
      <c r="BR521" s="352"/>
      <c r="BS521" s="1"/>
    </row>
    <row r="522" spans="1:7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352"/>
      <c r="BM522" s="352"/>
      <c r="BN522" s="352"/>
      <c r="BO522" s="352"/>
      <c r="BP522" s="352"/>
      <c r="BQ522" s="352"/>
      <c r="BR522" s="352"/>
      <c r="BS522" s="1"/>
    </row>
    <row r="523" spans="1:7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352"/>
      <c r="BM523" s="352"/>
      <c r="BN523" s="352"/>
      <c r="BO523" s="352"/>
      <c r="BP523" s="352"/>
      <c r="BQ523" s="352"/>
      <c r="BR523" s="352"/>
      <c r="BS523" s="1"/>
    </row>
    <row r="524" spans="1:7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352"/>
      <c r="BM524" s="352"/>
      <c r="BN524" s="352"/>
      <c r="BO524" s="352"/>
      <c r="BP524" s="352"/>
      <c r="BQ524" s="352"/>
      <c r="BR524" s="352"/>
      <c r="BS524" s="1"/>
    </row>
    <row r="525" spans="1:7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352"/>
      <c r="BM525" s="352"/>
      <c r="BN525" s="352"/>
      <c r="BO525" s="352"/>
      <c r="BP525" s="352"/>
      <c r="BQ525" s="352"/>
      <c r="BR525" s="352"/>
      <c r="BS525" s="1"/>
    </row>
    <row r="526" spans="1:7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352"/>
      <c r="BM526" s="352"/>
      <c r="BN526" s="352"/>
      <c r="BO526" s="352"/>
      <c r="BP526" s="352"/>
      <c r="BQ526" s="352"/>
      <c r="BR526" s="352"/>
      <c r="BS526" s="1"/>
    </row>
    <row r="527" spans="1:7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352"/>
      <c r="BM527" s="352"/>
      <c r="BN527" s="352"/>
      <c r="BO527" s="352"/>
      <c r="BP527" s="352"/>
      <c r="BQ527" s="352"/>
      <c r="BR527" s="352"/>
      <c r="BS527" s="1"/>
    </row>
    <row r="528" spans="1:7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352"/>
      <c r="BM528" s="352"/>
      <c r="BN528" s="352"/>
      <c r="BO528" s="352"/>
      <c r="BP528" s="352"/>
      <c r="BQ528" s="352"/>
      <c r="BR528" s="352"/>
      <c r="BS528" s="1"/>
    </row>
    <row r="529" spans="1:7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352"/>
      <c r="BM529" s="352"/>
      <c r="BN529" s="352"/>
      <c r="BO529" s="352"/>
      <c r="BP529" s="352"/>
      <c r="BQ529" s="352"/>
      <c r="BR529" s="352"/>
      <c r="BS529" s="1"/>
    </row>
    <row r="530" spans="1:7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352"/>
      <c r="BM530" s="352"/>
      <c r="BN530" s="352"/>
      <c r="BO530" s="352"/>
      <c r="BP530" s="352"/>
      <c r="BQ530" s="352"/>
      <c r="BR530" s="352"/>
      <c r="BS530" s="1"/>
    </row>
    <row r="531" spans="1:7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352"/>
      <c r="BM531" s="352"/>
      <c r="BN531" s="352"/>
      <c r="BO531" s="352"/>
      <c r="BP531" s="352"/>
      <c r="BQ531" s="352"/>
      <c r="BR531" s="352"/>
      <c r="BS531" s="1"/>
    </row>
    <row r="532" spans="1:7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352"/>
      <c r="BM532" s="352"/>
      <c r="BN532" s="352"/>
      <c r="BO532" s="352"/>
      <c r="BP532" s="352"/>
      <c r="BQ532" s="352"/>
      <c r="BR532" s="352"/>
      <c r="BS532" s="1"/>
    </row>
    <row r="533" spans="1:7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352"/>
      <c r="BM533" s="352"/>
      <c r="BN533" s="352"/>
      <c r="BO533" s="352"/>
      <c r="BP533" s="352"/>
      <c r="BQ533" s="352"/>
      <c r="BR533" s="352"/>
      <c r="BS533" s="1"/>
    </row>
    <row r="534" spans="1:7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352"/>
      <c r="BM534" s="352"/>
      <c r="BN534" s="352"/>
      <c r="BO534" s="352"/>
      <c r="BP534" s="352"/>
      <c r="BQ534" s="352"/>
      <c r="BR534" s="352"/>
      <c r="BS534" s="1"/>
    </row>
    <row r="535" spans="1:7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352"/>
      <c r="BM535" s="352"/>
      <c r="BN535" s="352"/>
      <c r="BO535" s="352"/>
      <c r="BP535" s="352"/>
      <c r="BQ535" s="352"/>
      <c r="BR535" s="352"/>
      <c r="BS535" s="1"/>
    </row>
    <row r="536" spans="1:7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352"/>
      <c r="BM536" s="352"/>
      <c r="BN536" s="352"/>
      <c r="BO536" s="352"/>
      <c r="BP536" s="352"/>
      <c r="BQ536" s="352"/>
      <c r="BR536" s="352"/>
      <c r="BS536" s="1"/>
    </row>
    <row r="537" spans="1:7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352"/>
      <c r="BM537" s="352"/>
      <c r="BN537" s="352"/>
      <c r="BO537" s="352"/>
      <c r="BP537" s="352"/>
      <c r="BQ537" s="352"/>
      <c r="BR537" s="352"/>
      <c r="BS537" s="1"/>
    </row>
    <row r="538" spans="1:7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352"/>
      <c r="BM538" s="352"/>
      <c r="BN538" s="352"/>
      <c r="BO538" s="352"/>
      <c r="BP538" s="352"/>
      <c r="BQ538" s="352"/>
      <c r="BR538" s="352"/>
      <c r="BS538" s="1"/>
    </row>
    <row r="539" spans="1:7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352"/>
      <c r="BM539" s="352"/>
      <c r="BN539" s="352"/>
      <c r="BO539" s="352"/>
      <c r="BP539" s="352"/>
      <c r="BQ539" s="352"/>
      <c r="BR539" s="352"/>
      <c r="BS539" s="1"/>
    </row>
    <row r="540" spans="1:7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352"/>
      <c r="BM540" s="352"/>
      <c r="BN540" s="352"/>
      <c r="BO540" s="352"/>
      <c r="BP540" s="352"/>
      <c r="BQ540" s="352"/>
      <c r="BR540" s="352"/>
      <c r="BS540" s="1"/>
    </row>
    <row r="541" spans="1:7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352"/>
      <c r="BM541" s="352"/>
      <c r="BN541" s="352"/>
      <c r="BO541" s="352"/>
      <c r="BP541" s="352"/>
      <c r="BQ541" s="352"/>
      <c r="BR541" s="352"/>
      <c r="BS541" s="1"/>
    </row>
    <row r="542" spans="1:7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352"/>
      <c r="BM542" s="352"/>
      <c r="BN542" s="352"/>
      <c r="BO542" s="352"/>
      <c r="BP542" s="352"/>
      <c r="BQ542" s="352"/>
      <c r="BR542" s="352"/>
      <c r="BS542" s="1"/>
    </row>
    <row r="543" spans="1:7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352"/>
      <c r="BM543" s="352"/>
      <c r="BN543" s="352"/>
      <c r="BO543" s="352"/>
      <c r="BP543" s="352"/>
      <c r="BQ543" s="352"/>
      <c r="BR543" s="352"/>
      <c r="BS543" s="1"/>
    </row>
    <row r="544" spans="1:7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352"/>
      <c r="BM544" s="352"/>
      <c r="BN544" s="352"/>
      <c r="BO544" s="352"/>
      <c r="BP544" s="352"/>
      <c r="BQ544" s="352"/>
      <c r="BR544" s="352"/>
      <c r="BS544" s="1"/>
    </row>
    <row r="545" spans="1:7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352"/>
      <c r="BM545" s="352"/>
      <c r="BN545" s="352"/>
      <c r="BO545" s="352"/>
      <c r="BP545" s="352"/>
      <c r="BQ545" s="352"/>
      <c r="BR545" s="352"/>
      <c r="BS545" s="1"/>
    </row>
    <row r="546" spans="1:7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352"/>
      <c r="BM546" s="352"/>
      <c r="BN546" s="352"/>
      <c r="BO546" s="352"/>
      <c r="BP546" s="352"/>
      <c r="BQ546" s="352"/>
      <c r="BR546" s="352"/>
      <c r="BS546" s="1"/>
    </row>
    <row r="547" spans="1:7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352"/>
      <c r="BM547" s="352"/>
      <c r="BN547" s="352"/>
      <c r="BO547" s="352"/>
      <c r="BP547" s="352"/>
      <c r="BQ547" s="352"/>
      <c r="BR547" s="352"/>
      <c r="BS547" s="1"/>
    </row>
    <row r="548" spans="1:7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352"/>
      <c r="BM548" s="352"/>
      <c r="BN548" s="352"/>
      <c r="BO548" s="352"/>
      <c r="BP548" s="352"/>
      <c r="BQ548" s="352"/>
      <c r="BR548" s="352"/>
      <c r="BS548" s="1"/>
    </row>
    <row r="549" spans="1:7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352"/>
      <c r="BM549" s="352"/>
      <c r="BN549" s="352"/>
      <c r="BO549" s="352"/>
      <c r="BP549" s="352"/>
      <c r="BQ549" s="352"/>
      <c r="BR549" s="352"/>
      <c r="BS549" s="1"/>
    </row>
    <row r="550" spans="1:7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352"/>
      <c r="BM550" s="352"/>
      <c r="BN550" s="352"/>
      <c r="BO550" s="352"/>
      <c r="BP550" s="352"/>
      <c r="BQ550" s="352"/>
      <c r="BR550" s="352"/>
      <c r="BS550" s="1"/>
    </row>
    <row r="551" spans="1:7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352"/>
      <c r="BM551" s="352"/>
      <c r="BN551" s="352"/>
      <c r="BO551" s="352"/>
      <c r="BP551" s="352"/>
      <c r="BQ551" s="352"/>
      <c r="BR551" s="352"/>
      <c r="BS551" s="1"/>
    </row>
    <row r="552" spans="1:7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352"/>
      <c r="BM552" s="352"/>
      <c r="BN552" s="352"/>
      <c r="BO552" s="352"/>
      <c r="BP552" s="352"/>
      <c r="BQ552" s="352"/>
      <c r="BR552" s="352"/>
      <c r="BS552" s="1"/>
    </row>
    <row r="553" spans="1:7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352"/>
      <c r="BM553" s="352"/>
      <c r="BN553" s="352"/>
      <c r="BO553" s="352"/>
      <c r="BP553" s="352"/>
      <c r="BQ553" s="352"/>
      <c r="BR553" s="352"/>
      <c r="BS553" s="1"/>
    </row>
    <row r="554" spans="1:7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352"/>
      <c r="BM554" s="352"/>
      <c r="BN554" s="352"/>
      <c r="BO554" s="352"/>
      <c r="BP554" s="352"/>
      <c r="BQ554" s="352"/>
      <c r="BR554" s="352"/>
      <c r="BS554" s="1"/>
    </row>
    <row r="555" spans="1:7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352"/>
      <c r="BM555" s="352"/>
      <c r="BN555" s="352"/>
      <c r="BO555" s="352"/>
      <c r="BP555" s="352"/>
      <c r="BQ555" s="352"/>
      <c r="BR555" s="352"/>
      <c r="BS555" s="1"/>
    </row>
    <row r="556" spans="1:7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352"/>
      <c r="BM556" s="352"/>
      <c r="BN556" s="352"/>
      <c r="BO556" s="352"/>
      <c r="BP556" s="352"/>
      <c r="BQ556" s="352"/>
      <c r="BR556" s="352"/>
      <c r="BS556" s="1"/>
    </row>
    <row r="557" spans="1:7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352"/>
      <c r="BM557" s="352"/>
      <c r="BN557" s="352"/>
      <c r="BO557" s="352"/>
      <c r="BP557" s="352"/>
      <c r="BQ557" s="352"/>
      <c r="BR557" s="352"/>
      <c r="BS557" s="1"/>
    </row>
    <row r="558" spans="1:7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352"/>
      <c r="BM558" s="352"/>
      <c r="BN558" s="352"/>
      <c r="BO558" s="352"/>
      <c r="BP558" s="352"/>
      <c r="BQ558" s="352"/>
      <c r="BR558" s="352"/>
      <c r="BS558" s="1"/>
    </row>
    <row r="559" spans="1:7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352"/>
      <c r="BM559" s="352"/>
      <c r="BN559" s="352"/>
      <c r="BO559" s="352"/>
      <c r="BP559" s="352"/>
      <c r="BQ559" s="352"/>
      <c r="BR559" s="352"/>
      <c r="BS559" s="1"/>
    </row>
    <row r="560" spans="1:7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352"/>
      <c r="BM560" s="352"/>
      <c r="BN560" s="352"/>
      <c r="BO560" s="352"/>
      <c r="BP560" s="352"/>
      <c r="BQ560" s="352"/>
      <c r="BR560" s="352"/>
      <c r="BS560" s="1"/>
    </row>
    <row r="561" spans="1:7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352"/>
      <c r="BM561" s="352"/>
      <c r="BN561" s="352"/>
      <c r="BO561" s="352"/>
      <c r="BP561" s="352"/>
      <c r="BQ561" s="352"/>
      <c r="BR561" s="352"/>
      <c r="BS561" s="1"/>
    </row>
    <row r="562" spans="1:7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352"/>
      <c r="BM562" s="352"/>
      <c r="BN562" s="352"/>
      <c r="BO562" s="352"/>
      <c r="BP562" s="352"/>
      <c r="BQ562" s="352"/>
      <c r="BR562" s="352"/>
      <c r="BS562" s="1"/>
    </row>
    <row r="563" spans="1:7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352"/>
      <c r="BM563" s="352"/>
      <c r="BN563" s="352"/>
      <c r="BO563" s="352"/>
      <c r="BP563" s="352"/>
      <c r="BQ563" s="352"/>
      <c r="BR563" s="352"/>
      <c r="BS563" s="1"/>
    </row>
    <row r="564" spans="1:7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352"/>
      <c r="BM564" s="352"/>
      <c r="BN564" s="352"/>
      <c r="BO564" s="352"/>
      <c r="BP564" s="352"/>
      <c r="BQ564" s="352"/>
      <c r="BR564" s="352"/>
      <c r="BS564" s="1"/>
    </row>
    <row r="565" spans="1:7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352"/>
      <c r="BM565" s="352"/>
      <c r="BN565" s="352"/>
      <c r="BO565" s="352"/>
      <c r="BP565" s="352"/>
      <c r="BQ565" s="352"/>
      <c r="BR565" s="352"/>
      <c r="BS565" s="1"/>
    </row>
    <row r="566" spans="1:7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352"/>
      <c r="BM566" s="352"/>
      <c r="BN566" s="352"/>
      <c r="BO566" s="352"/>
      <c r="BP566" s="352"/>
      <c r="BQ566" s="352"/>
      <c r="BR566" s="352"/>
      <c r="BS566" s="1"/>
    </row>
    <row r="567" spans="1:7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352"/>
      <c r="BM567" s="352"/>
      <c r="BN567" s="352"/>
      <c r="BO567" s="352"/>
      <c r="BP567" s="352"/>
      <c r="BQ567" s="352"/>
      <c r="BR567" s="352"/>
      <c r="BS567" s="1"/>
    </row>
    <row r="568" spans="1:7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352"/>
      <c r="BM568" s="352"/>
      <c r="BN568" s="352"/>
      <c r="BO568" s="352"/>
      <c r="BP568" s="352"/>
      <c r="BQ568" s="352"/>
      <c r="BR568" s="352"/>
      <c r="BS568" s="1"/>
    </row>
    <row r="569" spans="1:7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352"/>
      <c r="BM569" s="352"/>
      <c r="BN569" s="352"/>
      <c r="BO569" s="352"/>
      <c r="BP569" s="352"/>
      <c r="BQ569" s="352"/>
      <c r="BR569" s="352"/>
      <c r="BS569" s="1"/>
    </row>
    <row r="570" spans="1:7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352"/>
      <c r="BM570" s="352"/>
      <c r="BN570" s="352"/>
      <c r="BO570" s="352"/>
      <c r="BP570" s="352"/>
      <c r="BQ570" s="352"/>
      <c r="BR570" s="352"/>
      <c r="BS570" s="1"/>
    </row>
    <row r="571" spans="1:7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352"/>
      <c r="BM571" s="352"/>
      <c r="BN571" s="352"/>
      <c r="BO571" s="352"/>
      <c r="BP571" s="352"/>
      <c r="BQ571" s="352"/>
      <c r="BR571" s="352"/>
      <c r="BS571" s="1"/>
    </row>
    <row r="572" spans="1:7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352"/>
      <c r="BM572" s="352"/>
      <c r="BN572" s="352"/>
      <c r="BO572" s="352"/>
      <c r="BP572" s="352"/>
      <c r="BQ572" s="352"/>
      <c r="BR572" s="352"/>
      <c r="BS572" s="1"/>
    </row>
    <row r="573" spans="1:7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352"/>
      <c r="BM573" s="352"/>
      <c r="BN573" s="352"/>
      <c r="BO573" s="352"/>
      <c r="BP573" s="352"/>
      <c r="BQ573" s="352"/>
      <c r="BR573" s="352"/>
      <c r="BS573" s="1"/>
    </row>
    <row r="574" spans="1:7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352"/>
      <c r="BM574" s="352"/>
      <c r="BN574" s="352"/>
      <c r="BO574" s="352"/>
      <c r="BP574" s="352"/>
      <c r="BQ574" s="352"/>
      <c r="BR574" s="352"/>
      <c r="BS574" s="1"/>
    </row>
    <row r="575" spans="1:7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352"/>
      <c r="BM575" s="352"/>
      <c r="BN575" s="352"/>
      <c r="BO575" s="352"/>
      <c r="BP575" s="352"/>
      <c r="BQ575" s="352"/>
      <c r="BR575" s="352"/>
      <c r="BS575" s="1"/>
    </row>
    <row r="576" spans="1:7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352"/>
      <c r="BM576" s="352"/>
      <c r="BN576" s="352"/>
      <c r="BO576" s="352"/>
      <c r="BP576" s="352"/>
      <c r="BQ576" s="352"/>
      <c r="BR576" s="352"/>
      <c r="BS576" s="1"/>
    </row>
    <row r="577" spans="1:7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352"/>
      <c r="BM577" s="352"/>
      <c r="BN577" s="352"/>
      <c r="BO577" s="352"/>
      <c r="BP577" s="352"/>
      <c r="BQ577" s="352"/>
      <c r="BR577" s="352"/>
      <c r="BS577" s="1"/>
    </row>
    <row r="578" spans="1:7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352"/>
      <c r="BM578" s="352"/>
      <c r="BN578" s="352"/>
      <c r="BO578" s="352"/>
      <c r="BP578" s="352"/>
      <c r="BQ578" s="352"/>
      <c r="BR578" s="352"/>
      <c r="BS578" s="1"/>
    </row>
    <row r="579" spans="1:7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352"/>
      <c r="BM579" s="352"/>
      <c r="BN579" s="352"/>
      <c r="BO579" s="352"/>
      <c r="BP579" s="352"/>
      <c r="BQ579" s="352"/>
      <c r="BR579" s="352"/>
      <c r="BS579" s="1"/>
    </row>
    <row r="580" spans="1:7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352"/>
      <c r="BM580" s="352"/>
      <c r="BN580" s="352"/>
      <c r="BO580" s="352"/>
      <c r="BP580" s="352"/>
      <c r="BQ580" s="352"/>
      <c r="BR580" s="352"/>
      <c r="BS580" s="1"/>
    </row>
    <row r="581" spans="1:7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352"/>
      <c r="BM581" s="352"/>
      <c r="BN581" s="352"/>
      <c r="BO581" s="352"/>
      <c r="BP581" s="352"/>
      <c r="BQ581" s="352"/>
      <c r="BR581" s="352"/>
      <c r="BS581" s="1"/>
    </row>
    <row r="582" spans="1:7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352"/>
      <c r="BM582" s="352"/>
      <c r="BN582" s="352"/>
      <c r="BO582" s="352"/>
      <c r="BP582" s="352"/>
      <c r="BQ582" s="352"/>
      <c r="BR582" s="352"/>
      <c r="BS582" s="1"/>
    </row>
    <row r="583" spans="1:7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352"/>
      <c r="BM583" s="352"/>
      <c r="BN583" s="352"/>
      <c r="BO583" s="352"/>
      <c r="BP583" s="352"/>
      <c r="BQ583" s="352"/>
      <c r="BR583" s="352"/>
      <c r="BS583" s="1"/>
    </row>
    <row r="584" spans="1:7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352"/>
      <c r="BM584" s="352"/>
      <c r="BN584" s="352"/>
      <c r="BO584" s="352"/>
      <c r="BP584" s="352"/>
      <c r="BQ584" s="352"/>
      <c r="BR584" s="352"/>
      <c r="BS584" s="1"/>
    </row>
    <row r="585" spans="1:7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352"/>
      <c r="BM585" s="352"/>
      <c r="BN585" s="352"/>
      <c r="BO585" s="352"/>
      <c r="BP585" s="352"/>
      <c r="BQ585" s="352"/>
      <c r="BR585" s="352"/>
      <c r="BS585" s="1"/>
    </row>
    <row r="586" spans="1:7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352"/>
      <c r="BM586" s="352"/>
      <c r="BN586" s="352"/>
      <c r="BO586" s="352"/>
      <c r="BP586" s="352"/>
      <c r="BQ586" s="352"/>
      <c r="BR586" s="352"/>
      <c r="BS586" s="1"/>
    </row>
    <row r="587" spans="1:7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352"/>
      <c r="BM587" s="352"/>
      <c r="BN587" s="352"/>
      <c r="BO587" s="352"/>
      <c r="BP587" s="352"/>
      <c r="BQ587" s="352"/>
      <c r="BR587" s="352"/>
      <c r="BS587" s="1"/>
    </row>
    <row r="588" spans="1:7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352"/>
      <c r="BM588" s="352"/>
      <c r="BN588" s="352"/>
      <c r="BO588" s="352"/>
      <c r="BP588" s="352"/>
      <c r="BQ588" s="352"/>
      <c r="BR588" s="352"/>
      <c r="BS588" s="1"/>
    </row>
    <row r="589" spans="1:7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352"/>
      <c r="BM589" s="352"/>
      <c r="BN589" s="352"/>
      <c r="BO589" s="352"/>
      <c r="BP589" s="352"/>
      <c r="BQ589" s="352"/>
      <c r="BR589" s="352"/>
      <c r="BS589" s="1"/>
    </row>
    <row r="590" spans="1:7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352"/>
      <c r="BM590" s="352"/>
      <c r="BN590" s="352"/>
      <c r="BO590" s="352"/>
      <c r="BP590" s="352"/>
      <c r="BQ590" s="352"/>
      <c r="BR590" s="352"/>
      <c r="BS590" s="1"/>
    </row>
    <row r="591" spans="1:7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352"/>
      <c r="BM591" s="352"/>
      <c r="BN591" s="352"/>
      <c r="BO591" s="352"/>
      <c r="BP591" s="352"/>
      <c r="BQ591" s="352"/>
      <c r="BR591" s="352"/>
      <c r="BS591" s="1"/>
    </row>
    <row r="592" spans="1:7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352"/>
      <c r="BM592" s="352"/>
      <c r="BN592" s="352"/>
      <c r="BO592" s="352"/>
      <c r="BP592" s="352"/>
      <c r="BQ592" s="352"/>
      <c r="BR592" s="352"/>
      <c r="BS592" s="1"/>
    </row>
    <row r="593" spans="1:7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352"/>
      <c r="BM593" s="352"/>
      <c r="BN593" s="352"/>
      <c r="BO593" s="352"/>
      <c r="BP593" s="352"/>
      <c r="BQ593" s="352"/>
      <c r="BR593" s="352"/>
      <c r="BS593" s="1"/>
    </row>
    <row r="594" spans="1:7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352"/>
      <c r="BM594" s="352"/>
      <c r="BN594" s="352"/>
      <c r="BO594" s="352"/>
      <c r="BP594" s="352"/>
      <c r="BQ594" s="352"/>
      <c r="BR594" s="352"/>
      <c r="BS594" s="1"/>
    </row>
    <row r="595" spans="1:7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352"/>
      <c r="BM595" s="352"/>
      <c r="BN595" s="352"/>
      <c r="BO595" s="352"/>
      <c r="BP595" s="352"/>
      <c r="BQ595" s="352"/>
      <c r="BR595" s="352"/>
      <c r="BS595" s="1"/>
    </row>
    <row r="596" spans="1:7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352"/>
      <c r="BM596" s="352"/>
      <c r="BN596" s="352"/>
      <c r="BO596" s="352"/>
      <c r="BP596" s="352"/>
      <c r="BQ596" s="352"/>
      <c r="BR596" s="352"/>
      <c r="BS596" s="1"/>
    </row>
    <row r="597" spans="1:7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352"/>
      <c r="BM597" s="352"/>
      <c r="BN597" s="352"/>
      <c r="BO597" s="352"/>
      <c r="BP597" s="352"/>
      <c r="BQ597" s="352"/>
      <c r="BR597" s="352"/>
      <c r="BS597" s="1"/>
    </row>
    <row r="598" spans="1:7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352"/>
      <c r="BM598" s="352"/>
      <c r="BN598" s="352"/>
      <c r="BO598" s="352"/>
      <c r="BP598" s="352"/>
      <c r="BQ598" s="352"/>
      <c r="BR598" s="352"/>
      <c r="BS598" s="1"/>
    </row>
    <row r="599" spans="1:7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352"/>
      <c r="BM599" s="352"/>
      <c r="BN599" s="352"/>
      <c r="BO599" s="352"/>
      <c r="BP599" s="352"/>
      <c r="BQ599" s="352"/>
      <c r="BR599" s="352"/>
      <c r="BS599" s="1"/>
    </row>
    <row r="600" spans="1:7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352"/>
      <c r="BM600" s="352"/>
      <c r="BN600" s="352"/>
      <c r="BO600" s="352"/>
      <c r="BP600" s="352"/>
      <c r="BQ600" s="352"/>
      <c r="BR600" s="352"/>
      <c r="BS600" s="1"/>
    </row>
    <row r="601" spans="1:7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352"/>
      <c r="BM601" s="352"/>
      <c r="BN601" s="352"/>
      <c r="BO601" s="352"/>
      <c r="BP601" s="352"/>
      <c r="BQ601" s="352"/>
      <c r="BR601" s="352"/>
      <c r="BS601" s="1"/>
    </row>
    <row r="602" spans="1:7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352"/>
      <c r="BM602" s="352"/>
      <c r="BN602" s="352"/>
      <c r="BO602" s="352"/>
      <c r="BP602" s="352"/>
      <c r="BQ602" s="352"/>
      <c r="BR602" s="352"/>
      <c r="BS602" s="1"/>
    </row>
    <row r="603" spans="1:7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352"/>
      <c r="BM603" s="352"/>
      <c r="BN603" s="352"/>
      <c r="BO603" s="352"/>
      <c r="BP603" s="352"/>
      <c r="BQ603" s="352"/>
      <c r="BR603" s="352"/>
      <c r="BS603" s="1"/>
    </row>
    <row r="604" spans="1:7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352"/>
      <c r="BM604" s="352"/>
      <c r="BN604" s="352"/>
      <c r="BO604" s="352"/>
      <c r="BP604" s="352"/>
      <c r="BQ604" s="352"/>
      <c r="BR604" s="352"/>
      <c r="BS604" s="1"/>
    </row>
    <row r="605" spans="1:7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352"/>
      <c r="BM605" s="352"/>
      <c r="BN605" s="352"/>
      <c r="BO605" s="352"/>
      <c r="BP605" s="352"/>
      <c r="BQ605" s="352"/>
      <c r="BR605" s="352"/>
      <c r="BS605" s="1"/>
    </row>
    <row r="606" spans="1:7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352"/>
      <c r="BM606" s="352"/>
      <c r="BN606" s="352"/>
      <c r="BO606" s="352"/>
      <c r="BP606" s="352"/>
      <c r="BQ606" s="352"/>
      <c r="BR606" s="352"/>
      <c r="BS606" s="1"/>
    </row>
    <row r="607" spans="1:7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352"/>
      <c r="BM607" s="352"/>
      <c r="BN607" s="352"/>
      <c r="BO607" s="352"/>
      <c r="BP607" s="352"/>
      <c r="BQ607" s="352"/>
      <c r="BR607" s="352"/>
      <c r="BS607" s="1"/>
    </row>
    <row r="608" spans="1:7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352"/>
      <c r="BM608" s="352"/>
      <c r="BN608" s="352"/>
      <c r="BO608" s="352"/>
      <c r="BP608" s="352"/>
      <c r="BQ608" s="352"/>
      <c r="BR608" s="352"/>
      <c r="BS608" s="1"/>
    </row>
    <row r="609" spans="1:7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352"/>
      <c r="BM609" s="352"/>
      <c r="BN609" s="352"/>
      <c r="BO609" s="352"/>
      <c r="BP609" s="352"/>
      <c r="BQ609" s="352"/>
      <c r="BR609" s="352"/>
      <c r="BS609" s="1"/>
    </row>
    <row r="610" spans="1:7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352"/>
      <c r="BM610" s="352"/>
      <c r="BN610" s="352"/>
      <c r="BO610" s="352"/>
      <c r="BP610" s="352"/>
      <c r="BQ610" s="352"/>
      <c r="BR610" s="352"/>
      <c r="BS610" s="1"/>
    </row>
    <row r="611" spans="1:7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352"/>
      <c r="BM611" s="352"/>
      <c r="BN611" s="352"/>
      <c r="BO611" s="352"/>
      <c r="BP611" s="352"/>
      <c r="BQ611" s="352"/>
      <c r="BR611" s="352"/>
      <c r="BS611" s="1"/>
    </row>
    <row r="612" spans="1:7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352"/>
      <c r="BM612" s="352"/>
      <c r="BN612" s="352"/>
      <c r="BO612" s="352"/>
      <c r="BP612" s="352"/>
      <c r="BQ612" s="352"/>
      <c r="BR612" s="352"/>
      <c r="BS612" s="1"/>
    </row>
    <row r="613" spans="1:7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352"/>
      <c r="BM613" s="352"/>
      <c r="BN613" s="352"/>
      <c r="BO613" s="352"/>
      <c r="BP613" s="352"/>
      <c r="BQ613" s="352"/>
      <c r="BR613" s="352"/>
      <c r="BS613" s="1"/>
    </row>
    <row r="614" spans="1:7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352"/>
      <c r="BM614" s="352"/>
      <c r="BN614" s="352"/>
      <c r="BO614" s="352"/>
      <c r="BP614" s="352"/>
      <c r="BQ614" s="352"/>
      <c r="BR614" s="352"/>
      <c r="BS614" s="1"/>
    </row>
    <row r="615" spans="1:7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352"/>
      <c r="BM615" s="352"/>
      <c r="BN615" s="352"/>
      <c r="BO615" s="352"/>
      <c r="BP615" s="352"/>
      <c r="BQ615" s="352"/>
      <c r="BR615" s="352"/>
      <c r="BS615" s="1"/>
    </row>
    <row r="616" spans="1:7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352"/>
      <c r="BM616" s="352"/>
      <c r="BN616" s="352"/>
      <c r="BO616" s="352"/>
      <c r="BP616" s="352"/>
      <c r="BQ616" s="352"/>
      <c r="BR616" s="352"/>
      <c r="BS616" s="1"/>
    </row>
    <row r="617" spans="1:7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352"/>
      <c r="BM617" s="352"/>
      <c r="BN617" s="352"/>
      <c r="BO617" s="352"/>
      <c r="BP617" s="352"/>
      <c r="BQ617" s="352"/>
      <c r="BR617" s="352"/>
      <c r="BS617" s="1"/>
    </row>
    <row r="618" spans="1:7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352"/>
      <c r="BM618" s="352"/>
      <c r="BN618" s="352"/>
      <c r="BO618" s="352"/>
      <c r="BP618" s="352"/>
      <c r="BQ618" s="352"/>
      <c r="BR618" s="352"/>
      <c r="BS618" s="1"/>
    </row>
    <row r="619" spans="1:7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352"/>
      <c r="BM619" s="352"/>
      <c r="BN619" s="352"/>
      <c r="BO619" s="352"/>
      <c r="BP619" s="352"/>
      <c r="BQ619" s="352"/>
      <c r="BR619" s="352"/>
      <c r="BS619" s="1"/>
    </row>
    <row r="620" spans="1:7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352"/>
      <c r="BM620" s="352"/>
      <c r="BN620" s="352"/>
      <c r="BO620" s="352"/>
      <c r="BP620" s="352"/>
      <c r="BQ620" s="352"/>
      <c r="BR620" s="352"/>
      <c r="BS620" s="1"/>
    </row>
    <row r="621" spans="1:7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352"/>
      <c r="BM621" s="352"/>
      <c r="BN621" s="352"/>
      <c r="BO621" s="352"/>
      <c r="BP621" s="352"/>
      <c r="BQ621" s="352"/>
      <c r="BR621" s="352"/>
      <c r="BS621" s="1"/>
    </row>
    <row r="622" spans="1:7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352"/>
      <c r="BM622" s="352"/>
      <c r="BN622" s="352"/>
      <c r="BO622" s="352"/>
      <c r="BP622" s="352"/>
      <c r="BQ622" s="352"/>
      <c r="BR622" s="352"/>
      <c r="BS622" s="1"/>
    </row>
    <row r="623" spans="1:7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352"/>
      <c r="BM623" s="352"/>
      <c r="BN623" s="352"/>
      <c r="BO623" s="352"/>
      <c r="BP623" s="352"/>
      <c r="BQ623" s="352"/>
      <c r="BR623" s="352"/>
      <c r="BS623" s="1"/>
    </row>
    <row r="624" spans="1:7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352"/>
      <c r="BM624" s="352"/>
      <c r="BN624" s="352"/>
      <c r="BO624" s="352"/>
      <c r="BP624" s="352"/>
      <c r="BQ624" s="352"/>
      <c r="BR624" s="352"/>
      <c r="BS624" s="1"/>
    </row>
    <row r="625" spans="1:7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352"/>
      <c r="BM625" s="352"/>
      <c r="BN625" s="352"/>
      <c r="BO625" s="352"/>
      <c r="BP625" s="352"/>
      <c r="BQ625" s="352"/>
      <c r="BR625" s="352"/>
      <c r="BS625" s="1"/>
    </row>
    <row r="626" spans="1:7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352"/>
      <c r="BM626" s="352"/>
      <c r="BN626" s="352"/>
      <c r="BO626" s="352"/>
      <c r="BP626" s="352"/>
      <c r="BQ626" s="352"/>
      <c r="BR626" s="352"/>
      <c r="BS626" s="1"/>
    </row>
    <row r="627" spans="1:7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352"/>
      <c r="BM627" s="352"/>
      <c r="BN627" s="352"/>
      <c r="BO627" s="352"/>
      <c r="BP627" s="352"/>
      <c r="BQ627" s="352"/>
      <c r="BR627" s="352"/>
      <c r="BS627" s="1"/>
    </row>
    <row r="628" spans="1:7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352"/>
      <c r="BM628" s="352"/>
      <c r="BN628" s="352"/>
      <c r="BO628" s="352"/>
      <c r="BP628" s="352"/>
      <c r="BQ628" s="352"/>
      <c r="BR628" s="352"/>
      <c r="BS628" s="1"/>
    </row>
    <row r="629" spans="1:7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352"/>
      <c r="BM629" s="352"/>
      <c r="BN629" s="352"/>
      <c r="BO629" s="352"/>
      <c r="BP629" s="352"/>
      <c r="BQ629" s="352"/>
      <c r="BR629" s="352"/>
      <c r="BS629" s="1"/>
    </row>
    <row r="630" spans="1:7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352"/>
      <c r="BM630" s="352"/>
      <c r="BN630" s="352"/>
      <c r="BO630" s="352"/>
      <c r="BP630" s="352"/>
      <c r="BQ630" s="352"/>
      <c r="BR630" s="352"/>
      <c r="BS630" s="1"/>
    </row>
    <row r="631" spans="1:7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352"/>
      <c r="BM631" s="352"/>
      <c r="BN631" s="352"/>
      <c r="BO631" s="352"/>
      <c r="BP631" s="352"/>
      <c r="BQ631" s="352"/>
      <c r="BR631" s="352"/>
      <c r="BS631" s="1"/>
    </row>
    <row r="632" spans="1:7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352"/>
      <c r="BM632" s="352"/>
      <c r="BN632" s="352"/>
      <c r="BO632" s="352"/>
      <c r="BP632" s="352"/>
      <c r="BQ632" s="352"/>
      <c r="BR632" s="352"/>
      <c r="BS632" s="1"/>
    </row>
    <row r="633" spans="1:7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352"/>
      <c r="BM633" s="352"/>
      <c r="BN633" s="352"/>
      <c r="BO633" s="352"/>
      <c r="BP633" s="352"/>
      <c r="BQ633" s="352"/>
      <c r="BR633" s="352"/>
      <c r="BS633" s="1"/>
    </row>
    <row r="634" spans="1:7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352"/>
      <c r="BM634" s="352"/>
      <c r="BN634" s="352"/>
      <c r="BO634" s="352"/>
      <c r="BP634" s="352"/>
      <c r="BQ634" s="352"/>
      <c r="BR634" s="352"/>
      <c r="BS634" s="1"/>
    </row>
    <row r="635" spans="1:7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352"/>
      <c r="BM635" s="352"/>
      <c r="BN635" s="352"/>
      <c r="BO635" s="352"/>
      <c r="BP635" s="352"/>
      <c r="BQ635" s="352"/>
      <c r="BR635" s="352"/>
      <c r="BS635" s="1"/>
    </row>
    <row r="636" spans="1:7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352"/>
      <c r="BM636" s="352"/>
      <c r="BN636" s="352"/>
      <c r="BO636" s="352"/>
      <c r="BP636" s="352"/>
      <c r="BQ636" s="352"/>
      <c r="BR636" s="352"/>
      <c r="BS636" s="1"/>
    </row>
    <row r="637" spans="1:7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352"/>
      <c r="BM637" s="352"/>
      <c r="BN637" s="352"/>
      <c r="BO637" s="352"/>
      <c r="BP637" s="352"/>
      <c r="BQ637" s="352"/>
      <c r="BR637" s="352"/>
      <c r="BS637" s="1"/>
    </row>
    <row r="638" spans="1:7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352"/>
      <c r="BM638" s="352"/>
      <c r="BN638" s="352"/>
      <c r="BO638" s="352"/>
      <c r="BP638" s="352"/>
      <c r="BQ638" s="352"/>
      <c r="BR638" s="352"/>
      <c r="BS638" s="1"/>
    </row>
    <row r="639" spans="1:7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352"/>
      <c r="BM639" s="352"/>
      <c r="BN639" s="352"/>
      <c r="BO639" s="352"/>
      <c r="BP639" s="352"/>
      <c r="BQ639" s="352"/>
      <c r="BR639" s="352"/>
      <c r="BS639" s="1"/>
    </row>
    <row r="640" spans="1:7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352"/>
      <c r="BM640" s="352"/>
      <c r="BN640" s="352"/>
      <c r="BO640" s="352"/>
      <c r="BP640" s="352"/>
      <c r="BQ640" s="352"/>
      <c r="BR640" s="352"/>
      <c r="BS640" s="1"/>
    </row>
    <row r="641" spans="1:7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352"/>
      <c r="BM641" s="352"/>
      <c r="BN641" s="352"/>
      <c r="BO641" s="352"/>
      <c r="BP641" s="352"/>
      <c r="BQ641" s="352"/>
      <c r="BR641" s="352"/>
      <c r="BS641" s="1"/>
    </row>
    <row r="642" spans="1:7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352"/>
      <c r="BM642" s="352"/>
      <c r="BN642" s="352"/>
      <c r="BO642" s="352"/>
      <c r="BP642" s="352"/>
      <c r="BQ642" s="352"/>
      <c r="BR642" s="352"/>
      <c r="BS642" s="1"/>
    </row>
    <row r="643" spans="1:7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352"/>
      <c r="BM643" s="352"/>
      <c r="BN643" s="352"/>
      <c r="BO643" s="352"/>
      <c r="BP643" s="352"/>
      <c r="BQ643" s="352"/>
      <c r="BR643" s="352"/>
      <c r="BS643" s="1"/>
    </row>
    <row r="644" spans="1:7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352"/>
      <c r="BM644" s="352"/>
      <c r="BN644" s="352"/>
      <c r="BO644" s="352"/>
      <c r="BP644" s="352"/>
      <c r="BQ644" s="352"/>
      <c r="BR644" s="352"/>
      <c r="BS644" s="1"/>
    </row>
    <row r="645" spans="1:7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352"/>
      <c r="BM645" s="352"/>
      <c r="BN645" s="352"/>
      <c r="BO645" s="352"/>
      <c r="BP645" s="352"/>
      <c r="BQ645" s="352"/>
      <c r="BR645" s="352"/>
      <c r="BS645" s="1"/>
    </row>
    <row r="646" spans="1:7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352"/>
      <c r="BM646" s="352"/>
      <c r="BN646" s="352"/>
      <c r="BO646" s="352"/>
      <c r="BP646" s="352"/>
      <c r="BQ646" s="352"/>
      <c r="BR646" s="352"/>
      <c r="BS646" s="1"/>
    </row>
    <row r="647" spans="1:7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352"/>
      <c r="BM647" s="352"/>
      <c r="BN647" s="352"/>
      <c r="BO647" s="352"/>
      <c r="BP647" s="352"/>
      <c r="BQ647" s="352"/>
      <c r="BR647" s="352"/>
      <c r="BS647" s="1"/>
    </row>
    <row r="648" spans="1:7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352"/>
      <c r="BM648" s="352"/>
      <c r="BN648" s="352"/>
      <c r="BO648" s="352"/>
      <c r="BP648" s="352"/>
      <c r="BQ648" s="352"/>
      <c r="BR648" s="352"/>
      <c r="BS648" s="1"/>
    </row>
    <row r="649" spans="1:7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352"/>
      <c r="BM649" s="352"/>
      <c r="BN649" s="352"/>
      <c r="BO649" s="352"/>
      <c r="BP649" s="352"/>
      <c r="BQ649" s="352"/>
      <c r="BR649" s="352"/>
      <c r="BS649" s="1"/>
    </row>
    <row r="650" spans="1:7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352"/>
      <c r="BM650" s="352"/>
      <c r="BN650" s="352"/>
      <c r="BO650" s="352"/>
      <c r="BP650" s="352"/>
      <c r="BQ650" s="352"/>
      <c r="BR650" s="352"/>
      <c r="BS650" s="1"/>
    </row>
    <row r="651" spans="1:7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352"/>
      <c r="BM651" s="352"/>
      <c r="BN651" s="352"/>
      <c r="BO651" s="352"/>
      <c r="BP651" s="352"/>
      <c r="BQ651" s="352"/>
      <c r="BR651" s="352"/>
      <c r="BS651" s="1"/>
    </row>
    <row r="652" spans="1:7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352"/>
      <c r="BM652" s="352"/>
      <c r="BN652" s="352"/>
      <c r="BO652" s="352"/>
      <c r="BP652" s="352"/>
      <c r="BQ652" s="352"/>
      <c r="BR652" s="352"/>
      <c r="BS652" s="1"/>
    </row>
    <row r="653" spans="1:7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352"/>
      <c r="BM653" s="352"/>
      <c r="BN653" s="352"/>
      <c r="BO653" s="352"/>
      <c r="BP653" s="352"/>
      <c r="BQ653" s="352"/>
      <c r="BR653" s="352"/>
      <c r="BS653" s="1"/>
    </row>
    <row r="654" spans="1:7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352"/>
      <c r="BM654" s="352"/>
      <c r="BN654" s="352"/>
      <c r="BO654" s="352"/>
      <c r="BP654" s="352"/>
      <c r="BQ654" s="352"/>
      <c r="BR654" s="352"/>
      <c r="BS654" s="1"/>
    </row>
    <row r="655" spans="1:7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352"/>
      <c r="BM655" s="352"/>
      <c r="BN655" s="352"/>
      <c r="BO655" s="352"/>
      <c r="BP655" s="352"/>
      <c r="BQ655" s="352"/>
      <c r="BR655" s="352"/>
      <c r="BS655" s="1"/>
    </row>
    <row r="656" spans="1:7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352"/>
      <c r="BM656" s="352"/>
      <c r="BN656" s="352"/>
      <c r="BO656" s="352"/>
      <c r="BP656" s="352"/>
      <c r="BQ656" s="352"/>
      <c r="BR656" s="352"/>
      <c r="BS656" s="1"/>
    </row>
    <row r="657" spans="1:7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352"/>
      <c r="BM657" s="352"/>
      <c r="BN657" s="352"/>
      <c r="BO657" s="352"/>
      <c r="BP657" s="352"/>
      <c r="BQ657" s="352"/>
      <c r="BR657" s="352"/>
      <c r="BS657" s="1"/>
    </row>
    <row r="658" spans="1:7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352"/>
      <c r="BM658" s="352"/>
      <c r="BN658" s="352"/>
      <c r="BO658" s="352"/>
      <c r="BP658" s="352"/>
      <c r="BQ658" s="352"/>
      <c r="BR658" s="352"/>
      <c r="BS658" s="1"/>
    </row>
    <row r="659" spans="1:7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352"/>
      <c r="BM659" s="352"/>
      <c r="BN659" s="352"/>
      <c r="BO659" s="352"/>
      <c r="BP659" s="352"/>
      <c r="BQ659" s="352"/>
      <c r="BR659" s="352"/>
      <c r="BS659" s="1"/>
    </row>
    <row r="660" spans="1:7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352"/>
      <c r="BM660" s="352"/>
      <c r="BN660" s="352"/>
      <c r="BO660" s="352"/>
      <c r="BP660" s="352"/>
      <c r="BQ660" s="352"/>
      <c r="BR660" s="352"/>
      <c r="BS660" s="1"/>
    </row>
    <row r="661" spans="1:7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352"/>
      <c r="BM661" s="352"/>
      <c r="BN661" s="352"/>
      <c r="BO661" s="352"/>
      <c r="BP661" s="352"/>
      <c r="BQ661" s="352"/>
      <c r="BR661" s="352"/>
      <c r="BS661" s="1"/>
    </row>
    <row r="662" spans="1:7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352"/>
      <c r="BM662" s="352"/>
      <c r="BN662" s="352"/>
      <c r="BO662" s="352"/>
      <c r="BP662" s="352"/>
      <c r="BQ662" s="352"/>
      <c r="BR662" s="352"/>
      <c r="BS662" s="1"/>
    </row>
    <row r="663" spans="1:7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352"/>
      <c r="BM663" s="352"/>
      <c r="BN663" s="352"/>
      <c r="BO663" s="352"/>
      <c r="BP663" s="352"/>
      <c r="BQ663" s="352"/>
      <c r="BR663" s="352"/>
      <c r="BS663" s="1"/>
    </row>
    <row r="664" spans="1:7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352"/>
      <c r="BM664" s="352"/>
      <c r="BN664" s="352"/>
      <c r="BO664" s="352"/>
      <c r="BP664" s="352"/>
      <c r="BQ664" s="352"/>
      <c r="BR664" s="352"/>
      <c r="BS664" s="1"/>
    </row>
    <row r="665" spans="1:7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352"/>
      <c r="BM665" s="352"/>
      <c r="BN665" s="352"/>
      <c r="BO665" s="352"/>
      <c r="BP665" s="352"/>
      <c r="BQ665" s="352"/>
      <c r="BR665" s="352"/>
      <c r="BS665" s="1"/>
    </row>
    <row r="666" spans="1:7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352"/>
      <c r="BM666" s="352"/>
      <c r="BN666" s="352"/>
      <c r="BO666" s="352"/>
      <c r="BP666" s="352"/>
      <c r="BQ666" s="352"/>
      <c r="BR666" s="352"/>
      <c r="BS666" s="1"/>
    </row>
    <row r="667" spans="1:7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352"/>
      <c r="BM667" s="352"/>
      <c r="BN667" s="352"/>
      <c r="BO667" s="352"/>
      <c r="BP667" s="352"/>
      <c r="BQ667" s="352"/>
      <c r="BR667" s="352"/>
      <c r="BS667" s="1"/>
    </row>
    <row r="668" spans="1:7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352"/>
      <c r="BM668" s="352"/>
      <c r="BN668" s="352"/>
      <c r="BO668" s="352"/>
      <c r="BP668" s="352"/>
      <c r="BQ668" s="352"/>
      <c r="BR668" s="352"/>
      <c r="BS668" s="1"/>
    </row>
    <row r="669" spans="1:7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352"/>
      <c r="BM669" s="352"/>
      <c r="BN669" s="352"/>
      <c r="BO669" s="352"/>
      <c r="BP669" s="352"/>
      <c r="BQ669" s="352"/>
      <c r="BR669" s="352"/>
      <c r="BS669" s="1"/>
    </row>
    <row r="670" spans="1:7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352"/>
      <c r="BM670" s="352"/>
      <c r="BN670" s="352"/>
      <c r="BO670" s="352"/>
      <c r="BP670" s="352"/>
      <c r="BQ670" s="352"/>
      <c r="BR670" s="352"/>
      <c r="BS670" s="1"/>
    </row>
    <row r="671" spans="1:7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352"/>
      <c r="BM671" s="352"/>
      <c r="BN671" s="352"/>
      <c r="BO671" s="352"/>
      <c r="BP671" s="352"/>
      <c r="BQ671" s="352"/>
      <c r="BR671" s="352"/>
      <c r="BS671" s="1"/>
    </row>
    <row r="672" spans="1:7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352"/>
      <c r="BM672" s="352"/>
      <c r="BN672" s="352"/>
      <c r="BO672" s="352"/>
      <c r="BP672" s="352"/>
      <c r="BQ672" s="352"/>
      <c r="BR672" s="352"/>
      <c r="BS672" s="1"/>
    </row>
    <row r="673" spans="1:7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352"/>
      <c r="BM673" s="352"/>
      <c r="BN673" s="352"/>
      <c r="BO673" s="352"/>
      <c r="BP673" s="352"/>
      <c r="BQ673" s="352"/>
      <c r="BR673" s="352"/>
      <c r="BS673" s="1"/>
    </row>
    <row r="674" spans="1:7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352"/>
      <c r="BM674" s="352"/>
      <c r="BN674" s="352"/>
      <c r="BO674" s="352"/>
      <c r="BP674" s="352"/>
      <c r="BQ674" s="352"/>
      <c r="BR674" s="352"/>
      <c r="BS674" s="1"/>
    </row>
    <row r="675" spans="1:7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352"/>
      <c r="BM675" s="352"/>
      <c r="BN675" s="352"/>
      <c r="BO675" s="352"/>
      <c r="BP675" s="352"/>
      <c r="BQ675" s="352"/>
      <c r="BR675" s="352"/>
      <c r="BS675" s="1"/>
    </row>
    <row r="676" spans="1:7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352"/>
      <c r="BM676" s="352"/>
      <c r="BN676" s="352"/>
      <c r="BO676" s="352"/>
      <c r="BP676" s="352"/>
      <c r="BQ676" s="352"/>
      <c r="BR676" s="352"/>
      <c r="BS676" s="1"/>
    </row>
    <row r="677" spans="1:7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352"/>
      <c r="BM677" s="352"/>
      <c r="BN677" s="352"/>
      <c r="BO677" s="352"/>
      <c r="BP677" s="352"/>
      <c r="BQ677" s="352"/>
      <c r="BR677" s="352"/>
      <c r="BS677" s="1"/>
    </row>
    <row r="678" spans="1:7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352"/>
      <c r="BM678" s="352"/>
      <c r="BN678" s="352"/>
      <c r="BO678" s="352"/>
      <c r="BP678" s="352"/>
      <c r="BQ678" s="352"/>
      <c r="BR678" s="352"/>
      <c r="BS678" s="1"/>
    </row>
    <row r="679" spans="1:7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352"/>
      <c r="BM679" s="352"/>
      <c r="BN679" s="352"/>
      <c r="BO679" s="352"/>
      <c r="BP679" s="352"/>
      <c r="BQ679" s="352"/>
      <c r="BR679" s="352"/>
      <c r="BS679" s="1"/>
    </row>
    <row r="680" spans="1:7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352"/>
      <c r="BM680" s="352"/>
      <c r="BN680" s="352"/>
      <c r="BO680" s="352"/>
      <c r="BP680" s="352"/>
      <c r="BQ680" s="352"/>
      <c r="BR680" s="352"/>
      <c r="BS680" s="1"/>
    </row>
    <row r="681" spans="1:7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352"/>
      <c r="BM681" s="352"/>
      <c r="BN681" s="352"/>
      <c r="BO681" s="352"/>
      <c r="BP681" s="352"/>
      <c r="BQ681" s="352"/>
      <c r="BR681" s="352"/>
      <c r="BS681" s="1"/>
    </row>
    <row r="682" spans="1:7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352"/>
      <c r="BM682" s="352"/>
      <c r="BN682" s="352"/>
      <c r="BO682" s="352"/>
      <c r="BP682" s="352"/>
      <c r="BQ682" s="352"/>
      <c r="BR682" s="352"/>
      <c r="BS682" s="1"/>
    </row>
    <row r="683" spans="1:7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352"/>
      <c r="BM683" s="352"/>
      <c r="BN683" s="352"/>
      <c r="BO683" s="352"/>
      <c r="BP683" s="352"/>
      <c r="BQ683" s="352"/>
      <c r="BR683" s="352"/>
      <c r="BS683" s="1"/>
    </row>
    <row r="684" spans="1:7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352"/>
      <c r="BM684" s="352"/>
      <c r="BN684" s="352"/>
      <c r="BO684" s="352"/>
      <c r="BP684" s="352"/>
      <c r="BQ684" s="352"/>
      <c r="BR684" s="352"/>
      <c r="BS684" s="1"/>
    </row>
    <row r="685" spans="1:7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352"/>
      <c r="BM685" s="352"/>
      <c r="BN685" s="352"/>
      <c r="BO685" s="352"/>
      <c r="BP685" s="352"/>
      <c r="BQ685" s="352"/>
      <c r="BR685" s="352"/>
      <c r="BS685" s="1"/>
    </row>
    <row r="686" spans="1:7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352"/>
      <c r="BM686" s="352"/>
      <c r="BN686" s="352"/>
      <c r="BO686" s="352"/>
      <c r="BP686" s="352"/>
      <c r="BQ686" s="352"/>
      <c r="BR686" s="352"/>
      <c r="BS686" s="1"/>
    </row>
    <row r="687" spans="1:7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352"/>
      <c r="BM687" s="352"/>
      <c r="BN687" s="352"/>
      <c r="BO687" s="352"/>
      <c r="BP687" s="352"/>
      <c r="BQ687" s="352"/>
      <c r="BR687" s="352"/>
      <c r="BS687" s="1"/>
    </row>
    <row r="688" spans="1:7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352"/>
      <c r="BM688" s="352"/>
      <c r="BN688" s="352"/>
      <c r="BO688" s="352"/>
      <c r="BP688" s="352"/>
      <c r="BQ688" s="352"/>
      <c r="BR688" s="352"/>
      <c r="BS688" s="1"/>
    </row>
    <row r="689" spans="1:7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352"/>
      <c r="BM689" s="352"/>
      <c r="BN689" s="352"/>
      <c r="BO689" s="352"/>
      <c r="BP689" s="352"/>
      <c r="BQ689" s="352"/>
      <c r="BR689" s="352"/>
      <c r="BS689" s="1"/>
    </row>
    <row r="690" spans="1:7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352"/>
      <c r="BM690" s="352"/>
      <c r="BN690" s="352"/>
      <c r="BO690" s="352"/>
      <c r="BP690" s="352"/>
      <c r="BQ690" s="352"/>
      <c r="BR690" s="352"/>
      <c r="BS690" s="1"/>
    </row>
    <row r="691" spans="1:7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352"/>
      <c r="BM691" s="352"/>
      <c r="BN691" s="352"/>
      <c r="BO691" s="352"/>
      <c r="BP691" s="352"/>
      <c r="BQ691" s="352"/>
      <c r="BR691" s="352"/>
      <c r="BS691" s="1"/>
    </row>
    <row r="692" spans="1:7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352"/>
      <c r="BM692" s="352"/>
      <c r="BN692" s="352"/>
      <c r="BO692" s="352"/>
      <c r="BP692" s="352"/>
      <c r="BQ692" s="352"/>
      <c r="BR692" s="352"/>
      <c r="BS692" s="1"/>
    </row>
    <row r="693" spans="1:7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352"/>
      <c r="BM693" s="352"/>
      <c r="BN693" s="352"/>
      <c r="BO693" s="352"/>
      <c r="BP693" s="352"/>
      <c r="BQ693" s="352"/>
      <c r="BR693" s="352"/>
      <c r="BS693" s="1"/>
    </row>
    <row r="694" spans="1:7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352"/>
      <c r="BM694" s="352"/>
      <c r="BN694" s="352"/>
      <c r="BO694" s="352"/>
      <c r="BP694" s="352"/>
      <c r="BQ694" s="352"/>
      <c r="BR694" s="352"/>
      <c r="BS694" s="1"/>
    </row>
    <row r="695" spans="1:7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352"/>
      <c r="BM695" s="352"/>
      <c r="BN695" s="352"/>
      <c r="BO695" s="352"/>
      <c r="BP695" s="352"/>
      <c r="BQ695" s="352"/>
      <c r="BR695" s="352"/>
      <c r="BS695" s="1"/>
    </row>
    <row r="696" spans="1:7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352"/>
      <c r="BM696" s="352"/>
      <c r="BN696" s="352"/>
      <c r="BO696" s="352"/>
      <c r="BP696" s="352"/>
      <c r="BQ696" s="352"/>
      <c r="BR696" s="352"/>
      <c r="BS696" s="1"/>
    </row>
    <row r="697" spans="1:7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352"/>
      <c r="BM697" s="352"/>
      <c r="BN697" s="352"/>
      <c r="BO697" s="352"/>
      <c r="BP697" s="352"/>
      <c r="BQ697" s="352"/>
      <c r="BR697" s="352"/>
      <c r="BS697" s="1"/>
    </row>
    <row r="698" spans="1:7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352"/>
      <c r="BM698" s="352"/>
      <c r="BN698" s="352"/>
      <c r="BO698" s="352"/>
      <c r="BP698" s="352"/>
      <c r="BQ698" s="352"/>
      <c r="BR698" s="352"/>
      <c r="BS698" s="1"/>
    </row>
    <row r="699" spans="1:7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352"/>
      <c r="BM699" s="352"/>
      <c r="BN699" s="352"/>
      <c r="BO699" s="352"/>
      <c r="BP699" s="352"/>
      <c r="BQ699" s="352"/>
      <c r="BR699" s="352"/>
      <c r="BS699" s="1"/>
    </row>
    <row r="700" spans="1:7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352"/>
      <c r="BM700" s="352"/>
      <c r="BN700" s="352"/>
      <c r="BO700" s="352"/>
      <c r="BP700" s="352"/>
      <c r="BQ700" s="352"/>
      <c r="BR700" s="352"/>
      <c r="BS700" s="1"/>
    </row>
    <row r="701" spans="1:7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352"/>
      <c r="BM701" s="352"/>
      <c r="BN701" s="352"/>
      <c r="BO701" s="352"/>
      <c r="BP701" s="352"/>
      <c r="BQ701" s="352"/>
      <c r="BR701" s="352"/>
      <c r="BS701" s="1"/>
    </row>
    <row r="702" spans="1:7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352"/>
      <c r="BM702" s="352"/>
      <c r="BN702" s="352"/>
      <c r="BO702" s="352"/>
      <c r="BP702" s="352"/>
      <c r="BQ702" s="352"/>
      <c r="BR702" s="352"/>
      <c r="BS702" s="1"/>
    </row>
    <row r="703" spans="1:7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352"/>
      <c r="BM703" s="352"/>
      <c r="BN703" s="352"/>
      <c r="BO703" s="352"/>
      <c r="BP703" s="352"/>
      <c r="BQ703" s="352"/>
      <c r="BR703" s="352"/>
      <c r="BS703" s="1"/>
    </row>
    <row r="704" spans="1:7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352"/>
      <c r="BM704" s="352"/>
      <c r="BN704" s="352"/>
      <c r="BO704" s="352"/>
      <c r="BP704" s="352"/>
      <c r="BQ704" s="352"/>
      <c r="BR704" s="352"/>
      <c r="BS704" s="1"/>
    </row>
    <row r="705" spans="1:7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352"/>
      <c r="BM705" s="352"/>
      <c r="BN705" s="352"/>
      <c r="BO705" s="352"/>
      <c r="BP705" s="352"/>
      <c r="BQ705" s="352"/>
      <c r="BR705" s="352"/>
      <c r="BS705" s="1"/>
    </row>
    <row r="706" spans="1:7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352"/>
      <c r="BM706" s="352"/>
      <c r="BN706" s="352"/>
      <c r="BO706" s="352"/>
      <c r="BP706" s="352"/>
      <c r="BQ706" s="352"/>
      <c r="BR706" s="352"/>
      <c r="BS706" s="1"/>
    </row>
    <row r="707" spans="1:7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352"/>
      <c r="BM707" s="352"/>
      <c r="BN707" s="352"/>
      <c r="BO707" s="352"/>
      <c r="BP707" s="352"/>
      <c r="BQ707" s="352"/>
      <c r="BR707" s="352"/>
      <c r="BS707" s="1"/>
    </row>
    <row r="708" spans="1:7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352"/>
      <c r="BM708" s="352"/>
      <c r="BN708" s="352"/>
      <c r="BO708" s="352"/>
      <c r="BP708" s="352"/>
      <c r="BQ708" s="352"/>
      <c r="BR708" s="352"/>
      <c r="BS708" s="1"/>
    </row>
    <row r="709" spans="1:7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352"/>
      <c r="BM709" s="352"/>
      <c r="BN709" s="352"/>
      <c r="BO709" s="352"/>
      <c r="BP709" s="352"/>
      <c r="BQ709" s="352"/>
      <c r="BR709" s="352"/>
      <c r="BS709" s="1"/>
    </row>
    <row r="710" spans="1:7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352"/>
      <c r="BM710" s="352"/>
      <c r="BN710" s="352"/>
      <c r="BO710" s="352"/>
      <c r="BP710" s="352"/>
      <c r="BQ710" s="352"/>
      <c r="BR710" s="352"/>
      <c r="BS710" s="1"/>
    </row>
    <row r="711" spans="1:7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352"/>
      <c r="BM711" s="352"/>
      <c r="BN711" s="352"/>
      <c r="BO711" s="352"/>
      <c r="BP711" s="352"/>
      <c r="BQ711" s="352"/>
      <c r="BR711" s="352"/>
      <c r="BS711" s="1"/>
    </row>
    <row r="712" spans="1:7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352"/>
      <c r="BM712" s="352"/>
      <c r="BN712" s="352"/>
      <c r="BO712" s="352"/>
      <c r="BP712" s="352"/>
      <c r="BQ712" s="352"/>
      <c r="BR712" s="352"/>
      <c r="BS712" s="1"/>
    </row>
    <row r="713" spans="1:7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352"/>
      <c r="BM713" s="352"/>
      <c r="BN713" s="352"/>
      <c r="BO713" s="352"/>
      <c r="BP713" s="352"/>
      <c r="BQ713" s="352"/>
      <c r="BR713" s="352"/>
      <c r="BS713" s="1"/>
    </row>
    <row r="714" spans="1:7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352"/>
      <c r="BM714" s="352"/>
      <c r="BN714" s="352"/>
      <c r="BO714" s="352"/>
      <c r="BP714" s="352"/>
      <c r="BQ714" s="352"/>
      <c r="BR714" s="352"/>
      <c r="BS714" s="1"/>
    </row>
    <row r="715" spans="1:7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352"/>
      <c r="BM715" s="352"/>
      <c r="BN715" s="352"/>
      <c r="BO715" s="352"/>
      <c r="BP715" s="352"/>
      <c r="BQ715" s="352"/>
      <c r="BR715" s="352"/>
      <c r="BS715" s="1"/>
    </row>
    <row r="716" spans="1:7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352"/>
      <c r="BM716" s="352"/>
      <c r="BN716" s="352"/>
      <c r="BO716" s="352"/>
      <c r="BP716" s="352"/>
      <c r="BQ716" s="352"/>
      <c r="BR716" s="352"/>
      <c r="BS716" s="1"/>
    </row>
    <row r="717" spans="1:7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352"/>
      <c r="BM717" s="352"/>
      <c r="BN717" s="352"/>
      <c r="BO717" s="352"/>
      <c r="BP717" s="352"/>
      <c r="BQ717" s="352"/>
      <c r="BR717" s="352"/>
      <c r="BS717" s="1"/>
    </row>
    <row r="718" spans="1:7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352"/>
      <c r="BM718" s="352"/>
      <c r="BN718" s="352"/>
      <c r="BO718" s="352"/>
      <c r="BP718" s="352"/>
      <c r="BQ718" s="352"/>
      <c r="BR718" s="352"/>
      <c r="BS718" s="1"/>
    </row>
    <row r="719" spans="1:7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352"/>
      <c r="BM719" s="352"/>
      <c r="BN719" s="352"/>
      <c r="BO719" s="352"/>
      <c r="BP719" s="352"/>
      <c r="BQ719" s="352"/>
      <c r="BR719" s="352"/>
      <c r="BS719" s="1"/>
    </row>
    <row r="720" spans="1:7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352"/>
      <c r="BM720" s="352"/>
      <c r="BN720" s="352"/>
      <c r="BO720" s="352"/>
      <c r="BP720" s="352"/>
      <c r="BQ720" s="352"/>
      <c r="BR720" s="352"/>
      <c r="BS720" s="1"/>
    </row>
    <row r="721" spans="1:7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352"/>
      <c r="BM721" s="352"/>
      <c r="BN721" s="352"/>
      <c r="BO721" s="352"/>
      <c r="BP721" s="352"/>
      <c r="BQ721" s="352"/>
      <c r="BR721" s="352"/>
      <c r="BS721" s="1"/>
    </row>
    <row r="722" spans="1:7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352"/>
      <c r="BM722" s="352"/>
      <c r="BN722" s="352"/>
      <c r="BO722" s="352"/>
      <c r="BP722" s="352"/>
      <c r="BQ722" s="352"/>
      <c r="BR722" s="352"/>
      <c r="BS722" s="1"/>
    </row>
    <row r="723" spans="1:7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352"/>
      <c r="BM723" s="352"/>
      <c r="BN723" s="352"/>
      <c r="BO723" s="352"/>
      <c r="BP723" s="352"/>
      <c r="BQ723" s="352"/>
      <c r="BR723" s="352"/>
      <c r="BS723" s="1"/>
    </row>
    <row r="724" spans="1:7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352"/>
      <c r="BM724" s="352"/>
      <c r="BN724" s="352"/>
      <c r="BO724" s="352"/>
      <c r="BP724" s="352"/>
      <c r="BQ724" s="352"/>
      <c r="BR724" s="352"/>
      <c r="BS724" s="1"/>
    </row>
    <row r="725" spans="1:7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352"/>
      <c r="BM725" s="352"/>
      <c r="BN725" s="352"/>
      <c r="BO725" s="352"/>
      <c r="BP725" s="352"/>
      <c r="BQ725" s="352"/>
      <c r="BR725" s="352"/>
      <c r="BS725" s="1"/>
    </row>
    <row r="726" spans="1:7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352"/>
      <c r="BM726" s="352"/>
      <c r="BN726" s="352"/>
      <c r="BO726" s="352"/>
      <c r="BP726" s="352"/>
      <c r="BQ726" s="352"/>
      <c r="BR726" s="352"/>
      <c r="BS726" s="1"/>
    </row>
    <row r="727" spans="1:7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352"/>
      <c r="BM727" s="352"/>
      <c r="BN727" s="352"/>
      <c r="BO727" s="352"/>
      <c r="BP727" s="352"/>
      <c r="BQ727" s="352"/>
      <c r="BR727" s="352"/>
      <c r="BS727" s="1"/>
    </row>
    <row r="728" spans="1:7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352"/>
      <c r="BM728" s="352"/>
      <c r="BN728" s="352"/>
      <c r="BO728" s="352"/>
      <c r="BP728" s="352"/>
      <c r="BQ728" s="352"/>
      <c r="BR728" s="352"/>
      <c r="BS728" s="1"/>
    </row>
    <row r="729" spans="1:7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352"/>
      <c r="BM729" s="352"/>
      <c r="BN729" s="352"/>
      <c r="BO729" s="352"/>
      <c r="BP729" s="352"/>
      <c r="BQ729" s="352"/>
      <c r="BR729" s="352"/>
      <c r="BS729" s="1"/>
    </row>
    <row r="730" spans="1:7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352"/>
      <c r="BM730" s="352"/>
      <c r="BN730" s="352"/>
      <c r="BO730" s="352"/>
      <c r="BP730" s="352"/>
      <c r="BQ730" s="352"/>
      <c r="BR730" s="352"/>
      <c r="BS730" s="1"/>
    </row>
    <row r="731" spans="1:7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352"/>
      <c r="BM731" s="352"/>
      <c r="BN731" s="352"/>
      <c r="BO731" s="352"/>
      <c r="BP731" s="352"/>
      <c r="BQ731" s="352"/>
      <c r="BR731" s="352"/>
      <c r="BS731" s="1"/>
    </row>
    <row r="732" spans="1:7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352"/>
      <c r="BM732" s="352"/>
      <c r="BN732" s="352"/>
      <c r="BO732" s="352"/>
      <c r="BP732" s="352"/>
      <c r="BQ732" s="352"/>
      <c r="BR732" s="352"/>
      <c r="BS732" s="1"/>
    </row>
    <row r="733" spans="1:7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352"/>
      <c r="BM733" s="352"/>
      <c r="BN733" s="352"/>
      <c r="BO733" s="352"/>
      <c r="BP733" s="352"/>
      <c r="BQ733" s="352"/>
      <c r="BR733" s="352"/>
      <c r="BS733" s="1"/>
    </row>
    <row r="734" spans="1:7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352"/>
      <c r="BM734" s="352"/>
      <c r="BN734" s="352"/>
      <c r="BO734" s="352"/>
      <c r="BP734" s="352"/>
      <c r="BQ734" s="352"/>
      <c r="BR734" s="352"/>
      <c r="BS734" s="1"/>
    </row>
    <row r="735" spans="1:7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352"/>
      <c r="BM735" s="352"/>
      <c r="BN735" s="352"/>
      <c r="BO735" s="352"/>
      <c r="BP735" s="352"/>
      <c r="BQ735" s="352"/>
      <c r="BR735" s="352"/>
      <c r="BS735" s="1"/>
    </row>
    <row r="736" spans="1:7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352"/>
      <c r="BM736" s="352"/>
      <c r="BN736" s="352"/>
      <c r="BO736" s="352"/>
      <c r="BP736" s="352"/>
      <c r="BQ736" s="352"/>
      <c r="BR736" s="352"/>
      <c r="BS736" s="1"/>
    </row>
    <row r="737" spans="1:7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352"/>
      <c r="BM737" s="352"/>
      <c r="BN737" s="352"/>
      <c r="BO737" s="352"/>
      <c r="BP737" s="352"/>
      <c r="BQ737" s="352"/>
      <c r="BR737" s="352"/>
      <c r="BS737" s="1"/>
    </row>
    <row r="738" spans="1:7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352"/>
      <c r="BM738" s="352"/>
      <c r="BN738" s="352"/>
      <c r="BO738" s="352"/>
      <c r="BP738" s="352"/>
      <c r="BQ738" s="352"/>
      <c r="BR738" s="352"/>
      <c r="BS738" s="1"/>
    </row>
    <row r="739" spans="1:7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352"/>
      <c r="BM739" s="352"/>
      <c r="BN739" s="352"/>
      <c r="BO739" s="352"/>
      <c r="BP739" s="352"/>
      <c r="BQ739" s="352"/>
      <c r="BR739" s="352"/>
      <c r="BS739" s="1"/>
    </row>
    <row r="740" spans="1:7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352"/>
      <c r="BM740" s="352"/>
      <c r="BN740" s="352"/>
      <c r="BO740" s="352"/>
      <c r="BP740" s="352"/>
      <c r="BQ740" s="352"/>
      <c r="BR740" s="352"/>
      <c r="BS740" s="1"/>
    </row>
    <row r="741" spans="1:7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352"/>
      <c r="BM741" s="352"/>
      <c r="BN741" s="352"/>
      <c r="BO741" s="352"/>
      <c r="BP741" s="352"/>
      <c r="BQ741" s="352"/>
      <c r="BR741" s="352"/>
      <c r="BS741" s="1"/>
    </row>
    <row r="742" spans="1:7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352"/>
      <c r="BM742" s="352"/>
      <c r="BN742" s="352"/>
      <c r="BO742" s="352"/>
      <c r="BP742" s="352"/>
      <c r="BQ742" s="352"/>
      <c r="BR742" s="352"/>
      <c r="BS742" s="1"/>
    </row>
    <row r="743" spans="1:7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352"/>
      <c r="BM743" s="352"/>
      <c r="BN743" s="352"/>
      <c r="BO743" s="352"/>
      <c r="BP743" s="352"/>
      <c r="BQ743" s="352"/>
      <c r="BR743" s="352"/>
      <c r="BS743" s="1"/>
    </row>
    <row r="744" spans="1:7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352"/>
      <c r="BM744" s="352"/>
      <c r="BN744" s="352"/>
      <c r="BO744" s="352"/>
      <c r="BP744" s="352"/>
      <c r="BQ744" s="352"/>
      <c r="BR744" s="352"/>
      <c r="BS744" s="1"/>
    </row>
    <row r="745" spans="1:7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352"/>
      <c r="BM745" s="352"/>
      <c r="BN745" s="352"/>
      <c r="BO745" s="352"/>
      <c r="BP745" s="352"/>
      <c r="BQ745" s="352"/>
      <c r="BR745" s="352"/>
      <c r="BS745" s="1"/>
    </row>
    <row r="746" spans="1:7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352"/>
      <c r="BM746" s="352"/>
      <c r="BN746" s="352"/>
      <c r="BO746" s="352"/>
      <c r="BP746" s="352"/>
      <c r="BQ746" s="352"/>
      <c r="BR746" s="352"/>
      <c r="BS746" s="1"/>
    </row>
    <row r="747" spans="1:7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352"/>
      <c r="BM747" s="352"/>
      <c r="BN747" s="352"/>
      <c r="BO747" s="352"/>
      <c r="BP747" s="352"/>
      <c r="BQ747" s="352"/>
      <c r="BR747" s="352"/>
      <c r="BS747" s="1"/>
    </row>
    <row r="748" spans="1:7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352"/>
      <c r="BM748" s="352"/>
      <c r="BN748" s="352"/>
      <c r="BO748" s="352"/>
      <c r="BP748" s="352"/>
      <c r="BQ748" s="352"/>
      <c r="BR748" s="352"/>
      <c r="BS748" s="1"/>
    </row>
    <row r="749" spans="1:7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352"/>
      <c r="BM749" s="352"/>
      <c r="BN749" s="352"/>
      <c r="BO749" s="352"/>
      <c r="BP749" s="352"/>
      <c r="BQ749" s="352"/>
      <c r="BR749" s="352"/>
      <c r="BS749" s="1"/>
    </row>
    <row r="750" spans="1:7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352"/>
      <c r="BM750" s="352"/>
      <c r="BN750" s="352"/>
      <c r="BO750" s="352"/>
      <c r="BP750" s="352"/>
      <c r="BQ750" s="352"/>
      <c r="BR750" s="352"/>
      <c r="BS750" s="1"/>
    </row>
    <row r="751" spans="1:7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352"/>
      <c r="BM751" s="352"/>
      <c r="BN751" s="352"/>
      <c r="BO751" s="352"/>
      <c r="BP751" s="352"/>
      <c r="BQ751" s="352"/>
      <c r="BR751" s="352"/>
      <c r="BS751" s="1"/>
    </row>
    <row r="752" spans="1:7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352"/>
      <c r="BM752" s="352"/>
      <c r="BN752" s="352"/>
      <c r="BO752" s="352"/>
      <c r="BP752" s="352"/>
      <c r="BQ752" s="352"/>
      <c r="BR752" s="352"/>
      <c r="BS752" s="1"/>
    </row>
    <row r="753" spans="1:7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352"/>
      <c r="BM753" s="352"/>
      <c r="BN753" s="352"/>
      <c r="BO753" s="352"/>
      <c r="BP753" s="352"/>
      <c r="BQ753" s="352"/>
      <c r="BR753" s="352"/>
      <c r="BS753" s="1"/>
    </row>
    <row r="754" spans="1:7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352"/>
      <c r="BM754" s="352"/>
      <c r="BN754" s="352"/>
      <c r="BO754" s="352"/>
      <c r="BP754" s="352"/>
      <c r="BQ754" s="352"/>
      <c r="BR754" s="352"/>
      <c r="BS754" s="1"/>
    </row>
    <row r="755" spans="1:7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352"/>
      <c r="BM755" s="352"/>
      <c r="BN755" s="352"/>
      <c r="BO755" s="352"/>
      <c r="BP755" s="352"/>
      <c r="BQ755" s="352"/>
      <c r="BR755" s="352"/>
      <c r="BS755" s="1"/>
    </row>
    <row r="756" spans="1:7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352"/>
      <c r="BM756" s="352"/>
      <c r="BN756" s="352"/>
      <c r="BO756" s="352"/>
      <c r="BP756" s="352"/>
      <c r="BQ756" s="352"/>
      <c r="BR756" s="352"/>
      <c r="BS756" s="1"/>
    </row>
    <row r="757" spans="1:7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352"/>
      <c r="BM757" s="352"/>
      <c r="BN757" s="352"/>
      <c r="BO757" s="352"/>
      <c r="BP757" s="352"/>
      <c r="BQ757" s="352"/>
      <c r="BR757" s="352"/>
      <c r="BS757" s="1"/>
    </row>
    <row r="758" spans="1:7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352"/>
      <c r="BM758" s="352"/>
      <c r="BN758" s="352"/>
      <c r="BO758" s="352"/>
      <c r="BP758" s="352"/>
      <c r="BQ758" s="352"/>
      <c r="BR758" s="352"/>
      <c r="BS758" s="1"/>
    </row>
    <row r="759" spans="1:7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352"/>
      <c r="BM759" s="352"/>
      <c r="BN759" s="352"/>
      <c r="BO759" s="352"/>
      <c r="BP759" s="352"/>
      <c r="BQ759" s="352"/>
      <c r="BR759" s="352"/>
      <c r="BS759" s="1"/>
    </row>
    <row r="760" spans="1:7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352"/>
      <c r="BM760" s="352"/>
      <c r="BN760" s="352"/>
      <c r="BO760" s="352"/>
      <c r="BP760" s="352"/>
      <c r="BQ760" s="352"/>
      <c r="BR760" s="352"/>
      <c r="BS760" s="1"/>
    </row>
    <row r="761" spans="1:7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352"/>
      <c r="BM761" s="352"/>
      <c r="BN761" s="352"/>
      <c r="BO761" s="352"/>
      <c r="BP761" s="352"/>
      <c r="BQ761" s="352"/>
      <c r="BR761" s="352"/>
      <c r="BS761" s="1"/>
    </row>
    <row r="762" spans="1:7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352"/>
      <c r="BM762" s="352"/>
      <c r="BN762" s="352"/>
      <c r="BO762" s="352"/>
      <c r="BP762" s="352"/>
      <c r="BQ762" s="352"/>
      <c r="BR762" s="352"/>
      <c r="BS762" s="1"/>
    </row>
    <row r="763" spans="1:7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352"/>
      <c r="BM763" s="352"/>
      <c r="BN763" s="352"/>
      <c r="BO763" s="352"/>
      <c r="BP763" s="352"/>
      <c r="BQ763" s="352"/>
      <c r="BR763" s="352"/>
      <c r="BS763" s="1"/>
    </row>
    <row r="764" spans="1:7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352"/>
      <c r="BM764" s="352"/>
      <c r="BN764" s="352"/>
      <c r="BO764" s="352"/>
      <c r="BP764" s="352"/>
      <c r="BQ764" s="352"/>
      <c r="BR764" s="352"/>
      <c r="BS764" s="1"/>
    </row>
    <row r="765" spans="1:7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352"/>
      <c r="BM765" s="352"/>
      <c r="BN765" s="352"/>
      <c r="BO765" s="352"/>
      <c r="BP765" s="352"/>
      <c r="BQ765" s="352"/>
      <c r="BR765" s="352"/>
      <c r="BS765" s="1"/>
    </row>
    <row r="766" spans="1:7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352"/>
      <c r="BM766" s="352"/>
      <c r="BN766" s="352"/>
      <c r="BO766" s="352"/>
      <c r="BP766" s="352"/>
      <c r="BQ766" s="352"/>
      <c r="BR766" s="352"/>
      <c r="BS766" s="1"/>
    </row>
    <row r="767" spans="1:7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352"/>
      <c r="BM767" s="352"/>
      <c r="BN767" s="352"/>
      <c r="BO767" s="352"/>
      <c r="BP767" s="352"/>
      <c r="BQ767" s="352"/>
      <c r="BR767" s="352"/>
      <c r="BS767" s="1"/>
    </row>
    <row r="768" spans="1:7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352"/>
      <c r="BM768" s="352"/>
      <c r="BN768" s="352"/>
      <c r="BO768" s="352"/>
      <c r="BP768" s="352"/>
      <c r="BQ768" s="352"/>
      <c r="BR768" s="352"/>
      <c r="BS768" s="1"/>
    </row>
    <row r="769" spans="1:7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352"/>
      <c r="BM769" s="352"/>
      <c r="BN769" s="352"/>
      <c r="BO769" s="352"/>
      <c r="BP769" s="352"/>
      <c r="BQ769" s="352"/>
      <c r="BR769" s="352"/>
      <c r="BS769" s="1"/>
    </row>
    <row r="770" spans="1:7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352"/>
      <c r="BM770" s="352"/>
      <c r="BN770" s="352"/>
      <c r="BO770" s="352"/>
      <c r="BP770" s="352"/>
      <c r="BQ770" s="352"/>
      <c r="BR770" s="352"/>
      <c r="BS770" s="1"/>
    </row>
    <row r="771" spans="1:7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352"/>
      <c r="BM771" s="352"/>
      <c r="BN771" s="352"/>
      <c r="BO771" s="352"/>
      <c r="BP771" s="352"/>
      <c r="BQ771" s="352"/>
      <c r="BR771" s="352"/>
      <c r="BS771" s="1"/>
    </row>
    <row r="772" spans="1:7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352"/>
      <c r="BM772" s="352"/>
      <c r="BN772" s="352"/>
      <c r="BO772" s="352"/>
      <c r="BP772" s="352"/>
      <c r="BQ772" s="352"/>
      <c r="BR772" s="352"/>
      <c r="BS772" s="1"/>
    </row>
    <row r="773" spans="1:7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352"/>
      <c r="BM773" s="352"/>
      <c r="BN773" s="352"/>
      <c r="BO773" s="352"/>
      <c r="BP773" s="352"/>
      <c r="BQ773" s="352"/>
      <c r="BR773" s="352"/>
      <c r="BS773" s="1"/>
    </row>
    <row r="774" spans="1:7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352"/>
      <c r="BM774" s="352"/>
      <c r="BN774" s="352"/>
      <c r="BO774" s="352"/>
      <c r="BP774" s="352"/>
      <c r="BQ774" s="352"/>
      <c r="BR774" s="352"/>
      <c r="BS774" s="1"/>
    </row>
    <row r="775" spans="1:7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352"/>
      <c r="BM775" s="352"/>
      <c r="BN775" s="352"/>
      <c r="BO775" s="352"/>
      <c r="BP775" s="352"/>
      <c r="BQ775" s="352"/>
      <c r="BR775" s="352"/>
      <c r="BS775" s="1"/>
    </row>
    <row r="776" spans="1:7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352"/>
      <c r="BM776" s="352"/>
      <c r="BN776" s="352"/>
      <c r="BO776" s="352"/>
      <c r="BP776" s="352"/>
      <c r="BQ776" s="352"/>
      <c r="BR776" s="352"/>
      <c r="BS776" s="1"/>
    </row>
    <row r="777" spans="1:7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352"/>
      <c r="BM777" s="352"/>
      <c r="BN777" s="352"/>
      <c r="BO777" s="352"/>
      <c r="BP777" s="352"/>
      <c r="BQ777" s="352"/>
      <c r="BR777" s="352"/>
      <c r="BS777" s="1"/>
    </row>
    <row r="778" spans="1:7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352"/>
      <c r="BM778" s="352"/>
      <c r="BN778" s="352"/>
      <c r="BO778" s="352"/>
      <c r="BP778" s="352"/>
      <c r="BQ778" s="352"/>
      <c r="BR778" s="352"/>
      <c r="BS778" s="1"/>
    </row>
    <row r="779" spans="1:7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352"/>
      <c r="BM779" s="352"/>
      <c r="BN779" s="352"/>
      <c r="BO779" s="352"/>
      <c r="BP779" s="352"/>
      <c r="BQ779" s="352"/>
      <c r="BR779" s="352"/>
      <c r="BS779" s="1"/>
    </row>
    <row r="780" spans="1:7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352"/>
      <c r="BM780" s="352"/>
      <c r="BN780" s="352"/>
      <c r="BO780" s="352"/>
      <c r="BP780" s="352"/>
      <c r="BQ780" s="352"/>
      <c r="BR780" s="352"/>
      <c r="BS780" s="1"/>
    </row>
    <row r="781" spans="1:7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352"/>
      <c r="BM781" s="352"/>
      <c r="BN781" s="352"/>
      <c r="BO781" s="352"/>
      <c r="BP781" s="352"/>
      <c r="BQ781" s="352"/>
      <c r="BR781" s="352"/>
      <c r="BS781" s="1"/>
    </row>
    <row r="782" spans="1:7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352"/>
      <c r="BM782" s="352"/>
      <c r="BN782" s="352"/>
      <c r="BO782" s="352"/>
      <c r="BP782" s="352"/>
      <c r="BQ782" s="352"/>
      <c r="BR782" s="352"/>
      <c r="BS782" s="1"/>
    </row>
    <row r="783" spans="1:7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352"/>
      <c r="BM783" s="352"/>
      <c r="BN783" s="352"/>
      <c r="BO783" s="352"/>
      <c r="BP783" s="352"/>
      <c r="BQ783" s="352"/>
      <c r="BR783" s="352"/>
      <c r="BS783" s="1"/>
    </row>
    <row r="784" spans="1:7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352"/>
      <c r="BM784" s="352"/>
      <c r="BN784" s="352"/>
      <c r="BO784" s="352"/>
      <c r="BP784" s="352"/>
      <c r="BQ784" s="352"/>
      <c r="BR784" s="352"/>
      <c r="BS784" s="1"/>
    </row>
    <row r="785" spans="1:7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352"/>
      <c r="BM785" s="352"/>
      <c r="BN785" s="352"/>
      <c r="BO785" s="352"/>
      <c r="BP785" s="352"/>
      <c r="BQ785" s="352"/>
      <c r="BR785" s="352"/>
      <c r="BS785" s="1"/>
    </row>
    <row r="786" spans="1:7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352"/>
      <c r="BM786" s="352"/>
      <c r="BN786" s="352"/>
      <c r="BO786" s="352"/>
      <c r="BP786" s="352"/>
      <c r="BQ786" s="352"/>
      <c r="BR786" s="352"/>
      <c r="BS786" s="1"/>
    </row>
    <row r="787" spans="1:7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352"/>
      <c r="BM787" s="352"/>
      <c r="BN787" s="352"/>
      <c r="BO787" s="352"/>
      <c r="BP787" s="352"/>
      <c r="BQ787" s="352"/>
      <c r="BR787" s="352"/>
      <c r="BS787" s="1"/>
    </row>
    <row r="788" spans="1:7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352"/>
      <c r="BM788" s="352"/>
      <c r="BN788" s="352"/>
      <c r="BO788" s="352"/>
      <c r="BP788" s="352"/>
      <c r="BQ788" s="352"/>
      <c r="BR788" s="352"/>
      <c r="BS788" s="1"/>
    </row>
    <row r="789" spans="1:7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352"/>
      <c r="BM789" s="352"/>
      <c r="BN789" s="352"/>
      <c r="BO789" s="352"/>
      <c r="BP789" s="352"/>
      <c r="BQ789" s="352"/>
      <c r="BR789" s="352"/>
      <c r="BS789" s="1"/>
    </row>
    <row r="790" spans="1:7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352"/>
      <c r="BM790" s="352"/>
      <c r="BN790" s="352"/>
      <c r="BO790" s="352"/>
      <c r="BP790" s="352"/>
      <c r="BQ790" s="352"/>
      <c r="BR790" s="352"/>
      <c r="BS790" s="1"/>
    </row>
    <row r="791" spans="1:7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352"/>
      <c r="BM791" s="352"/>
      <c r="BN791" s="352"/>
      <c r="BO791" s="352"/>
      <c r="BP791" s="352"/>
      <c r="BQ791" s="352"/>
      <c r="BR791" s="352"/>
      <c r="BS791" s="1"/>
    </row>
    <row r="792" spans="1:7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352"/>
      <c r="BM792" s="352"/>
      <c r="BN792" s="352"/>
      <c r="BO792" s="352"/>
      <c r="BP792" s="352"/>
      <c r="BQ792" s="352"/>
      <c r="BR792" s="352"/>
      <c r="BS792" s="1"/>
    </row>
    <row r="793" spans="1:7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352"/>
      <c r="BM793" s="352"/>
      <c r="BN793" s="352"/>
      <c r="BO793" s="352"/>
      <c r="BP793" s="352"/>
      <c r="BQ793" s="352"/>
      <c r="BR793" s="352"/>
      <c r="BS793" s="1"/>
    </row>
    <row r="794" spans="1:7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352"/>
      <c r="BM794" s="352"/>
      <c r="BN794" s="352"/>
      <c r="BO794" s="352"/>
      <c r="BP794" s="352"/>
      <c r="BQ794" s="352"/>
      <c r="BR794" s="352"/>
      <c r="BS794" s="1"/>
    </row>
    <row r="795" spans="1:7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352"/>
      <c r="BM795" s="352"/>
      <c r="BN795" s="352"/>
      <c r="BO795" s="352"/>
      <c r="BP795" s="352"/>
      <c r="BQ795" s="352"/>
      <c r="BR795" s="352"/>
      <c r="BS795" s="1"/>
    </row>
    <row r="796" spans="1:7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352"/>
      <c r="BM796" s="352"/>
      <c r="BN796" s="352"/>
      <c r="BO796" s="352"/>
      <c r="BP796" s="352"/>
      <c r="BQ796" s="352"/>
      <c r="BR796" s="352"/>
      <c r="BS796" s="1"/>
    </row>
    <row r="797" spans="1:7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352"/>
      <c r="BM797" s="352"/>
      <c r="BN797" s="352"/>
      <c r="BO797" s="352"/>
      <c r="BP797" s="352"/>
      <c r="BQ797" s="352"/>
      <c r="BR797" s="352"/>
      <c r="BS797" s="1"/>
    </row>
    <row r="798" spans="1:7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352"/>
      <c r="BM798" s="352"/>
      <c r="BN798" s="352"/>
      <c r="BO798" s="352"/>
      <c r="BP798" s="352"/>
      <c r="BQ798" s="352"/>
      <c r="BR798" s="352"/>
      <c r="BS798" s="1"/>
    </row>
    <row r="799" spans="1:7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352"/>
      <c r="BM799" s="352"/>
      <c r="BN799" s="352"/>
      <c r="BO799" s="352"/>
      <c r="BP799" s="352"/>
      <c r="BQ799" s="352"/>
      <c r="BR799" s="352"/>
      <c r="BS799" s="1"/>
    </row>
    <row r="800" spans="1:7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352"/>
      <c r="BM800" s="352"/>
      <c r="BN800" s="352"/>
      <c r="BO800" s="352"/>
      <c r="BP800" s="352"/>
      <c r="BQ800" s="352"/>
      <c r="BR800" s="352"/>
      <c r="BS800" s="1"/>
    </row>
    <row r="801" spans="1:7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352"/>
      <c r="BM801" s="352"/>
      <c r="BN801" s="352"/>
      <c r="BO801" s="352"/>
      <c r="BP801" s="352"/>
      <c r="BQ801" s="352"/>
      <c r="BR801" s="352"/>
      <c r="BS801" s="1"/>
    </row>
    <row r="802" spans="1:7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352"/>
      <c r="BM802" s="352"/>
      <c r="BN802" s="352"/>
      <c r="BO802" s="352"/>
      <c r="BP802" s="352"/>
      <c r="BQ802" s="352"/>
      <c r="BR802" s="352"/>
      <c r="BS802" s="1"/>
    </row>
    <row r="803" spans="1:7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352"/>
      <c r="BM803" s="352"/>
      <c r="BN803" s="352"/>
      <c r="BO803" s="352"/>
      <c r="BP803" s="352"/>
      <c r="BQ803" s="352"/>
      <c r="BR803" s="352"/>
      <c r="BS803" s="1"/>
    </row>
    <row r="804" spans="1:7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352"/>
      <c r="BM804" s="352"/>
      <c r="BN804" s="352"/>
      <c r="BO804" s="352"/>
      <c r="BP804" s="352"/>
      <c r="BQ804" s="352"/>
      <c r="BR804" s="352"/>
      <c r="BS804" s="1"/>
    </row>
    <row r="805" spans="1:7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352"/>
      <c r="BM805" s="352"/>
      <c r="BN805" s="352"/>
      <c r="BO805" s="352"/>
      <c r="BP805" s="352"/>
      <c r="BQ805" s="352"/>
      <c r="BR805" s="352"/>
      <c r="BS805" s="1"/>
    </row>
    <row r="806" spans="1:7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352"/>
      <c r="BM806" s="352"/>
      <c r="BN806" s="352"/>
      <c r="BO806" s="352"/>
      <c r="BP806" s="352"/>
      <c r="BQ806" s="352"/>
      <c r="BR806" s="352"/>
      <c r="BS806" s="1"/>
    </row>
    <row r="807" spans="1:7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352"/>
      <c r="BM807" s="352"/>
      <c r="BN807" s="352"/>
      <c r="BO807" s="352"/>
      <c r="BP807" s="352"/>
      <c r="BQ807" s="352"/>
      <c r="BR807" s="352"/>
      <c r="BS807" s="1"/>
    </row>
    <row r="808" spans="1:7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352"/>
      <c r="BM808" s="352"/>
      <c r="BN808" s="352"/>
      <c r="BO808" s="352"/>
      <c r="BP808" s="352"/>
      <c r="BQ808" s="352"/>
      <c r="BR808" s="352"/>
      <c r="BS808" s="1"/>
    </row>
    <row r="809" spans="1:7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352"/>
      <c r="BM809" s="352"/>
      <c r="BN809" s="352"/>
      <c r="BO809" s="352"/>
      <c r="BP809" s="352"/>
      <c r="BQ809" s="352"/>
      <c r="BR809" s="352"/>
      <c r="BS809" s="1"/>
    </row>
    <row r="810" spans="1:7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352"/>
      <c r="BM810" s="352"/>
      <c r="BN810" s="352"/>
      <c r="BO810" s="352"/>
      <c r="BP810" s="352"/>
      <c r="BQ810" s="352"/>
      <c r="BR810" s="352"/>
      <c r="BS810" s="1"/>
    </row>
    <row r="811" spans="1:7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352"/>
      <c r="BM811" s="352"/>
      <c r="BN811" s="352"/>
      <c r="BO811" s="352"/>
      <c r="BP811" s="352"/>
      <c r="BQ811" s="352"/>
      <c r="BR811" s="352"/>
      <c r="BS811" s="1"/>
    </row>
    <row r="812" spans="1:7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352"/>
      <c r="BM812" s="352"/>
      <c r="BN812" s="352"/>
      <c r="BO812" s="352"/>
      <c r="BP812" s="352"/>
      <c r="BQ812" s="352"/>
      <c r="BR812" s="352"/>
      <c r="BS812" s="1"/>
    </row>
    <row r="813" spans="1:7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352"/>
      <c r="BM813" s="352"/>
      <c r="BN813" s="352"/>
      <c r="BO813" s="352"/>
      <c r="BP813" s="352"/>
      <c r="BQ813" s="352"/>
      <c r="BR813" s="352"/>
      <c r="BS813" s="1"/>
    </row>
    <row r="814" spans="1:7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352"/>
      <c r="BM814" s="352"/>
      <c r="BN814" s="352"/>
      <c r="BO814" s="352"/>
      <c r="BP814" s="352"/>
      <c r="BQ814" s="352"/>
      <c r="BR814" s="352"/>
      <c r="BS814" s="1"/>
    </row>
    <row r="815" spans="1:7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352"/>
      <c r="BM815" s="352"/>
      <c r="BN815" s="352"/>
      <c r="BO815" s="352"/>
      <c r="BP815" s="352"/>
      <c r="BQ815" s="352"/>
      <c r="BR815" s="352"/>
      <c r="BS815" s="1"/>
    </row>
    <row r="816" spans="1:7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352"/>
      <c r="BM816" s="352"/>
      <c r="BN816" s="352"/>
      <c r="BO816" s="352"/>
      <c r="BP816" s="352"/>
      <c r="BQ816" s="352"/>
      <c r="BR816" s="352"/>
      <c r="BS816" s="1"/>
    </row>
    <row r="817" spans="1:7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352"/>
      <c r="BM817" s="352"/>
      <c r="BN817" s="352"/>
      <c r="BO817" s="352"/>
      <c r="BP817" s="352"/>
      <c r="BQ817" s="352"/>
      <c r="BR817" s="352"/>
      <c r="BS817" s="1"/>
    </row>
    <row r="818" spans="1:7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352"/>
      <c r="BM818" s="352"/>
      <c r="BN818" s="352"/>
      <c r="BO818" s="352"/>
      <c r="BP818" s="352"/>
      <c r="BQ818" s="352"/>
      <c r="BR818" s="352"/>
      <c r="BS818" s="1"/>
    </row>
    <row r="819" spans="1:7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352"/>
      <c r="BM819" s="352"/>
      <c r="BN819" s="352"/>
      <c r="BO819" s="352"/>
      <c r="BP819" s="352"/>
      <c r="BQ819" s="352"/>
      <c r="BR819" s="352"/>
      <c r="BS819" s="1"/>
    </row>
    <row r="820" spans="1:7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352"/>
      <c r="BM820" s="352"/>
      <c r="BN820" s="352"/>
      <c r="BO820" s="352"/>
      <c r="BP820" s="352"/>
      <c r="BQ820" s="352"/>
      <c r="BR820" s="352"/>
      <c r="BS820" s="1"/>
    </row>
    <row r="821" spans="1:7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352"/>
      <c r="BM821" s="352"/>
      <c r="BN821" s="352"/>
      <c r="BO821" s="352"/>
      <c r="BP821" s="352"/>
      <c r="BQ821" s="352"/>
      <c r="BR821" s="352"/>
      <c r="BS821" s="1"/>
    </row>
    <row r="822" spans="1:7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352"/>
      <c r="BM822" s="352"/>
      <c r="BN822" s="352"/>
      <c r="BO822" s="352"/>
      <c r="BP822" s="352"/>
      <c r="BQ822" s="352"/>
      <c r="BR822" s="352"/>
      <c r="BS822" s="1"/>
    </row>
    <row r="823" spans="1:7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352"/>
      <c r="BM823" s="352"/>
      <c r="BN823" s="352"/>
      <c r="BO823" s="352"/>
      <c r="BP823" s="352"/>
      <c r="BQ823" s="352"/>
      <c r="BR823" s="352"/>
      <c r="BS823" s="1"/>
    </row>
    <row r="824" spans="1:7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352"/>
      <c r="BM824" s="352"/>
      <c r="BN824" s="352"/>
      <c r="BO824" s="352"/>
      <c r="BP824" s="352"/>
      <c r="BQ824" s="352"/>
      <c r="BR824" s="352"/>
      <c r="BS824" s="1"/>
    </row>
    <row r="825" spans="1:7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352"/>
      <c r="BM825" s="352"/>
      <c r="BN825" s="352"/>
      <c r="BO825" s="352"/>
      <c r="BP825" s="352"/>
      <c r="BQ825" s="352"/>
      <c r="BR825" s="352"/>
      <c r="BS825" s="1"/>
    </row>
    <row r="826" spans="1:7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352"/>
      <c r="BM826" s="352"/>
      <c r="BN826" s="352"/>
      <c r="BO826" s="352"/>
      <c r="BP826" s="352"/>
      <c r="BQ826" s="352"/>
      <c r="BR826" s="352"/>
      <c r="BS826" s="1"/>
    </row>
    <row r="827" spans="1:7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352"/>
      <c r="BM827" s="352"/>
      <c r="BN827" s="352"/>
      <c r="BO827" s="352"/>
      <c r="BP827" s="352"/>
      <c r="BQ827" s="352"/>
      <c r="BR827" s="352"/>
      <c r="BS827" s="1"/>
    </row>
    <row r="828" spans="1:7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352"/>
      <c r="BM828" s="352"/>
      <c r="BN828" s="352"/>
      <c r="BO828" s="352"/>
      <c r="BP828" s="352"/>
      <c r="BQ828" s="352"/>
      <c r="BR828" s="352"/>
      <c r="BS828" s="1"/>
    </row>
    <row r="829" spans="1:7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352"/>
      <c r="BM829" s="352"/>
      <c r="BN829" s="352"/>
      <c r="BO829" s="352"/>
      <c r="BP829" s="352"/>
      <c r="BQ829" s="352"/>
      <c r="BR829" s="352"/>
      <c r="BS829" s="1"/>
    </row>
    <row r="830" spans="1:7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352"/>
      <c r="BM830" s="352"/>
      <c r="BN830" s="352"/>
      <c r="BO830" s="352"/>
      <c r="BP830" s="352"/>
      <c r="BQ830" s="352"/>
      <c r="BR830" s="352"/>
      <c r="BS830" s="1"/>
    </row>
    <row r="831" spans="1:7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352"/>
      <c r="BM831" s="352"/>
      <c r="BN831" s="352"/>
      <c r="BO831" s="352"/>
      <c r="BP831" s="352"/>
      <c r="BQ831" s="352"/>
      <c r="BR831" s="352"/>
      <c r="BS831" s="1"/>
    </row>
    <row r="832" spans="1:7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352"/>
      <c r="BM832" s="352"/>
      <c r="BN832" s="352"/>
      <c r="BO832" s="352"/>
      <c r="BP832" s="352"/>
      <c r="BQ832" s="352"/>
      <c r="BR832" s="352"/>
      <c r="BS832" s="1"/>
    </row>
    <row r="833" spans="1:7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352"/>
      <c r="BM833" s="352"/>
      <c r="BN833" s="352"/>
      <c r="BO833" s="352"/>
      <c r="BP833" s="352"/>
      <c r="BQ833" s="352"/>
      <c r="BR833" s="352"/>
      <c r="BS833" s="1"/>
    </row>
    <row r="834" spans="1:7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352"/>
      <c r="BM834" s="352"/>
      <c r="BN834" s="352"/>
      <c r="BO834" s="352"/>
      <c r="BP834" s="352"/>
      <c r="BQ834" s="352"/>
      <c r="BR834" s="352"/>
      <c r="BS834" s="1"/>
    </row>
    <row r="835" spans="1:7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352"/>
      <c r="BM835" s="352"/>
      <c r="BN835" s="352"/>
      <c r="BO835" s="352"/>
      <c r="BP835" s="352"/>
      <c r="BQ835" s="352"/>
      <c r="BR835" s="352"/>
      <c r="BS835" s="1"/>
    </row>
    <row r="836" spans="1:7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352"/>
      <c r="BM836" s="352"/>
      <c r="BN836" s="352"/>
      <c r="BO836" s="352"/>
      <c r="BP836" s="352"/>
      <c r="BQ836" s="352"/>
      <c r="BR836" s="352"/>
      <c r="BS836" s="1"/>
    </row>
    <row r="837" spans="1:7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352"/>
      <c r="BM837" s="352"/>
      <c r="BN837" s="352"/>
      <c r="BO837" s="352"/>
      <c r="BP837" s="352"/>
      <c r="BQ837" s="352"/>
      <c r="BR837" s="352"/>
      <c r="BS837" s="1"/>
    </row>
    <row r="838" spans="1:7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352"/>
      <c r="BM838" s="352"/>
      <c r="BN838" s="352"/>
      <c r="BO838" s="352"/>
      <c r="BP838" s="352"/>
      <c r="BQ838" s="352"/>
      <c r="BR838" s="352"/>
      <c r="BS838" s="1"/>
    </row>
    <row r="839" spans="1:7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352"/>
      <c r="BM839" s="352"/>
      <c r="BN839" s="352"/>
      <c r="BO839" s="352"/>
      <c r="BP839" s="352"/>
      <c r="BQ839" s="352"/>
      <c r="BR839" s="352"/>
      <c r="BS839" s="1"/>
    </row>
    <row r="840" spans="1:7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352"/>
      <c r="BM840" s="352"/>
      <c r="BN840" s="352"/>
      <c r="BO840" s="352"/>
      <c r="BP840" s="352"/>
      <c r="BQ840" s="352"/>
      <c r="BR840" s="352"/>
      <c r="BS840" s="1"/>
    </row>
    <row r="841" spans="1:7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352"/>
      <c r="BM841" s="352"/>
      <c r="BN841" s="352"/>
      <c r="BO841" s="352"/>
      <c r="BP841" s="352"/>
      <c r="BQ841" s="352"/>
      <c r="BR841" s="352"/>
      <c r="BS841" s="1"/>
    </row>
    <row r="842" spans="1:7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352"/>
      <c r="BM842" s="352"/>
      <c r="BN842" s="352"/>
      <c r="BO842" s="352"/>
      <c r="BP842" s="352"/>
      <c r="BQ842" s="352"/>
      <c r="BR842" s="352"/>
      <c r="BS842" s="1"/>
    </row>
    <row r="843" spans="1:7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352"/>
      <c r="BM843" s="352"/>
      <c r="BN843" s="352"/>
      <c r="BO843" s="352"/>
      <c r="BP843" s="352"/>
      <c r="BQ843" s="352"/>
      <c r="BR843" s="352"/>
      <c r="BS843" s="1"/>
    </row>
    <row r="844" spans="1:7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352"/>
      <c r="BM844" s="352"/>
      <c r="BN844" s="352"/>
      <c r="BO844" s="352"/>
      <c r="BP844" s="352"/>
      <c r="BQ844" s="352"/>
      <c r="BR844" s="352"/>
      <c r="BS844" s="1"/>
    </row>
    <row r="845" spans="1:7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352"/>
      <c r="BM845" s="352"/>
      <c r="BN845" s="352"/>
      <c r="BO845" s="352"/>
      <c r="BP845" s="352"/>
      <c r="BQ845" s="352"/>
      <c r="BR845" s="352"/>
      <c r="BS845" s="1"/>
    </row>
    <row r="846" spans="1:7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352"/>
      <c r="BM846" s="352"/>
      <c r="BN846" s="352"/>
      <c r="BO846" s="352"/>
      <c r="BP846" s="352"/>
      <c r="BQ846" s="352"/>
      <c r="BR846" s="352"/>
      <c r="BS846" s="1"/>
    </row>
    <row r="847" spans="1:7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352"/>
      <c r="BM847" s="352"/>
      <c r="BN847" s="352"/>
      <c r="BO847" s="352"/>
      <c r="BP847" s="352"/>
      <c r="BQ847" s="352"/>
      <c r="BR847" s="352"/>
      <c r="BS847" s="1"/>
    </row>
    <row r="848" spans="1:7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352"/>
      <c r="BM848" s="352"/>
      <c r="BN848" s="352"/>
      <c r="BO848" s="352"/>
      <c r="BP848" s="352"/>
      <c r="BQ848" s="352"/>
      <c r="BR848" s="352"/>
      <c r="BS848" s="1"/>
    </row>
    <row r="849" spans="1:7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352"/>
      <c r="BM849" s="352"/>
      <c r="BN849" s="352"/>
      <c r="BO849" s="352"/>
      <c r="BP849" s="352"/>
      <c r="BQ849" s="352"/>
      <c r="BR849" s="352"/>
      <c r="BS849" s="1"/>
    </row>
    <row r="850" spans="1:7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352"/>
      <c r="BM850" s="352"/>
      <c r="BN850" s="352"/>
      <c r="BO850" s="352"/>
      <c r="BP850" s="352"/>
      <c r="BQ850" s="352"/>
      <c r="BR850" s="352"/>
      <c r="BS850" s="1"/>
    </row>
    <row r="851" spans="1:7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352"/>
      <c r="BM851" s="352"/>
      <c r="BN851" s="352"/>
      <c r="BO851" s="352"/>
      <c r="BP851" s="352"/>
      <c r="BQ851" s="352"/>
      <c r="BR851" s="352"/>
      <c r="BS851" s="1"/>
    </row>
    <row r="852" spans="1:7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352"/>
      <c r="BM852" s="352"/>
      <c r="BN852" s="352"/>
      <c r="BO852" s="352"/>
      <c r="BP852" s="352"/>
      <c r="BQ852" s="352"/>
      <c r="BR852" s="352"/>
      <c r="BS852" s="1"/>
    </row>
    <row r="853" spans="1:7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352"/>
      <c r="BM853" s="352"/>
      <c r="BN853" s="352"/>
      <c r="BO853" s="352"/>
      <c r="BP853" s="352"/>
      <c r="BQ853" s="352"/>
      <c r="BR853" s="352"/>
      <c r="BS853" s="1"/>
    </row>
    <row r="854" spans="1:7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352"/>
      <c r="BM854" s="352"/>
      <c r="BN854" s="352"/>
      <c r="BO854" s="352"/>
      <c r="BP854" s="352"/>
      <c r="BQ854" s="352"/>
      <c r="BR854" s="352"/>
      <c r="BS854" s="1"/>
    </row>
    <row r="855" spans="1:7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352"/>
      <c r="BM855" s="352"/>
      <c r="BN855" s="352"/>
      <c r="BO855" s="352"/>
      <c r="BP855" s="352"/>
      <c r="BQ855" s="352"/>
      <c r="BR855" s="352"/>
      <c r="BS855" s="1"/>
    </row>
    <row r="856" spans="1:7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352"/>
      <c r="BM856" s="352"/>
      <c r="BN856" s="352"/>
      <c r="BO856" s="352"/>
      <c r="BP856" s="352"/>
      <c r="BQ856" s="352"/>
      <c r="BR856" s="352"/>
      <c r="BS856" s="1"/>
    </row>
    <row r="857" spans="1:7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352"/>
      <c r="BM857" s="352"/>
      <c r="BN857" s="352"/>
      <c r="BO857" s="352"/>
      <c r="BP857" s="352"/>
      <c r="BQ857" s="352"/>
      <c r="BR857" s="352"/>
      <c r="BS857" s="1"/>
    </row>
    <row r="858" spans="1:7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352"/>
      <c r="BM858" s="352"/>
      <c r="BN858" s="352"/>
      <c r="BO858" s="352"/>
      <c r="BP858" s="352"/>
      <c r="BQ858" s="352"/>
      <c r="BR858" s="352"/>
      <c r="BS858" s="1"/>
    </row>
    <row r="859" spans="1:7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352"/>
      <c r="BM859" s="352"/>
      <c r="BN859" s="352"/>
      <c r="BO859" s="352"/>
      <c r="BP859" s="352"/>
      <c r="BQ859" s="352"/>
      <c r="BR859" s="352"/>
      <c r="BS859" s="1"/>
    </row>
    <row r="860" spans="1:7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352"/>
      <c r="BM860" s="352"/>
      <c r="BN860" s="352"/>
      <c r="BO860" s="352"/>
      <c r="BP860" s="352"/>
      <c r="BQ860" s="352"/>
      <c r="BR860" s="352"/>
      <c r="BS860" s="1"/>
    </row>
    <row r="861" spans="1:7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352"/>
      <c r="BM861" s="352"/>
      <c r="BN861" s="352"/>
      <c r="BO861" s="352"/>
      <c r="BP861" s="352"/>
      <c r="BQ861" s="352"/>
      <c r="BR861" s="352"/>
      <c r="BS861" s="1"/>
    </row>
    <row r="862" spans="1:7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352"/>
      <c r="BM862" s="352"/>
      <c r="BN862" s="352"/>
      <c r="BO862" s="352"/>
      <c r="BP862" s="352"/>
      <c r="BQ862" s="352"/>
      <c r="BR862" s="352"/>
      <c r="BS862" s="1"/>
    </row>
    <row r="863" spans="1:7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352"/>
      <c r="BM863" s="352"/>
      <c r="BN863" s="352"/>
      <c r="BO863" s="352"/>
      <c r="BP863" s="352"/>
      <c r="BQ863" s="352"/>
      <c r="BR863" s="352"/>
      <c r="BS863" s="1"/>
    </row>
    <row r="864" spans="1:7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352"/>
      <c r="BM864" s="352"/>
      <c r="BN864" s="352"/>
      <c r="BO864" s="352"/>
      <c r="BP864" s="352"/>
      <c r="BQ864" s="352"/>
      <c r="BR864" s="352"/>
      <c r="BS864" s="1"/>
    </row>
    <row r="865" spans="1:7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352"/>
      <c r="BM865" s="352"/>
      <c r="BN865" s="352"/>
      <c r="BO865" s="352"/>
      <c r="BP865" s="352"/>
      <c r="BQ865" s="352"/>
      <c r="BR865" s="352"/>
      <c r="BS865" s="1"/>
    </row>
    <row r="866" spans="1:7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352"/>
      <c r="BM866" s="352"/>
      <c r="BN866" s="352"/>
      <c r="BO866" s="352"/>
      <c r="BP866" s="352"/>
      <c r="BQ866" s="352"/>
      <c r="BR866" s="352"/>
      <c r="BS866" s="1"/>
    </row>
    <row r="867" spans="1:7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352"/>
      <c r="BM867" s="352"/>
      <c r="BN867" s="352"/>
      <c r="BO867" s="352"/>
      <c r="BP867" s="352"/>
      <c r="BQ867" s="352"/>
      <c r="BR867" s="352"/>
      <c r="BS867" s="1"/>
    </row>
    <row r="868" spans="1:7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352"/>
      <c r="BM868" s="352"/>
      <c r="BN868" s="352"/>
      <c r="BO868" s="352"/>
      <c r="BP868" s="352"/>
      <c r="BQ868" s="352"/>
      <c r="BR868" s="352"/>
      <c r="BS868" s="1"/>
    </row>
    <row r="869" spans="1:7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352"/>
      <c r="BM869" s="352"/>
      <c r="BN869" s="352"/>
      <c r="BO869" s="352"/>
      <c r="BP869" s="352"/>
      <c r="BQ869" s="352"/>
      <c r="BR869" s="352"/>
      <c r="BS869" s="1"/>
    </row>
    <row r="870" spans="1:7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352"/>
      <c r="BM870" s="352"/>
      <c r="BN870" s="352"/>
      <c r="BO870" s="352"/>
      <c r="BP870" s="352"/>
      <c r="BQ870" s="352"/>
      <c r="BR870" s="352"/>
      <c r="BS870" s="1"/>
    </row>
    <row r="871" spans="1:7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352"/>
      <c r="BM871" s="352"/>
      <c r="BN871" s="352"/>
      <c r="BO871" s="352"/>
      <c r="BP871" s="352"/>
      <c r="BQ871" s="352"/>
      <c r="BR871" s="352"/>
      <c r="BS871" s="1"/>
    </row>
    <row r="872" spans="1:7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352"/>
      <c r="BM872" s="352"/>
      <c r="BN872" s="352"/>
      <c r="BO872" s="352"/>
      <c r="BP872" s="352"/>
      <c r="BQ872" s="352"/>
      <c r="BR872" s="352"/>
      <c r="BS872" s="1"/>
    </row>
    <row r="873" spans="1:7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352"/>
      <c r="BM873" s="352"/>
      <c r="BN873" s="352"/>
      <c r="BO873" s="352"/>
      <c r="BP873" s="352"/>
      <c r="BQ873" s="352"/>
      <c r="BR873" s="352"/>
      <c r="BS873" s="1"/>
    </row>
    <row r="874" spans="1:7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352"/>
      <c r="BM874" s="352"/>
      <c r="BN874" s="352"/>
      <c r="BO874" s="352"/>
      <c r="BP874" s="352"/>
      <c r="BQ874" s="352"/>
      <c r="BR874" s="352"/>
      <c r="BS874" s="1"/>
    </row>
    <row r="875" spans="1:7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352"/>
      <c r="BM875" s="352"/>
      <c r="BN875" s="352"/>
      <c r="BO875" s="352"/>
      <c r="BP875" s="352"/>
      <c r="BQ875" s="352"/>
      <c r="BR875" s="352"/>
      <c r="BS875" s="1"/>
    </row>
    <row r="876" spans="1:7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352"/>
      <c r="BM876" s="352"/>
      <c r="BN876" s="352"/>
      <c r="BO876" s="352"/>
      <c r="BP876" s="352"/>
      <c r="BQ876" s="352"/>
      <c r="BR876" s="352"/>
      <c r="BS876" s="1"/>
    </row>
    <row r="877" spans="1:7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352"/>
      <c r="BM877" s="352"/>
      <c r="BN877" s="352"/>
      <c r="BO877" s="352"/>
      <c r="BP877" s="352"/>
      <c r="BQ877" s="352"/>
      <c r="BR877" s="352"/>
      <c r="BS877" s="1"/>
    </row>
    <row r="878" spans="1:7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352"/>
      <c r="BM878" s="352"/>
      <c r="BN878" s="352"/>
      <c r="BO878" s="352"/>
      <c r="BP878" s="352"/>
      <c r="BQ878" s="352"/>
      <c r="BR878" s="352"/>
      <c r="BS878" s="1"/>
    </row>
    <row r="879" spans="1:7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352"/>
      <c r="BM879" s="352"/>
      <c r="BN879" s="352"/>
      <c r="BO879" s="352"/>
      <c r="BP879" s="352"/>
      <c r="BQ879" s="352"/>
      <c r="BR879" s="352"/>
      <c r="BS879" s="1"/>
    </row>
    <row r="880" spans="1:7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352"/>
      <c r="BM880" s="352"/>
      <c r="BN880" s="352"/>
      <c r="BO880" s="352"/>
      <c r="BP880" s="352"/>
      <c r="BQ880" s="352"/>
      <c r="BR880" s="352"/>
      <c r="BS880" s="1"/>
    </row>
    <row r="881" spans="1:7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352"/>
      <c r="BM881" s="352"/>
      <c r="BN881" s="352"/>
      <c r="BO881" s="352"/>
      <c r="BP881" s="352"/>
      <c r="BQ881" s="352"/>
      <c r="BR881" s="352"/>
      <c r="BS881" s="1"/>
    </row>
    <row r="882" spans="1:7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352"/>
      <c r="BM882" s="352"/>
      <c r="BN882" s="352"/>
      <c r="BO882" s="352"/>
      <c r="BP882" s="352"/>
      <c r="BQ882" s="352"/>
      <c r="BR882" s="352"/>
      <c r="BS882" s="1"/>
    </row>
    <row r="883" spans="1:7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352"/>
      <c r="BM883" s="352"/>
      <c r="BN883" s="352"/>
      <c r="BO883" s="352"/>
      <c r="BP883" s="352"/>
      <c r="BQ883" s="352"/>
      <c r="BR883" s="352"/>
      <c r="BS883" s="1"/>
    </row>
    <row r="884" spans="1:7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352"/>
      <c r="BM884" s="352"/>
      <c r="BN884" s="352"/>
      <c r="BO884" s="352"/>
      <c r="BP884" s="352"/>
      <c r="BQ884" s="352"/>
      <c r="BR884" s="352"/>
      <c r="BS884" s="1"/>
    </row>
    <row r="885" spans="1:7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352"/>
      <c r="BM885" s="352"/>
      <c r="BN885" s="352"/>
      <c r="BO885" s="352"/>
      <c r="BP885" s="352"/>
      <c r="BQ885" s="352"/>
      <c r="BR885" s="352"/>
      <c r="BS885" s="1"/>
    </row>
    <row r="886" spans="1:7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352"/>
      <c r="BM886" s="352"/>
      <c r="BN886" s="352"/>
      <c r="BO886" s="352"/>
      <c r="BP886" s="352"/>
      <c r="BQ886" s="352"/>
      <c r="BR886" s="352"/>
      <c r="BS886" s="1"/>
    </row>
    <row r="887" spans="1:7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352"/>
      <c r="BM887" s="352"/>
      <c r="BN887" s="352"/>
      <c r="BO887" s="352"/>
      <c r="BP887" s="352"/>
      <c r="BQ887" s="352"/>
      <c r="BR887" s="352"/>
      <c r="BS887" s="1"/>
    </row>
    <row r="888" spans="1:7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352"/>
      <c r="BM888" s="352"/>
      <c r="BN888" s="352"/>
      <c r="BO888" s="352"/>
      <c r="BP888" s="352"/>
      <c r="BQ888" s="352"/>
      <c r="BR888" s="352"/>
      <c r="BS888" s="1"/>
    </row>
    <row r="889" spans="1:7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352"/>
      <c r="BM889" s="352"/>
      <c r="BN889" s="352"/>
      <c r="BO889" s="352"/>
      <c r="BP889" s="352"/>
      <c r="BQ889" s="352"/>
      <c r="BR889" s="352"/>
      <c r="BS889" s="1"/>
    </row>
    <row r="890" spans="1:7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352"/>
      <c r="BM890" s="352"/>
      <c r="BN890" s="352"/>
      <c r="BO890" s="352"/>
      <c r="BP890" s="352"/>
      <c r="BQ890" s="352"/>
      <c r="BR890" s="352"/>
      <c r="BS890" s="1"/>
    </row>
    <row r="891" spans="1:7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352"/>
      <c r="BM891" s="352"/>
      <c r="BN891" s="352"/>
      <c r="BO891" s="352"/>
      <c r="BP891" s="352"/>
      <c r="BQ891" s="352"/>
      <c r="BR891" s="352"/>
      <c r="BS891" s="1"/>
    </row>
    <row r="892" spans="1:7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352"/>
      <c r="BM892" s="352"/>
      <c r="BN892" s="352"/>
      <c r="BO892" s="352"/>
      <c r="BP892" s="352"/>
      <c r="BQ892" s="352"/>
      <c r="BR892" s="352"/>
      <c r="BS892" s="1"/>
    </row>
    <row r="893" spans="1:7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352"/>
      <c r="BM893" s="352"/>
      <c r="BN893" s="352"/>
      <c r="BO893" s="352"/>
      <c r="BP893" s="352"/>
      <c r="BQ893" s="352"/>
      <c r="BR893" s="352"/>
      <c r="BS893" s="1"/>
    </row>
    <row r="894" spans="1:7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352"/>
      <c r="BM894" s="352"/>
      <c r="BN894" s="352"/>
      <c r="BO894" s="352"/>
      <c r="BP894" s="352"/>
      <c r="BQ894" s="352"/>
      <c r="BR894" s="352"/>
      <c r="BS894" s="1"/>
    </row>
    <row r="895" spans="1:7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352"/>
      <c r="BM895" s="352"/>
      <c r="BN895" s="352"/>
      <c r="BO895" s="352"/>
      <c r="BP895" s="352"/>
      <c r="BQ895" s="352"/>
      <c r="BR895" s="352"/>
      <c r="BS895" s="1"/>
    </row>
    <row r="896" spans="1:7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352"/>
      <c r="BM896" s="352"/>
      <c r="BN896" s="352"/>
      <c r="BO896" s="352"/>
      <c r="BP896" s="352"/>
      <c r="BQ896" s="352"/>
      <c r="BR896" s="352"/>
      <c r="BS896" s="1"/>
    </row>
    <row r="897" spans="1:7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352"/>
      <c r="BM897" s="352"/>
      <c r="BN897" s="352"/>
      <c r="BO897" s="352"/>
      <c r="BP897" s="352"/>
      <c r="BQ897" s="352"/>
      <c r="BR897" s="352"/>
      <c r="BS897" s="1"/>
    </row>
    <row r="898" spans="1:7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352"/>
      <c r="BM898" s="352"/>
      <c r="BN898" s="352"/>
      <c r="BO898" s="352"/>
      <c r="BP898" s="352"/>
      <c r="BQ898" s="352"/>
      <c r="BR898" s="352"/>
      <c r="BS898" s="1"/>
    </row>
    <row r="899" spans="1:7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352"/>
      <c r="BM899" s="352"/>
      <c r="BN899" s="352"/>
      <c r="BO899" s="352"/>
      <c r="BP899" s="352"/>
      <c r="BQ899" s="352"/>
      <c r="BR899" s="352"/>
      <c r="BS899" s="1"/>
    </row>
    <row r="900" spans="1:7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352"/>
      <c r="BM900" s="352"/>
      <c r="BN900" s="352"/>
      <c r="BO900" s="352"/>
      <c r="BP900" s="352"/>
      <c r="BQ900" s="352"/>
      <c r="BR900" s="352"/>
      <c r="BS900" s="1"/>
    </row>
    <row r="901" spans="1:7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352"/>
      <c r="BM901" s="352"/>
      <c r="BN901" s="352"/>
      <c r="BO901" s="352"/>
      <c r="BP901" s="352"/>
      <c r="BQ901" s="352"/>
      <c r="BR901" s="352"/>
      <c r="BS901" s="1"/>
    </row>
    <row r="902" spans="1:7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352"/>
      <c r="BM902" s="352"/>
      <c r="BN902" s="352"/>
      <c r="BO902" s="352"/>
      <c r="BP902" s="352"/>
      <c r="BQ902" s="352"/>
      <c r="BR902" s="352"/>
      <c r="BS902" s="1"/>
    </row>
    <row r="903" spans="1:7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352"/>
      <c r="BM903" s="352"/>
      <c r="BN903" s="352"/>
      <c r="BO903" s="352"/>
      <c r="BP903" s="352"/>
      <c r="BQ903" s="352"/>
      <c r="BR903" s="352"/>
      <c r="BS903" s="1"/>
    </row>
    <row r="904" spans="1:7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352"/>
      <c r="BM904" s="352"/>
      <c r="BN904" s="352"/>
      <c r="BO904" s="352"/>
      <c r="BP904" s="352"/>
      <c r="BQ904" s="352"/>
      <c r="BR904" s="352"/>
      <c r="BS904" s="1"/>
    </row>
    <row r="905" spans="1:7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352"/>
      <c r="BM905" s="352"/>
      <c r="BN905" s="352"/>
      <c r="BO905" s="352"/>
      <c r="BP905" s="352"/>
      <c r="BQ905" s="352"/>
      <c r="BR905" s="352"/>
      <c r="BS905" s="1"/>
    </row>
    <row r="906" spans="1:7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352"/>
      <c r="BM906" s="352"/>
      <c r="BN906" s="352"/>
      <c r="BO906" s="352"/>
      <c r="BP906" s="352"/>
      <c r="BQ906" s="352"/>
      <c r="BR906" s="352"/>
      <c r="BS906" s="1"/>
    </row>
    <row r="907" spans="1:7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352"/>
      <c r="BM907" s="352"/>
      <c r="BN907" s="352"/>
      <c r="BO907" s="352"/>
      <c r="BP907" s="352"/>
      <c r="BQ907" s="352"/>
      <c r="BR907" s="352"/>
      <c r="BS907" s="1"/>
    </row>
    <row r="908" spans="1:7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352"/>
      <c r="BM908" s="352"/>
      <c r="BN908" s="352"/>
      <c r="BO908" s="352"/>
      <c r="BP908" s="352"/>
      <c r="BQ908" s="352"/>
      <c r="BR908" s="352"/>
      <c r="BS908" s="1"/>
    </row>
    <row r="909" spans="1:7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352"/>
      <c r="BM909" s="352"/>
      <c r="BN909" s="352"/>
      <c r="BO909" s="352"/>
      <c r="BP909" s="352"/>
      <c r="BQ909" s="352"/>
      <c r="BR909" s="352"/>
      <c r="BS909" s="1"/>
    </row>
    <row r="910" spans="1:7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352"/>
      <c r="BM910" s="352"/>
      <c r="BN910" s="352"/>
      <c r="BO910" s="352"/>
      <c r="BP910" s="352"/>
      <c r="BQ910" s="352"/>
      <c r="BR910" s="352"/>
      <c r="BS910" s="1"/>
    </row>
    <row r="911" spans="1:7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352"/>
      <c r="BM911" s="352"/>
      <c r="BN911" s="352"/>
      <c r="BO911" s="352"/>
      <c r="BP911" s="352"/>
      <c r="BQ911" s="352"/>
      <c r="BR911" s="352"/>
      <c r="BS911" s="1"/>
    </row>
    <row r="912" spans="1:7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352"/>
      <c r="BM912" s="352"/>
      <c r="BN912" s="352"/>
      <c r="BO912" s="352"/>
      <c r="BP912" s="352"/>
      <c r="BQ912" s="352"/>
      <c r="BR912" s="352"/>
      <c r="BS912" s="1"/>
    </row>
    <row r="913" spans="1:7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352"/>
      <c r="BM913" s="352"/>
      <c r="BN913" s="352"/>
      <c r="BO913" s="352"/>
      <c r="BP913" s="352"/>
      <c r="BQ913" s="352"/>
      <c r="BR913" s="352"/>
      <c r="BS913" s="1"/>
    </row>
    <row r="914" spans="1:7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352"/>
      <c r="BM914" s="352"/>
      <c r="BN914" s="352"/>
      <c r="BO914" s="352"/>
      <c r="BP914" s="352"/>
      <c r="BQ914" s="352"/>
      <c r="BR914" s="352"/>
      <c r="BS914" s="1"/>
    </row>
    <row r="915" spans="1:7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352"/>
      <c r="BM915" s="352"/>
      <c r="BN915" s="352"/>
      <c r="BO915" s="352"/>
      <c r="BP915" s="352"/>
      <c r="BQ915" s="352"/>
      <c r="BR915" s="352"/>
      <c r="BS915" s="1"/>
    </row>
    <row r="916" spans="1:7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352"/>
      <c r="BM916" s="352"/>
      <c r="BN916" s="352"/>
      <c r="BO916" s="352"/>
      <c r="BP916" s="352"/>
      <c r="BQ916" s="352"/>
      <c r="BR916" s="352"/>
      <c r="BS916" s="1"/>
    </row>
    <row r="917" spans="1:7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352"/>
      <c r="BM917" s="352"/>
      <c r="BN917" s="352"/>
      <c r="BO917" s="352"/>
      <c r="BP917" s="352"/>
      <c r="BQ917" s="352"/>
      <c r="BR917" s="352"/>
      <c r="BS917" s="1"/>
    </row>
    <row r="918" spans="1:7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352"/>
      <c r="BM918" s="352"/>
      <c r="BN918" s="352"/>
      <c r="BO918" s="352"/>
      <c r="BP918" s="352"/>
      <c r="BQ918" s="352"/>
      <c r="BR918" s="352"/>
      <c r="BS918" s="1"/>
    </row>
    <row r="919" spans="1:7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352"/>
      <c r="BM919" s="352"/>
      <c r="BN919" s="352"/>
      <c r="BO919" s="352"/>
      <c r="BP919" s="352"/>
      <c r="BQ919" s="352"/>
      <c r="BR919" s="352"/>
      <c r="BS919" s="1"/>
    </row>
    <row r="920" spans="1:7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352"/>
      <c r="BM920" s="352"/>
      <c r="BN920" s="352"/>
      <c r="BO920" s="352"/>
      <c r="BP920" s="352"/>
      <c r="BQ920" s="352"/>
      <c r="BR920" s="352"/>
      <c r="BS920" s="1"/>
    </row>
    <row r="921" spans="1:7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352"/>
      <c r="BM921" s="352"/>
      <c r="BN921" s="352"/>
      <c r="BO921" s="352"/>
      <c r="BP921" s="352"/>
      <c r="BQ921" s="352"/>
      <c r="BR921" s="352"/>
      <c r="BS921" s="1"/>
    </row>
    <row r="922" spans="1:7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352"/>
      <c r="BM922" s="352"/>
      <c r="BN922" s="352"/>
      <c r="BO922" s="352"/>
      <c r="BP922" s="352"/>
      <c r="BQ922" s="352"/>
      <c r="BR922" s="352"/>
      <c r="BS922" s="1"/>
    </row>
    <row r="923" spans="1:7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352"/>
      <c r="BM923" s="352"/>
      <c r="BN923" s="352"/>
      <c r="BO923" s="352"/>
      <c r="BP923" s="352"/>
      <c r="BQ923" s="352"/>
      <c r="BR923" s="352"/>
      <c r="BS923" s="1"/>
    </row>
    <row r="924" spans="1:7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352"/>
      <c r="BM924" s="352"/>
      <c r="BN924" s="352"/>
      <c r="BO924" s="352"/>
      <c r="BP924" s="352"/>
      <c r="BQ924" s="352"/>
      <c r="BR924" s="352"/>
      <c r="BS924" s="1"/>
    </row>
    <row r="925" spans="1:7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352"/>
      <c r="BM925" s="352"/>
      <c r="BN925" s="352"/>
      <c r="BO925" s="352"/>
      <c r="BP925" s="352"/>
      <c r="BQ925" s="352"/>
      <c r="BR925" s="352"/>
      <c r="BS925" s="1"/>
    </row>
    <row r="926" spans="1:7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352"/>
      <c r="BM926" s="352"/>
      <c r="BN926" s="352"/>
      <c r="BO926" s="352"/>
      <c r="BP926" s="352"/>
      <c r="BQ926" s="352"/>
      <c r="BR926" s="352"/>
      <c r="BS926" s="1"/>
    </row>
    <row r="927" spans="1:7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352"/>
      <c r="BM927" s="352"/>
      <c r="BN927" s="352"/>
      <c r="BO927" s="352"/>
      <c r="BP927" s="352"/>
      <c r="BQ927" s="352"/>
      <c r="BR927" s="352"/>
      <c r="BS927" s="1"/>
    </row>
    <row r="928" spans="1:7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352"/>
      <c r="BM928" s="352"/>
      <c r="BN928" s="352"/>
      <c r="BO928" s="352"/>
      <c r="BP928" s="352"/>
      <c r="BQ928" s="352"/>
      <c r="BR928" s="352"/>
      <c r="BS928" s="1"/>
    </row>
    <row r="929" spans="1:7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352"/>
      <c r="BM929" s="352"/>
      <c r="BN929" s="352"/>
      <c r="BO929" s="352"/>
      <c r="BP929" s="352"/>
      <c r="BQ929" s="352"/>
      <c r="BR929" s="352"/>
      <c r="BS929" s="1"/>
    </row>
    <row r="930" spans="1:7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352"/>
      <c r="BM930" s="352"/>
      <c r="BN930" s="352"/>
      <c r="BO930" s="352"/>
      <c r="BP930" s="352"/>
      <c r="BQ930" s="352"/>
      <c r="BR930" s="352"/>
      <c r="BS930" s="1"/>
    </row>
    <row r="931" spans="1:7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352"/>
      <c r="BM931" s="352"/>
      <c r="BN931" s="352"/>
      <c r="BO931" s="352"/>
      <c r="BP931" s="352"/>
      <c r="BQ931" s="352"/>
      <c r="BR931" s="352"/>
      <c r="BS931" s="1"/>
    </row>
    <row r="932" spans="1:7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352"/>
      <c r="BM932" s="352"/>
      <c r="BN932" s="352"/>
      <c r="BO932" s="352"/>
      <c r="BP932" s="352"/>
      <c r="BQ932" s="352"/>
      <c r="BR932" s="352"/>
      <c r="BS932" s="1"/>
    </row>
    <row r="933" spans="1:7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352"/>
      <c r="BM933" s="352"/>
      <c r="BN933" s="352"/>
      <c r="BO933" s="352"/>
      <c r="BP933" s="352"/>
      <c r="BQ933" s="352"/>
      <c r="BR933" s="352"/>
      <c r="BS933" s="1"/>
    </row>
    <row r="934" spans="1:7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352"/>
      <c r="BM934" s="352"/>
      <c r="BN934" s="352"/>
      <c r="BO934" s="352"/>
      <c r="BP934" s="352"/>
      <c r="BQ934" s="352"/>
      <c r="BR934" s="352"/>
      <c r="BS934" s="1"/>
    </row>
    <row r="935" spans="1:7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352"/>
      <c r="BM935" s="352"/>
      <c r="BN935" s="352"/>
      <c r="BO935" s="352"/>
      <c r="BP935" s="352"/>
      <c r="BQ935" s="352"/>
      <c r="BR935" s="352"/>
      <c r="BS935" s="1"/>
    </row>
    <row r="936" spans="1:7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352"/>
      <c r="BM936" s="352"/>
      <c r="BN936" s="352"/>
      <c r="BO936" s="352"/>
      <c r="BP936" s="352"/>
      <c r="BQ936" s="352"/>
      <c r="BR936" s="352"/>
      <c r="BS936" s="1"/>
    </row>
    <row r="937" spans="1:7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352"/>
      <c r="BM937" s="352"/>
      <c r="BN937" s="352"/>
      <c r="BO937" s="352"/>
      <c r="BP937" s="352"/>
      <c r="BQ937" s="352"/>
      <c r="BR937" s="352"/>
      <c r="BS937" s="1"/>
    </row>
    <row r="938" spans="1:7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352"/>
      <c r="BM938" s="352"/>
      <c r="BN938" s="352"/>
      <c r="BO938" s="352"/>
      <c r="BP938" s="352"/>
      <c r="BQ938" s="352"/>
      <c r="BR938" s="352"/>
      <c r="BS938" s="1"/>
    </row>
    <row r="939" spans="1:7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352"/>
      <c r="BM939" s="352"/>
      <c r="BN939" s="352"/>
      <c r="BO939" s="352"/>
      <c r="BP939" s="352"/>
      <c r="BQ939" s="352"/>
      <c r="BR939" s="352"/>
      <c r="BS939" s="1"/>
    </row>
    <row r="940" spans="1:7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352"/>
      <c r="BM940" s="352"/>
      <c r="BN940" s="352"/>
      <c r="BO940" s="352"/>
      <c r="BP940" s="352"/>
      <c r="BQ940" s="352"/>
      <c r="BR940" s="352"/>
      <c r="BS940" s="1"/>
    </row>
    <row r="941" spans="1:7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352"/>
      <c r="BM941" s="352"/>
      <c r="BN941" s="352"/>
      <c r="BO941" s="352"/>
      <c r="BP941" s="352"/>
      <c r="BQ941" s="352"/>
      <c r="BR941" s="352"/>
      <c r="BS941" s="1"/>
    </row>
    <row r="942" spans="1:7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352"/>
      <c r="BM942" s="352"/>
      <c r="BN942" s="352"/>
      <c r="BO942" s="352"/>
      <c r="BP942" s="352"/>
      <c r="BQ942" s="352"/>
      <c r="BR942" s="352"/>
      <c r="BS942" s="1"/>
    </row>
    <row r="943" spans="1:7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352"/>
      <c r="BM943" s="352"/>
      <c r="BN943" s="352"/>
      <c r="BO943" s="352"/>
      <c r="BP943" s="352"/>
      <c r="BQ943" s="352"/>
      <c r="BR943" s="352"/>
      <c r="BS943" s="1"/>
    </row>
    <row r="944" spans="1:7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352"/>
      <c r="BM944" s="352"/>
      <c r="BN944" s="352"/>
      <c r="BO944" s="352"/>
      <c r="BP944" s="352"/>
      <c r="BQ944" s="352"/>
      <c r="BR944" s="352"/>
      <c r="BS944" s="1"/>
    </row>
    <row r="945" spans="1:7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352"/>
      <c r="BM945" s="352"/>
      <c r="BN945" s="352"/>
      <c r="BO945" s="352"/>
      <c r="BP945" s="352"/>
      <c r="BQ945" s="352"/>
      <c r="BR945" s="352"/>
      <c r="BS945" s="1"/>
    </row>
    <row r="946" spans="1:7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352"/>
      <c r="BM946" s="352"/>
      <c r="BN946" s="352"/>
      <c r="BO946" s="352"/>
      <c r="BP946" s="352"/>
      <c r="BQ946" s="352"/>
      <c r="BR946" s="352"/>
      <c r="BS946" s="1"/>
    </row>
    <row r="947" spans="1:7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352"/>
      <c r="BM947" s="352"/>
      <c r="BN947" s="352"/>
      <c r="BO947" s="352"/>
      <c r="BP947" s="352"/>
      <c r="BQ947" s="352"/>
      <c r="BR947" s="352"/>
      <c r="BS947" s="1"/>
    </row>
    <row r="948" spans="1:7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352"/>
      <c r="BM948" s="352"/>
      <c r="BN948" s="352"/>
      <c r="BO948" s="352"/>
      <c r="BP948" s="352"/>
      <c r="BQ948" s="352"/>
      <c r="BR948" s="352"/>
      <c r="BS948" s="1"/>
    </row>
    <row r="949" spans="1:7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352"/>
      <c r="BM949" s="352"/>
      <c r="BN949" s="352"/>
      <c r="BO949" s="352"/>
      <c r="BP949" s="352"/>
      <c r="BQ949" s="352"/>
      <c r="BR949" s="352"/>
      <c r="BS949" s="1"/>
    </row>
    <row r="950" spans="1:7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352"/>
      <c r="BM950" s="352"/>
      <c r="BN950" s="352"/>
      <c r="BO950" s="352"/>
      <c r="BP950" s="352"/>
      <c r="BQ950" s="352"/>
      <c r="BR950" s="352"/>
      <c r="BS950" s="1"/>
    </row>
    <row r="951" spans="1:7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352"/>
      <c r="BM951" s="352"/>
      <c r="BN951" s="352"/>
      <c r="BO951" s="352"/>
      <c r="BP951" s="352"/>
      <c r="BQ951" s="352"/>
      <c r="BR951" s="352"/>
      <c r="BS951" s="1"/>
    </row>
    <row r="952" spans="1:7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352"/>
      <c r="BM952" s="352"/>
      <c r="BN952" s="352"/>
      <c r="BO952" s="352"/>
      <c r="BP952" s="352"/>
      <c r="BQ952" s="352"/>
      <c r="BR952" s="352"/>
      <c r="BS952" s="1"/>
    </row>
    <row r="953" spans="1:7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352"/>
      <c r="BM953" s="352"/>
      <c r="BN953" s="352"/>
      <c r="BO953" s="352"/>
      <c r="BP953" s="352"/>
      <c r="BQ953" s="352"/>
      <c r="BR953" s="352"/>
      <c r="BS953" s="1"/>
    </row>
    <row r="954" spans="1:7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352"/>
      <c r="BM954" s="352"/>
      <c r="BN954" s="352"/>
      <c r="BO954" s="352"/>
      <c r="BP954" s="352"/>
      <c r="BQ954" s="352"/>
      <c r="BR954" s="352"/>
      <c r="BS954" s="1"/>
    </row>
    <row r="955" spans="1:7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352"/>
      <c r="BM955" s="352"/>
      <c r="BN955" s="352"/>
      <c r="BO955" s="352"/>
      <c r="BP955" s="352"/>
      <c r="BQ955" s="352"/>
      <c r="BR955" s="352"/>
      <c r="BS955" s="1"/>
    </row>
    <row r="956" spans="1:7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352"/>
      <c r="BM956" s="352"/>
      <c r="BN956" s="352"/>
      <c r="BO956" s="352"/>
      <c r="BP956" s="352"/>
      <c r="BQ956" s="352"/>
      <c r="BR956" s="352"/>
      <c r="BS956" s="1"/>
    </row>
    <row r="957" spans="1:7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352"/>
      <c r="BM957" s="352"/>
      <c r="BN957" s="352"/>
      <c r="BO957" s="352"/>
      <c r="BP957" s="352"/>
      <c r="BQ957" s="352"/>
      <c r="BR957" s="352"/>
      <c r="BS957" s="1"/>
    </row>
    <row r="958" spans="1:7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352"/>
      <c r="BM958" s="352"/>
      <c r="BN958" s="352"/>
      <c r="BO958" s="352"/>
      <c r="BP958" s="352"/>
      <c r="BQ958" s="352"/>
      <c r="BR958" s="352"/>
      <c r="BS958" s="1"/>
    </row>
    <row r="959" spans="1:7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352"/>
      <c r="BM959" s="352"/>
      <c r="BN959" s="352"/>
      <c r="BO959" s="352"/>
      <c r="BP959" s="352"/>
      <c r="BQ959" s="352"/>
      <c r="BR959" s="352"/>
      <c r="BS959" s="1"/>
    </row>
    <row r="960" spans="1:7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352"/>
      <c r="BM960" s="352"/>
      <c r="BN960" s="352"/>
      <c r="BO960" s="352"/>
      <c r="BP960" s="352"/>
      <c r="BQ960" s="352"/>
      <c r="BR960" s="352"/>
      <c r="BS960" s="1"/>
    </row>
    <row r="961" spans="1:7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352"/>
      <c r="BM961" s="352"/>
      <c r="BN961" s="352"/>
      <c r="BO961" s="352"/>
      <c r="BP961" s="352"/>
      <c r="BQ961" s="352"/>
      <c r="BR961" s="352"/>
      <c r="BS961" s="1"/>
    </row>
    <row r="962" spans="1:7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352"/>
      <c r="BM962" s="352"/>
      <c r="BN962" s="352"/>
      <c r="BO962" s="352"/>
      <c r="BP962" s="352"/>
      <c r="BQ962" s="352"/>
      <c r="BR962" s="352"/>
      <c r="BS962" s="1"/>
    </row>
    <row r="963" spans="1:7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352"/>
      <c r="BM963" s="352"/>
      <c r="BN963" s="352"/>
      <c r="BO963" s="352"/>
      <c r="BP963" s="352"/>
      <c r="BQ963" s="352"/>
      <c r="BR963" s="352"/>
      <c r="BS963" s="1"/>
    </row>
    <row r="964" spans="1:7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352"/>
      <c r="BM964" s="352"/>
      <c r="BN964" s="352"/>
      <c r="BO964" s="352"/>
      <c r="BP964" s="352"/>
      <c r="BQ964" s="352"/>
      <c r="BR964" s="352"/>
      <c r="BS964" s="1"/>
    </row>
    <row r="965" spans="1:7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352"/>
      <c r="BM965" s="352"/>
      <c r="BN965" s="352"/>
      <c r="BO965" s="352"/>
      <c r="BP965" s="352"/>
      <c r="BQ965" s="352"/>
      <c r="BR965" s="352"/>
      <c r="BS965" s="1"/>
    </row>
    <row r="966" spans="1:7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352"/>
      <c r="BM966" s="352"/>
      <c r="BN966" s="352"/>
      <c r="BO966" s="352"/>
      <c r="BP966" s="352"/>
      <c r="BQ966" s="352"/>
      <c r="BR966" s="352"/>
      <c r="BS966" s="1"/>
    </row>
    <row r="967" spans="1:7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352"/>
      <c r="BM967" s="352"/>
      <c r="BN967" s="352"/>
      <c r="BO967" s="352"/>
      <c r="BP967" s="352"/>
      <c r="BQ967" s="352"/>
      <c r="BR967" s="352"/>
      <c r="BS967" s="1"/>
    </row>
    <row r="968" spans="1:7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352"/>
      <c r="BM968" s="352"/>
      <c r="BN968" s="352"/>
      <c r="BO968" s="352"/>
      <c r="BP968" s="352"/>
      <c r="BQ968" s="352"/>
      <c r="BR968" s="352"/>
      <c r="BS968" s="1"/>
    </row>
    <row r="969" spans="1:7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352"/>
      <c r="BM969" s="352"/>
      <c r="BN969" s="352"/>
      <c r="BO969" s="352"/>
      <c r="BP969" s="352"/>
      <c r="BQ969" s="352"/>
      <c r="BR969" s="352"/>
      <c r="BS969" s="1"/>
    </row>
    <row r="970" spans="1:7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352"/>
      <c r="BM970" s="352"/>
      <c r="BN970" s="352"/>
      <c r="BO970" s="352"/>
      <c r="BP970" s="352"/>
      <c r="BQ970" s="352"/>
      <c r="BR970" s="352"/>
      <c r="BS970" s="1"/>
    </row>
    <row r="971" spans="1:7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352"/>
      <c r="BM971" s="352"/>
      <c r="BN971" s="352"/>
      <c r="BO971" s="352"/>
      <c r="BP971" s="352"/>
      <c r="BQ971" s="352"/>
      <c r="BR971" s="352"/>
      <c r="BS971" s="1"/>
    </row>
    <row r="972" spans="1:7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352"/>
      <c r="BM972" s="352"/>
      <c r="BN972" s="352"/>
      <c r="BO972" s="352"/>
      <c r="BP972" s="352"/>
      <c r="BQ972" s="352"/>
      <c r="BR972" s="352"/>
      <c r="BS972" s="1"/>
    </row>
    <row r="973" spans="1:7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352"/>
      <c r="BM973" s="352"/>
      <c r="BN973" s="352"/>
      <c r="BO973" s="352"/>
      <c r="BP973" s="352"/>
      <c r="BQ973" s="352"/>
      <c r="BR973" s="352"/>
      <c r="BS973" s="1"/>
    </row>
    <row r="974" spans="1:7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352"/>
      <c r="BM974" s="352"/>
      <c r="BN974" s="352"/>
      <c r="BO974" s="352"/>
      <c r="BP974" s="352"/>
      <c r="BQ974" s="352"/>
      <c r="BR974" s="352"/>
      <c r="BS974" s="1"/>
    </row>
    <row r="975" spans="1:7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352"/>
      <c r="BM975" s="352"/>
      <c r="BN975" s="352"/>
      <c r="BO975" s="352"/>
      <c r="BP975" s="352"/>
      <c r="BQ975" s="352"/>
      <c r="BR975" s="352"/>
      <c r="BS975" s="1"/>
    </row>
    <row r="976" spans="1:7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352"/>
      <c r="BM976" s="352"/>
      <c r="BN976" s="352"/>
      <c r="BO976" s="352"/>
      <c r="BP976" s="352"/>
      <c r="BQ976" s="352"/>
      <c r="BR976" s="352"/>
      <c r="BS976" s="1"/>
    </row>
    <row r="977" spans="1:7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352"/>
      <c r="BM977" s="352"/>
      <c r="BN977" s="352"/>
      <c r="BO977" s="352"/>
      <c r="BP977" s="352"/>
      <c r="BQ977" s="352"/>
      <c r="BR977" s="352"/>
      <c r="BS977" s="1"/>
    </row>
    <row r="978" spans="1:7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352"/>
      <c r="BM978" s="352"/>
      <c r="BN978" s="352"/>
      <c r="BO978" s="352"/>
      <c r="BP978" s="352"/>
      <c r="BQ978" s="352"/>
      <c r="BR978" s="352"/>
      <c r="BS978" s="1"/>
    </row>
    <row r="979" spans="1:7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352"/>
      <c r="BM979" s="352"/>
      <c r="BN979" s="352"/>
      <c r="BO979" s="352"/>
      <c r="BP979" s="352"/>
      <c r="BQ979" s="352"/>
      <c r="BR979" s="352"/>
      <c r="BS979" s="1"/>
    </row>
    <row r="980" spans="1:7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352"/>
      <c r="BM980" s="352"/>
      <c r="BN980" s="352"/>
      <c r="BO980" s="352"/>
      <c r="BP980" s="352"/>
      <c r="BQ980" s="352"/>
      <c r="BR980" s="352"/>
      <c r="BS980" s="1"/>
    </row>
    <row r="981" spans="1:7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352"/>
      <c r="BM981" s="352"/>
      <c r="BN981" s="352"/>
      <c r="BO981" s="352"/>
      <c r="BP981" s="352"/>
      <c r="BQ981" s="352"/>
      <c r="BR981" s="352"/>
      <c r="BS981" s="1"/>
    </row>
    <row r="982" spans="1:7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352"/>
      <c r="BM982" s="352"/>
      <c r="BN982" s="352"/>
      <c r="BO982" s="352"/>
      <c r="BP982" s="352"/>
      <c r="BQ982" s="352"/>
      <c r="BR982" s="352"/>
      <c r="BS982" s="1"/>
    </row>
    <row r="983" spans="1:7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352"/>
      <c r="BM983" s="352"/>
      <c r="BN983" s="352"/>
      <c r="BO983" s="352"/>
      <c r="BP983" s="352"/>
      <c r="BQ983" s="352"/>
      <c r="BR983" s="352"/>
      <c r="BS983" s="1"/>
    </row>
    <row r="984" spans="1:7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352"/>
      <c r="BM984" s="352"/>
      <c r="BN984" s="352"/>
      <c r="BO984" s="352"/>
      <c r="BP984" s="352"/>
      <c r="BQ984" s="352"/>
      <c r="BR984" s="352"/>
      <c r="BS984" s="1"/>
    </row>
    <row r="985" spans="1:7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352"/>
      <c r="BM985" s="352"/>
      <c r="BN985" s="352"/>
      <c r="BO985" s="352"/>
      <c r="BP985" s="352"/>
      <c r="BQ985" s="352"/>
      <c r="BR985" s="352"/>
      <c r="BS985" s="1"/>
    </row>
    <row r="986" spans="1:7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352"/>
      <c r="BM986" s="352"/>
      <c r="BN986" s="352"/>
      <c r="BO986" s="352"/>
      <c r="BP986" s="352"/>
      <c r="BQ986" s="352"/>
      <c r="BR986" s="352"/>
      <c r="BS986" s="1"/>
    </row>
    <row r="987" spans="1:7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352"/>
      <c r="BM987" s="352"/>
      <c r="BN987" s="352"/>
      <c r="BO987" s="352"/>
      <c r="BP987" s="352"/>
      <c r="BQ987" s="352"/>
      <c r="BR987" s="352"/>
      <c r="BS987" s="1"/>
    </row>
    <row r="988" spans="1:7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352"/>
      <c r="BM988" s="352"/>
      <c r="BN988" s="352"/>
      <c r="BO988" s="352"/>
      <c r="BP988" s="352"/>
      <c r="BQ988" s="352"/>
      <c r="BR988" s="352"/>
      <c r="BS988" s="1"/>
    </row>
    <row r="989" spans="1:7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352"/>
      <c r="BM989" s="352"/>
      <c r="BN989" s="352"/>
      <c r="BO989" s="352"/>
      <c r="BP989" s="352"/>
      <c r="BQ989" s="352"/>
      <c r="BR989" s="352"/>
      <c r="BS989" s="1"/>
    </row>
    <row r="990" spans="1:7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352"/>
      <c r="BM990" s="352"/>
      <c r="BN990" s="352"/>
      <c r="BO990" s="352"/>
      <c r="BP990" s="352"/>
      <c r="BQ990" s="352"/>
      <c r="BR990" s="352"/>
      <c r="BS990" s="1"/>
    </row>
    <row r="991" spans="1:7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352"/>
      <c r="BM991" s="352"/>
      <c r="BN991" s="352"/>
      <c r="BO991" s="352"/>
      <c r="BP991" s="352"/>
      <c r="BQ991" s="352"/>
      <c r="BR991" s="352"/>
      <c r="BS991" s="1"/>
    </row>
    <row r="992" spans="1:7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352"/>
      <c r="BM992" s="352"/>
      <c r="BN992" s="352"/>
      <c r="BO992" s="352"/>
      <c r="BP992" s="352"/>
      <c r="BQ992" s="352"/>
      <c r="BR992" s="352"/>
      <c r="BS992" s="1"/>
    </row>
    <row r="993" spans="1:7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352"/>
      <c r="BM993" s="352"/>
      <c r="BN993" s="352"/>
      <c r="BO993" s="352"/>
      <c r="BP993" s="352"/>
      <c r="BQ993" s="352"/>
      <c r="BR993" s="352"/>
      <c r="BS993" s="1"/>
    </row>
    <row r="994" spans="1:7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352"/>
      <c r="BM994" s="352"/>
      <c r="BN994" s="352"/>
      <c r="BO994" s="352"/>
      <c r="BP994" s="352"/>
      <c r="BQ994" s="352"/>
      <c r="BR994" s="352"/>
      <c r="BS994" s="1"/>
    </row>
    <row r="995" spans="1:7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352"/>
      <c r="BM995" s="352"/>
      <c r="BN995" s="352"/>
      <c r="BO995" s="352"/>
      <c r="BP995" s="352"/>
      <c r="BQ995" s="352"/>
      <c r="BR995" s="352"/>
      <c r="BS995" s="1"/>
    </row>
    <row r="996" spans="1:7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352"/>
      <c r="BM996" s="352"/>
      <c r="BN996" s="352"/>
      <c r="BO996" s="352"/>
      <c r="BP996" s="352"/>
      <c r="BQ996" s="352"/>
      <c r="BR996" s="352"/>
      <c r="BS996" s="1"/>
    </row>
    <row r="997" spans="1:7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352"/>
      <c r="BM997" s="352"/>
      <c r="BN997" s="352"/>
      <c r="BO997" s="352"/>
      <c r="BP997" s="352"/>
      <c r="BQ997" s="352"/>
      <c r="BR997" s="352"/>
      <c r="BS997" s="1"/>
    </row>
    <row r="998" spans="1:7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352"/>
      <c r="BM998" s="352"/>
      <c r="BN998" s="352"/>
      <c r="BO998" s="352"/>
      <c r="BP998" s="352"/>
      <c r="BQ998" s="352"/>
      <c r="BR998" s="352"/>
      <c r="BS998" s="1"/>
    </row>
    <row r="999" spans="1:7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352"/>
      <c r="BM999" s="352"/>
      <c r="BN999" s="352"/>
      <c r="BO999" s="352"/>
      <c r="BP999" s="352"/>
      <c r="BQ999" s="352"/>
      <c r="BR999" s="352"/>
      <c r="BS999" s="1"/>
    </row>
    <row r="1000" spans="1:7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352"/>
      <c r="BM1000" s="352"/>
      <c r="BN1000" s="352"/>
      <c r="BO1000" s="352"/>
      <c r="BP1000" s="352"/>
      <c r="BQ1000" s="352"/>
      <c r="BR1000" s="352"/>
      <c r="BS1000" s="1"/>
    </row>
  </sheetData>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K1000"/>
  <sheetViews>
    <sheetView showGridLines="0" workbookViewId="0">
      <pane xSplit="2" ySplit="4" topLeftCell="C5" activePane="bottomRight" state="frozen"/>
      <selection pane="topRight" activeCell="C1" sqref="C1"/>
      <selection pane="bottomLeft" activeCell="A5" sqref="A5"/>
      <selection pane="bottomRight" activeCell="C5" sqref="C5"/>
    </sheetView>
  </sheetViews>
  <sheetFormatPr defaultColWidth="14.42578125" defaultRowHeight="15" customHeight="1"/>
  <cols>
    <col min="1" max="1" width="46.42578125" customWidth="1"/>
    <col min="2" max="2" width="14.140625" customWidth="1"/>
    <col min="3" max="45" width="11.42578125" customWidth="1"/>
    <col min="46" max="63" width="9.140625" customWidth="1"/>
  </cols>
  <sheetData>
    <row r="1" spans="1:63">
      <c r="A1" s="338"/>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338"/>
      <c r="AJ1" s="338"/>
      <c r="AK1" s="338"/>
      <c r="AL1" s="338"/>
      <c r="AM1" s="338"/>
      <c r="AN1" s="338"/>
      <c r="AO1" s="338"/>
      <c r="AP1" s="338"/>
      <c r="AQ1" s="338"/>
      <c r="AR1" s="338"/>
      <c r="AS1" s="338"/>
      <c r="AT1" s="338"/>
      <c r="AU1" s="338"/>
      <c r="AV1" s="338"/>
      <c r="AW1" s="338"/>
      <c r="AX1" s="338"/>
      <c r="AY1" s="338"/>
      <c r="AZ1" s="338"/>
      <c r="BA1" s="338"/>
      <c r="BB1" s="338"/>
      <c r="BC1" s="338"/>
      <c r="BD1" s="338"/>
      <c r="BE1" s="338"/>
      <c r="BF1" s="338"/>
      <c r="BG1" s="338"/>
      <c r="BH1" s="338"/>
      <c r="BI1" s="338"/>
      <c r="BJ1" s="338"/>
      <c r="BK1" s="338"/>
    </row>
    <row r="2" spans="1:63" ht="121.5" customHeight="1">
      <c r="A2" s="168" t="s">
        <v>37</v>
      </c>
      <c r="B2" s="106" t="s">
        <v>38</v>
      </c>
      <c r="C2" s="4" t="s">
        <v>198</v>
      </c>
      <c r="D2" s="4" t="s">
        <v>199</v>
      </c>
      <c r="E2" s="4" t="s">
        <v>202</v>
      </c>
      <c r="F2" s="4" t="s">
        <v>203</v>
      </c>
      <c r="G2" s="4" t="s">
        <v>201</v>
      </c>
      <c r="H2" s="4" t="s">
        <v>284</v>
      </c>
      <c r="I2" s="4" t="s">
        <v>205</v>
      </c>
      <c r="J2" s="4" t="s">
        <v>228</v>
      </c>
      <c r="K2" s="4" t="s">
        <v>229</v>
      </c>
      <c r="L2" s="4" t="s">
        <v>246</v>
      </c>
      <c r="M2" s="4" t="s">
        <v>226</v>
      </c>
      <c r="N2" s="4" t="s">
        <v>285</v>
      </c>
      <c r="O2" s="4" t="s">
        <v>286</v>
      </c>
      <c r="P2" s="4" t="s">
        <v>234</v>
      </c>
      <c r="Q2" s="4" t="s">
        <v>241</v>
      </c>
      <c r="R2" s="4" t="s">
        <v>287</v>
      </c>
      <c r="S2" s="4" t="s">
        <v>288</v>
      </c>
      <c r="T2" s="4" t="s">
        <v>289</v>
      </c>
      <c r="U2" s="4" t="s">
        <v>290</v>
      </c>
      <c r="V2" s="4" t="s">
        <v>291</v>
      </c>
      <c r="W2" s="4" t="s">
        <v>292</v>
      </c>
      <c r="X2" s="4" t="s">
        <v>293</v>
      </c>
      <c r="Y2" s="4" t="s">
        <v>294</v>
      </c>
      <c r="Z2" s="4" t="s">
        <v>295</v>
      </c>
      <c r="AA2" s="4" t="s">
        <v>296</v>
      </c>
      <c r="AB2" s="4" t="s">
        <v>297</v>
      </c>
      <c r="AC2" s="4" t="s">
        <v>297</v>
      </c>
      <c r="AD2" s="4" t="s">
        <v>298</v>
      </c>
      <c r="AE2" s="4" t="s">
        <v>299</v>
      </c>
      <c r="AF2" s="4" t="s">
        <v>300</v>
      </c>
      <c r="AG2" s="4" t="s">
        <v>301</v>
      </c>
      <c r="AH2" s="4" t="s">
        <v>247</v>
      </c>
      <c r="AI2" s="4" t="s">
        <v>248</v>
      </c>
      <c r="AJ2" s="4" t="s">
        <v>235</v>
      </c>
      <c r="AK2" s="4" t="s">
        <v>302</v>
      </c>
      <c r="AL2" s="4" t="s">
        <v>303</v>
      </c>
      <c r="AM2" s="4" t="s">
        <v>304</v>
      </c>
      <c r="AN2" s="4" t="s">
        <v>305</v>
      </c>
      <c r="AO2" s="4" t="s">
        <v>257</v>
      </c>
      <c r="AP2" s="4" t="s">
        <v>249</v>
      </c>
      <c r="AQ2" s="4" t="s">
        <v>250</v>
      </c>
      <c r="AR2" s="4" t="s">
        <v>306</v>
      </c>
      <c r="AS2" s="4" t="s">
        <v>260</v>
      </c>
      <c r="AT2" s="4" t="s">
        <v>307</v>
      </c>
      <c r="AU2" s="4" t="s">
        <v>308</v>
      </c>
      <c r="AV2" s="4" t="s">
        <v>309</v>
      </c>
      <c r="AW2" s="4" t="s">
        <v>310</v>
      </c>
      <c r="AX2" s="4" t="s">
        <v>311</v>
      </c>
      <c r="AY2" s="4" t="s">
        <v>268</v>
      </c>
      <c r="AZ2" s="4" t="s">
        <v>269</v>
      </c>
      <c r="BA2" s="4" t="s">
        <v>270</v>
      </c>
      <c r="BB2" s="4" t="s">
        <v>271</v>
      </c>
      <c r="BC2" s="4" t="s">
        <v>312</v>
      </c>
      <c r="BD2" s="4" t="s">
        <v>274</v>
      </c>
      <c r="BE2" s="4" t="s">
        <v>313</v>
      </c>
      <c r="BF2" s="4" t="s">
        <v>314</v>
      </c>
      <c r="BG2" s="4" t="s">
        <v>315</v>
      </c>
      <c r="BH2" s="4" t="s">
        <v>316</v>
      </c>
      <c r="BI2" s="4" t="s">
        <v>317</v>
      </c>
      <c r="BJ2" s="4" t="s">
        <v>318</v>
      </c>
      <c r="BK2" s="4" t="s">
        <v>748</v>
      </c>
    </row>
    <row r="3" spans="1:63" ht="25.5">
      <c r="A3" s="270" t="s">
        <v>320</v>
      </c>
      <c r="B3" s="106"/>
      <c r="C3" s="271" t="s">
        <v>321</v>
      </c>
      <c r="D3" s="271" t="s">
        <v>321</v>
      </c>
      <c r="E3" s="271" t="s">
        <v>322</v>
      </c>
      <c r="F3" s="271" t="s">
        <v>322</v>
      </c>
      <c r="G3" s="271" t="s">
        <v>323</v>
      </c>
      <c r="H3" s="271" t="s">
        <v>324</v>
      </c>
      <c r="I3" s="271" t="s">
        <v>325</v>
      </c>
      <c r="J3" s="271">
        <v>2021</v>
      </c>
      <c r="K3" s="271">
        <v>2021</v>
      </c>
      <c r="L3" s="271">
        <v>2021</v>
      </c>
      <c r="M3" s="271">
        <v>2021</v>
      </c>
      <c r="N3" s="271">
        <v>2021</v>
      </c>
      <c r="O3" s="271">
        <v>2019</v>
      </c>
      <c r="P3" s="271" t="s">
        <v>326</v>
      </c>
      <c r="Q3" s="271" t="s">
        <v>327</v>
      </c>
      <c r="R3" s="271" t="s">
        <v>328</v>
      </c>
      <c r="S3" s="271" t="s">
        <v>329</v>
      </c>
      <c r="T3" s="271" t="s">
        <v>330</v>
      </c>
      <c r="U3" s="271" t="s">
        <v>330</v>
      </c>
      <c r="V3" s="271">
        <v>2020</v>
      </c>
      <c r="W3" s="271">
        <v>2020</v>
      </c>
      <c r="X3" s="271" t="s">
        <v>331</v>
      </c>
      <c r="Y3" s="271" t="s">
        <v>331</v>
      </c>
      <c r="Z3" s="271" t="s">
        <v>332</v>
      </c>
      <c r="AA3" s="271" t="s">
        <v>333</v>
      </c>
      <c r="AB3" s="271">
        <v>2019</v>
      </c>
      <c r="AC3" s="271">
        <v>2020</v>
      </c>
      <c r="AD3" s="271" t="s">
        <v>327</v>
      </c>
      <c r="AE3" s="271">
        <v>2021</v>
      </c>
      <c r="AF3" s="271">
        <v>2021</v>
      </c>
      <c r="AG3" s="271">
        <v>2021</v>
      </c>
      <c r="AH3" s="271" t="s">
        <v>329</v>
      </c>
      <c r="AI3" s="271" t="s">
        <v>329</v>
      </c>
      <c r="AJ3" s="271" t="s">
        <v>327</v>
      </c>
      <c r="AK3" s="271" t="s">
        <v>323</v>
      </c>
      <c r="AL3" s="271" t="s">
        <v>328</v>
      </c>
      <c r="AM3" s="271" t="s">
        <v>328</v>
      </c>
      <c r="AN3" s="271" t="s">
        <v>328</v>
      </c>
      <c r="AO3" s="271" t="s">
        <v>321</v>
      </c>
      <c r="AP3" s="271">
        <v>2021</v>
      </c>
      <c r="AQ3" s="271">
        <v>2021</v>
      </c>
      <c r="AR3" s="271">
        <v>2021</v>
      </c>
      <c r="AS3" s="271">
        <v>2021</v>
      </c>
      <c r="AT3" s="271" t="s">
        <v>328</v>
      </c>
      <c r="AU3" s="271" t="s">
        <v>334</v>
      </c>
      <c r="AV3" s="271" t="s">
        <v>329</v>
      </c>
      <c r="AW3" s="271" t="s">
        <v>335</v>
      </c>
      <c r="AX3" s="271" t="s">
        <v>335</v>
      </c>
      <c r="AY3" s="271" t="s">
        <v>327</v>
      </c>
      <c r="AZ3" s="271" t="s">
        <v>327</v>
      </c>
      <c r="BA3" s="271" t="s">
        <v>327</v>
      </c>
      <c r="BB3" s="271" t="s">
        <v>327</v>
      </c>
      <c r="BC3" s="271" t="s">
        <v>328</v>
      </c>
      <c r="BD3" s="271" t="s">
        <v>329</v>
      </c>
      <c r="BE3" s="271" t="s">
        <v>321</v>
      </c>
      <c r="BF3" s="271" t="s">
        <v>327</v>
      </c>
      <c r="BG3" s="271">
        <v>2022</v>
      </c>
      <c r="BH3" s="271">
        <v>2019</v>
      </c>
      <c r="BI3" s="339">
        <v>2020</v>
      </c>
      <c r="BJ3" s="339" t="s">
        <v>706</v>
      </c>
      <c r="BK3" s="339">
        <v>2015</v>
      </c>
    </row>
    <row r="4" spans="1:63" ht="38.25">
      <c r="A4" s="272" t="s">
        <v>708</v>
      </c>
      <c r="B4" s="106"/>
      <c r="C4" s="271" t="s">
        <v>709</v>
      </c>
      <c r="D4" s="271" t="s">
        <v>709</v>
      </c>
      <c r="E4" s="271" t="s">
        <v>710</v>
      </c>
      <c r="F4" s="271" t="s">
        <v>710</v>
      </c>
      <c r="G4" s="271" t="s">
        <v>709</v>
      </c>
      <c r="H4" s="271" t="s">
        <v>340</v>
      </c>
      <c r="I4" s="271" t="s">
        <v>709</v>
      </c>
      <c r="J4" s="271" t="s">
        <v>345</v>
      </c>
      <c r="K4" s="271" t="s">
        <v>345</v>
      </c>
      <c r="L4" s="271" t="s">
        <v>345</v>
      </c>
      <c r="M4" s="271" t="s">
        <v>340</v>
      </c>
      <c r="N4" s="271" t="s">
        <v>340</v>
      </c>
      <c r="O4" s="271" t="s">
        <v>345</v>
      </c>
      <c r="P4" s="271" t="s">
        <v>345</v>
      </c>
      <c r="Q4" s="271" t="s">
        <v>342</v>
      </c>
      <c r="R4" s="271" t="s">
        <v>343</v>
      </c>
      <c r="S4" s="271" t="s">
        <v>344</v>
      </c>
      <c r="T4" s="271" t="s">
        <v>340</v>
      </c>
      <c r="U4" s="271" t="s">
        <v>340</v>
      </c>
      <c r="V4" s="271" t="s">
        <v>340</v>
      </c>
      <c r="W4" s="271" t="s">
        <v>340</v>
      </c>
      <c r="X4" s="271" t="s">
        <v>340</v>
      </c>
      <c r="Y4" s="271" t="s">
        <v>340</v>
      </c>
      <c r="Z4" s="271" t="s">
        <v>345</v>
      </c>
      <c r="AA4" s="271" t="s">
        <v>346</v>
      </c>
      <c r="AB4" s="271" t="s">
        <v>711</v>
      </c>
      <c r="AC4" s="271" t="s">
        <v>711</v>
      </c>
      <c r="AD4" s="271" t="s">
        <v>348</v>
      </c>
      <c r="AE4" s="271" t="s">
        <v>340</v>
      </c>
      <c r="AF4" s="271" t="s">
        <v>340</v>
      </c>
      <c r="AG4" s="271" t="s">
        <v>340</v>
      </c>
      <c r="AH4" s="271" t="s">
        <v>340</v>
      </c>
      <c r="AI4" s="271" t="s">
        <v>349</v>
      </c>
      <c r="AJ4" s="271" t="s">
        <v>350</v>
      </c>
      <c r="AK4" s="271" t="s">
        <v>340</v>
      </c>
      <c r="AL4" s="271" t="s">
        <v>710</v>
      </c>
      <c r="AM4" s="271" t="s">
        <v>345</v>
      </c>
      <c r="AN4" s="271" t="s">
        <v>340</v>
      </c>
      <c r="AO4" s="271" t="s">
        <v>340</v>
      </c>
      <c r="AP4" s="271" t="s">
        <v>340</v>
      </c>
      <c r="AQ4" s="271" t="s">
        <v>340</v>
      </c>
      <c r="AR4" s="271" t="s">
        <v>340</v>
      </c>
      <c r="AS4" s="271" t="s">
        <v>345</v>
      </c>
      <c r="AT4" s="339" t="s">
        <v>712</v>
      </c>
      <c r="AU4" s="339" t="s">
        <v>340</v>
      </c>
      <c r="AV4" s="339" t="s">
        <v>710</v>
      </c>
      <c r="AW4" s="271" t="s">
        <v>709</v>
      </c>
      <c r="AX4" s="271" t="s">
        <v>709</v>
      </c>
      <c r="AY4" s="339" t="s">
        <v>340</v>
      </c>
      <c r="AZ4" s="339" t="s">
        <v>340</v>
      </c>
      <c r="BA4" s="339" t="s">
        <v>340</v>
      </c>
      <c r="BB4" s="339" t="s">
        <v>340</v>
      </c>
      <c r="BC4" s="339" t="s">
        <v>340</v>
      </c>
      <c r="BD4" s="339" t="s">
        <v>352</v>
      </c>
      <c r="BE4" s="339" t="s">
        <v>340</v>
      </c>
      <c r="BF4" s="339" t="s">
        <v>340</v>
      </c>
      <c r="BG4" s="339" t="s">
        <v>353</v>
      </c>
      <c r="BH4" s="339" t="s">
        <v>713</v>
      </c>
      <c r="BI4" s="339" t="s">
        <v>355</v>
      </c>
      <c r="BJ4" s="339" t="s">
        <v>710</v>
      </c>
      <c r="BK4" s="339" t="s">
        <v>710</v>
      </c>
    </row>
    <row r="5" spans="1:63">
      <c r="A5" s="168" t="s">
        <v>107</v>
      </c>
      <c r="B5" s="106" t="s">
        <v>108</v>
      </c>
      <c r="C5" s="367"/>
      <c r="D5" s="367"/>
      <c r="E5" s="367"/>
      <c r="F5" s="367"/>
      <c r="G5" s="367"/>
      <c r="H5" s="367"/>
      <c r="I5" s="367"/>
      <c r="J5" s="367"/>
      <c r="K5" s="367"/>
      <c r="L5" s="367"/>
      <c r="M5" s="367"/>
      <c r="N5" s="367"/>
      <c r="O5" s="367"/>
      <c r="P5" s="367"/>
      <c r="Q5" s="367"/>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1"/>
      <c r="AU5" s="1"/>
      <c r="AV5" s="1"/>
      <c r="AW5" s="1"/>
      <c r="AX5" s="1"/>
      <c r="AY5" s="1"/>
      <c r="AZ5" s="1"/>
      <c r="BA5" s="1"/>
      <c r="BB5" s="1"/>
      <c r="BC5" s="1"/>
      <c r="BD5" s="1"/>
      <c r="BE5" s="1"/>
      <c r="BF5" s="1"/>
      <c r="BG5" s="1"/>
      <c r="BH5" s="1"/>
      <c r="BI5" s="1"/>
      <c r="BJ5" s="1"/>
      <c r="BK5" s="1"/>
    </row>
    <row r="6" spans="1:63">
      <c r="A6" s="168" t="s">
        <v>93</v>
      </c>
      <c r="B6" s="106" t="s">
        <v>94</v>
      </c>
      <c r="C6" s="367"/>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1"/>
      <c r="AU6" s="1"/>
      <c r="AV6" s="1"/>
      <c r="AW6" s="1"/>
      <c r="AX6" s="1"/>
      <c r="AY6" s="1"/>
      <c r="AZ6" s="1"/>
      <c r="BA6" s="1"/>
      <c r="BB6" s="1"/>
      <c r="BC6" s="1"/>
      <c r="BD6" s="1"/>
      <c r="BE6" s="1"/>
      <c r="BF6" s="1"/>
      <c r="BG6" s="1"/>
      <c r="BH6" s="1"/>
      <c r="BI6" s="1"/>
      <c r="BJ6" s="1"/>
      <c r="BK6" s="1"/>
    </row>
    <row r="7" spans="1:63">
      <c r="A7" s="168" t="s">
        <v>85</v>
      </c>
      <c r="B7" s="106" t="s">
        <v>86</v>
      </c>
      <c r="C7" s="367"/>
      <c r="D7" s="367"/>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c r="AT7" s="1"/>
      <c r="AU7" s="1"/>
      <c r="AV7" s="1"/>
      <c r="AW7" s="1"/>
      <c r="AX7" s="1"/>
      <c r="AY7" s="1"/>
      <c r="AZ7" s="1"/>
      <c r="BA7" s="1"/>
      <c r="BB7" s="1"/>
      <c r="BC7" s="1"/>
      <c r="BD7" s="1"/>
      <c r="BE7" s="1"/>
      <c r="BF7" s="1"/>
      <c r="BG7" s="1"/>
      <c r="BH7" s="1"/>
      <c r="BI7" s="1"/>
      <c r="BJ7" s="1"/>
      <c r="BK7" s="1"/>
    </row>
    <row r="8" spans="1:63">
      <c r="A8" s="168" t="s">
        <v>115</v>
      </c>
      <c r="B8" s="106" t="s">
        <v>116</v>
      </c>
      <c r="C8" s="367"/>
      <c r="D8" s="367"/>
      <c r="E8" s="367"/>
      <c r="F8" s="367"/>
      <c r="G8" s="367"/>
      <c r="H8" s="367"/>
      <c r="I8" s="367"/>
      <c r="J8" s="367"/>
      <c r="K8" s="367"/>
      <c r="L8" s="367"/>
      <c r="M8" s="367"/>
      <c r="N8" s="367"/>
      <c r="O8" s="367" t="s">
        <v>749</v>
      </c>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1"/>
      <c r="AU8" s="1"/>
      <c r="AV8" s="1"/>
      <c r="AW8" s="1"/>
      <c r="AX8" s="1"/>
      <c r="AY8" s="1"/>
      <c r="AZ8" s="1"/>
      <c r="BA8" s="1"/>
      <c r="BB8" s="1"/>
      <c r="BC8" s="1"/>
      <c r="BD8" s="1"/>
      <c r="BE8" s="1"/>
      <c r="BF8" s="1"/>
      <c r="BG8" s="1"/>
      <c r="BH8" s="1"/>
      <c r="BI8" s="1"/>
      <c r="BJ8" s="1"/>
      <c r="BK8" s="1"/>
    </row>
    <row r="9" spans="1:63">
      <c r="A9" s="168" t="s">
        <v>117</v>
      </c>
      <c r="B9" s="106" t="s">
        <v>118</v>
      </c>
      <c r="C9" s="367"/>
      <c r="D9" s="367"/>
      <c r="E9" s="367"/>
      <c r="F9" s="367"/>
      <c r="G9" s="367"/>
      <c r="H9" s="367" t="s">
        <v>750</v>
      </c>
      <c r="I9" s="367"/>
      <c r="J9" s="367"/>
      <c r="K9" s="367"/>
      <c r="L9" s="367"/>
      <c r="M9" s="367"/>
      <c r="N9" s="367"/>
      <c r="O9" s="367" t="s">
        <v>750</v>
      </c>
      <c r="P9" s="367"/>
      <c r="Q9" s="367"/>
      <c r="R9" s="367"/>
      <c r="S9" s="367"/>
      <c r="T9" s="367"/>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c r="AT9" s="1"/>
      <c r="AU9" s="1"/>
      <c r="AV9" s="1"/>
      <c r="AW9" s="1"/>
      <c r="AX9" s="1"/>
      <c r="AY9" s="1"/>
      <c r="AZ9" s="1"/>
      <c r="BA9" s="1"/>
      <c r="BB9" s="1"/>
      <c r="BC9" s="1"/>
      <c r="BD9" s="1"/>
      <c r="BE9" s="1"/>
      <c r="BF9" s="1"/>
      <c r="BG9" s="1"/>
      <c r="BH9" s="1"/>
      <c r="BI9" s="1"/>
      <c r="BJ9" s="1"/>
      <c r="BK9" s="1"/>
    </row>
    <row r="10" spans="1:63">
      <c r="A10" s="168" t="s">
        <v>95</v>
      </c>
      <c r="B10" s="106" t="s">
        <v>96</v>
      </c>
      <c r="C10" s="367"/>
      <c r="D10" s="367"/>
      <c r="E10" s="367"/>
      <c r="F10" s="367"/>
      <c r="G10" s="367"/>
      <c r="H10" s="367"/>
      <c r="I10" s="367"/>
      <c r="J10" s="367"/>
      <c r="K10" s="367"/>
      <c r="L10" s="367"/>
      <c r="M10" s="367"/>
      <c r="N10" s="367"/>
      <c r="O10" s="367" t="s">
        <v>751</v>
      </c>
      <c r="P10" s="367"/>
      <c r="Q10" s="367"/>
      <c r="R10" s="367"/>
      <c r="S10" s="367"/>
      <c r="T10" s="367"/>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c r="AT10" s="1"/>
      <c r="AU10" s="1"/>
      <c r="AV10" s="1"/>
      <c r="AW10" s="1"/>
      <c r="AX10" s="1"/>
      <c r="AY10" s="1"/>
      <c r="AZ10" s="1"/>
      <c r="BA10" s="1"/>
      <c r="BB10" s="1"/>
      <c r="BC10" s="1"/>
      <c r="BD10" s="1"/>
      <c r="BE10" s="1"/>
      <c r="BF10" s="1"/>
      <c r="BG10" s="1"/>
      <c r="BH10" s="1"/>
      <c r="BI10" s="1"/>
      <c r="BJ10" s="1"/>
      <c r="BK10" s="1"/>
    </row>
    <row r="11" spans="1:63">
      <c r="A11" s="168" t="s">
        <v>97</v>
      </c>
      <c r="B11" s="106" t="s">
        <v>98</v>
      </c>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c r="AT11" s="1"/>
      <c r="AU11" s="1"/>
      <c r="AV11" s="1"/>
      <c r="AW11" s="1"/>
      <c r="AX11" s="1"/>
      <c r="AY11" s="1"/>
      <c r="AZ11" s="1"/>
      <c r="BA11" s="1"/>
      <c r="BB11" s="1"/>
      <c r="BC11" s="1"/>
      <c r="BD11" s="1"/>
      <c r="BE11" s="1"/>
      <c r="BF11" s="1"/>
      <c r="BG11" s="1"/>
      <c r="BH11" s="1"/>
      <c r="BI11" s="1"/>
      <c r="BJ11" s="1"/>
      <c r="BK11" s="1"/>
    </row>
    <row r="12" spans="1:63">
      <c r="A12" s="168" t="s">
        <v>109</v>
      </c>
      <c r="B12" s="106" t="s">
        <v>110</v>
      </c>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1"/>
      <c r="AU12" s="1"/>
      <c r="AV12" s="1"/>
      <c r="AW12" s="1"/>
      <c r="AX12" s="1"/>
      <c r="AY12" s="1"/>
      <c r="AZ12" s="1"/>
      <c r="BA12" s="1"/>
      <c r="BB12" s="1"/>
      <c r="BC12" s="1"/>
      <c r="BD12" s="1"/>
      <c r="BE12" s="1"/>
      <c r="BF12" s="1"/>
      <c r="BG12" s="1"/>
      <c r="BH12" s="1"/>
      <c r="BI12" s="1"/>
      <c r="BJ12" s="1"/>
      <c r="BK12" s="1"/>
    </row>
    <row r="13" spans="1:63">
      <c r="A13" s="168" t="s">
        <v>89</v>
      </c>
      <c r="B13" s="106" t="s">
        <v>90</v>
      </c>
      <c r="C13" s="367"/>
      <c r="D13" s="367"/>
      <c r="E13" s="367"/>
      <c r="F13" s="367"/>
      <c r="G13" s="367"/>
      <c r="H13" s="367"/>
      <c r="I13" s="367"/>
      <c r="J13" s="367"/>
      <c r="K13" s="367"/>
      <c r="L13" s="367"/>
      <c r="M13" s="367"/>
      <c r="N13" s="367"/>
      <c r="O13" s="367" t="s">
        <v>750</v>
      </c>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c r="AT13" s="1"/>
      <c r="AU13" s="1"/>
      <c r="AV13" s="1"/>
      <c r="AW13" s="1"/>
      <c r="AX13" s="1"/>
      <c r="AY13" s="1"/>
      <c r="AZ13" s="1"/>
      <c r="BA13" s="1"/>
      <c r="BB13" s="1"/>
      <c r="BC13" s="1"/>
      <c r="BD13" s="1"/>
      <c r="BE13" s="1"/>
      <c r="BF13" s="1"/>
      <c r="BG13" s="1"/>
      <c r="BH13" s="1"/>
      <c r="BI13" s="1"/>
      <c r="BJ13" s="1"/>
      <c r="BK13" s="1"/>
    </row>
    <row r="14" spans="1:63">
      <c r="A14" s="168" t="s">
        <v>87</v>
      </c>
      <c r="B14" s="106" t="s">
        <v>88</v>
      </c>
      <c r="C14" s="367"/>
      <c r="D14" s="367"/>
      <c r="E14" s="367"/>
      <c r="F14" s="367"/>
      <c r="G14" s="367"/>
      <c r="H14" s="367"/>
      <c r="I14" s="367"/>
      <c r="J14" s="367"/>
      <c r="K14" s="367"/>
      <c r="L14" s="367"/>
      <c r="M14" s="367"/>
      <c r="N14" s="367"/>
      <c r="O14" s="367" t="s">
        <v>749</v>
      </c>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c r="AT14" s="1"/>
      <c r="AU14" s="1"/>
      <c r="AV14" s="1"/>
      <c r="AW14" s="1"/>
      <c r="AX14" s="1"/>
      <c r="AY14" s="1"/>
      <c r="AZ14" s="1"/>
      <c r="BA14" s="1"/>
      <c r="BB14" s="1"/>
      <c r="BC14" s="1"/>
      <c r="BD14" s="1"/>
      <c r="BE14" s="1"/>
      <c r="BF14" s="1"/>
      <c r="BG14" s="1"/>
      <c r="BH14" s="1"/>
      <c r="BI14" s="1"/>
      <c r="BJ14" s="1"/>
      <c r="BK14" s="1"/>
    </row>
    <row r="15" spans="1:63">
      <c r="A15" s="168" t="s">
        <v>99</v>
      </c>
      <c r="B15" s="106" t="s">
        <v>100</v>
      </c>
      <c r="C15" s="367"/>
      <c r="D15" s="367"/>
      <c r="E15" s="367"/>
      <c r="F15" s="367"/>
      <c r="G15" s="367"/>
      <c r="H15" s="367"/>
      <c r="I15" s="367"/>
      <c r="J15" s="367"/>
      <c r="K15" s="367"/>
      <c r="L15" s="367"/>
      <c r="M15" s="367"/>
      <c r="N15" s="367"/>
      <c r="O15" s="367" t="s">
        <v>751</v>
      </c>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1"/>
      <c r="AU15" s="1"/>
      <c r="AV15" s="1"/>
      <c r="AW15" s="1"/>
      <c r="AX15" s="1"/>
      <c r="AY15" s="1"/>
      <c r="AZ15" s="1"/>
      <c r="BA15" s="1"/>
      <c r="BB15" s="1"/>
      <c r="BC15" s="1"/>
      <c r="BD15" s="1"/>
      <c r="BE15" s="1"/>
      <c r="BF15" s="1"/>
      <c r="BG15" s="1"/>
      <c r="BH15" s="1"/>
      <c r="BI15" s="1"/>
      <c r="BJ15" s="1"/>
      <c r="BK15" s="1"/>
    </row>
    <row r="16" spans="1:63">
      <c r="A16" s="168" t="s">
        <v>101</v>
      </c>
      <c r="B16" s="106" t="s">
        <v>102</v>
      </c>
      <c r="C16" s="367"/>
      <c r="D16" s="367"/>
      <c r="E16" s="367"/>
      <c r="F16" s="367"/>
      <c r="G16" s="367"/>
      <c r="H16" s="367"/>
      <c r="I16" s="367"/>
      <c r="J16" s="367"/>
      <c r="K16" s="367"/>
      <c r="L16" s="367"/>
      <c r="M16" s="367"/>
      <c r="N16" s="367"/>
      <c r="O16" s="367" t="s">
        <v>750</v>
      </c>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1"/>
      <c r="AU16" s="1"/>
      <c r="AV16" s="1"/>
      <c r="AW16" s="1"/>
      <c r="AX16" s="1"/>
      <c r="AY16" s="1"/>
      <c r="AZ16" s="1"/>
      <c r="BA16" s="1"/>
      <c r="BB16" s="1"/>
      <c r="BC16" s="1"/>
      <c r="BD16" s="1"/>
      <c r="BE16" s="1"/>
      <c r="BF16" s="1"/>
      <c r="BG16" s="1"/>
      <c r="BH16" s="1"/>
      <c r="BI16" s="1"/>
      <c r="BJ16" s="1"/>
      <c r="BK16" s="1"/>
    </row>
    <row r="17" spans="1:63">
      <c r="A17" s="168" t="s">
        <v>752</v>
      </c>
      <c r="B17" s="106" t="s">
        <v>118</v>
      </c>
      <c r="C17" s="367"/>
      <c r="D17" s="367"/>
      <c r="E17" s="367"/>
      <c r="F17" s="367"/>
      <c r="G17" s="367"/>
      <c r="H17" s="367" t="s">
        <v>750</v>
      </c>
      <c r="I17" s="367"/>
      <c r="J17" s="367"/>
      <c r="K17" s="367"/>
      <c r="L17" s="367"/>
      <c r="M17" s="367"/>
      <c r="N17" s="367"/>
      <c r="O17" s="367" t="s">
        <v>750</v>
      </c>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1"/>
      <c r="AU17" s="1"/>
      <c r="AV17" s="1"/>
      <c r="AW17" s="1"/>
      <c r="AX17" s="1"/>
      <c r="AY17" s="1"/>
      <c r="AZ17" s="1"/>
      <c r="BA17" s="1"/>
      <c r="BB17" s="1"/>
      <c r="BC17" s="1"/>
      <c r="BD17" s="1"/>
      <c r="BE17" s="1"/>
      <c r="BF17" s="1"/>
      <c r="BG17" s="1"/>
      <c r="BH17" s="1"/>
      <c r="BI17" s="1"/>
      <c r="BJ17" s="1"/>
      <c r="BK17" s="1"/>
    </row>
    <row r="18" spans="1:63">
      <c r="A18" s="168" t="s">
        <v>113</v>
      </c>
      <c r="B18" s="106" t="s">
        <v>114</v>
      </c>
      <c r="C18" s="367"/>
      <c r="D18" s="367"/>
      <c r="E18" s="367"/>
      <c r="F18" s="367"/>
      <c r="G18" s="367"/>
      <c r="H18" s="367"/>
      <c r="I18" s="367"/>
      <c r="J18" s="367"/>
      <c r="K18" s="367"/>
      <c r="L18" s="367"/>
      <c r="M18" s="367"/>
      <c r="N18" s="367"/>
      <c r="O18" s="367" t="s">
        <v>750</v>
      </c>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1"/>
      <c r="AU18" s="1"/>
      <c r="AV18" s="1"/>
      <c r="AW18" s="1"/>
      <c r="AX18" s="1"/>
      <c r="AY18" s="1"/>
      <c r="AZ18" s="1"/>
      <c r="BA18" s="1"/>
      <c r="BB18" s="1"/>
      <c r="BC18" s="1"/>
      <c r="BD18" s="1"/>
      <c r="BE18" s="1"/>
      <c r="BF18" s="1"/>
      <c r="BG18" s="1"/>
      <c r="BH18" s="1"/>
      <c r="BI18" s="1"/>
      <c r="BJ18" s="1"/>
      <c r="BK18" s="1"/>
    </row>
    <row r="19" spans="1:63">
      <c r="A19" s="168" t="s">
        <v>111</v>
      </c>
      <c r="B19" s="106" t="s">
        <v>112</v>
      </c>
      <c r="C19" s="367"/>
      <c r="D19" s="367"/>
      <c r="E19" s="367"/>
      <c r="F19" s="367"/>
      <c r="G19" s="367"/>
      <c r="H19" s="367" t="s">
        <v>753</v>
      </c>
      <c r="I19" s="367"/>
      <c r="J19" s="367"/>
      <c r="K19" s="367"/>
      <c r="L19" s="367"/>
      <c r="M19" s="367"/>
      <c r="N19" s="367"/>
      <c r="O19" s="367" t="s">
        <v>749</v>
      </c>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1"/>
      <c r="AU19" s="1"/>
      <c r="AV19" s="1"/>
      <c r="AW19" s="1"/>
      <c r="AX19" s="1"/>
      <c r="AY19" s="1"/>
      <c r="AZ19" s="1"/>
      <c r="BA19" s="1"/>
      <c r="BB19" s="1"/>
      <c r="BC19" s="1"/>
      <c r="BD19" s="1"/>
      <c r="BE19" s="1"/>
      <c r="BF19" s="1"/>
      <c r="BG19" s="1"/>
      <c r="BH19" s="1"/>
      <c r="BI19" s="1"/>
      <c r="BJ19" s="1"/>
      <c r="BK19" s="1"/>
    </row>
    <row r="20" spans="1:63">
      <c r="A20" s="168" t="s">
        <v>91</v>
      </c>
      <c r="B20" s="106" t="s">
        <v>92</v>
      </c>
      <c r="C20" s="367"/>
      <c r="D20" s="367"/>
      <c r="E20" s="367"/>
      <c r="F20" s="367"/>
      <c r="G20" s="367"/>
      <c r="H20" s="367"/>
      <c r="I20" s="367"/>
      <c r="J20" s="367"/>
      <c r="K20" s="367"/>
      <c r="L20" s="367"/>
      <c r="M20" s="367"/>
      <c r="N20" s="367"/>
      <c r="O20" s="367" t="s">
        <v>749</v>
      </c>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1"/>
      <c r="AU20" s="1"/>
      <c r="AV20" s="1"/>
      <c r="AW20" s="1"/>
      <c r="AX20" s="1"/>
      <c r="AY20" s="1"/>
      <c r="AZ20" s="1"/>
      <c r="BA20" s="1"/>
      <c r="BB20" s="1"/>
      <c r="BC20" s="1"/>
      <c r="BD20" s="1"/>
      <c r="BE20" s="1"/>
      <c r="BF20" s="1"/>
      <c r="BG20" s="1"/>
      <c r="BH20" s="1"/>
      <c r="BI20" s="1"/>
      <c r="BJ20" s="1"/>
      <c r="BK20" s="1"/>
    </row>
    <row r="21" spans="1:63" ht="15.75" customHeight="1">
      <c r="A21" s="168" t="s">
        <v>103</v>
      </c>
      <c r="B21" s="106" t="s">
        <v>104</v>
      </c>
      <c r="C21" s="367"/>
      <c r="D21" s="367"/>
      <c r="E21" s="367"/>
      <c r="F21" s="367"/>
      <c r="G21" s="367"/>
      <c r="H21" s="367"/>
      <c r="I21" s="367"/>
      <c r="J21" s="367"/>
      <c r="K21" s="367"/>
      <c r="L21" s="367"/>
      <c r="M21" s="367"/>
      <c r="N21" s="367"/>
      <c r="O21" s="367" t="s">
        <v>751</v>
      </c>
      <c r="P21" s="367"/>
      <c r="Q21" s="367"/>
      <c r="R21" s="367"/>
      <c r="S21" s="367"/>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1"/>
      <c r="AU21" s="1"/>
      <c r="AV21" s="1"/>
      <c r="AW21" s="1"/>
      <c r="AX21" s="1"/>
      <c r="AY21" s="1"/>
      <c r="AZ21" s="1"/>
      <c r="BA21" s="1"/>
      <c r="BB21" s="1"/>
      <c r="BC21" s="1"/>
      <c r="BD21" s="1"/>
      <c r="BE21" s="1"/>
      <c r="BF21" s="1"/>
      <c r="BG21" s="1"/>
      <c r="BH21" s="1"/>
      <c r="BI21" s="1"/>
      <c r="BJ21" s="1"/>
      <c r="BK21" s="1"/>
    </row>
    <row r="22" spans="1:63" ht="15.75" customHeight="1">
      <c r="A22" s="170" t="s">
        <v>105</v>
      </c>
      <c r="B22" s="292" t="s">
        <v>106</v>
      </c>
      <c r="C22" s="367"/>
      <c r="D22" s="367"/>
      <c r="E22" s="367"/>
      <c r="F22" s="367"/>
      <c r="G22" s="367"/>
      <c r="H22" s="367"/>
      <c r="I22" s="367"/>
      <c r="J22" s="367"/>
      <c r="K22" s="367"/>
      <c r="L22" s="367"/>
      <c r="M22" s="367"/>
      <c r="N22" s="367"/>
      <c r="O22" s="367" t="s">
        <v>749</v>
      </c>
      <c r="P22" s="367"/>
      <c r="Q22" s="367"/>
      <c r="R22" s="367"/>
      <c r="S22" s="367"/>
      <c r="T22" s="367"/>
      <c r="U22" s="367"/>
      <c r="V22" s="367"/>
      <c r="W22" s="367"/>
      <c r="X22" s="367"/>
      <c r="Y22" s="367"/>
      <c r="Z22" s="367"/>
      <c r="AA22" s="367"/>
      <c r="AB22" s="367"/>
      <c r="AC22" s="367"/>
      <c r="AD22" s="367"/>
      <c r="AE22" s="367"/>
      <c r="AF22" s="367"/>
      <c r="AG22" s="367"/>
      <c r="AH22" s="367"/>
      <c r="AI22" s="367"/>
      <c r="AJ22" s="367"/>
      <c r="AK22" s="367"/>
      <c r="AL22" s="367"/>
      <c r="AM22" s="367"/>
      <c r="AN22" s="367"/>
      <c r="AO22" s="367"/>
      <c r="AP22" s="367"/>
      <c r="AQ22" s="367"/>
      <c r="AR22" s="367"/>
      <c r="AS22" s="367"/>
      <c r="AT22" s="1"/>
      <c r="AU22" s="1"/>
      <c r="AV22" s="1"/>
      <c r="AW22" s="1"/>
      <c r="AX22" s="1"/>
      <c r="AY22" s="1"/>
      <c r="AZ22" s="1"/>
      <c r="BA22" s="1"/>
      <c r="BB22" s="1"/>
      <c r="BC22" s="1"/>
      <c r="BD22" s="1"/>
      <c r="BE22" s="1"/>
      <c r="BF22" s="1"/>
      <c r="BG22" s="1"/>
      <c r="BH22" s="1"/>
      <c r="BI22" s="1"/>
      <c r="BJ22" s="1"/>
      <c r="BK22" s="1"/>
    </row>
    <row r="23" spans="1:63" ht="15.75" customHeight="1">
      <c r="A23" s="168" t="s">
        <v>124</v>
      </c>
      <c r="B23" s="106" t="s">
        <v>125</v>
      </c>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c r="AL23" s="367"/>
      <c r="AM23" s="367"/>
      <c r="AN23" s="367"/>
      <c r="AO23" s="367"/>
      <c r="AP23" s="367"/>
      <c r="AQ23" s="367"/>
      <c r="AR23" s="367"/>
      <c r="AS23" s="367"/>
      <c r="AT23" s="1"/>
      <c r="AU23" s="1"/>
      <c r="AV23" s="1"/>
      <c r="AW23" s="1"/>
      <c r="AX23" s="1"/>
      <c r="AY23" s="1"/>
      <c r="AZ23" s="1"/>
      <c r="BA23" s="1"/>
      <c r="BB23" s="1"/>
      <c r="BC23" s="1"/>
      <c r="BD23" s="1"/>
      <c r="BE23" s="1"/>
      <c r="BF23" s="1"/>
      <c r="BG23" s="1"/>
      <c r="BH23" s="1"/>
      <c r="BI23" s="1"/>
      <c r="BJ23" s="1"/>
      <c r="BK23" s="1"/>
    </row>
    <row r="24" spans="1:63" ht="15.75" customHeight="1">
      <c r="A24" s="168" t="s">
        <v>136</v>
      </c>
      <c r="B24" s="106" t="s">
        <v>137</v>
      </c>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c r="AT24" s="1"/>
      <c r="AU24" s="1"/>
      <c r="AV24" s="1"/>
      <c r="AW24" s="1"/>
      <c r="AX24" s="1"/>
      <c r="AY24" s="1"/>
      <c r="AZ24" s="1"/>
      <c r="BA24" s="1"/>
      <c r="BB24" s="1"/>
      <c r="BC24" s="1"/>
      <c r="BD24" s="1"/>
      <c r="BE24" s="1"/>
      <c r="BF24" s="1"/>
      <c r="BG24" s="1"/>
      <c r="BH24" s="1"/>
      <c r="BI24" s="1"/>
      <c r="BJ24" s="1"/>
      <c r="BK24" s="1"/>
    </row>
    <row r="25" spans="1:63" ht="15.75" customHeight="1">
      <c r="A25" s="168" t="s">
        <v>122</v>
      </c>
      <c r="B25" s="106" t="s">
        <v>123</v>
      </c>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1"/>
      <c r="AU25" s="1"/>
      <c r="AV25" s="1"/>
      <c r="AW25" s="1"/>
      <c r="AX25" s="1"/>
      <c r="AY25" s="1"/>
      <c r="AZ25" s="1"/>
      <c r="BA25" s="1"/>
      <c r="BB25" s="1"/>
      <c r="BC25" s="1"/>
      <c r="BD25" s="1"/>
      <c r="BE25" s="1"/>
      <c r="BF25" s="1"/>
      <c r="BG25" s="1"/>
      <c r="BH25" s="1"/>
      <c r="BI25" s="1"/>
      <c r="BJ25" s="1"/>
      <c r="BK25" s="1"/>
    </row>
    <row r="26" spans="1:63" ht="15.75" customHeight="1">
      <c r="A26" s="168" t="s">
        <v>126</v>
      </c>
      <c r="B26" s="106" t="s">
        <v>127</v>
      </c>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1"/>
      <c r="AU26" s="1"/>
      <c r="AV26" s="1"/>
      <c r="AW26" s="1"/>
      <c r="AX26" s="1"/>
      <c r="AY26" s="1"/>
      <c r="AZ26" s="1"/>
      <c r="BA26" s="1"/>
      <c r="BB26" s="1"/>
      <c r="BC26" s="1"/>
      <c r="BD26" s="1"/>
      <c r="BE26" s="1"/>
      <c r="BF26" s="1"/>
      <c r="BG26" s="1"/>
      <c r="BH26" s="1"/>
      <c r="BI26" s="1"/>
      <c r="BJ26" s="1"/>
      <c r="BK26" s="1"/>
    </row>
    <row r="27" spans="1:63" ht="15.75" customHeight="1">
      <c r="A27" s="168" t="s">
        <v>120</v>
      </c>
      <c r="B27" s="106" t="s">
        <v>121</v>
      </c>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1"/>
      <c r="AU27" s="1"/>
      <c r="AV27" s="1"/>
      <c r="AW27" s="1"/>
      <c r="AX27" s="1"/>
      <c r="AY27" s="1"/>
      <c r="AZ27" s="1"/>
      <c r="BA27" s="1"/>
      <c r="BB27" s="1"/>
      <c r="BC27" s="1"/>
      <c r="BD27" s="1"/>
      <c r="BE27" s="1"/>
      <c r="BF27" s="1"/>
      <c r="BG27" s="1"/>
      <c r="BH27" s="1"/>
      <c r="BI27" s="1"/>
      <c r="BJ27" s="1"/>
      <c r="BK27" s="1"/>
    </row>
    <row r="28" spans="1:63" ht="15.75" customHeight="1">
      <c r="A28" s="168" t="s">
        <v>128</v>
      </c>
      <c r="B28" s="106" t="s">
        <v>129</v>
      </c>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c r="AL28" s="367"/>
      <c r="AM28" s="367"/>
      <c r="AN28" s="367"/>
      <c r="AO28" s="367"/>
      <c r="AP28" s="367"/>
      <c r="AQ28" s="367"/>
      <c r="AR28" s="367"/>
      <c r="AS28" s="367"/>
      <c r="AT28" s="1"/>
      <c r="AU28" s="1"/>
      <c r="AV28" s="1"/>
      <c r="AW28" s="1"/>
      <c r="AX28" s="1"/>
      <c r="AY28" s="1"/>
      <c r="AZ28" s="1"/>
      <c r="BA28" s="1"/>
      <c r="BB28" s="1"/>
      <c r="BC28" s="1"/>
      <c r="BD28" s="1"/>
      <c r="BE28" s="1"/>
      <c r="BF28" s="1"/>
      <c r="BG28" s="1"/>
      <c r="BH28" s="1"/>
      <c r="BI28" s="1"/>
      <c r="BJ28" s="1"/>
      <c r="BK28" s="1"/>
    </row>
    <row r="29" spans="1:63" ht="15.75" customHeight="1">
      <c r="A29" s="168" t="s">
        <v>130</v>
      </c>
      <c r="B29" s="106" t="s">
        <v>131</v>
      </c>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c r="AL29" s="367"/>
      <c r="AM29" s="367"/>
      <c r="AN29" s="367"/>
      <c r="AO29" s="367"/>
      <c r="AP29" s="367"/>
      <c r="AQ29" s="367"/>
      <c r="AR29" s="367"/>
      <c r="AS29" s="367"/>
      <c r="AT29" s="1"/>
      <c r="AU29" s="1"/>
      <c r="AV29" s="1"/>
      <c r="AW29" s="1"/>
      <c r="AX29" s="1"/>
      <c r="AY29" s="1"/>
      <c r="AZ29" s="1"/>
      <c r="BA29" s="1"/>
      <c r="BB29" s="1"/>
      <c r="BC29" s="1"/>
      <c r="BD29" s="1"/>
      <c r="BE29" s="1"/>
      <c r="BF29" s="1"/>
      <c r="BG29" s="1"/>
      <c r="BH29" s="1"/>
      <c r="BI29" s="1"/>
      <c r="BJ29" s="1"/>
      <c r="BK29" s="1"/>
    </row>
    <row r="30" spans="1:63" ht="15.75" customHeight="1">
      <c r="A30" s="168" t="s">
        <v>134</v>
      </c>
      <c r="B30" s="106" t="s">
        <v>135</v>
      </c>
      <c r="C30" s="367"/>
      <c r="D30" s="367"/>
      <c r="E30" s="367"/>
      <c r="F30" s="367"/>
      <c r="G30" s="367"/>
      <c r="H30" s="367" t="s">
        <v>754</v>
      </c>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c r="AL30" s="367"/>
      <c r="AM30" s="367"/>
      <c r="AN30" s="367"/>
      <c r="AO30" s="367"/>
      <c r="AP30" s="367"/>
      <c r="AQ30" s="367"/>
      <c r="AR30" s="367"/>
      <c r="AS30" s="367"/>
      <c r="AT30" s="1"/>
      <c r="AU30" s="1"/>
      <c r="AV30" s="1"/>
      <c r="AW30" s="1"/>
      <c r="AX30" s="1"/>
      <c r="AY30" s="1"/>
      <c r="AZ30" s="1"/>
      <c r="BA30" s="1"/>
      <c r="BB30" s="1"/>
      <c r="BC30" s="1"/>
      <c r="BD30" s="1"/>
      <c r="BE30" s="1"/>
      <c r="BF30" s="1"/>
      <c r="BG30" s="1"/>
      <c r="BH30" s="1"/>
      <c r="BI30" s="1"/>
      <c r="BJ30" s="1"/>
      <c r="BK30" s="1"/>
    </row>
    <row r="31" spans="1:63" ht="15.75" customHeight="1">
      <c r="A31" s="170" t="s">
        <v>132</v>
      </c>
      <c r="B31" s="292" t="s">
        <v>133</v>
      </c>
      <c r="C31" s="367"/>
      <c r="D31" s="367"/>
      <c r="E31" s="367"/>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67"/>
      <c r="AI31" s="367"/>
      <c r="AJ31" s="367"/>
      <c r="AK31" s="367"/>
      <c r="AL31" s="367"/>
      <c r="AM31" s="367"/>
      <c r="AN31" s="367"/>
      <c r="AO31" s="367"/>
      <c r="AP31" s="367"/>
      <c r="AQ31" s="367"/>
      <c r="AR31" s="367"/>
      <c r="AS31" s="367"/>
      <c r="AT31" s="1"/>
      <c r="AU31" s="1"/>
      <c r="AV31" s="1"/>
      <c r="AW31" s="1"/>
      <c r="AX31" s="1"/>
      <c r="AY31" s="1"/>
      <c r="AZ31" s="1"/>
      <c r="BA31" s="1"/>
      <c r="BB31" s="1"/>
      <c r="BC31" s="1"/>
      <c r="BD31" s="1"/>
      <c r="BE31" s="1"/>
      <c r="BF31" s="1"/>
      <c r="BG31" s="1"/>
      <c r="BH31" s="1"/>
      <c r="BI31" s="1"/>
      <c r="BJ31" s="1"/>
      <c r="BK31" s="1"/>
    </row>
    <row r="32" spans="1:63" ht="15.75" customHeight="1">
      <c r="A32" s="168" t="s">
        <v>139</v>
      </c>
      <c r="B32" s="106" t="s">
        <v>140</v>
      </c>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67"/>
      <c r="AI32" s="367"/>
      <c r="AJ32" s="367"/>
      <c r="AK32" s="367"/>
      <c r="AL32" s="367"/>
      <c r="AM32" s="367"/>
      <c r="AN32" s="367"/>
      <c r="AO32" s="367"/>
      <c r="AP32" s="367"/>
      <c r="AQ32" s="367"/>
      <c r="AR32" s="367"/>
      <c r="AS32" s="367"/>
      <c r="AT32" s="1"/>
      <c r="AU32" s="1"/>
      <c r="AV32" s="1"/>
      <c r="AW32" s="1"/>
      <c r="AX32" s="1"/>
      <c r="AY32" s="1"/>
      <c r="AZ32" s="1"/>
      <c r="BA32" s="1"/>
      <c r="BB32" s="1"/>
      <c r="BC32" s="1"/>
      <c r="BD32" s="1"/>
      <c r="BE32" s="1"/>
      <c r="BF32" s="1"/>
      <c r="BG32" s="1"/>
      <c r="BH32" s="1"/>
      <c r="BI32" s="1"/>
      <c r="BJ32" s="1"/>
      <c r="BK32" s="1"/>
    </row>
    <row r="33" spans="1:63" ht="15.75" customHeight="1">
      <c r="A33" s="168" t="s">
        <v>145</v>
      </c>
      <c r="B33" s="106" t="s">
        <v>146</v>
      </c>
      <c r="C33" s="367"/>
      <c r="D33" s="367"/>
      <c r="E33" s="367"/>
      <c r="F33" s="367"/>
      <c r="G33" s="367"/>
      <c r="H33" s="367" t="s">
        <v>755</v>
      </c>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c r="AQ33" s="367"/>
      <c r="AR33" s="367"/>
      <c r="AS33" s="367"/>
      <c r="AT33" s="1"/>
      <c r="AU33" s="1"/>
      <c r="AV33" s="1"/>
      <c r="AW33" s="1"/>
      <c r="AX33" s="1"/>
      <c r="AY33" s="1"/>
      <c r="AZ33" s="1"/>
      <c r="BA33" s="1"/>
      <c r="BB33" s="1"/>
      <c r="BC33" s="1"/>
      <c r="BD33" s="1"/>
      <c r="BE33" s="1"/>
      <c r="BF33" s="1"/>
      <c r="BG33" s="1"/>
      <c r="BH33" s="1"/>
      <c r="BI33" s="1"/>
      <c r="BJ33" s="1"/>
      <c r="BK33" s="1"/>
    </row>
    <row r="34" spans="1:63" ht="15.75" customHeight="1">
      <c r="A34" s="168" t="s">
        <v>147</v>
      </c>
      <c r="B34" s="106" t="s">
        <v>148</v>
      </c>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c r="AL34" s="367"/>
      <c r="AM34" s="367"/>
      <c r="AN34" s="367"/>
      <c r="AO34" s="367"/>
      <c r="AP34" s="367"/>
      <c r="AQ34" s="367"/>
      <c r="AR34" s="367"/>
      <c r="AS34" s="367"/>
      <c r="AT34" s="1"/>
      <c r="AU34" s="1"/>
      <c r="AV34" s="1"/>
      <c r="AW34" s="1"/>
      <c r="AX34" s="1"/>
      <c r="AY34" s="1"/>
      <c r="AZ34" s="1"/>
      <c r="BA34" s="1"/>
      <c r="BB34" s="1"/>
      <c r="BC34" s="1"/>
      <c r="BD34" s="1"/>
      <c r="BE34" s="1"/>
      <c r="BF34" s="1"/>
      <c r="BG34" s="1"/>
      <c r="BH34" s="1"/>
      <c r="BI34" s="1"/>
      <c r="BJ34" s="1"/>
      <c r="BK34" s="1"/>
    </row>
    <row r="35" spans="1:63" ht="15.75" customHeight="1">
      <c r="A35" s="168" t="s">
        <v>141</v>
      </c>
      <c r="B35" s="106" t="s">
        <v>142</v>
      </c>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c r="AQ35" s="367"/>
      <c r="AR35" s="367"/>
      <c r="AS35" s="367"/>
      <c r="AT35" s="1"/>
      <c r="AU35" s="1"/>
      <c r="AV35" s="1"/>
      <c r="AW35" s="1"/>
      <c r="AX35" s="1"/>
      <c r="AY35" s="1"/>
      <c r="AZ35" s="1"/>
      <c r="BA35" s="1"/>
      <c r="BB35" s="1"/>
      <c r="BC35" s="1"/>
      <c r="BD35" s="1"/>
      <c r="BE35" s="1"/>
      <c r="BF35" s="1"/>
      <c r="BG35" s="1"/>
      <c r="BH35" s="1"/>
      <c r="BI35" s="1"/>
      <c r="BJ35" s="1"/>
      <c r="BK35" s="1"/>
    </row>
    <row r="36" spans="1:63" ht="15.75" customHeight="1">
      <c r="A36" s="170" t="s">
        <v>143</v>
      </c>
      <c r="B36" s="292" t="s">
        <v>144</v>
      </c>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c r="AQ36" s="367"/>
      <c r="AR36" s="367"/>
      <c r="AS36" s="367"/>
      <c r="AT36" s="1"/>
      <c r="AU36" s="1"/>
      <c r="AV36" s="1"/>
      <c r="AW36" s="1"/>
      <c r="AX36" s="1"/>
      <c r="AY36" s="1"/>
      <c r="AZ36" s="1"/>
      <c r="BA36" s="1"/>
      <c r="BB36" s="1"/>
      <c r="BC36" s="1"/>
      <c r="BD36" s="1"/>
      <c r="BE36" s="1"/>
      <c r="BF36" s="1"/>
      <c r="BG36" s="1"/>
      <c r="BH36" s="1"/>
      <c r="BI36" s="1"/>
      <c r="BJ36" s="1"/>
      <c r="BK36" s="1"/>
    </row>
    <row r="37" spans="1:63" ht="15.75" customHeight="1">
      <c r="A37" s="168" t="s">
        <v>156</v>
      </c>
      <c r="B37" s="106" t="s">
        <v>157</v>
      </c>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1"/>
      <c r="AU37" s="1"/>
      <c r="AV37" s="1"/>
      <c r="AW37" s="1"/>
      <c r="AX37" s="1"/>
      <c r="AY37" s="1"/>
      <c r="AZ37" s="1"/>
      <c r="BA37" s="1"/>
      <c r="BB37" s="1"/>
      <c r="BC37" s="1"/>
      <c r="BD37" s="1"/>
      <c r="BE37" s="1"/>
      <c r="BF37" s="1"/>
      <c r="BG37" s="1"/>
      <c r="BH37" s="1"/>
      <c r="BI37" s="1"/>
      <c r="BJ37" s="1"/>
      <c r="BK37" s="1"/>
    </row>
    <row r="38" spans="1:63" ht="15.75" customHeight="1">
      <c r="A38" s="168" t="s">
        <v>160</v>
      </c>
      <c r="B38" s="106" t="s">
        <v>161</v>
      </c>
      <c r="C38" s="367"/>
      <c r="D38" s="367"/>
      <c r="E38" s="367"/>
      <c r="F38" s="367"/>
      <c r="G38" s="367"/>
      <c r="H38" s="367" t="s">
        <v>756</v>
      </c>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1"/>
      <c r="AU38" s="1"/>
      <c r="AV38" s="1"/>
      <c r="AW38" s="1"/>
      <c r="AX38" s="1"/>
      <c r="AY38" s="1"/>
      <c r="AZ38" s="1"/>
      <c r="BA38" s="1"/>
      <c r="BB38" s="1"/>
      <c r="BC38" s="1"/>
      <c r="BD38" s="1"/>
      <c r="BE38" s="1"/>
      <c r="BF38" s="1"/>
      <c r="BG38" s="1"/>
      <c r="BH38" s="1"/>
      <c r="BI38" s="1"/>
      <c r="BJ38" s="1"/>
      <c r="BK38" s="1"/>
    </row>
    <row r="39" spans="1:63" ht="15.75" customHeight="1">
      <c r="A39" s="168" t="s">
        <v>158</v>
      </c>
      <c r="B39" s="106" t="s">
        <v>159</v>
      </c>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c r="AQ39" s="367"/>
      <c r="AR39" s="367"/>
      <c r="AS39" s="367"/>
      <c r="AT39" s="1"/>
      <c r="AU39" s="1"/>
      <c r="AV39" s="1"/>
      <c r="AW39" s="1"/>
      <c r="AX39" s="1"/>
      <c r="AY39" s="1"/>
      <c r="AZ39" s="1"/>
      <c r="BA39" s="1"/>
      <c r="BB39" s="1"/>
      <c r="BC39" s="1"/>
      <c r="BD39" s="1"/>
      <c r="BE39" s="1"/>
      <c r="BF39" s="1"/>
      <c r="BG39" s="1"/>
      <c r="BH39" s="1"/>
      <c r="BI39" s="1"/>
      <c r="BJ39" s="1"/>
      <c r="BK39" s="1"/>
    </row>
    <row r="40" spans="1:63" ht="15.75" customHeight="1">
      <c r="A40" s="168" t="s">
        <v>150</v>
      </c>
      <c r="B40" s="106" t="s">
        <v>151</v>
      </c>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1"/>
      <c r="AU40" s="1"/>
      <c r="AV40" s="1"/>
      <c r="AW40" s="1"/>
      <c r="AX40" s="1"/>
      <c r="AY40" s="1"/>
      <c r="AZ40" s="1"/>
      <c r="BA40" s="1"/>
      <c r="BB40" s="1"/>
      <c r="BC40" s="1"/>
      <c r="BD40" s="1"/>
      <c r="BE40" s="1"/>
      <c r="BF40" s="1"/>
      <c r="BG40" s="1"/>
      <c r="BH40" s="1"/>
      <c r="BI40" s="1"/>
      <c r="BJ40" s="1"/>
      <c r="BK40" s="1"/>
    </row>
    <row r="41" spans="1:63" ht="15.75" customHeight="1">
      <c r="A41" s="168" t="s">
        <v>154</v>
      </c>
      <c r="B41" s="106" t="s">
        <v>155</v>
      </c>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c r="AQ41" s="367"/>
      <c r="AR41" s="367"/>
      <c r="AS41" s="367"/>
      <c r="AT41" s="1"/>
      <c r="AU41" s="1"/>
      <c r="AV41" s="1"/>
      <c r="AW41" s="1"/>
      <c r="AX41" s="1"/>
      <c r="AY41" s="1"/>
      <c r="AZ41" s="1"/>
      <c r="BA41" s="1"/>
      <c r="BB41" s="1"/>
      <c r="BC41" s="1"/>
      <c r="BD41" s="1"/>
      <c r="BE41" s="1"/>
      <c r="BF41" s="1"/>
      <c r="BG41" s="1"/>
      <c r="BH41" s="1"/>
      <c r="BI41" s="1"/>
      <c r="BJ41" s="1"/>
      <c r="BK41" s="1"/>
    </row>
    <row r="42" spans="1:63" ht="15.75" customHeight="1">
      <c r="A42" s="170" t="s">
        <v>152</v>
      </c>
      <c r="B42" s="292" t="s">
        <v>153</v>
      </c>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1"/>
      <c r="AU42" s="1"/>
      <c r="AV42" s="1"/>
      <c r="AW42" s="1"/>
      <c r="AX42" s="1"/>
      <c r="AY42" s="1"/>
      <c r="AZ42" s="1"/>
      <c r="BA42" s="1"/>
      <c r="BB42" s="1"/>
      <c r="BC42" s="1"/>
      <c r="BD42" s="1"/>
      <c r="BE42" s="1"/>
      <c r="BF42" s="1"/>
      <c r="BG42" s="1"/>
      <c r="BH42" s="1"/>
      <c r="BI42" s="1"/>
      <c r="BJ42" s="1"/>
      <c r="BK42" s="1"/>
    </row>
    <row r="43" spans="1:63" ht="15.75" customHeight="1">
      <c r="A43" s="168" t="s">
        <v>357</v>
      </c>
      <c r="B43" s="106" t="s">
        <v>184</v>
      </c>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c r="AQ43" s="367"/>
      <c r="AR43" s="367"/>
      <c r="AS43" s="367"/>
      <c r="AT43" s="1"/>
      <c r="AU43" s="1"/>
      <c r="AV43" s="1"/>
      <c r="AW43" s="1"/>
      <c r="AX43" s="1"/>
      <c r="AY43" s="1"/>
      <c r="AZ43" s="1"/>
      <c r="BA43" s="1"/>
      <c r="BB43" s="1"/>
      <c r="BC43" s="1"/>
      <c r="BD43" s="1"/>
      <c r="BE43" s="1"/>
      <c r="BF43" s="1"/>
      <c r="BG43" s="1"/>
      <c r="BH43" s="1"/>
      <c r="BI43" s="1"/>
      <c r="BJ43" s="1"/>
      <c r="BK43" s="1"/>
    </row>
    <row r="44" spans="1:63" ht="15.75" customHeight="1">
      <c r="A44" s="168" t="s">
        <v>175</v>
      </c>
      <c r="B44" s="106" t="s">
        <v>176</v>
      </c>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c r="AQ44" s="367"/>
      <c r="AR44" s="367"/>
      <c r="AS44" s="367"/>
      <c r="AT44" s="1"/>
      <c r="AU44" s="1"/>
      <c r="AV44" s="1"/>
      <c r="AW44" s="1"/>
      <c r="AX44" s="1"/>
      <c r="AY44" s="1"/>
      <c r="AZ44" s="1"/>
      <c r="BA44" s="1"/>
      <c r="BB44" s="1"/>
      <c r="BC44" s="1"/>
      <c r="BD44" s="1"/>
      <c r="BE44" s="1"/>
      <c r="BF44" s="1"/>
      <c r="BG44" s="1"/>
      <c r="BH44" s="1"/>
      <c r="BI44" s="1"/>
      <c r="BJ44" s="1"/>
      <c r="BK44" s="1"/>
    </row>
    <row r="45" spans="1:63" ht="15.75" customHeight="1">
      <c r="A45" s="168" t="s">
        <v>185</v>
      </c>
      <c r="B45" s="106" t="s">
        <v>186</v>
      </c>
      <c r="C45" s="367"/>
      <c r="D45" s="367"/>
      <c r="E45" s="367"/>
      <c r="F45" s="367"/>
      <c r="G45" s="367"/>
      <c r="H45" s="367"/>
      <c r="I45" s="367"/>
      <c r="J45" s="367"/>
      <c r="K45" s="367"/>
      <c r="L45" s="367"/>
      <c r="M45" s="367"/>
      <c r="N45" s="367"/>
      <c r="O45" s="367" t="s">
        <v>757</v>
      </c>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1"/>
      <c r="AU45" s="1"/>
      <c r="AV45" s="1"/>
      <c r="AW45" s="1"/>
      <c r="AX45" s="1"/>
      <c r="AY45" s="1"/>
      <c r="AZ45" s="1"/>
      <c r="BA45" s="1"/>
      <c r="BB45" s="1"/>
      <c r="BC45" s="1"/>
      <c r="BD45" s="1"/>
      <c r="BE45" s="1"/>
      <c r="BF45" s="1"/>
      <c r="BG45" s="1"/>
      <c r="BH45" s="1"/>
      <c r="BI45" s="1"/>
      <c r="BJ45" s="1"/>
      <c r="BK45" s="1"/>
    </row>
    <row r="46" spans="1:63" ht="15.75" customHeight="1">
      <c r="A46" s="168" t="s">
        <v>171</v>
      </c>
      <c r="B46" s="106" t="s">
        <v>172</v>
      </c>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7"/>
      <c r="AO46" s="367"/>
      <c r="AP46" s="367"/>
      <c r="AQ46" s="367"/>
      <c r="AR46" s="367"/>
      <c r="AS46" s="367"/>
      <c r="AT46" s="1"/>
      <c r="AU46" s="1"/>
      <c r="AV46" s="1"/>
      <c r="AW46" s="1"/>
      <c r="AX46" s="1"/>
      <c r="AY46" s="1"/>
      <c r="AZ46" s="1"/>
      <c r="BA46" s="1"/>
      <c r="BB46" s="1"/>
      <c r="BC46" s="1"/>
      <c r="BD46" s="1"/>
      <c r="BE46" s="1"/>
      <c r="BF46" s="1"/>
      <c r="BG46" s="1"/>
      <c r="BH46" s="1"/>
      <c r="BI46" s="1"/>
      <c r="BJ46" s="1"/>
      <c r="BK46" s="1"/>
    </row>
    <row r="47" spans="1:63" ht="15.75" customHeight="1">
      <c r="A47" s="168" t="s">
        <v>163</v>
      </c>
      <c r="B47" s="106" t="s">
        <v>164</v>
      </c>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1"/>
      <c r="AU47" s="1"/>
      <c r="AV47" s="1"/>
      <c r="AW47" s="1"/>
      <c r="AX47" s="1"/>
      <c r="AY47" s="1"/>
      <c r="AZ47" s="1"/>
      <c r="BA47" s="1"/>
      <c r="BB47" s="1"/>
      <c r="BC47" s="1"/>
      <c r="BD47" s="1"/>
      <c r="BE47" s="1"/>
      <c r="BF47" s="1"/>
      <c r="BG47" s="1"/>
      <c r="BH47" s="1"/>
      <c r="BI47" s="1"/>
      <c r="BJ47" s="1"/>
      <c r="BK47" s="1"/>
    </row>
    <row r="48" spans="1:63" ht="15.75" customHeight="1">
      <c r="A48" s="168" t="s">
        <v>177</v>
      </c>
      <c r="B48" s="106" t="s">
        <v>178</v>
      </c>
      <c r="C48" s="367"/>
      <c r="D48" s="367"/>
      <c r="E48" s="367"/>
      <c r="F48" s="367"/>
      <c r="G48" s="367"/>
      <c r="H48" s="367"/>
      <c r="I48" s="367"/>
      <c r="J48" s="367"/>
      <c r="K48" s="367"/>
      <c r="L48" s="367"/>
      <c r="M48" s="367"/>
      <c r="N48" s="367"/>
      <c r="O48" s="367" t="s">
        <v>758</v>
      </c>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c r="AQ48" s="367"/>
      <c r="AR48" s="367"/>
      <c r="AS48" s="367"/>
      <c r="AT48" s="1"/>
      <c r="AU48" s="1"/>
      <c r="AV48" s="1"/>
      <c r="AW48" s="1"/>
      <c r="AX48" s="1"/>
      <c r="AY48" s="1"/>
      <c r="AZ48" s="1"/>
      <c r="BA48" s="1"/>
      <c r="BB48" s="1"/>
      <c r="BC48" s="1"/>
      <c r="BD48" s="1"/>
      <c r="BE48" s="1"/>
      <c r="BF48" s="1"/>
      <c r="BG48" s="1"/>
      <c r="BH48" s="1"/>
      <c r="BI48" s="1"/>
      <c r="BJ48" s="1"/>
      <c r="BK48" s="1"/>
    </row>
    <row r="49" spans="1:63" ht="15.75" customHeight="1">
      <c r="A49" s="168" t="s">
        <v>173</v>
      </c>
      <c r="B49" s="106" t="s">
        <v>174</v>
      </c>
      <c r="C49" s="367"/>
      <c r="D49" s="367"/>
      <c r="E49" s="367"/>
      <c r="F49" s="367"/>
      <c r="G49" s="367"/>
      <c r="H49" s="367"/>
      <c r="I49" s="367"/>
      <c r="J49" s="367"/>
      <c r="K49" s="367"/>
      <c r="L49" s="367"/>
      <c r="M49" s="367"/>
      <c r="N49" s="367"/>
      <c r="O49" s="367" t="s">
        <v>757</v>
      </c>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1"/>
      <c r="AU49" s="1"/>
      <c r="AV49" s="1"/>
      <c r="AW49" s="1"/>
      <c r="AX49" s="1"/>
      <c r="AY49" s="1"/>
      <c r="AZ49" s="1"/>
      <c r="BA49" s="1"/>
      <c r="BB49" s="1"/>
      <c r="BC49" s="1"/>
      <c r="BD49" s="1"/>
      <c r="BE49" s="1"/>
      <c r="BF49" s="1"/>
      <c r="BG49" s="1"/>
      <c r="BH49" s="1"/>
      <c r="BI49" s="1"/>
      <c r="BJ49" s="1"/>
      <c r="BK49" s="1"/>
    </row>
    <row r="50" spans="1:63" ht="15.75" customHeight="1">
      <c r="A50" s="168" t="s">
        <v>187</v>
      </c>
      <c r="B50" s="106" t="s">
        <v>188</v>
      </c>
      <c r="C50" s="367"/>
      <c r="D50" s="367"/>
      <c r="E50" s="367"/>
      <c r="F50" s="367"/>
      <c r="G50" s="367"/>
      <c r="H50" s="367"/>
      <c r="I50" s="367"/>
      <c r="J50" s="367"/>
      <c r="K50" s="367"/>
      <c r="L50" s="367"/>
      <c r="M50" s="367"/>
      <c r="N50" s="367"/>
      <c r="O50" s="367" t="s">
        <v>759</v>
      </c>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c r="AQ50" s="367"/>
      <c r="AR50" s="367"/>
      <c r="AS50" s="367"/>
      <c r="AT50" s="1"/>
      <c r="AU50" s="1"/>
      <c r="AV50" s="1"/>
      <c r="AW50" s="1"/>
      <c r="AX50" s="1"/>
      <c r="AY50" s="1"/>
      <c r="AZ50" s="1"/>
      <c r="BA50" s="1"/>
      <c r="BB50" s="1"/>
      <c r="BC50" s="1"/>
      <c r="BD50" s="1"/>
      <c r="BE50" s="1"/>
      <c r="BF50" s="1"/>
      <c r="BG50" s="1"/>
      <c r="BH50" s="1"/>
      <c r="BI50" s="1"/>
      <c r="BJ50" s="1"/>
      <c r="BK50" s="1"/>
    </row>
    <row r="51" spans="1:63" ht="15.75" customHeight="1">
      <c r="A51" s="168" t="s">
        <v>165</v>
      </c>
      <c r="B51" s="106" t="s">
        <v>166</v>
      </c>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c r="AQ51" s="367"/>
      <c r="AR51" s="367"/>
      <c r="AS51" s="367"/>
      <c r="AT51" s="1"/>
      <c r="AU51" s="1"/>
      <c r="AV51" s="1"/>
      <c r="AW51" s="1"/>
      <c r="AX51" s="1"/>
      <c r="AY51" s="1"/>
      <c r="AZ51" s="1"/>
      <c r="BA51" s="1"/>
      <c r="BB51" s="1"/>
      <c r="BC51" s="1"/>
      <c r="BD51" s="1"/>
      <c r="BE51" s="1"/>
      <c r="BF51" s="1"/>
      <c r="BG51" s="1"/>
      <c r="BH51" s="1"/>
      <c r="BI51" s="1"/>
      <c r="BJ51" s="1"/>
      <c r="BK51" s="1"/>
    </row>
    <row r="52" spans="1:63" ht="15.75" customHeight="1">
      <c r="A52" s="168" t="s">
        <v>179</v>
      </c>
      <c r="B52" s="106" t="s">
        <v>180</v>
      </c>
      <c r="C52" s="367"/>
      <c r="D52" s="367"/>
      <c r="E52" s="367"/>
      <c r="F52" s="367"/>
      <c r="G52" s="367"/>
      <c r="H52" s="367"/>
      <c r="I52" s="367"/>
      <c r="J52" s="367"/>
      <c r="K52" s="367"/>
      <c r="L52" s="367"/>
      <c r="M52" s="367"/>
      <c r="N52" s="367"/>
      <c r="O52" s="367" t="s">
        <v>759</v>
      </c>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c r="AQ52" s="367"/>
      <c r="AR52" s="367"/>
      <c r="AS52" s="367"/>
      <c r="AT52" s="1"/>
      <c r="AU52" s="1"/>
      <c r="AV52" s="1"/>
      <c r="AW52" s="1"/>
      <c r="AX52" s="1"/>
      <c r="AY52" s="1"/>
      <c r="AZ52" s="1"/>
      <c r="BA52" s="1"/>
      <c r="BB52" s="1"/>
      <c r="BC52" s="1"/>
      <c r="BD52" s="1"/>
      <c r="BE52" s="1"/>
      <c r="BF52" s="1"/>
      <c r="BG52" s="1"/>
      <c r="BH52" s="1"/>
      <c r="BI52" s="1"/>
      <c r="BJ52" s="1"/>
      <c r="BK52" s="1"/>
    </row>
    <row r="53" spans="1:63" ht="15.75" customHeight="1">
      <c r="A53" s="168" t="s">
        <v>167</v>
      </c>
      <c r="B53" s="106" t="s">
        <v>168</v>
      </c>
      <c r="C53" s="367"/>
      <c r="D53" s="367"/>
      <c r="E53" s="367"/>
      <c r="F53" s="367"/>
      <c r="G53" s="367"/>
      <c r="H53" s="367"/>
      <c r="I53" s="367"/>
      <c r="J53" s="367"/>
      <c r="K53" s="367"/>
      <c r="L53" s="367"/>
      <c r="M53" s="367"/>
      <c r="N53" s="367"/>
      <c r="O53" s="367" t="s">
        <v>760</v>
      </c>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c r="AQ53" s="367"/>
      <c r="AR53" s="367"/>
      <c r="AS53" s="367"/>
      <c r="AT53" s="1"/>
      <c r="AU53" s="1"/>
      <c r="AV53" s="1"/>
      <c r="AW53" s="1"/>
      <c r="AX53" s="1"/>
      <c r="AY53" s="1"/>
      <c r="AZ53" s="1"/>
      <c r="BA53" s="1"/>
      <c r="BB53" s="1"/>
      <c r="BC53" s="352"/>
      <c r="BD53" s="1"/>
      <c r="BE53" s="1"/>
      <c r="BF53" s="1"/>
      <c r="BG53" s="1"/>
      <c r="BH53" s="1"/>
      <c r="BI53" s="1"/>
      <c r="BJ53" s="1"/>
      <c r="BK53" s="1"/>
    </row>
    <row r="54" spans="1:63" ht="15.75" customHeight="1">
      <c r="A54" s="168" t="s">
        <v>181</v>
      </c>
      <c r="B54" s="106" t="s">
        <v>182</v>
      </c>
      <c r="C54" s="367"/>
      <c r="D54" s="367"/>
      <c r="E54" s="367"/>
      <c r="F54" s="367"/>
      <c r="G54" s="367"/>
      <c r="H54" s="367"/>
      <c r="I54" s="367"/>
      <c r="J54" s="367"/>
      <c r="K54" s="367"/>
      <c r="L54" s="367"/>
      <c r="M54" s="367"/>
      <c r="N54" s="367"/>
      <c r="O54" s="367" t="s">
        <v>761</v>
      </c>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c r="AQ54" s="367"/>
      <c r="AR54" s="367"/>
      <c r="AS54" s="367"/>
      <c r="AT54" s="1"/>
      <c r="AU54" s="1"/>
      <c r="AV54" s="1"/>
      <c r="AW54" s="1"/>
      <c r="AX54" s="1"/>
      <c r="AY54" s="1"/>
      <c r="AZ54" s="1"/>
      <c r="BA54" s="1"/>
      <c r="BB54" s="1"/>
      <c r="BC54" s="352"/>
      <c r="BD54" s="1"/>
      <c r="BE54" s="1"/>
      <c r="BF54" s="1"/>
      <c r="BG54" s="1"/>
      <c r="BH54" s="1"/>
      <c r="BI54" s="1"/>
      <c r="BJ54" s="1"/>
      <c r="BK54" s="1"/>
    </row>
    <row r="55" spans="1:63" ht="15.75" customHeight="1">
      <c r="A55" s="168" t="s">
        <v>169</v>
      </c>
      <c r="B55" s="106" t="s">
        <v>170</v>
      </c>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1"/>
      <c r="AU55" s="1"/>
      <c r="AV55" s="1"/>
      <c r="AW55" s="1"/>
      <c r="AX55" s="1"/>
      <c r="AY55" s="1"/>
      <c r="AZ55" s="1"/>
      <c r="BA55" s="1"/>
      <c r="BB55" s="1"/>
      <c r="BC55" s="1"/>
      <c r="BD55" s="1"/>
      <c r="BE55" s="1"/>
      <c r="BF55" s="1"/>
      <c r="BG55" s="1"/>
      <c r="BH55" s="1"/>
      <c r="BI55" s="1"/>
      <c r="BJ55" s="1"/>
      <c r="BK55" s="1"/>
    </row>
    <row r="56" spans="1:63" ht="15.75" customHeight="1">
      <c r="A56" s="170" t="s">
        <v>189</v>
      </c>
      <c r="B56" s="292" t="s">
        <v>190</v>
      </c>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row>
    <row r="315" spans="1:63"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row>
    <row r="316" spans="1:63"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row>
    <row r="317" spans="1:63"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row>
    <row r="318" spans="1:63"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row>
    <row r="319" spans="1:63"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row>
    <row r="320" spans="1:63"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row>
    <row r="321" spans="1:63"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row>
    <row r="322" spans="1:63"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row>
    <row r="323" spans="1:63"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row>
    <row r="324" spans="1:63"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row>
    <row r="325" spans="1:63"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row>
    <row r="326" spans="1:63"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row>
    <row r="327" spans="1:63"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row>
    <row r="328" spans="1:63"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row>
    <row r="329" spans="1:63"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row>
    <row r="330" spans="1:63"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row>
    <row r="331" spans="1:63"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row>
    <row r="332" spans="1:63"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row>
    <row r="333" spans="1:63"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row>
    <row r="334" spans="1:63"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row>
    <row r="335" spans="1:63"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row>
    <row r="336" spans="1:63"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row>
    <row r="337" spans="1:63"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row>
    <row r="338" spans="1:63"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row>
    <row r="339" spans="1:63"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row>
    <row r="340" spans="1:63"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row>
    <row r="341" spans="1:63"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row>
    <row r="342" spans="1:63"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row>
    <row r="343" spans="1:63"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row>
    <row r="344" spans="1:63"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row>
    <row r="345" spans="1:63"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row>
    <row r="346" spans="1:63"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row>
    <row r="347" spans="1:63"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row>
    <row r="348" spans="1:63"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row>
    <row r="349" spans="1:63"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row>
    <row r="350" spans="1:63"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row>
    <row r="351" spans="1:63"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row>
    <row r="352" spans="1:63"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row>
    <row r="353" spans="1:63"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row>
    <row r="354" spans="1:63"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row>
    <row r="355" spans="1:63"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row>
    <row r="356" spans="1:63"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row>
    <row r="357" spans="1:63"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row>
    <row r="358" spans="1:63"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row>
    <row r="359" spans="1:63"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row>
    <row r="360" spans="1:63"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row>
    <row r="361" spans="1:63"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row>
    <row r="362" spans="1:63"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row>
    <row r="363" spans="1:63"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row>
    <row r="364" spans="1:63"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row>
    <row r="365" spans="1:63"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row>
    <row r="366" spans="1:63"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row>
    <row r="367" spans="1:63"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row>
    <row r="368" spans="1:63"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row>
    <row r="369" spans="1:63"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row>
    <row r="370" spans="1:63"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row>
    <row r="371" spans="1:63"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row>
    <row r="372" spans="1:63"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row>
    <row r="373" spans="1:63"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row>
    <row r="374" spans="1:63"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row>
    <row r="375" spans="1:63"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row>
    <row r="376" spans="1:63"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row>
    <row r="377" spans="1:63"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row>
    <row r="378" spans="1:63"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row>
    <row r="379" spans="1:63"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row>
    <row r="380" spans="1:63"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row>
    <row r="381" spans="1:63"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row>
    <row r="382" spans="1:63"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row>
    <row r="383" spans="1:63"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row>
    <row r="384" spans="1:63"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row>
    <row r="385" spans="1:63"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row>
    <row r="386" spans="1:63"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row>
    <row r="387" spans="1:63"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row>
    <row r="388" spans="1:63"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row>
    <row r="389" spans="1:63"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row>
    <row r="390" spans="1:63"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row>
    <row r="391" spans="1:63"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row>
    <row r="392" spans="1:63"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row>
    <row r="393" spans="1:63"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row>
    <row r="394" spans="1:63"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row>
    <row r="395" spans="1:63"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row>
    <row r="396" spans="1:63"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row>
    <row r="397" spans="1:63"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row>
    <row r="398" spans="1:63"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row>
    <row r="399" spans="1:63"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row>
    <row r="400" spans="1:63"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row>
    <row r="401" spans="1:63"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row>
    <row r="402" spans="1:63"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row>
    <row r="403" spans="1:63"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row>
    <row r="404" spans="1:63"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row>
    <row r="405" spans="1:63"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row>
    <row r="406" spans="1:63"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row>
    <row r="407" spans="1:63"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row>
    <row r="408" spans="1:63"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row>
    <row r="409" spans="1:63"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row>
    <row r="410" spans="1:63"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row>
    <row r="411" spans="1:63"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row>
    <row r="412" spans="1:63"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row>
    <row r="413" spans="1:63"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row>
    <row r="414" spans="1:63"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row>
    <row r="415" spans="1:63"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row>
    <row r="416" spans="1:63"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row>
    <row r="417" spans="1:63"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row>
    <row r="418" spans="1:63"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row>
    <row r="419" spans="1:63"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row>
    <row r="420" spans="1:63"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row>
    <row r="421" spans="1:63"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row>
    <row r="422" spans="1:63"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row>
    <row r="423" spans="1:63"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row>
    <row r="424" spans="1:63"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row>
    <row r="425" spans="1:63"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row>
    <row r="426" spans="1:63"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row>
    <row r="427" spans="1:63"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row>
    <row r="428" spans="1:63"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row>
    <row r="429" spans="1:63"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row>
    <row r="430" spans="1:63"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row>
    <row r="431" spans="1:63"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row>
    <row r="432" spans="1:63"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row>
    <row r="433" spans="1:63"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row>
    <row r="434" spans="1:63"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row>
    <row r="435" spans="1:63"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row>
    <row r="436" spans="1:63"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row>
    <row r="437" spans="1:63"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row>
    <row r="438" spans="1:63"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row>
    <row r="439" spans="1:63"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row>
    <row r="440" spans="1:63"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row>
    <row r="441" spans="1:63"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row>
    <row r="442" spans="1:63"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row>
    <row r="443" spans="1:63"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row>
    <row r="444" spans="1:63"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row>
    <row r="445" spans="1:63"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row>
    <row r="446" spans="1:63"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row>
    <row r="447" spans="1:63"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row>
    <row r="448" spans="1:63"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row>
    <row r="449" spans="1:63"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row>
    <row r="450" spans="1:63"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row>
    <row r="451" spans="1:63"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row>
    <row r="452" spans="1:63"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row>
    <row r="453" spans="1:63"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row>
    <row r="454" spans="1:63"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row>
    <row r="455" spans="1:63"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row>
    <row r="456" spans="1:63"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row>
    <row r="457" spans="1:63"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row>
    <row r="458" spans="1:63"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row>
    <row r="459" spans="1:63"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row>
    <row r="460" spans="1:63"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row>
    <row r="461" spans="1:63"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row>
    <row r="462" spans="1:63"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row>
    <row r="463" spans="1:63"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row>
    <row r="464" spans="1:63"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row>
    <row r="465" spans="1:63"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row>
    <row r="466" spans="1:63"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row>
    <row r="467" spans="1:63"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row>
    <row r="468" spans="1:63"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row>
    <row r="469" spans="1:63"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row>
    <row r="470" spans="1:63"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row>
    <row r="471" spans="1:63"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row>
    <row r="472" spans="1:63"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row>
    <row r="473" spans="1:63"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row>
    <row r="474" spans="1:63"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row>
    <row r="475" spans="1:63"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row>
    <row r="476" spans="1:63"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row>
    <row r="477" spans="1:63"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row>
    <row r="478" spans="1:63"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row>
    <row r="479" spans="1:63"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row>
    <row r="480" spans="1:63"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row>
    <row r="481" spans="1:63"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row>
    <row r="482" spans="1:63"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row>
    <row r="483" spans="1:63"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row>
    <row r="484" spans="1:63"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row>
    <row r="485" spans="1:63"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row>
    <row r="486" spans="1:63"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row>
    <row r="487" spans="1:63"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row>
    <row r="488" spans="1:63"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row>
    <row r="489" spans="1:63"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row>
    <row r="490" spans="1:63"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row>
    <row r="491" spans="1:63"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row>
    <row r="492" spans="1:63"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row>
    <row r="493" spans="1:63"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row>
    <row r="494" spans="1:63"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row>
    <row r="495" spans="1:63"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row>
    <row r="496" spans="1:63"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row>
    <row r="497" spans="1:63"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row>
    <row r="498" spans="1:63"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row>
    <row r="499" spans="1:63"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row>
    <row r="500" spans="1:63"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row>
    <row r="501" spans="1:63"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row>
    <row r="502" spans="1:63"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row>
    <row r="503" spans="1:63"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row>
    <row r="504" spans="1:63"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row>
    <row r="505" spans="1:63"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row>
    <row r="506" spans="1:63"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row>
    <row r="507" spans="1:63"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row>
    <row r="508" spans="1:63"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row>
    <row r="509" spans="1:63"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row>
    <row r="510" spans="1:63"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row>
    <row r="511" spans="1:63"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row>
    <row r="512" spans="1:63"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row>
    <row r="513" spans="1:63"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row>
    <row r="514" spans="1:63"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row>
    <row r="515" spans="1:63"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row>
    <row r="516" spans="1:63"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row>
    <row r="517" spans="1:63"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row>
    <row r="518" spans="1:63"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row>
    <row r="519" spans="1:63"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row>
    <row r="520" spans="1:63"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row>
    <row r="521" spans="1:63"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row>
    <row r="522" spans="1:63"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row>
    <row r="523" spans="1:63"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row>
    <row r="524" spans="1:63"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row>
    <row r="525" spans="1:63"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row>
    <row r="526" spans="1:63"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row>
    <row r="527" spans="1:63"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row>
    <row r="528" spans="1:63"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row>
    <row r="529" spans="1:63"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row>
    <row r="530" spans="1:63"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row>
    <row r="531" spans="1:63"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row>
    <row r="532" spans="1:63"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row>
    <row r="533" spans="1:63"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row>
    <row r="534" spans="1:63"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row>
    <row r="535" spans="1:63"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row>
    <row r="536" spans="1:63"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row>
    <row r="537" spans="1:63"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row>
    <row r="538" spans="1:63"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row>
    <row r="539" spans="1:63"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row>
    <row r="540" spans="1:63"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row>
    <row r="541" spans="1:63"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row>
    <row r="542" spans="1:63"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row>
    <row r="543" spans="1:63"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row>
    <row r="544" spans="1:63"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row>
    <row r="545" spans="1:63"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row>
    <row r="546" spans="1:63"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row>
    <row r="547" spans="1:63"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row>
    <row r="548" spans="1:63"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row>
    <row r="549" spans="1:63"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row>
    <row r="550" spans="1:63"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row>
    <row r="551" spans="1:63"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row>
    <row r="552" spans="1:63"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row>
    <row r="553" spans="1:63"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row>
    <row r="554" spans="1:63"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row>
    <row r="555" spans="1:63"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row>
    <row r="556" spans="1:63"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row>
    <row r="557" spans="1:63"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row>
    <row r="558" spans="1:63"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row>
    <row r="559" spans="1:63"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row>
    <row r="560" spans="1:63"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row>
    <row r="561" spans="1:63"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row>
    <row r="562" spans="1:63"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row>
    <row r="563" spans="1:63"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row>
    <row r="564" spans="1:63"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row>
    <row r="565" spans="1:63"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row>
    <row r="566" spans="1:63"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row>
    <row r="567" spans="1:63"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row>
    <row r="568" spans="1:63"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row>
    <row r="569" spans="1:63"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row>
    <row r="570" spans="1:63"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row>
    <row r="571" spans="1:63"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row>
    <row r="572" spans="1:63"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row>
    <row r="573" spans="1:63"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row>
    <row r="574" spans="1:63"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row>
    <row r="575" spans="1:63"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row>
    <row r="576" spans="1:63"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row>
    <row r="577" spans="1:63"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row>
    <row r="578" spans="1:63"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row>
    <row r="579" spans="1:63"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row>
    <row r="580" spans="1:63"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row>
    <row r="581" spans="1:63"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row>
    <row r="582" spans="1:63"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row>
    <row r="583" spans="1:63"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row>
    <row r="584" spans="1:63"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row>
    <row r="585" spans="1:63"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row>
    <row r="586" spans="1:63"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row>
    <row r="587" spans="1:63"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row>
    <row r="588" spans="1:63"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row>
    <row r="589" spans="1:63"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row>
    <row r="590" spans="1:63"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row>
    <row r="591" spans="1:63"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row>
    <row r="592" spans="1:63"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row>
    <row r="593" spans="1:63"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row>
    <row r="594" spans="1:63"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row>
    <row r="595" spans="1:63"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row>
    <row r="596" spans="1:63"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row>
    <row r="597" spans="1:63"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row>
    <row r="598" spans="1:63"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row>
    <row r="599" spans="1:63"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row>
    <row r="600" spans="1:63"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row>
    <row r="601" spans="1:63"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row>
    <row r="602" spans="1:63"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row>
    <row r="603" spans="1:63"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row>
    <row r="604" spans="1:63"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row>
    <row r="605" spans="1:63"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row>
    <row r="606" spans="1:63"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row>
    <row r="607" spans="1:63"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row>
    <row r="608" spans="1:63"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row>
    <row r="609" spans="1:63"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row>
    <row r="610" spans="1:63"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row>
    <row r="611" spans="1:63"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row>
    <row r="612" spans="1:63"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row>
    <row r="613" spans="1:63"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row>
    <row r="614" spans="1:63"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row>
    <row r="615" spans="1:63"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row>
    <row r="616" spans="1:63"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row>
    <row r="617" spans="1:63"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row>
    <row r="618" spans="1:63"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row>
    <row r="619" spans="1:63"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row>
    <row r="620" spans="1:63"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row>
    <row r="621" spans="1:63"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row>
    <row r="622" spans="1:63"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row>
    <row r="623" spans="1:63"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row>
    <row r="624" spans="1:63"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row>
    <row r="625" spans="1:63"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row>
    <row r="626" spans="1:63"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row>
    <row r="627" spans="1:63"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row>
    <row r="628" spans="1:63"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row>
    <row r="629" spans="1:63"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row>
    <row r="630" spans="1:63"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row>
    <row r="631" spans="1:63"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row>
    <row r="632" spans="1:63"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row>
    <row r="633" spans="1:63"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row>
    <row r="634" spans="1:63"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row>
    <row r="635" spans="1:63"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row>
    <row r="636" spans="1:63"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row>
    <row r="637" spans="1:63"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row>
    <row r="638" spans="1:63"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row>
    <row r="639" spans="1:63"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row>
    <row r="640" spans="1:63"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row>
    <row r="641" spans="1:63"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row>
    <row r="642" spans="1:63"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row>
    <row r="643" spans="1:63"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row>
    <row r="644" spans="1:63"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row>
    <row r="645" spans="1:63"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row>
    <row r="646" spans="1:63"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row>
    <row r="647" spans="1:63"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row>
    <row r="648" spans="1:63"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row>
    <row r="649" spans="1:63"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row>
    <row r="650" spans="1:63"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row>
    <row r="651" spans="1:63"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row>
    <row r="652" spans="1:63"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row>
    <row r="653" spans="1:63"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row>
    <row r="654" spans="1:63"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row>
    <row r="655" spans="1:63"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row>
    <row r="656" spans="1:63"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row>
    <row r="657" spans="1:63"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row>
    <row r="658" spans="1:63"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row>
    <row r="659" spans="1:63"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row>
    <row r="660" spans="1:63"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row>
    <row r="661" spans="1:63"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row>
    <row r="662" spans="1:63"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row>
    <row r="663" spans="1:63"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row>
    <row r="664" spans="1:63"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row>
    <row r="665" spans="1:63"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row>
    <row r="666" spans="1:63"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row>
    <row r="667" spans="1:63"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row>
    <row r="668" spans="1:63"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row>
    <row r="669" spans="1:63"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row>
    <row r="670" spans="1:63"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row>
    <row r="671" spans="1:63"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row>
    <row r="672" spans="1:63"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row>
    <row r="673" spans="1:63"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row>
    <row r="674" spans="1:63"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row>
    <row r="675" spans="1:63"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row>
    <row r="676" spans="1:63"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row>
    <row r="677" spans="1:63"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row>
    <row r="678" spans="1:63"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row>
    <row r="679" spans="1:63"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row>
    <row r="680" spans="1:63"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row>
    <row r="681" spans="1:63"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row>
    <row r="682" spans="1:63"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row>
    <row r="683" spans="1:63"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row>
    <row r="684" spans="1:63"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row>
    <row r="685" spans="1:63"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row>
    <row r="686" spans="1:63"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row>
    <row r="687" spans="1:63"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row>
    <row r="688" spans="1:63"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row>
    <row r="689" spans="1:63"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row>
    <row r="690" spans="1:63"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row>
    <row r="691" spans="1:63"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row>
    <row r="692" spans="1:63"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row>
    <row r="693" spans="1:63"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row>
    <row r="694" spans="1:63"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row>
    <row r="695" spans="1:63"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row>
    <row r="696" spans="1:63"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row>
    <row r="697" spans="1:63"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row>
    <row r="698" spans="1:63"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row>
    <row r="699" spans="1:63"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row>
    <row r="700" spans="1:63"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row>
    <row r="701" spans="1:63"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row>
    <row r="702" spans="1:63"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row>
    <row r="703" spans="1:63"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row>
    <row r="704" spans="1:63"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row>
    <row r="705" spans="1:63"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row>
    <row r="706" spans="1:63"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row>
    <row r="707" spans="1:63"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row>
    <row r="708" spans="1:63"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row>
    <row r="709" spans="1:63"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row>
    <row r="710" spans="1:63"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row>
    <row r="711" spans="1:63"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row>
    <row r="712" spans="1:63"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row>
    <row r="713" spans="1:63"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row>
    <row r="714" spans="1:63"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row>
    <row r="715" spans="1:63"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row>
    <row r="716" spans="1:63"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row>
    <row r="717" spans="1:63"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row>
    <row r="718" spans="1:63"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row>
    <row r="719" spans="1:63"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row>
    <row r="720" spans="1:63"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row>
    <row r="721" spans="1:63"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row>
    <row r="722" spans="1:63"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row>
    <row r="723" spans="1:63"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row>
    <row r="724" spans="1:63"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row>
    <row r="725" spans="1:63"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row>
    <row r="726" spans="1:63"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row>
    <row r="727" spans="1:63"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row>
    <row r="728" spans="1:63"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row>
    <row r="729" spans="1:63"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row>
    <row r="730" spans="1:63"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row>
    <row r="731" spans="1:63"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row>
    <row r="732" spans="1:63"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row>
    <row r="733" spans="1:63"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row>
    <row r="734" spans="1:63"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row>
    <row r="735" spans="1:63"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row>
    <row r="736" spans="1:63"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row>
    <row r="737" spans="1:63"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row>
    <row r="738" spans="1:63"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row>
    <row r="739" spans="1:63"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row>
    <row r="740" spans="1:63"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row>
    <row r="741" spans="1:63"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row>
    <row r="742" spans="1:63"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row>
    <row r="743" spans="1:63"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row>
    <row r="744" spans="1:63"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row>
    <row r="745" spans="1:63"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row>
    <row r="746" spans="1:63"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row>
    <row r="747" spans="1:63"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row>
    <row r="748" spans="1:63"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row>
    <row r="749" spans="1:63"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row>
    <row r="750" spans="1:63"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row>
    <row r="751" spans="1:63"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row>
    <row r="752" spans="1:63"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row>
    <row r="753" spans="1:63"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row>
    <row r="754" spans="1:63"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row>
    <row r="755" spans="1:63"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row>
    <row r="756" spans="1:63"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row>
    <row r="757" spans="1:63"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row>
    <row r="758" spans="1:63"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row>
    <row r="759" spans="1:63"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row>
    <row r="760" spans="1:63"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row>
    <row r="761" spans="1:63"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row>
    <row r="762" spans="1:63"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row>
    <row r="763" spans="1:63"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row>
    <row r="764" spans="1:63"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row>
    <row r="765" spans="1:63"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row>
    <row r="766" spans="1:63"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row>
    <row r="767" spans="1:63"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row>
    <row r="768" spans="1:63"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row>
    <row r="769" spans="1:63"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row>
    <row r="770" spans="1:63"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row>
    <row r="771" spans="1:63"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row>
    <row r="772" spans="1:63"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row>
    <row r="773" spans="1:63"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row>
    <row r="774" spans="1:63"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row>
    <row r="775" spans="1:63"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row>
    <row r="776" spans="1:63"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row>
    <row r="777" spans="1:63"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row>
    <row r="778" spans="1:63"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row>
    <row r="779" spans="1:63"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row>
    <row r="780" spans="1:63"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row>
    <row r="781" spans="1:63"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row>
    <row r="782" spans="1:63"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row>
    <row r="783" spans="1:63"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row>
    <row r="784" spans="1:63"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row>
    <row r="785" spans="1:63"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row>
    <row r="786" spans="1:63"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row>
    <row r="787" spans="1:63"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row>
    <row r="788" spans="1:63"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row>
    <row r="789" spans="1:63"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row>
    <row r="790" spans="1:63"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row>
    <row r="791" spans="1:63"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row>
    <row r="792" spans="1:63"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row>
    <row r="793" spans="1:63"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row>
    <row r="794" spans="1:63"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row>
    <row r="795" spans="1:63"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row>
    <row r="796" spans="1:63"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row>
    <row r="797" spans="1:63"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row>
    <row r="798" spans="1:63"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row>
    <row r="799" spans="1:63"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row>
    <row r="800" spans="1:63"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row>
    <row r="801" spans="1:63"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row>
    <row r="802" spans="1:63"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row>
    <row r="803" spans="1:63"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row>
    <row r="804" spans="1:63"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row>
    <row r="805" spans="1:63"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row>
    <row r="806" spans="1:63"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row>
    <row r="807" spans="1:63"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row>
    <row r="808" spans="1:63"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row>
    <row r="809" spans="1:63"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row>
    <row r="810" spans="1:63"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row>
    <row r="811" spans="1:63"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row>
    <row r="812" spans="1:63"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row>
    <row r="813" spans="1:63"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row>
    <row r="814" spans="1:63"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row>
    <row r="815" spans="1:63"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row>
    <row r="816" spans="1:63"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row>
    <row r="817" spans="1:63"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row>
    <row r="818" spans="1:63"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row>
    <row r="819" spans="1:63"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row>
    <row r="820" spans="1:63"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row>
    <row r="821" spans="1:63"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row>
    <row r="822" spans="1:63"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row>
    <row r="823" spans="1:63"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row>
    <row r="824" spans="1:63"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row>
    <row r="825" spans="1:63"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row>
    <row r="826" spans="1:63"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row>
    <row r="827" spans="1:63"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row>
    <row r="828" spans="1:63"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row>
    <row r="829" spans="1:63"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row>
    <row r="830" spans="1:63"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row>
    <row r="831" spans="1:63"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row>
    <row r="832" spans="1:63"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row>
    <row r="833" spans="1:63"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row>
    <row r="834" spans="1:63"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row>
    <row r="835" spans="1:63"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row>
    <row r="836" spans="1:63"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row>
    <row r="837" spans="1:63"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row>
    <row r="838" spans="1:63"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row>
    <row r="839" spans="1:63"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row>
    <row r="840" spans="1:63"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row>
    <row r="841" spans="1:63"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row>
    <row r="842" spans="1:63"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row>
    <row r="843" spans="1:63"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row>
    <row r="844" spans="1:63"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row>
    <row r="845" spans="1:63"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row>
    <row r="846" spans="1:63"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row>
    <row r="847" spans="1:63"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row>
    <row r="848" spans="1:63"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row>
    <row r="849" spans="1:63"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row>
    <row r="850" spans="1:63"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row>
    <row r="851" spans="1:63"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row>
    <row r="852" spans="1:63"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row>
    <row r="853" spans="1:63"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row>
    <row r="854" spans="1:63"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row>
    <row r="855" spans="1:63"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row>
    <row r="856" spans="1:63"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row>
    <row r="857" spans="1:63"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row>
    <row r="858" spans="1:63"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row>
    <row r="859" spans="1:63"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row>
    <row r="860" spans="1:63"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row>
    <row r="861" spans="1:63"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row>
    <row r="862" spans="1:63"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row>
    <row r="863" spans="1:63"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row>
    <row r="864" spans="1:63"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row>
    <row r="865" spans="1:63"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row>
    <row r="866" spans="1:63"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row>
    <row r="867" spans="1:63"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row>
    <row r="868" spans="1:63"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row>
    <row r="869" spans="1:63"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row>
    <row r="870" spans="1:63"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row>
    <row r="871" spans="1:63"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row>
    <row r="872" spans="1:63"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row>
    <row r="873" spans="1:63"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row>
    <row r="874" spans="1:63"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row>
    <row r="875" spans="1:63"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row>
    <row r="876" spans="1:63"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row>
    <row r="877" spans="1:63"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row>
    <row r="878" spans="1:63"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row>
    <row r="879" spans="1:63"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row>
    <row r="880" spans="1:63"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row>
    <row r="881" spans="1:63"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row>
    <row r="882" spans="1:63"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row>
    <row r="883" spans="1:63"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row>
    <row r="884" spans="1:63"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row>
    <row r="885" spans="1:63"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row>
    <row r="886" spans="1:63"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row>
    <row r="887" spans="1:63"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row>
    <row r="888" spans="1:63"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row>
    <row r="889" spans="1:63"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row>
    <row r="890" spans="1:63"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row>
    <row r="891" spans="1:63"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row>
    <row r="892" spans="1:63"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row>
    <row r="893" spans="1:63"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row>
    <row r="894" spans="1:63"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row>
    <row r="895" spans="1:63"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row>
    <row r="896" spans="1:63"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row>
    <row r="897" spans="1:63"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row>
    <row r="898" spans="1:63"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row>
    <row r="899" spans="1:63"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row>
    <row r="900" spans="1:63"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row>
    <row r="901" spans="1:63"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row>
    <row r="902" spans="1:63"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row>
    <row r="903" spans="1:63"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row>
    <row r="904" spans="1:63"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row>
    <row r="905" spans="1:63"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row>
    <row r="906" spans="1:63"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row>
    <row r="907" spans="1:63"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row>
    <row r="908" spans="1:63"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row>
    <row r="909" spans="1:63"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row>
    <row r="910" spans="1:63"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row>
    <row r="911" spans="1:63"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row>
    <row r="912" spans="1:63"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row>
    <row r="913" spans="1:63"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row>
    <row r="914" spans="1:63"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row>
    <row r="915" spans="1:63"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row>
    <row r="916" spans="1:63"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row>
    <row r="917" spans="1:63"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row>
    <row r="918" spans="1:63"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row>
    <row r="919" spans="1:63"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row>
    <row r="920" spans="1:63"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row>
    <row r="921" spans="1:63"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row>
    <row r="922" spans="1:63"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row>
    <row r="923" spans="1:63"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row>
    <row r="924" spans="1:63"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row>
    <row r="925" spans="1:63"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row>
    <row r="926" spans="1:63"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row>
    <row r="927" spans="1:63"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row>
    <row r="928" spans="1:63"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row>
    <row r="929" spans="1:63"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row>
    <row r="930" spans="1:63"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row>
    <row r="931" spans="1:63"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row>
    <row r="932" spans="1:63"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row>
    <row r="933" spans="1:63"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row>
    <row r="934" spans="1:63"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row>
    <row r="935" spans="1:63"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row>
    <row r="936" spans="1:63"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row>
    <row r="937" spans="1:63"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row>
    <row r="938" spans="1:63"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row>
    <row r="939" spans="1:63"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row>
    <row r="940" spans="1:63"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row>
    <row r="941" spans="1:63"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row>
    <row r="942" spans="1:63"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row>
    <row r="943" spans="1:63"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row>
    <row r="944" spans="1:63"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row>
    <row r="945" spans="1:63"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row>
    <row r="946" spans="1:63"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row>
    <row r="947" spans="1:63"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row>
    <row r="948" spans="1:63"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row>
    <row r="949" spans="1:63"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row>
    <row r="950" spans="1:63"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row>
    <row r="951" spans="1:63"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row>
    <row r="952" spans="1:63"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row>
    <row r="953" spans="1:63"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row>
    <row r="954" spans="1:63"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row>
    <row r="955" spans="1:63"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row>
    <row r="956" spans="1:63"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row>
    <row r="957" spans="1:63"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row>
    <row r="958" spans="1:63"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row>
    <row r="959" spans="1:63"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row>
    <row r="960" spans="1:63"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row>
    <row r="961" spans="1:63"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row>
    <row r="962" spans="1:63"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row>
    <row r="963" spans="1:63"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row>
    <row r="964" spans="1:63"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row>
    <row r="965" spans="1:63"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row>
    <row r="966" spans="1:63"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row>
    <row r="967" spans="1:63"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row>
    <row r="968" spans="1:63"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row>
    <row r="969" spans="1:63"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row>
    <row r="970" spans="1:63"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row>
    <row r="971" spans="1:63"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row>
    <row r="972" spans="1:63"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row>
    <row r="973" spans="1:63"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row>
    <row r="974" spans="1:63"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row>
    <row r="975" spans="1:63"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row>
    <row r="976" spans="1:63"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row>
    <row r="977" spans="1:63"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row>
    <row r="978" spans="1:63"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row>
    <row r="979" spans="1:63"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row>
    <row r="980" spans="1:63"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row>
    <row r="981" spans="1:63"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row>
    <row r="982" spans="1:63"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row>
    <row r="983" spans="1:63"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row>
    <row r="984" spans="1:63"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row>
    <row r="985" spans="1:63"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row>
    <row r="986" spans="1:63"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row>
    <row r="987" spans="1:63"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row>
    <row r="988" spans="1:63"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row>
    <row r="989" spans="1:63"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row>
    <row r="990" spans="1:63"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row>
    <row r="991" spans="1:63"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row>
    <row r="992" spans="1:63"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row>
    <row r="993" spans="1:63"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row>
    <row r="994" spans="1:63"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row>
    <row r="995" spans="1:63"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row>
    <row r="996" spans="1:63"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row>
    <row r="997" spans="1:63"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row>
    <row r="998" spans="1:63"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row>
    <row r="999" spans="1:63"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row>
    <row r="1000" spans="1:63"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row>
  </sheetData>
  <pageMargins left="0.7" right="0.7" top="0.75" bottom="0.75" header="0" footer="0"/>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L1000"/>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ColWidth="14.42578125" defaultRowHeight="15" customHeight="1"/>
  <cols>
    <col min="1" max="1" width="8.7109375" customWidth="1"/>
    <col min="2" max="59" width="5.7109375" customWidth="1"/>
    <col min="60" max="60" width="10.85546875" customWidth="1"/>
    <col min="61" max="61" width="10.140625" customWidth="1"/>
    <col min="62" max="62" width="12.42578125" customWidth="1"/>
    <col min="63" max="64" width="8.85546875" customWidth="1"/>
  </cols>
  <sheetData>
    <row r="1" spans="1:64" ht="175.5" customHeight="1">
      <c r="A1" s="334" t="s">
        <v>762</v>
      </c>
      <c r="B1" s="368" t="s">
        <v>198</v>
      </c>
      <c r="C1" s="368" t="s">
        <v>199</v>
      </c>
      <c r="D1" s="368" t="s">
        <v>202</v>
      </c>
      <c r="E1" s="368" t="s">
        <v>203</v>
      </c>
      <c r="F1" s="368" t="s">
        <v>201</v>
      </c>
      <c r="G1" s="368" t="s">
        <v>284</v>
      </c>
      <c r="H1" s="368" t="s">
        <v>205</v>
      </c>
      <c r="I1" s="368" t="s">
        <v>228</v>
      </c>
      <c r="J1" s="368" t="s">
        <v>229</v>
      </c>
      <c r="K1" s="368" t="s">
        <v>246</v>
      </c>
      <c r="L1" s="368" t="s">
        <v>226</v>
      </c>
      <c r="M1" s="368" t="s">
        <v>285</v>
      </c>
      <c r="N1" s="368" t="s">
        <v>286</v>
      </c>
      <c r="O1" s="368" t="s">
        <v>234</v>
      </c>
      <c r="P1" s="368" t="s">
        <v>241</v>
      </c>
      <c r="Q1" s="368" t="s">
        <v>287</v>
      </c>
      <c r="R1" s="368" t="s">
        <v>288</v>
      </c>
      <c r="S1" s="368" t="s">
        <v>289</v>
      </c>
      <c r="T1" s="368" t="s">
        <v>290</v>
      </c>
      <c r="U1" s="368" t="s">
        <v>291</v>
      </c>
      <c r="V1" s="368" t="s">
        <v>292</v>
      </c>
      <c r="W1" s="368" t="s">
        <v>293</v>
      </c>
      <c r="X1" s="368" t="s">
        <v>294</v>
      </c>
      <c r="Y1" s="368" t="s">
        <v>295</v>
      </c>
      <c r="Z1" s="368" t="s">
        <v>296</v>
      </c>
      <c r="AA1" s="368" t="s">
        <v>297</v>
      </c>
      <c r="AB1" s="368" t="s">
        <v>297</v>
      </c>
      <c r="AC1" s="368" t="s">
        <v>298</v>
      </c>
      <c r="AD1" s="368" t="s">
        <v>299</v>
      </c>
      <c r="AE1" s="368" t="s">
        <v>300</v>
      </c>
      <c r="AF1" s="368" t="s">
        <v>301</v>
      </c>
      <c r="AG1" s="368" t="s">
        <v>247</v>
      </c>
      <c r="AH1" s="368" t="s">
        <v>248</v>
      </c>
      <c r="AI1" s="368" t="s">
        <v>235</v>
      </c>
      <c r="AJ1" s="368" t="s">
        <v>302</v>
      </c>
      <c r="AK1" s="368" t="s">
        <v>303</v>
      </c>
      <c r="AL1" s="368" t="s">
        <v>304</v>
      </c>
      <c r="AM1" s="368" t="s">
        <v>305</v>
      </c>
      <c r="AN1" s="368" t="s">
        <v>257</v>
      </c>
      <c r="AO1" s="4" t="s">
        <v>249</v>
      </c>
      <c r="AP1" s="4" t="s">
        <v>250</v>
      </c>
      <c r="AQ1" s="4" t="s">
        <v>306</v>
      </c>
      <c r="AR1" s="368" t="s">
        <v>260</v>
      </c>
      <c r="AS1" s="368" t="s">
        <v>307</v>
      </c>
      <c r="AT1" s="368" t="s">
        <v>308</v>
      </c>
      <c r="AU1" s="368" t="s">
        <v>309</v>
      </c>
      <c r="AV1" s="368" t="s">
        <v>310</v>
      </c>
      <c r="AW1" s="368" t="s">
        <v>311</v>
      </c>
      <c r="AX1" s="368" t="s">
        <v>268</v>
      </c>
      <c r="AY1" s="368" t="s">
        <v>269</v>
      </c>
      <c r="AZ1" s="368" t="s">
        <v>270</v>
      </c>
      <c r="BA1" s="368" t="s">
        <v>271</v>
      </c>
      <c r="BB1" s="368" t="s">
        <v>312</v>
      </c>
      <c r="BC1" s="368" t="s">
        <v>274</v>
      </c>
      <c r="BD1" s="368" t="s">
        <v>313</v>
      </c>
      <c r="BE1" s="368" t="s">
        <v>314</v>
      </c>
      <c r="BF1" s="368" t="s">
        <v>315</v>
      </c>
      <c r="BG1" s="368" t="s">
        <v>316</v>
      </c>
    </row>
    <row r="2" spans="1:64">
      <c r="A2" s="334" t="s">
        <v>704</v>
      </c>
      <c r="B2" s="334">
        <v>2020</v>
      </c>
      <c r="C2" s="334">
        <v>2020</v>
      </c>
      <c r="D2" s="334">
        <v>2020</v>
      </c>
      <c r="E2" s="334">
        <v>2020</v>
      </c>
      <c r="F2" s="334">
        <v>2020</v>
      </c>
      <c r="G2" s="334">
        <v>2020</v>
      </c>
      <c r="H2" s="334">
        <v>2021</v>
      </c>
      <c r="I2" s="334">
        <v>2021</v>
      </c>
      <c r="J2" s="334">
        <v>2021</v>
      </c>
      <c r="K2" s="334">
        <v>2021</v>
      </c>
      <c r="L2" s="334">
        <v>2021</v>
      </c>
      <c r="M2" s="334">
        <v>2021</v>
      </c>
      <c r="N2" s="334">
        <v>2019</v>
      </c>
      <c r="O2" s="334">
        <v>2019</v>
      </c>
      <c r="P2" s="334">
        <v>2020</v>
      </c>
      <c r="Q2" s="334">
        <v>2021</v>
      </c>
      <c r="R2" s="334">
        <v>2021</v>
      </c>
      <c r="S2" s="334">
        <v>2020</v>
      </c>
      <c r="T2" s="334">
        <v>2020</v>
      </c>
      <c r="U2" s="271">
        <v>2020</v>
      </c>
      <c r="V2" s="271">
        <v>2020</v>
      </c>
      <c r="W2" s="334">
        <v>2020</v>
      </c>
      <c r="X2" s="334">
        <v>2020</v>
      </c>
      <c r="Y2" s="334">
        <v>2021</v>
      </c>
      <c r="Z2" s="334">
        <v>2022</v>
      </c>
      <c r="AA2" s="271">
        <v>2019</v>
      </c>
      <c r="AB2" s="271">
        <v>2020</v>
      </c>
      <c r="AC2" s="334">
        <v>2020</v>
      </c>
      <c r="AD2" s="271">
        <v>2021</v>
      </c>
      <c r="AE2" s="271">
        <v>2021</v>
      </c>
      <c r="AF2" s="271">
        <v>2021</v>
      </c>
      <c r="AG2" s="334">
        <v>2021</v>
      </c>
      <c r="AH2" s="334">
        <v>2021</v>
      </c>
      <c r="AI2" s="271">
        <v>2020</v>
      </c>
      <c r="AJ2" s="334">
        <v>2020</v>
      </c>
      <c r="AK2" s="334">
        <v>2021</v>
      </c>
      <c r="AL2" s="334">
        <v>2021</v>
      </c>
      <c r="AM2" s="334">
        <v>2021</v>
      </c>
      <c r="AN2" s="334">
        <v>2020</v>
      </c>
      <c r="AO2" s="334">
        <v>2021</v>
      </c>
      <c r="AP2" s="334">
        <v>2021</v>
      </c>
      <c r="AQ2" s="334">
        <v>2021</v>
      </c>
      <c r="AR2" s="334">
        <v>2021</v>
      </c>
      <c r="AS2" s="334">
        <v>2021</v>
      </c>
      <c r="AT2" s="334">
        <v>2019</v>
      </c>
      <c r="AU2" s="334">
        <v>2021</v>
      </c>
      <c r="AV2" s="334">
        <v>2021</v>
      </c>
      <c r="AW2" s="334">
        <v>2021</v>
      </c>
      <c r="AX2" s="334">
        <v>2020</v>
      </c>
      <c r="AY2" s="334">
        <v>2020</v>
      </c>
      <c r="AZ2" s="334">
        <v>2020</v>
      </c>
      <c r="BA2" s="334">
        <v>2020</v>
      </c>
      <c r="BB2" s="334">
        <v>2021</v>
      </c>
      <c r="BC2" s="334">
        <v>2021</v>
      </c>
      <c r="BD2" s="334">
        <v>2020</v>
      </c>
      <c r="BE2" s="334">
        <v>2020</v>
      </c>
      <c r="BF2" s="271">
        <v>2022</v>
      </c>
      <c r="BG2" s="334">
        <v>2019</v>
      </c>
      <c r="BH2" s="334" t="s">
        <v>763</v>
      </c>
      <c r="BI2" s="334" t="s">
        <v>764</v>
      </c>
      <c r="BJ2" s="334" t="s">
        <v>765</v>
      </c>
      <c r="BK2" s="334" t="s">
        <v>766</v>
      </c>
      <c r="BL2" s="334" t="s">
        <v>767</v>
      </c>
    </row>
    <row r="3" spans="1:64">
      <c r="A3" s="334" t="s">
        <v>108</v>
      </c>
      <c r="B3" s="356">
        <f>IF('Indicator Date'!C4="No data","x",$B$2-'Indicator Date'!C4)</f>
        <v>0</v>
      </c>
      <c r="C3" s="356">
        <f>IF('Indicator Date'!D4="No data","x",$C$2-'Indicator Date'!D4)</f>
        <v>0</v>
      </c>
      <c r="D3" s="356">
        <f>IF('Indicator Date'!E4="No data","x",$C$2-'Indicator Date'!E4)</f>
        <v>0</v>
      </c>
      <c r="E3" s="356">
        <f>IF('Indicator Date'!F4="No data","x",$E$2-'Indicator Date'!F4)</f>
        <v>0</v>
      </c>
      <c r="F3" s="356">
        <f>IF('Indicator Date'!G4="No data","x",$F$2-'Indicator Date'!G4)</f>
        <v>0</v>
      </c>
      <c r="G3" s="356">
        <f>IF('Indicator Date'!H4="No data","x",$G$2-'Indicator Date'!H4)</f>
        <v>0</v>
      </c>
      <c r="H3" s="369">
        <f>IF('Indicator Date'!I4="No data","x",$H$2-'Indicator Date'!I4)</f>
        <v>0</v>
      </c>
      <c r="I3" s="356">
        <f>IF('Indicator Date'!J4="No data","x",$I$2-'Indicator Date'!J4)</f>
        <v>0</v>
      </c>
      <c r="J3" s="356">
        <f>IF('Indicator Date'!K4="No data","x",$J$2-'Indicator Date'!K4)</f>
        <v>0</v>
      </c>
      <c r="K3" s="369">
        <f>IF('Indicator Date'!L4="No data","x",$K$2-'Indicator Date'!L4)</f>
        <v>0</v>
      </c>
      <c r="L3" s="356">
        <f>IF('Indicator Date'!M4="No data","x",$L$2-'Indicator Date'!M4)</f>
        <v>0</v>
      </c>
      <c r="M3" s="356">
        <f>IF('Indicator Date'!N4="No data","x",$M$2-'Indicator Date'!N4)</f>
        <v>0</v>
      </c>
      <c r="N3" s="356">
        <f>IF('Indicator Date'!O4="No data","x",$N$2-'Indicator Date'!O4)</f>
        <v>0</v>
      </c>
      <c r="O3" s="356">
        <f>IF('Indicator Date'!P4="No data","x",$O$2-'Indicator Date'!P4)</f>
        <v>4</v>
      </c>
      <c r="P3" s="356">
        <f>IF('Indicator Date'!Q4="No data","x",$P$2-'Indicator Date'!Q4)</f>
        <v>0</v>
      </c>
      <c r="Q3" s="356">
        <f>IF('Indicator Date'!R4="No data","x",$Q$2-'Indicator Date'!R4)</f>
        <v>1</v>
      </c>
      <c r="R3" s="356">
        <f>IF('Indicator Date'!S4="No data","x",$R$2-'Indicator Date'!S4)</f>
        <v>1</v>
      </c>
      <c r="S3" s="356">
        <f>IF('Indicator Date'!T4="No data","x",$S$2-'Indicator Date'!T4)</f>
        <v>0</v>
      </c>
      <c r="T3" s="356">
        <f>IF('Indicator Date'!U4="No data","x",$T$2-'Indicator Date'!U4)</f>
        <v>0</v>
      </c>
      <c r="U3" s="356">
        <f>IF('Indicator Date'!V4="No data","x",$U$2-'Indicator Date'!V4)</f>
        <v>0</v>
      </c>
      <c r="V3" s="356">
        <f>IF('Indicator Date'!W4="No data","x",$V$2-'Indicator Date'!W4)</f>
        <v>0</v>
      </c>
      <c r="W3" s="356">
        <f>IF('Indicator Date'!X4="No data","x",$W$2-'Indicator Date'!X4)</f>
        <v>0</v>
      </c>
      <c r="X3" s="356">
        <f>IF('Indicator Date'!Y4="No data","x",$X$2-'Indicator Date'!Y4)</f>
        <v>0</v>
      </c>
      <c r="Y3" s="356">
        <f>IF('Indicator Date'!Z4="No data","x",$Y$2-'Indicator Date'!Z4)</f>
        <v>0</v>
      </c>
      <c r="Z3" s="356">
        <f>IF('Indicator Date'!AA4="No data","x",$Z$2-'Indicator Date'!AA4)</f>
        <v>0</v>
      </c>
      <c r="AA3" s="356">
        <f>IF('Indicator Date'!AB4="No data","x",$AA$2-'Indicator Date'!AB4)</f>
        <v>0</v>
      </c>
      <c r="AB3" s="356">
        <f>IF('Indicator Date'!AC4="No data","x",$AB$2-'Indicator Date'!AC4)</f>
        <v>0</v>
      </c>
      <c r="AC3" s="356">
        <f>IF('Indicator Date'!AD4="No data","x",$AC$2-'Indicator Date'!AD4)</f>
        <v>0</v>
      </c>
      <c r="AD3" s="356">
        <f>IF('Indicator Date'!AE4="No data","x",$AD$2-'Indicator Date'!AE4)</f>
        <v>0</v>
      </c>
      <c r="AE3" s="356" t="str">
        <f>IF('Indicator Date'!AF4="No data","x",$AE$2-'Indicator Date'!AF4)</f>
        <v>x</v>
      </c>
      <c r="AF3" s="356">
        <f>IF('Indicator Date'!AG4="No data","x",$AF$2-'Indicator Date'!AG4)</f>
        <v>0</v>
      </c>
      <c r="AG3" s="356">
        <f>IF('Indicator Date'!AH4="No data","x",$AG$2-'Indicator Date'!AH4)</f>
        <v>1</v>
      </c>
      <c r="AH3" s="356">
        <f>IF('Indicator Date'!AI4="No data","x",$AH$2-'Indicator Date'!AI4)</f>
        <v>1</v>
      </c>
      <c r="AI3" s="356">
        <f>IF('Indicator Date'!AJ4="No data","x",$AI$2-'Indicator Date'!AJ4)</f>
        <v>0</v>
      </c>
      <c r="AJ3" s="356">
        <f>IF('Indicator Date'!AK4="No data","x",$AJ$2-'Indicator Date'!AK4)</f>
        <v>5</v>
      </c>
      <c r="AK3" s="356">
        <f>IF('Indicator Date'!AL4="No data","x",$AK$2-'Indicator Date'!AL4)</f>
        <v>0</v>
      </c>
      <c r="AL3" s="356">
        <f>IF('Indicator Date'!AM4="No data","x",$AL$2-'Indicator Date'!AM4)</f>
        <v>0</v>
      </c>
      <c r="AM3" s="356">
        <f>IF('Indicator Date'!AN4="No data","x",$AM$2-'Indicator Date'!AN4)</f>
        <v>0</v>
      </c>
      <c r="AN3" s="356">
        <f>IF('Indicator Date'!AO4="No data","x",$AN$2-'Indicator Date'!AO4)</f>
        <v>0</v>
      </c>
      <c r="AO3" s="356">
        <f>IF('Indicator Date'!AP4="No data","x",$AO$2-'Indicator Date'!AP4)</f>
        <v>0</v>
      </c>
      <c r="AP3" s="356">
        <f>IF('Indicator Date'!AQ4="No data","x",$AP$2-'Indicator Date'!AQ4)</f>
        <v>0</v>
      </c>
      <c r="AQ3" s="356">
        <f>IF('Indicator Date'!AR4="No data","x",$AQ$2-'Indicator Date'!AR4)</f>
        <v>0</v>
      </c>
      <c r="AR3" s="356">
        <f>IF('Indicator Date'!AS4="No data","x",$AR$2-'Indicator Date'!AS4)</f>
        <v>0</v>
      </c>
      <c r="AS3" s="356">
        <f>IF('Indicator Date'!AT4="No data","x",$AS$2-'Indicator Date'!AT4)</f>
        <v>1</v>
      </c>
      <c r="AT3" s="356">
        <f>IF('Indicator Date'!AU4="No data","x",$AT$2-'Indicator Date'!AU4)</f>
        <v>0</v>
      </c>
      <c r="AU3" s="356">
        <f>IF('Indicator Date'!AV4="No data","x",$AU$2-'Indicator Date'!AV4)</f>
        <v>0</v>
      </c>
      <c r="AV3" s="356">
        <f>IF('Indicator Date'!AW4="No data","x",$AV$2-'Indicator Date'!AW4)</f>
        <v>0</v>
      </c>
      <c r="AW3" s="356">
        <f>IF('Indicator Date'!AX4="No data","x",$AW$2-'Indicator Date'!AX4)</f>
        <v>0</v>
      </c>
      <c r="AX3" s="356">
        <f>IF('Indicator Date'!AY4="No data","x",$AX$2-'Indicator Date'!AY4)</f>
        <v>0</v>
      </c>
      <c r="AY3" s="356">
        <f>IF('Indicator Date'!AZ4="No data","x",$AY$2-'Indicator Date'!AZ4)</f>
        <v>0</v>
      </c>
      <c r="AZ3" s="356">
        <f>IF('Indicator Date'!BA4="No data","x",$AZ$2-'Indicator Date'!BA4)</f>
        <v>0</v>
      </c>
      <c r="BA3" s="356">
        <f>IF('Indicator Date'!BB4="No data","x",$BA$2-'Indicator Date'!BB4)</f>
        <v>0</v>
      </c>
      <c r="BB3" s="356">
        <f>IF('Indicator Date'!BC4="No data","x",$BB$2-'Indicator Date'!BC4)</f>
        <v>0</v>
      </c>
      <c r="BC3" s="356">
        <f>IF('Indicator Date'!BD4="No data","x",$BC$2-'Indicator Date'!BD4)</f>
        <v>0</v>
      </c>
      <c r="BD3" s="356">
        <f>IF('Indicator Date'!BE4="No data","x",$BD$2-'Indicator Date'!BE4)</f>
        <v>0</v>
      </c>
      <c r="BE3" s="356">
        <f>IF('Indicator Date'!BF4="No data","x",$BE$2-'Indicator Date'!BF4)</f>
        <v>0</v>
      </c>
      <c r="BF3" s="356">
        <f>IF('Indicator Date'!BG4="No data","x",$BF$2-'Indicator Date'!BG4)</f>
        <v>0</v>
      </c>
      <c r="BG3" s="356">
        <f>IF('Indicator Date'!BH4="No data","x",$BG$2-'Indicator Date'!BH4)</f>
        <v>0</v>
      </c>
      <c r="BH3" s="334">
        <f t="shared" ref="BH3:BH53" si="0">SUM(B3:BG3)</f>
        <v>14</v>
      </c>
      <c r="BI3" s="336">
        <f t="shared" ref="BI3:BI53" si="1">BH3/COUNT(B3:BG3)</f>
        <v>0.24561403508771928</v>
      </c>
      <c r="BJ3" s="334">
        <f t="shared" ref="BJ3:BJ53" si="2">COUNTIF(B3:BG3,"&gt;0")</f>
        <v>7</v>
      </c>
      <c r="BK3" s="336">
        <f t="shared" ref="BK3:BK53" si="3">_xlfn.STDEV.P(B3:BG3)</f>
        <v>0.86411300744033337</v>
      </c>
      <c r="BL3" s="335">
        <f t="shared" ref="BL3:BL53" si="4">MEDIAN(B3:BG3)</f>
        <v>0</v>
      </c>
    </row>
    <row r="4" spans="1:64">
      <c r="A4" s="334" t="s">
        <v>94</v>
      </c>
      <c r="B4" s="356">
        <f>IF('Indicator Date'!C5="No data","x",$B$2-'Indicator Date'!C5)</f>
        <v>0</v>
      </c>
      <c r="C4" s="356">
        <f>IF('Indicator Date'!D5="No data","x",$C$2-'Indicator Date'!D5)</f>
        <v>0</v>
      </c>
      <c r="D4" s="356">
        <f>IF('Indicator Date'!E5="No data","x",$C$2-'Indicator Date'!E5)</f>
        <v>0</v>
      </c>
      <c r="E4" s="356">
        <f>IF('Indicator Date'!F5="No data","x",$E$2-'Indicator Date'!F5)</f>
        <v>0</v>
      </c>
      <c r="F4" s="356">
        <f>IF('Indicator Date'!G5="No data","x",$F$2-'Indicator Date'!G5)</f>
        <v>0</v>
      </c>
      <c r="G4" s="356">
        <f>IF('Indicator Date'!H5="No data","x",$G$2-'Indicator Date'!H5)</f>
        <v>0</v>
      </c>
      <c r="H4" s="369">
        <f>IF('Indicator Date'!I5="No data","x",$H$2-'Indicator Date'!I5)</f>
        <v>0</v>
      </c>
      <c r="I4" s="356">
        <f>IF('Indicator Date'!J5="No data","x",$I$2-'Indicator Date'!J5)</f>
        <v>0</v>
      </c>
      <c r="J4" s="356">
        <f>IF('Indicator Date'!K5="No data","x",$J$2-'Indicator Date'!K5)</f>
        <v>0</v>
      </c>
      <c r="K4" s="369">
        <f>IF('Indicator Date'!L5="No data","x",$K$2-'Indicator Date'!L5)</f>
        <v>0</v>
      </c>
      <c r="L4" s="356">
        <f>IF('Indicator Date'!M5="No data","x",$L$2-'Indicator Date'!M5)</f>
        <v>0</v>
      </c>
      <c r="M4" s="356">
        <f>IF('Indicator Date'!N5="No data","x",$M$2-'Indicator Date'!N5)</f>
        <v>0</v>
      </c>
      <c r="N4" s="356">
        <f>IF('Indicator Date'!O5="No data","x",$N$2-'Indicator Date'!O5)</f>
        <v>0</v>
      </c>
      <c r="O4" s="356">
        <f>IF('Indicator Date'!P5="No data","x",$O$2-'Indicator Date'!P5)</f>
        <v>4</v>
      </c>
      <c r="P4" s="356">
        <f>IF('Indicator Date'!Q5="No data","x",$P$2-'Indicator Date'!Q5)</f>
        <v>0</v>
      </c>
      <c r="Q4" s="356">
        <f>IF('Indicator Date'!R5="No data","x",$Q$2-'Indicator Date'!R5)</f>
        <v>1</v>
      </c>
      <c r="R4" s="356">
        <f>IF('Indicator Date'!S5="No data","x",$R$2-'Indicator Date'!S5)</f>
        <v>1</v>
      </c>
      <c r="S4" s="356">
        <f>IF('Indicator Date'!T5="No data","x",$S$2-'Indicator Date'!T5)</f>
        <v>0</v>
      </c>
      <c r="T4" s="356">
        <f>IF('Indicator Date'!U5="No data","x",$T$2-'Indicator Date'!U5)</f>
        <v>0</v>
      </c>
      <c r="U4" s="356">
        <f>IF('Indicator Date'!V5="No data","x",$U$2-'Indicator Date'!V5)</f>
        <v>0</v>
      </c>
      <c r="V4" s="356">
        <f>IF('Indicator Date'!W5="No data","x",$V$2-'Indicator Date'!W5)</f>
        <v>0</v>
      </c>
      <c r="W4" s="356">
        <f>IF('Indicator Date'!X5="No data","x",$W$2-'Indicator Date'!X5)</f>
        <v>0</v>
      </c>
      <c r="X4" s="356">
        <f>IF('Indicator Date'!Y5="No data","x",$X$2-'Indicator Date'!Y5)</f>
        <v>0</v>
      </c>
      <c r="Y4" s="356">
        <f>IF('Indicator Date'!Z5="No data","x",$Y$2-'Indicator Date'!Z5)</f>
        <v>0</v>
      </c>
      <c r="Z4" s="356">
        <f>IF('Indicator Date'!AA5="No data","x",$Z$2-'Indicator Date'!AA5)</f>
        <v>0</v>
      </c>
      <c r="AA4" s="356">
        <f>IF('Indicator Date'!AB5="No data","x",$AA$2-'Indicator Date'!AB5)</f>
        <v>0</v>
      </c>
      <c r="AB4" s="356">
        <f>IF('Indicator Date'!AC5="No data","x",$AB$2-'Indicator Date'!AC5)</f>
        <v>0</v>
      </c>
      <c r="AC4" s="356">
        <f>IF('Indicator Date'!AD5="No data","x",$AC$2-'Indicator Date'!AD5)</f>
        <v>0</v>
      </c>
      <c r="AD4" s="356">
        <f>IF('Indicator Date'!AE5="No data","x",$AD$2-'Indicator Date'!AE5)</f>
        <v>0</v>
      </c>
      <c r="AE4" s="356" t="str">
        <f>IF('Indicator Date'!AF5="No data","x",$AE$2-'Indicator Date'!AF5)</f>
        <v>x</v>
      </c>
      <c r="AF4" s="356">
        <f>IF('Indicator Date'!AG5="No data","x",$AF$2-'Indicator Date'!AG5)</f>
        <v>0</v>
      </c>
      <c r="AG4" s="356">
        <f>IF('Indicator Date'!AH5="No data","x",$AG$2-'Indicator Date'!AH5)</f>
        <v>1</v>
      </c>
      <c r="AH4" s="356">
        <f>IF('Indicator Date'!AI5="No data","x",$AH$2-'Indicator Date'!AI5)</f>
        <v>1</v>
      </c>
      <c r="AI4" s="356">
        <f>IF('Indicator Date'!AJ5="No data","x",$AI$2-'Indicator Date'!AJ5)</f>
        <v>0</v>
      </c>
      <c r="AJ4" s="356">
        <f>IF('Indicator Date'!AK5="No data","x",$AJ$2-'Indicator Date'!AK5)</f>
        <v>5</v>
      </c>
      <c r="AK4" s="356">
        <f>IF('Indicator Date'!AL5="No data","x",$AK$2-'Indicator Date'!AL5)</f>
        <v>0</v>
      </c>
      <c r="AL4" s="356">
        <f>IF('Indicator Date'!AM5="No data","x",$AL$2-'Indicator Date'!AM5)</f>
        <v>0</v>
      </c>
      <c r="AM4" s="356">
        <f>IF('Indicator Date'!AN5="No data","x",$AM$2-'Indicator Date'!AN5)</f>
        <v>0</v>
      </c>
      <c r="AN4" s="356">
        <f>IF('Indicator Date'!AO5="No data","x",$AN$2-'Indicator Date'!AO5)</f>
        <v>0</v>
      </c>
      <c r="AO4" s="356">
        <f>IF('Indicator Date'!AP5="No data","x",$AO$2-'Indicator Date'!AP5)</f>
        <v>0</v>
      </c>
      <c r="AP4" s="356">
        <f>IF('Indicator Date'!AQ5="No data","x",$AP$2-'Indicator Date'!AQ5)</f>
        <v>0</v>
      </c>
      <c r="AQ4" s="356">
        <f>IF('Indicator Date'!AR5="No data","x",$AQ$2-'Indicator Date'!AR5)</f>
        <v>0</v>
      </c>
      <c r="AR4" s="356">
        <f>IF('Indicator Date'!AS5="No data","x",$AR$2-'Indicator Date'!AS5)</f>
        <v>0</v>
      </c>
      <c r="AS4" s="356">
        <f>IF('Indicator Date'!AT5="No data","x",$AS$2-'Indicator Date'!AT5)</f>
        <v>1</v>
      </c>
      <c r="AT4" s="356">
        <f>IF('Indicator Date'!AU5="No data","x",$AT$2-'Indicator Date'!AU5)</f>
        <v>0</v>
      </c>
      <c r="AU4" s="356">
        <f>IF('Indicator Date'!AV5="No data","x",$AU$2-'Indicator Date'!AV5)</f>
        <v>0</v>
      </c>
      <c r="AV4" s="356">
        <f>IF('Indicator Date'!AW5="No data","x",$AV$2-'Indicator Date'!AW5)</f>
        <v>0</v>
      </c>
      <c r="AW4" s="356">
        <f>IF('Indicator Date'!AX5="No data","x",$AW$2-'Indicator Date'!AX5)</f>
        <v>0</v>
      </c>
      <c r="AX4" s="356">
        <f>IF('Indicator Date'!AY5="No data","x",$AX$2-'Indicator Date'!AY5)</f>
        <v>0</v>
      </c>
      <c r="AY4" s="356">
        <f>IF('Indicator Date'!AZ5="No data","x",$AY$2-'Indicator Date'!AZ5)</f>
        <v>0</v>
      </c>
      <c r="AZ4" s="356">
        <f>IF('Indicator Date'!BA5="No data","x",$AZ$2-'Indicator Date'!BA5)</f>
        <v>0</v>
      </c>
      <c r="BA4" s="356">
        <f>IF('Indicator Date'!BB5="No data","x",$BA$2-'Indicator Date'!BB5)</f>
        <v>0</v>
      </c>
      <c r="BB4" s="356">
        <f>IF('Indicator Date'!BC5="No data","x",$BB$2-'Indicator Date'!BC5)</f>
        <v>0</v>
      </c>
      <c r="BC4" s="356">
        <f>IF('Indicator Date'!BD5="No data","x",$BC$2-'Indicator Date'!BD5)</f>
        <v>0</v>
      </c>
      <c r="BD4" s="356">
        <f>IF('Indicator Date'!BE5="No data","x",$BD$2-'Indicator Date'!BE5)</f>
        <v>0</v>
      </c>
      <c r="BE4" s="356">
        <f>IF('Indicator Date'!BF5="No data","x",$BE$2-'Indicator Date'!BF5)</f>
        <v>0</v>
      </c>
      <c r="BF4" s="356">
        <f>IF('Indicator Date'!BG5="No data","x",$BF$2-'Indicator Date'!BG5)</f>
        <v>0</v>
      </c>
      <c r="BG4" s="356">
        <f>IF('Indicator Date'!BH5="No data","x",$BG$2-'Indicator Date'!BH5)</f>
        <v>0</v>
      </c>
      <c r="BH4" s="334">
        <f t="shared" si="0"/>
        <v>14</v>
      </c>
      <c r="BI4" s="336">
        <f t="shared" si="1"/>
        <v>0.24561403508771928</v>
      </c>
      <c r="BJ4" s="334">
        <f t="shared" si="2"/>
        <v>7</v>
      </c>
      <c r="BK4" s="336">
        <f t="shared" si="3"/>
        <v>0.86411300744033337</v>
      </c>
      <c r="BL4" s="335">
        <f t="shared" si="4"/>
        <v>0</v>
      </c>
    </row>
    <row r="5" spans="1:64">
      <c r="A5" s="334" t="s">
        <v>86</v>
      </c>
      <c r="B5" s="356">
        <f>IF('Indicator Date'!C6="No data","x",$B$2-'Indicator Date'!C6)</f>
        <v>0</v>
      </c>
      <c r="C5" s="356">
        <f>IF('Indicator Date'!D6="No data","x",$C$2-'Indicator Date'!D6)</f>
        <v>0</v>
      </c>
      <c r="D5" s="356">
        <f>IF('Indicator Date'!E6="No data","x",$C$2-'Indicator Date'!E6)</f>
        <v>0</v>
      </c>
      <c r="E5" s="356">
        <f>IF('Indicator Date'!F6="No data","x",$E$2-'Indicator Date'!F6)</f>
        <v>0</v>
      </c>
      <c r="F5" s="356">
        <f>IF('Indicator Date'!G6="No data","x",$F$2-'Indicator Date'!G6)</f>
        <v>0</v>
      </c>
      <c r="G5" s="356">
        <f>IF('Indicator Date'!H6="No data","x",$G$2-'Indicator Date'!H6)</f>
        <v>0</v>
      </c>
      <c r="H5" s="369">
        <f>IF('Indicator Date'!I6="No data","x",$H$2-'Indicator Date'!I6)</f>
        <v>0</v>
      </c>
      <c r="I5" s="356">
        <f>IF('Indicator Date'!J6="No data","x",$I$2-'Indicator Date'!J6)</f>
        <v>0</v>
      </c>
      <c r="J5" s="356">
        <f>IF('Indicator Date'!K6="No data","x",$J$2-'Indicator Date'!K6)</f>
        <v>0</v>
      </c>
      <c r="K5" s="369">
        <f>IF('Indicator Date'!L6="No data","x",$K$2-'Indicator Date'!L6)</f>
        <v>0</v>
      </c>
      <c r="L5" s="356">
        <f>IF('Indicator Date'!M6="No data","x",$L$2-'Indicator Date'!M6)</f>
        <v>0</v>
      </c>
      <c r="M5" s="356">
        <f>IF('Indicator Date'!N6="No data","x",$M$2-'Indicator Date'!N6)</f>
        <v>0</v>
      </c>
      <c r="N5" s="356">
        <f>IF('Indicator Date'!O6="No data","x",$N$2-'Indicator Date'!O6)</f>
        <v>0</v>
      </c>
      <c r="O5" s="356">
        <f>IF('Indicator Date'!P6="No data","x",$O$2-'Indicator Date'!P6)</f>
        <v>4</v>
      </c>
      <c r="P5" s="356">
        <f>IF('Indicator Date'!Q6="No data","x",$P$2-'Indicator Date'!Q6)</f>
        <v>0</v>
      </c>
      <c r="Q5" s="356">
        <f>IF('Indicator Date'!R6="No data","x",$Q$2-'Indicator Date'!R6)</f>
        <v>1</v>
      </c>
      <c r="R5" s="356">
        <f>IF('Indicator Date'!S6="No data","x",$R$2-'Indicator Date'!S6)</f>
        <v>1</v>
      </c>
      <c r="S5" s="356">
        <f>IF('Indicator Date'!T6="No data","x",$S$2-'Indicator Date'!T6)</f>
        <v>0</v>
      </c>
      <c r="T5" s="356">
        <f>IF('Indicator Date'!U6="No data","x",$T$2-'Indicator Date'!U6)</f>
        <v>0</v>
      </c>
      <c r="U5" s="356">
        <f>IF('Indicator Date'!V6="No data","x",$U$2-'Indicator Date'!V6)</f>
        <v>0</v>
      </c>
      <c r="V5" s="356">
        <f>IF('Indicator Date'!W6="No data","x",$V$2-'Indicator Date'!W6)</f>
        <v>0</v>
      </c>
      <c r="W5" s="356">
        <f>IF('Indicator Date'!X6="No data","x",$W$2-'Indicator Date'!X6)</f>
        <v>0</v>
      </c>
      <c r="X5" s="356">
        <f>IF('Indicator Date'!Y6="No data","x",$X$2-'Indicator Date'!Y6)</f>
        <v>0</v>
      </c>
      <c r="Y5" s="356">
        <f>IF('Indicator Date'!Z6="No data","x",$Y$2-'Indicator Date'!Z6)</f>
        <v>0</v>
      </c>
      <c r="Z5" s="356">
        <f>IF('Indicator Date'!AA6="No data","x",$Z$2-'Indicator Date'!AA6)</f>
        <v>0</v>
      </c>
      <c r="AA5" s="356">
        <f>IF('Indicator Date'!AB6="No data","x",$AA$2-'Indicator Date'!AB6)</f>
        <v>0</v>
      </c>
      <c r="AB5" s="356">
        <f>IF('Indicator Date'!AC6="No data","x",$AB$2-'Indicator Date'!AC6)</f>
        <v>0</v>
      </c>
      <c r="AC5" s="356">
        <f>IF('Indicator Date'!AD6="No data","x",$AC$2-'Indicator Date'!AD6)</f>
        <v>0</v>
      </c>
      <c r="AD5" s="356">
        <f>IF('Indicator Date'!AE6="No data","x",$AD$2-'Indicator Date'!AE6)</f>
        <v>0</v>
      </c>
      <c r="AE5" s="356" t="str">
        <f>IF('Indicator Date'!AF6="No data","x",$AE$2-'Indicator Date'!AF6)</f>
        <v>x</v>
      </c>
      <c r="AF5" s="356">
        <f>IF('Indicator Date'!AG6="No data","x",$AF$2-'Indicator Date'!AG6)</f>
        <v>0</v>
      </c>
      <c r="AG5" s="356">
        <f>IF('Indicator Date'!AH6="No data","x",$AG$2-'Indicator Date'!AH6)</f>
        <v>1</v>
      </c>
      <c r="AH5" s="356">
        <f>IF('Indicator Date'!AI6="No data","x",$AH$2-'Indicator Date'!AI6)</f>
        <v>1</v>
      </c>
      <c r="AI5" s="356">
        <f>IF('Indicator Date'!AJ6="No data","x",$AI$2-'Indicator Date'!AJ6)</f>
        <v>0</v>
      </c>
      <c r="AJ5" s="356">
        <f>IF('Indicator Date'!AK6="No data","x",$AJ$2-'Indicator Date'!AK6)</f>
        <v>5</v>
      </c>
      <c r="AK5" s="356">
        <f>IF('Indicator Date'!AL6="No data","x",$AK$2-'Indicator Date'!AL6)</f>
        <v>0</v>
      </c>
      <c r="AL5" s="356">
        <f>IF('Indicator Date'!AM6="No data","x",$AL$2-'Indicator Date'!AM6)</f>
        <v>0</v>
      </c>
      <c r="AM5" s="356">
        <f>IF('Indicator Date'!AN6="No data","x",$AM$2-'Indicator Date'!AN6)</f>
        <v>0</v>
      </c>
      <c r="AN5" s="356">
        <f>IF('Indicator Date'!AO6="No data","x",$AN$2-'Indicator Date'!AO6)</f>
        <v>0</v>
      </c>
      <c r="AO5" s="356">
        <f>IF('Indicator Date'!AP6="No data","x",$AO$2-'Indicator Date'!AP6)</f>
        <v>0</v>
      </c>
      <c r="AP5" s="356">
        <f>IF('Indicator Date'!AQ6="No data","x",$AP$2-'Indicator Date'!AQ6)</f>
        <v>0</v>
      </c>
      <c r="AQ5" s="356">
        <f>IF('Indicator Date'!AR6="No data","x",$AQ$2-'Indicator Date'!AR6)</f>
        <v>0</v>
      </c>
      <c r="AR5" s="356">
        <f>IF('Indicator Date'!AS6="No data","x",$AR$2-'Indicator Date'!AS6)</f>
        <v>0</v>
      </c>
      <c r="AS5" s="356">
        <f>IF('Indicator Date'!AT6="No data","x",$AS$2-'Indicator Date'!AT6)</f>
        <v>1</v>
      </c>
      <c r="AT5" s="356">
        <f>IF('Indicator Date'!AU6="No data","x",$AT$2-'Indicator Date'!AU6)</f>
        <v>0</v>
      </c>
      <c r="AU5" s="356">
        <f>IF('Indicator Date'!AV6="No data","x",$AU$2-'Indicator Date'!AV6)</f>
        <v>0</v>
      </c>
      <c r="AV5" s="356">
        <f>IF('Indicator Date'!AW6="No data","x",$AV$2-'Indicator Date'!AW6)</f>
        <v>0</v>
      </c>
      <c r="AW5" s="356">
        <f>IF('Indicator Date'!AX6="No data","x",$AW$2-'Indicator Date'!AX6)</f>
        <v>0</v>
      </c>
      <c r="AX5" s="356">
        <f>IF('Indicator Date'!AY6="No data","x",$AX$2-'Indicator Date'!AY6)</f>
        <v>0</v>
      </c>
      <c r="AY5" s="356">
        <f>IF('Indicator Date'!AZ6="No data","x",$AY$2-'Indicator Date'!AZ6)</f>
        <v>0</v>
      </c>
      <c r="AZ5" s="356">
        <f>IF('Indicator Date'!BA6="No data","x",$AZ$2-'Indicator Date'!BA6)</f>
        <v>0</v>
      </c>
      <c r="BA5" s="356">
        <f>IF('Indicator Date'!BB6="No data","x",$BA$2-'Indicator Date'!BB6)</f>
        <v>0</v>
      </c>
      <c r="BB5" s="356">
        <f>IF('Indicator Date'!BC6="No data","x",$BB$2-'Indicator Date'!BC6)</f>
        <v>0</v>
      </c>
      <c r="BC5" s="356">
        <f>IF('Indicator Date'!BD6="No data","x",$BC$2-'Indicator Date'!BD6)</f>
        <v>0</v>
      </c>
      <c r="BD5" s="356">
        <f>IF('Indicator Date'!BE6="No data","x",$BD$2-'Indicator Date'!BE6)</f>
        <v>0</v>
      </c>
      <c r="BE5" s="356">
        <f>IF('Indicator Date'!BF6="No data","x",$BE$2-'Indicator Date'!BF6)</f>
        <v>0</v>
      </c>
      <c r="BF5" s="356">
        <f>IF('Indicator Date'!BG6="No data","x",$BF$2-'Indicator Date'!BG6)</f>
        <v>0</v>
      </c>
      <c r="BG5" s="356">
        <f>IF('Indicator Date'!BH6="No data","x",$BG$2-'Indicator Date'!BH6)</f>
        <v>0</v>
      </c>
      <c r="BH5" s="334">
        <f t="shared" si="0"/>
        <v>14</v>
      </c>
      <c r="BI5" s="336">
        <f t="shared" si="1"/>
        <v>0.24561403508771928</v>
      </c>
      <c r="BJ5" s="334">
        <f t="shared" si="2"/>
        <v>7</v>
      </c>
      <c r="BK5" s="336">
        <f t="shared" si="3"/>
        <v>0.86411300744033337</v>
      </c>
      <c r="BL5" s="335">
        <f t="shared" si="4"/>
        <v>0</v>
      </c>
    </row>
    <row r="6" spans="1:64">
      <c r="A6" s="334" t="s">
        <v>116</v>
      </c>
      <c r="B6" s="356">
        <f>IF('Indicator Date'!C7="No data","x",$B$2-'Indicator Date'!C7)</f>
        <v>0</v>
      </c>
      <c r="C6" s="356">
        <f>IF('Indicator Date'!D7="No data","x",$C$2-'Indicator Date'!D7)</f>
        <v>0</v>
      </c>
      <c r="D6" s="356">
        <f>IF('Indicator Date'!E7="No data","x",$C$2-'Indicator Date'!E7)</f>
        <v>0</v>
      </c>
      <c r="E6" s="356">
        <f>IF('Indicator Date'!F7="No data","x",$E$2-'Indicator Date'!F7)</f>
        <v>0</v>
      </c>
      <c r="F6" s="356">
        <f>IF('Indicator Date'!G7="No data","x",$F$2-'Indicator Date'!G7)</f>
        <v>0</v>
      </c>
      <c r="G6" s="356">
        <f>IF('Indicator Date'!H7="No data","x",$G$2-'Indicator Date'!H7)</f>
        <v>0</v>
      </c>
      <c r="H6" s="369">
        <f>IF('Indicator Date'!I7="No data","x",$H$2-'Indicator Date'!I7)</f>
        <v>0</v>
      </c>
      <c r="I6" s="356">
        <f>IF('Indicator Date'!J7="No data","x",$I$2-'Indicator Date'!J7)</f>
        <v>0</v>
      </c>
      <c r="J6" s="356">
        <f>IF('Indicator Date'!K7="No data","x",$J$2-'Indicator Date'!K7)</f>
        <v>0</v>
      </c>
      <c r="K6" s="369">
        <f>IF('Indicator Date'!L7="No data","x",$K$2-'Indicator Date'!L7)</f>
        <v>0</v>
      </c>
      <c r="L6" s="356">
        <f>IF('Indicator Date'!M7="No data","x",$L$2-'Indicator Date'!M7)</f>
        <v>0</v>
      </c>
      <c r="M6" s="356">
        <f>IF('Indicator Date'!N7="No data","x",$M$2-'Indicator Date'!N7)</f>
        <v>0</v>
      </c>
      <c r="N6" s="356">
        <f>IF('Indicator Date'!O7="No data","x",$N$2-'Indicator Date'!O7)</f>
        <v>0</v>
      </c>
      <c r="O6" s="356">
        <f>IF('Indicator Date'!P7="No data","x",$O$2-'Indicator Date'!P7)</f>
        <v>4</v>
      </c>
      <c r="P6" s="356">
        <f>IF('Indicator Date'!Q7="No data","x",$P$2-'Indicator Date'!Q7)</f>
        <v>0</v>
      </c>
      <c r="Q6" s="356">
        <f>IF('Indicator Date'!R7="No data","x",$Q$2-'Indicator Date'!R7)</f>
        <v>1</v>
      </c>
      <c r="R6" s="356">
        <f>IF('Indicator Date'!S7="No data","x",$R$2-'Indicator Date'!S7)</f>
        <v>1</v>
      </c>
      <c r="S6" s="356">
        <f>IF('Indicator Date'!T7="No data","x",$S$2-'Indicator Date'!T7)</f>
        <v>0</v>
      </c>
      <c r="T6" s="356">
        <f>IF('Indicator Date'!U7="No data","x",$T$2-'Indicator Date'!U7)</f>
        <v>0</v>
      </c>
      <c r="U6" s="356">
        <f>IF('Indicator Date'!V7="No data","x",$U$2-'Indicator Date'!V7)</f>
        <v>0</v>
      </c>
      <c r="V6" s="356">
        <f>IF('Indicator Date'!W7="No data","x",$V$2-'Indicator Date'!W7)</f>
        <v>0</v>
      </c>
      <c r="W6" s="356">
        <f>IF('Indicator Date'!X7="No data","x",$W$2-'Indicator Date'!X7)</f>
        <v>0</v>
      </c>
      <c r="X6" s="356">
        <f>IF('Indicator Date'!Y7="No data","x",$X$2-'Indicator Date'!Y7)</f>
        <v>0</v>
      </c>
      <c r="Y6" s="356">
        <f>IF('Indicator Date'!Z7="No data","x",$Y$2-'Indicator Date'!Z7)</f>
        <v>0</v>
      </c>
      <c r="Z6" s="356">
        <f>IF('Indicator Date'!AA7="No data","x",$Z$2-'Indicator Date'!AA7)</f>
        <v>0</v>
      </c>
      <c r="AA6" s="356">
        <f>IF('Indicator Date'!AB7="No data","x",$AA$2-'Indicator Date'!AB7)</f>
        <v>0</v>
      </c>
      <c r="AB6" s="356">
        <f>IF('Indicator Date'!AC7="No data","x",$AB$2-'Indicator Date'!AC7)</f>
        <v>0</v>
      </c>
      <c r="AC6" s="356">
        <f>IF('Indicator Date'!AD7="No data","x",$AC$2-'Indicator Date'!AD7)</f>
        <v>0</v>
      </c>
      <c r="AD6" s="356">
        <f>IF('Indicator Date'!AE7="No data","x",$AD$2-'Indicator Date'!AE7)</f>
        <v>0</v>
      </c>
      <c r="AE6" s="356" t="str">
        <f>IF('Indicator Date'!AF7="No data","x",$AE$2-'Indicator Date'!AF7)</f>
        <v>x</v>
      </c>
      <c r="AF6" s="356">
        <f>IF('Indicator Date'!AG7="No data","x",$AF$2-'Indicator Date'!AG7)</f>
        <v>0</v>
      </c>
      <c r="AG6" s="356">
        <f>IF('Indicator Date'!AH7="No data","x",$AG$2-'Indicator Date'!AH7)</f>
        <v>1</v>
      </c>
      <c r="AH6" s="356">
        <f>IF('Indicator Date'!AI7="No data","x",$AH$2-'Indicator Date'!AI7)</f>
        <v>1</v>
      </c>
      <c r="AI6" s="356">
        <f>IF('Indicator Date'!AJ7="No data","x",$AI$2-'Indicator Date'!AJ7)</f>
        <v>0</v>
      </c>
      <c r="AJ6" s="356">
        <f>IF('Indicator Date'!AK7="No data","x",$AJ$2-'Indicator Date'!AK7)</f>
        <v>5</v>
      </c>
      <c r="AK6" s="356">
        <f>IF('Indicator Date'!AL7="No data","x",$AK$2-'Indicator Date'!AL7)</f>
        <v>0</v>
      </c>
      <c r="AL6" s="356">
        <f>IF('Indicator Date'!AM7="No data","x",$AL$2-'Indicator Date'!AM7)</f>
        <v>0</v>
      </c>
      <c r="AM6" s="356">
        <f>IF('Indicator Date'!AN7="No data","x",$AM$2-'Indicator Date'!AN7)</f>
        <v>0</v>
      </c>
      <c r="AN6" s="356">
        <f>IF('Indicator Date'!AO7="No data","x",$AN$2-'Indicator Date'!AO7)</f>
        <v>0</v>
      </c>
      <c r="AO6" s="356">
        <f>IF('Indicator Date'!AP7="No data","x",$AO$2-'Indicator Date'!AP7)</f>
        <v>0</v>
      </c>
      <c r="AP6" s="356">
        <f>IF('Indicator Date'!AQ7="No data","x",$AP$2-'Indicator Date'!AQ7)</f>
        <v>0</v>
      </c>
      <c r="AQ6" s="356">
        <f>IF('Indicator Date'!AR7="No data","x",$AQ$2-'Indicator Date'!AR7)</f>
        <v>0</v>
      </c>
      <c r="AR6" s="356">
        <f>IF('Indicator Date'!AS7="No data","x",$AR$2-'Indicator Date'!AS7)</f>
        <v>0</v>
      </c>
      <c r="AS6" s="356">
        <f>IF('Indicator Date'!AT7="No data","x",$AS$2-'Indicator Date'!AT7)</f>
        <v>1</v>
      </c>
      <c r="AT6" s="356">
        <f>IF('Indicator Date'!AU7="No data","x",$AT$2-'Indicator Date'!AU7)</f>
        <v>0</v>
      </c>
      <c r="AU6" s="356">
        <f>IF('Indicator Date'!AV7="No data","x",$AU$2-'Indicator Date'!AV7)</f>
        <v>0</v>
      </c>
      <c r="AV6" s="356">
        <f>IF('Indicator Date'!AW7="No data","x",$AV$2-'Indicator Date'!AW7)</f>
        <v>0</v>
      </c>
      <c r="AW6" s="356">
        <f>IF('Indicator Date'!AX7="No data","x",$AW$2-'Indicator Date'!AX7)</f>
        <v>0</v>
      </c>
      <c r="AX6" s="356">
        <f>IF('Indicator Date'!AY7="No data","x",$AX$2-'Indicator Date'!AY7)</f>
        <v>0</v>
      </c>
      <c r="AY6" s="356">
        <f>IF('Indicator Date'!AZ7="No data","x",$AY$2-'Indicator Date'!AZ7)</f>
        <v>0</v>
      </c>
      <c r="AZ6" s="356">
        <f>IF('Indicator Date'!BA7="No data","x",$AZ$2-'Indicator Date'!BA7)</f>
        <v>0</v>
      </c>
      <c r="BA6" s="356">
        <f>IF('Indicator Date'!BB7="No data","x",$BA$2-'Indicator Date'!BB7)</f>
        <v>0</v>
      </c>
      <c r="BB6" s="356">
        <f>IF('Indicator Date'!BC7="No data","x",$BB$2-'Indicator Date'!BC7)</f>
        <v>0</v>
      </c>
      <c r="BC6" s="356">
        <f>IF('Indicator Date'!BD7="No data","x",$BC$2-'Indicator Date'!BD7)</f>
        <v>0</v>
      </c>
      <c r="BD6" s="356">
        <f>IF('Indicator Date'!BE7="No data","x",$BD$2-'Indicator Date'!BE7)</f>
        <v>0</v>
      </c>
      <c r="BE6" s="356">
        <f>IF('Indicator Date'!BF7="No data","x",$BE$2-'Indicator Date'!BF7)</f>
        <v>0</v>
      </c>
      <c r="BF6" s="356">
        <f>IF('Indicator Date'!BG7="No data","x",$BF$2-'Indicator Date'!BG7)</f>
        <v>0</v>
      </c>
      <c r="BG6" s="356">
        <f>IF('Indicator Date'!BH7="No data","x",$BG$2-'Indicator Date'!BH7)</f>
        <v>0</v>
      </c>
      <c r="BH6" s="334">
        <f t="shared" si="0"/>
        <v>14</v>
      </c>
      <c r="BI6" s="336">
        <f t="shared" si="1"/>
        <v>0.24561403508771928</v>
      </c>
      <c r="BJ6" s="334">
        <f t="shared" si="2"/>
        <v>7</v>
      </c>
      <c r="BK6" s="336">
        <f t="shared" si="3"/>
        <v>0.86411300744033337</v>
      </c>
      <c r="BL6" s="335">
        <f t="shared" si="4"/>
        <v>0</v>
      </c>
    </row>
    <row r="7" spans="1:64">
      <c r="B7" s="356">
        <f>IF('Indicator Date'!C8="No data","x",$B$2-'Indicator Date'!C8)</f>
        <v>0</v>
      </c>
      <c r="C7" s="356">
        <f>IF('Indicator Date'!D8="No data","x",$C$2-'Indicator Date'!D8)</f>
        <v>0</v>
      </c>
      <c r="D7" s="356">
        <f>IF('Indicator Date'!E8="No data","x",$C$2-'Indicator Date'!E8)</f>
        <v>0</v>
      </c>
      <c r="E7" s="356">
        <f>IF('Indicator Date'!F8="No data","x",$E$2-'Indicator Date'!F8)</f>
        <v>0</v>
      </c>
      <c r="F7" s="356">
        <f>IF('Indicator Date'!G8="No data","x",$F$2-'Indicator Date'!G8)</f>
        <v>0</v>
      </c>
      <c r="G7" s="356">
        <f>IF('Indicator Date'!H8="No data","x",$G$2-'Indicator Date'!H8)</f>
        <v>0</v>
      </c>
      <c r="H7" s="369">
        <f>IF('Indicator Date'!I8="No data","x",$H$2-'Indicator Date'!I8)</f>
        <v>0</v>
      </c>
      <c r="I7" s="356">
        <f>IF('Indicator Date'!J8="No data","x",$I$2-'Indicator Date'!J8)</f>
        <v>0</v>
      </c>
      <c r="J7" s="356">
        <f>IF('Indicator Date'!K8="No data","x",$J$2-'Indicator Date'!K8)</f>
        <v>0</v>
      </c>
      <c r="K7" s="369">
        <f>IF('Indicator Date'!L8="No data","x",$K$2-'Indicator Date'!L8)</f>
        <v>0</v>
      </c>
      <c r="L7" s="356">
        <f>IF('Indicator Date'!M8="No data","x",$L$2-'Indicator Date'!M8)</f>
        <v>0</v>
      </c>
      <c r="M7" s="356">
        <f>IF('Indicator Date'!N8="No data","x",$M$2-'Indicator Date'!N8)</f>
        <v>0</v>
      </c>
      <c r="N7" s="356">
        <f>IF('Indicator Date'!O8="No data","x",$N$2-'Indicator Date'!O8)</f>
        <v>0</v>
      </c>
      <c r="O7" s="356">
        <f>IF('Indicator Date'!P8="No data","x",$O$2-'Indicator Date'!P8)</f>
        <v>4</v>
      </c>
      <c r="P7" s="356">
        <f>IF('Indicator Date'!Q8="No data","x",$P$2-'Indicator Date'!Q8)</f>
        <v>0</v>
      </c>
      <c r="Q7" s="356">
        <f>IF('Indicator Date'!R8="No data","x",$Q$2-'Indicator Date'!R8)</f>
        <v>1</v>
      </c>
      <c r="R7" s="356">
        <f>IF('Indicator Date'!S8="No data","x",$R$2-'Indicator Date'!S8)</f>
        <v>1</v>
      </c>
      <c r="S7" s="356">
        <f>IF('Indicator Date'!T8="No data","x",$S$2-'Indicator Date'!T8)</f>
        <v>0</v>
      </c>
      <c r="T7" s="356">
        <f>IF('Indicator Date'!U8="No data","x",$T$2-'Indicator Date'!U8)</f>
        <v>0</v>
      </c>
      <c r="U7" s="356">
        <f>IF('Indicator Date'!V8="No data","x",$U$2-'Indicator Date'!V8)</f>
        <v>0</v>
      </c>
      <c r="V7" s="356">
        <f>IF('Indicator Date'!W8="No data","x",$V$2-'Indicator Date'!W8)</f>
        <v>0</v>
      </c>
      <c r="W7" s="356">
        <f>IF('Indicator Date'!X8="No data","x",$W$2-'Indicator Date'!X8)</f>
        <v>0</v>
      </c>
      <c r="X7" s="356">
        <f>IF('Indicator Date'!Y8="No data","x",$X$2-'Indicator Date'!Y8)</f>
        <v>0</v>
      </c>
      <c r="Y7" s="356">
        <f>IF('Indicator Date'!Z8="No data","x",$Y$2-'Indicator Date'!Z8)</f>
        <v>0</v>
      </c>
      <c r="Z7" s="356">
        <f>IF('Indicator Date'!AA8="No data","x",$Z$2-'Indicator Date'!AA8)</f>
        <v>0</v>
      </c>
      <c r="AA7" s="356">
        <f>IF('Indicator Date'!AB8="No data","x",$AA$2-'Indicator Date'!AB8)</f>
        <v>0</v>
      </c>
      <c r="AB7" s="356">
        <f>IF('Indicator Date'!AC8="No data","x",$AB$2-'Indicator Date'!AC8)</f>
        <v>0</v>
      </c>
      <c r="AC7" s="356">
        <f>IF('Indicator Date'!AD8="No data","x",$AC$2-'Indicator Date'!AD8)</f>
        <v>0</v>
      </c>
      <c r="AD7" s="356">
        <f>IF('Indicator Date'!AE8="No data","x",$AD$2-'Indicator Date'!AE8)</f>
        <v>0</v>
      </c>
      <c r="AE7" s="356" t="str">
        <f>IF('Indicator Date'!AF8="No data","x",$AE$2-'Indicator Date'!AF8)</f>
        <v>x</v>
      </c>
      <c r="AF7" s="356">
        <f>IF('Indicator Date'!AG8="No data","x",$AF$2-'Indicator Date'!AG8)</f>
        <v>0</v>
      </c>
      <c r="AG7" s="356">
        <f>IF('Indicator Date'!AH8="No data","x",$AG$2-'Indicator Date'!AH8)</f>
        <v>1</v>
      </c>
      <c r="AH7" s="356">
        <f>IF('Indicator Date'!AI8="No data","x",$AH$2-'Indicator Date'!AI8)</f>
        <v>1</v>
      </c>
      <c r="AI7" s="356">
        <f>IF('Indicator Date'!AJ8="No data","x",$AI$2-'Indicator Date'!AJ8)</f>
        <v>0</v>
      </c>
      <c r="AJ7" s="356">
        <f>IF('Indicator Date'!AK8="No data","x",$AJ$2-'Indicator Date'!AK8)</f>
        <v>5</v>
      </c>
      <c r="AK7" s="356">
        <f>IF('Indicator Date'!AL8="No data","x",$AK$2-'Indicator Date'!AL8)</f>
        <v>0</v>
      </c>
      <c r="AL7" s="356">
        <f>IF('Indicator Date'!AM8="No data","x",$AL$2-'Indicator Date'!AM8)</f>
        <v>0</v>
      </c>
      <c r="AM7" s="356">
        <f>IF('Indicator Date'!AN8="No data","x",$AM$2-'Indicator Date'!AN8)</f>
        <v>0</v>
      </c>
      <c r="AN7" s="356">
        <f>IF('Indicator Date'!AO8="No data","x",$AN$2-'Indicator Date'!AO8)</f>
        <v>0</v>
      </c>
      <c r="AO7" s="356">
        <f>IF('Indicator Date'!AP8="No data","x",$AO$2-'Indicator Date'!AP8)</f>
        <v>0</v>
      </c>
      <c r="AP7" s="356">
        <f>IF('Indicator Date'!AQ8="No data","x",$AP$2-'Indicator Date'!AQ8)</f>
        <v>0</v>
      </c>
      <c r="AQ7" s="356">
        <f>IF('Indicator Date'!AR8="No data","x",$AQ$2-'Indicator Date'!AR8)</f>
        <v>0</v>
      </c>
      <c r="AR7" s="356">
        <f>IF('Indicator Date'!AS8="No data","x",$AR$2-'Indicator Date'!AS8)</f>
        <v>0</v>
      </c>
      <c r="AS7" s="356">
        <f>IF('Indicator Date'!AT8="No data","x",$AS$2-'Indicator Date'!AT8)</f>
        <v>1</v>
      </c>
      <c r="AT7" s="356">
        <f>IF('Indicator Date'!AU8="No data","x",$AT$2-'Indicator Date'!AU8)</f>
        <v>0</v>
      </c>
      <c r="AU7" s="356">
        <f>IF('Indicator Date'!AV8="No data","x",$AU$2-'Indicator Date'!AV8)</f>
        <v>0</v>
      </c>
      <c r="AV7" s="356">
        <f>IF('Indicator Date'!AW8="No data","x",$AV$2-'Indicator Date'!AW8)</f>
        <v>0</v>
      </c>
      <c r="AW7" s="356">
        <f>IF('Indicator Date'!AX8="No data","x",$AW$2-'Indicator Date'!AX8)</f>
        <v>0</v>
      </c>
      <c r="AX7" s="356">
        <f>IF('Indicator Date'!AY8="No data","x",$AX$2-'Indicator Date'!AY8)</f>
        <v>0</v>
      </c>
      <c r="AY7" s="356">
        <f>IF('Indicator Date'!AZ8="No data","x",$AY$2-'Indicator Date'!AZ8)</f>
        <v>0</v>
      </c>
      <c r="AZ7" s="356">
        <f>IF('Indicator Date'!BA8="No data","x",$AZ$2-'Indicator Date'!BA8)</f>
        <v>0</v>
      </c>
      <c r="BA7" s="356">
        <f>IF('Indicator Date'!BB8="No data","x",$BA$2-'Indicator Date'!BB8)</f>
        <v>0</v>
      </c>
      <c r="BB7" s="356">
        <f>IF('Indicator Date'!BC8="No data","x",$BB$2-'Indicator Date'!BC8)</f>
        <v>0</v>
      </c>
      <c r="BC7" s="356">
        <f>IF('Indicator Date'!BD8="No data","x",$BC$2-'Indicator Date'!BD8)</f>
        <v>0</v>
      </c>
      <c r="BD7" s="356">
        <f>IF('Indicator Date'!BE8="No data","x",$BD$2-'Indicator Date'!BE8)</f>
        <v>0</v>
      </c>
      <c r="BE7" s="356">
        <f>IF('Indicator Date'!BF8="No data","x",$BE$2-'Indicator Date'!BF8)</f>
        <v>0</v>
      </c>
      <c r="BF7" s="356">
        <f>IF('Indicator Date'!BG8="No data","x",$BF$2-'Indicator Date'!BG8)</f>
        <v>0</v>
      </c>
      <c r="BG7" s="356">
        <f>IF('Indicator Date'!BH8="No data","x",$BG$2-'Indicator Date'!BH8)</f>
        <v>0</v>
      </c>
      <c r="BH7" s="334">
        <f t="shared" si="0"/>
        <v>14</v>
      </c>
      <c r="BI7" s="336">
        <f t="shared" si="1"/>
        <v>0.24561403508771928</v>
      </c>
      <c r="BJ7" s="334">
        <f t="shared" si="2"/>
        <v>7</v>
      </c>
      <c r="BK7" s="336">
        <f t="shared" si="3"/>
        <v>0.86411300744033337</v>
      </c>
      <c r="BL7" s="335">
        <f t="shared" si="4"/>
        <v>0</v>
      </c>
    </row>
    <row r="8" spans="1:64">
      <c r="A8" s="334" t="s">
        <v>96</v>
      </c>
      <c r="B8" s="356">
        <f>IF('Indicator Date'!C9="No data","x",$B$2-'Indicator Date'!C9)</f>
        <v>0</v>
      </c>
      <c r="C8" s="356">
        <f>IF('Indicator Date'!D9="No data","x",$C$2-'Indicator Date'!D9)</f>
        <v>0</v>
      </c>
      <c r="D8" s="356">
        <f>IF('Indicator Date'!E9="No data","x",$C$2-'Indicator Date'!E9)</f>
        <v>0</v>
      </c>
      <c r="E8" s="356">
        <f>IF('Indicator Date'!F9="No data","x",$E$2-'Indicator Date'!F9)</f>
        <v>0</v>
      </c>
      <c r="F8" s="356">
        <f>IF('Indicator Date'!G9="No data","x",$F$2-'Indicator Date'!G9)</f>
        <v>0</v>
      </c>
      <c r="G8" s="356">
        <f>IF('Indicator Date'!H9="No data","x",$G$2-'Indicator Date'!H9)</f>
        <v>0</v>
      </c>
      <c r="H8" s="369">
        <f>IF('Indicator Date'!I9="No data","x",$H$2-'Indicator Date'!I9)</f>
        <v>0</v>
      </c>
      <c r="I8" s="356">
        <f>IF('Indicator Date'!J9="No data","x",$I$2-'Indicator Date'!J9)</f>
        <v>0</v>
      </c>
      <c r="J8" s="356">
        <f>IF('Indicator Date'!K9="No data","x",$J$2-'Indicator Date'!K9)</f>
        <v>0</v>
      </c>
      <c r="K8" s="369">
        <f>IF('Indicator Date'!L9="No data","x",$K$2-'Indicator Date'!L9)</f>
        <v>0</v>
      </c>
      <c r="L8" s="356">
        <f>IF('Indicator Date'!M9="No data","x",$L$2-'Indicator Date'!M9)</f>
        <v>0</v>
      </c>
      <c r="M8" s="356">
        <f>IF('Indicator Date'!N9="No data","x",$M$2-'Indicator Date'!N9)</f>
        <v>0</v>
      </c>
      <c r="N8" s="356">
        <f>IF('Indicator Date'!O9="No data","x",$N$2-'Indicator Date'!O9)</f>
        <v>0</v>
      </c>
      <c r="O8" s="356">
        <f>IF('Indicator Date'!P9="No data","x",$O$2-'Indicator Date'!P9)</f>
        <v>4</v>
      </c>
      <c r="P8" s="356">
        <f>IF('Indicator Date'!Q9="No data","x",$P$2-'Indicator Date'!Q9)</f>
        <v>0</v>
      </c>
      <c r="Q8" s="356">
        <f>IF('Indicator Date'!R9="No data","x",$Q$2-'Indicator Date'!R9)</f>
        <v>1</v>
      </c>
      <c r="R8" s="356">
        <f>IF('Indicator Date'!S9="No data","x",$R$2-'Indicator Date'!S9)</f>
        <v>1</v>
      </c>
      <c r="S8" s="356">
        <f>IF('Indicator Date'!T9="No data","x",$S$2-'Indicator Date'!T9)</f>
        <v>0</v>
      </c>
      <c r="T8" s="356">
        <f>IF('Indicator Date'!U9="No data","x",$T$2-'Indicator Date'!U9)</f>
        <v>0</v>
      </c>
      <c r="U8" s="356">
        <f>IF('Indicator Date'!V9="No data","x",$U$2-'Indicator Date'!V9)</f>
        <v>0</v>
      </c>
      <c r="V8" s="356">
        <f>IF('Indicator Date'!W9="No data","x",$V$2-'Indicator Date'!W9)</f>
        <v>0</v>
      </c>
      <c r="W8" s="356">
        <f>IF('Indicator Date'!X9="No data","x",$W$2-'Indicator Date'!X9)</f>
        <v>0</v>
      </c>
      <c r="X8" s="356">
        <f>IF('Indicator Date'!Y9="No data","x",$X$2-'Indicator Date'!Y9)</f>
        <v>0</v>
      </c>
      <c r="Y8" s="356">
        <f>IF('Indicator Date'!Z9="No data","x",$Y$2-'Indicator Date'!Z9)</f>
        <v>0</v>
      </c>
      <c r="Z8" s="356">
        <f>IF('Indicator Date'!AA9="No data","x",$Z$2-'Indicator Date'!AA9)</f>
        <v>0</v>
      </c>
      <c r="AA8" s="356">
        <f>IF('Indicator Date'!AB9="No data","x",$AA$2-'Indicator Date'!AB9)</f>
        <v>0</v>
      </c>
      <c r="AB8" s="356">
        <f>IF('Indicator Date'!AC9="No data","x",$AB$2-'Indicator Date'!AC9)</f>
        <v>0</v>
      </c>
      <c r="AC8" s="356">
        <f>IF('Indicator Date'!AD9="No data","x",$AC$2-'Indicator Date'!AD9)</f>
        <v>0</v>
      </c>
      <c r="AD8" s="356">
        <f>IF('Indicator Date'!AE9="No data","x",$AD$2-'Indicator Date'!AE9)</f>
        <v>0</v>
      </c>
      <c r="AE8" s="356" t="str">
        <f>IF('Indicator Date'!AF9="No data","x",$AE$2-'Indicator Date'!AF9)</f>
        <v>x</v>
      </c>
      <c r="AF8" s="356">
        <f>IF('Indicator Date'!AG9="No data","x",$AF$2-'Indicator Date'!AG9)</f>
        <v>0</v>
      </c>
      <c r="AG8" s="356">
        <f>IF('Indicator Date'!AH9="No data","x",$AG$2-'Indicator Date'!AH9)</f>
        <v>1</v>
      </c>
      <c r="AH8" s="356">
        <f>IF('Indicator Date'!AI9="No data","x",$AH$2-'Indicator Date'!AI9)</f>
        <v>1</v>
      </c>
      <c r="AI8" s="356">
        <f>IF('Indicator Date'!AJ9="No data","x",$AI$2-'Indicator Date'!AJ9)</f>
        <v>0</v>
      </c>
      <c r="AJ8" s="356">
        <f>IF('Indicator Date'!AK9="No data","x",$AJ$2-'Indicator Date'!AK9)</f>
        <v>5</v>
      </c>
      <c r="AK8" s="356">
        <f>IF('Indicator Date'!AL9="No data","x",$AK$2-'Indicator Date'!AL9)</f>
        <v>0</v>
      </c>
      <c r="AL8" s="356">
        <f>IF('Indicator Date'!AM9="No data","x",$AL$2-'Indicator Date'!AM9)</f>
        <v>0</v>
      </c>
      <c r="AM8" s="356">
        <f>IF('Indicator Date'!AN9="No data","x",$AM$2-'Indicator Date'!AN9)</f>
        <v>0</v>
      </c>
      <c r="AN8" s="356">
        <f>IF('Indicator Date'!AO9="No data","x",$AN$2-'Indicator Date'!AO9)</f>
        <v>0</v>
      </c>
      <c r="AO8" s="356">
        <f>IF('Indicator Date'!AP9="No data","x",$AO$2-'Indicator Date'!AP9)</f>
        <v>0</v>
      </c>
      <c r="AP8" s="356">
        <f>IF('Indicator Date'!AQ9="No data","x",$AP$2-'Indicator Date'!AQ9)</f>
        <v>0</v>
      </c>
      <c r="AQ8" s="356">
        <f>IF('Indicator Date'!AR9="No data","x",$AQ$2-'Indicator Date'!AR9)</f>
        <v>0</v>
      </c>
      <c r="AR8" s="356">
        <f>IF('Indicator Date'!AS9="No data","x",$AR$2-'Indicator Date'!AS9)</f>
        <v>0</v>
      </c>
      <c r="AS8" s="356">
        <f>IF('Indicator Date'!AT9="No data","x",$AS$2-'Indicator Date'!AT9)</f>
        <v>1</v>
      </c>
      <c r="AT8" s="356">
        <f>IF('Indicator Date'!AU9="No data","x",$AT$2-'Indicator Date'!AU9)</f>
        <v>0</v>
      </c>
      <c r="AU8" s="356">
        <f>IF('Indicator Date'!AV9="No data","x",$AU$2-'Indicator Date'!AV9)</f>
        <v>0</v>
      </c>
      <c r="AV8" s="356">
        <f>IF('Indicator Date'!AW9="No data","x",$AV$2-'Indicator Date'!AW9)</f>
        <v>0</v>
      </c>
      <c r="AW8" s="356">
        <f>IF('Indicator Date'!AX9="No data","x",$AW$2-'Indicator Date'!AX9)</f>
        <v>0</v>
      </c>
      <c r="AX8" s="356">
        <f>IF('Indicator Date'!AY9="No data","x",$AX$2-'Indicator Date'!AY9)</f>
        <v>0</v>
      </c>
      <c r="AY8" s="356">
        <f>IF('Indicator Date'!AZ9="No data","x",$AY$2-'Indicator Date'!AZ9)</f>
        <v>0</v>
      </c>
      <c r="AZ8" s="356">
        <f>IF('Indicator Date'!BA9="No data","x",$AZ$2-'Indicator Date'!BA9)</f>
        <v>0</v>
      </c>
      <c r="BA8" s="356">
        <f>IF('Indicator Date'!BB9="No data","x",$BA$2-'Indicator Date'!BB9)</f>
        <v>0</v>
      </c>
      <c r="BB8" s="356">
        <f>IF('Indicator Date'!BC9="No data","x",$BB$2-'Indicator Date'!BC9)</f>
        <v>0</v>
      </c>
      <c r="BC8" s="356">
        <f>IF('Indicator Date'!BD9="No data","x",$BC$2-'Indicator Date'!BD9)</f>
        <v>0</v>
      </c>
      <c r="BD8" s="356">
        <f>IF('Indicator Date'!BE9="No data","x",$BD$2-'Indicator Date'!BE9)</f>
        <v>0</v>
      </c>
      <c r="BE8" s="356">
        <f>IF('Indicator Date'!BF9="No data","x",$BE$2-'Indicator Date'!BF9)</f>
        <v>0</v>
      </c>
      <c r="BF8" s="356">
        <f>IF('Indicator Date'!BG9="No data","x",$BF$2-'Indicator Date'!BG9)</f>
        <v>0</v>
      </c>
      <c r="BG8" s="356">
        <f>IF('Indicator Date'!BH9="No data","x",$BG$2-'Indicator Date'!BH9)</f>
        <v>0</v>
      </c>
      <c r="BH8" s="334">
        <f t="shared" si="0"/>
        <v>14</v>
      </c>
      <c r="BI8" s="336">
        <f t="shared" si="1"/>
        <v>0.24561403508771928</v>
      </c>
      <c r="BJ8" s="334">
        <f t="shared" si="2"/>
        <v>7</v>
      </c>
      <c r="BK8" s="336">
        <f t="shared" si="3"/>
        <v>0.86411300744033337</v>
      </c>
      <c r="BL8" s="335">
        <f t="shared" si="4"/>
        <v>0</v>
      </c>
    </row>
    <row r="9" spans="1:64">
      <c r="A9" s="334" t="s">
        <v>98</v>
      </c>
      <c r="B9" s="356">
        <f>IF('Indicator Date'!C10="No data","x",$B$2-'Indicator Date'!C10)</f>
        <v>0</v>
      </c>
      <c r="C9" s="356">
        <f>IF('Indicator Date'!D10="No data","x",$C$2-'Indicator Date'!D10)</f>
        <v>0</v>
      </c>
      <c r="D9" s="356">
        <f>IF('Indicator Date'!E10="No data","x",$C$2-'Indicator Date'!E10)</f>
        <v>0</v>
      </c>
      <c r="E9" s="356">
        <f>IF('Indicator Date'!F10="No data","x",$E$2-'Indicator Date'!F10)</f>
        <v>0</v>
      </c>
      <c r="F9" s="356">
        <f>IF('Indicator Date'!G10="No data","x",$F$2-'Indicator Date'!G10)</f>
        <v>0</v>
      </c>
      <c r="G9" s="356">
        <f>IF('Indicator Date'!H10="No data","x",$G$2-'Indicator Date'!H10)</f>
        <v>0</v>
      </c>
      <c r="H9" s="369">
        <f>IF('Indicator Date'!I10="No data","x",$H$2-'Indicator Date'!I10)</f>
        <v>0</v>
      </c>
      <c r="I9" s="356">
        <f>IF('Indicator Date'!J10="No data","x",$I$2-'Indicator Date'!J10)</f>
        <v>0</v>
      </c>
      <c r="J9" s="356">
        <f>IF('Indicator Date'!K10="No data","x",$J$2-'Indicator Date'!K10)</f>
        <v>0</v>
      </c>
      <c r="K9" s="369">
        <f>IF('Indicator Date'!L10="No data","x",$K$2-'Indicator Date'!L10)</f>
        <v>0</v>
      </c>
      <c r="L9" s="356">
        <f>IF('Indicator Date'!M10="No data","x",$L$2-'Indicator Date'!M10)</f>
        <v>0</v>
      </c>
      <c r="M9" s="356">
        <f>IF('Indicator Date'!N10="No data","x",$M$2-'Indicator Date'!N10)</f>
        <v>0</v>
      </c>
      <c r="N9" s="356">
        <f>IF('Indicator Date'!O10="No data","x",$N$2-'Indicator Date'!O10)</f>
        <v>0</v>
      </c>
      <c r="O9" s="356">
        <f>IF('Indicator Date'!P10="No data","x",$O$2-'Indicator Date'!P10)</f>
        <v>4</v>
      </c>
      <c r="P9" s="356">
        <f>IF('Indicator Date'!Q10="No data","x",$P$2-'Indicator Date'!Q10)</f>
        <v>0</v>
      </c>
      <c r="Q9" s="356">
        <f>IF('Indicator Date'!R10="No data","x",$Q$2-'Indicator Date'!R10)</f>
        <v>1</v>
      </c>
      <c r="R9" s="356">
        <f>IF('Indicator Date'!S10="No data","x",$R$2-'Indicator Date'!S10)</f>
        <v>1</v>
      </c>
      <c r="S9" s="356">
        <f>IF('Indicator Date'!T10="No data","x",$S$2-'Indicator Date'!T10)</f>
        <v>0</v>
      </c>
      <c r="T9" s="356">
        <f>IF('Indicator Date'!U10="No data","x",$T$2-'Indicator Date'!U10)</f>
        <v>0</v>
      </c>
      <c r="U9" s="356">
        <f>IF('Indicator Date'!V10="No data","x",$U$2-'Indicator Date'!V10)</f>
        <v>0</v>
      </c>
      <c r="V9" s="356">
        <f>IF('Indicator Date'!W10="No data","x",$V$2-'Indicator Date'!W10)</f>
        <v>0</v>
      </c>
      <c r="W9" s="356">
        <f>IF('Indicator Date'!X10="No data","x",$W$2-'Indicator Date'!X10)</f>
        <v>0</v>
      </c>
      <c r="X9" s="356">
        <f>IF('Indicator Date'!Y10="No data","x",$X$2-'Indicator Date'!Y10)</f>
        <v>0</v>
      </c>
      <c r="Y9" s="356">
        <f>IF('Indicator Date'!Z10="No data","x",$Y$2-'Indicator Date'!Z10)</f>
        <v>0</v>
      </c>
      <c r="Z9" s="356">
        <f>IF('Indicator Date'!AA10="No data","x",$Z$2-'Indicator Date'!AA10)</f>
        <v>0</v>
      </c>
      <c r="AA9" s="356">
        <f>IF('Indicator Date'!AB10="No data","x",$AA$2-'Indicator Date'!AB10)</f>
        <v>0</v>
      </c>
      <c r="AB9" s="356">
        <f>IF('Indicator Date'!AC10="No data","x",$AB$2-'Indicator Date'!AC10)</f>
        <v>0</v>
      </c>
      <c r="AC9" s="356">
        <f>IF('Indicator Date'!AD10="No data","x",$AC$2-'Indicator Date'!AD10)</f>
        <v>0</v>
      </c>
      <c r="AD9" s="356">
        <f>IF('Indicator Date'!AE10="No data","x",$AD$2-'Indicator Date'!AE10)</f>
        <v>0</v>
      </c>
      <c r="AE9" s="356" t="str">
        <f>IF('Indicator Date'!AF10="No data","x",$AE$2-'Indicator Date'!AF10)</f>
        <v>x</v>
      </c>
      <c r="AF9" s="356">
        <f>IF('Indicator Date'!AG10="No data","x",$AF$2-'Indicator Date'!AG10)</f>
        <v>0</v>
      </c>
      <c r="AG9" s="356">
        <f>IF('Indicator Date'!AH10="No data","x",$AG$2-'Indicator Date'!AH10)</f>
        <v>1</v>
      </c>
      <c r="AH9" s="356">
        <f>IF('Indicator Date'!AI10="No data","x",$AH$2-'Indicator Date'!AI10)</f>
        <v>1</v>
      </c>
      <c r="AI9" s="356">
        <f>IF('Indicator Date'!AJ10="No data","x",$AI$2-'Indicator Date'!AJ10)</f>
        <v>0</v>
      </c>
      <c r="AJ9" s="356">
        <f>IF('Indicator Date'!AK10="No data","x",$AJ$2-'Indicator Date'!AK10)</f>
        <v>5</v>
      </c>
      <c r="AK9" s="356">
        <f>IF('Indicator Date'!AL10="No data","x",$AK$2-'Indicator Date'!AL10)</f>
        <v>0</v>
      </c>
      <c r="AL9" s="356">
        <f>IF('Indicator Date'!AM10="No data","x",$AL$2-'Indicator Date'!AM10)</f>
        <v>0</v>
      </c>
      <c r="AM9" s="356">
        <f>IF('Indicator Date'!AN10="No data","x",$AM$2-'Indicator Date'!AN10)</f>
        <v>0</v>
      </c>
      <c r="AN9" s="356">
        <f>IF('Indicator Date'!AO10="No data","x",$AN$2-'Indicator Date'!AO10)</f>
        <v>0</v>
      </c>
      <c r="AO9" s="356">
        <f>IF('Indicator Date'!AP10="No data","x",$AO$2-'Indicator Date'!AP10)</f>
        <v>0</v>
      </c>
      <c r="AP9" s="356">
        <f>IF('Indicator Date'!AQ10="No data","x",$AP$2-'Indicator Date'!AQ10)</f>
        <v>0</v>
      </c>
      <c r="AQ9" s="356">
        <f>IF('Indicator Date'!AR10="No data","x",$AQ$2-'Indicator Date'!AR10)</f>
        <v>0</v>
      </c>
      <c r="AR9" s="356">
        <f>IF('Indicator Date'!AS10="No data","x",$AR$2-'Indicator Date'!AS10)</f>
        <v>0</v>
      </c>
      <c r="AS9" s="356">
        <f>IF('Indicator Date'!AT10="No data","x",$AS$2-'Indicator Date'!AT10)</f>
        <v>1</v>
      </c>
      <c r="AT9" s="356">
        <f>IF('Indicator Date'!AU10="No data","x",$AT$2-'Indicator Date'!AU10)</f>
        <v>0</v>
      </c>
      <c r="AU9" s="356">
        <f>IF('Indicator Date'!AV10="No data","x",$AU$2-'Indicator Date'!AV10)</f>
        <v>0</v>
      </c>
      <c r="AV9" s="356">
        <f>IF('Indicator Date'!AW10="No data","x",$AV$2-'Indicator Date'!AW10)</f>
        <v>0</v>
      </c>
      <c r="AW9" s="356">
        <f>IF('Indicator Date'!AX10="No data","x",$AW$2-'Indicator Date'!AX10)</f>
        <v>0</v>
      </c>
      <c r="AX9" s="356">
        <f>IF('Indicator Date'!AY10="No data","x",$AX$2-'Indicator Date'!AY10)</f>
        <v>0</v>
      </c>
      <c r="AY9" s="356">
        <f>IF('Indicator Date'!AZ10="No data","x",$AY$2-'Indicator Date'!AZ10)</f>
        <v>0</v>
      </c>
      <c r="AZ9" s="356">
        <f>IF('Indicator Date'!BA10="No data","x",$AZ$2-'Indicator Date'!BA10)</f>
        <v>0</v>
      </c>
      <c r="BA9" s="356">
        <f>IF('Indicator Date'!BB10="No data","x",$BA$2-'Indicator Date'!BB10)</f>
        <v>0</v>
      </c>
      <c r="BB9" s="356">
        <f>IF('Indicator Date'!BC10="No data","x",$BB$2-'Indicator Date'!BC10)</f>
        <v>0</v>
      </c>
      <c r="BC9" s="356">
        <f>IF('Indicator Date'!BD10="No data","x",$BC$2-'Indicator Date'!BD10)</f>
        <v>0</v>
      </c>
      <c r="BD9" s="356">
        <f>IF('Indicator Date'!BE10="No data","x",$BD$2-'Indicator Date'!BE10)</f>
        <v>0</v>
      </c>
      <c r="BE9" s="356">
        <f>IF('Indicator Date'!BF10="No data","x",$BE$2-'Indicator Date'!BF10)</f>
        <v>0</v>
      </c>
      <c r="BF9" s="356">
        <f>IF('Indicator Date'!BG10="No data","x",$BF$2-'Indicator Date'!BG10)</f>
        <v>0</v>
      </c>
      <c r="BG9" s="356">
        <f>IF('Indicator Date'!BH10="No data","x",$BG$2-'Indicator Date'!BH10)</f>
        <v>0</v>
      </c>
      <c r="BH9" s="334">
        <f t="shared" si="0"/>
        <v>14</v>
      </c>
      <c r="BI9" s="336">
        <f t="shared" si="1"/>
        <v>0.24561403508771928</v>
      </c>
      <c r="BJ9" s="334">
        <f t="shared" si="2"/>
        <v>7</v>
      </c>
      <c r="BK9" s="336">
        <f t="shared" si="3"/>
        <v>0.86411300744033337</v>
      </c>
      <c r="BL9" s="335">
        <f t="shared" si="4"/>
        <v>0</v>
      </c>
    </row>
    <row r="10" spans="1:64">
      <c r="A10" s="334" t="s">
        <v>110</v>
      </c>
      <c r="B10" s="356">
        <f>IF('Indicator Date'!C11="No data","x",$B$2-'Indicator Date'!C11)</f>
        <v>0</v>
      </c>
      <c r="C10" s="356">
        <f>IF('Indicator Date'!D11="No data","x",$C$2-'Indicator Date'!D11)</f>
        <v>0</v>
      </c>
      <c r="D10" s="356">
        <f>IF('Indicator Date'!E11="No data","x",$C$2-'Indicator Date'!E11)</f>
        <v>0</v>
      </c>
      <c r="E10" s="356">
        <f>IF('Indicator Date'!F11="No data","x",$E$2-'Indicator Date'!F11)</f>
        <v>0</v>
      </c>
      <c r="F10" s="356">
        <f>IF('Indicator Date'!G11="No data","x",$F$2-'Indicator Date'!G11)</f>
        <v>0</v>
      </c>
      <c r="G10" s="356">
        <f>IF('Indicator Date'!H11="No data","x",$G$2-'Indicator Date'!H11)</f>
        <v>0</v>
      </c>
      <c r="H10" s="369">
        <f>IF('Indicator Date'!I11="No data","x",$H$2-'Indicator Date'!I11)</f>
        <v>0</v>
      </c>
      <c r="I10" s="356">
        <f>IF('Indicator Date'!J11="No data","x",$I$2-'Indicator Date'!J11)</f>
        <v>0</v>
      </c>
      <c r="J10" s="356">
        <f>IF('Indicator Date'!K11="No data","x",$J$2-'Indicator Date'!K11)</f>
        <v>0</v>
      </c>
      <c r="K10" s="369">
        <f>IF('Indicator Date'!L11="No data","x",$K$2-'Indicator Date'!L11)</f>
        <v>0</v>
      </c>
      <c r="L10" s="356">
        <f>IF('Indicator Date'!M11="No data","x",$L$2-'Indicator Date'!M11)</f>
        <v>0</v>
      </c>
      <c r="M10" s="356">
        <f>IF('Indicator Date'!N11="No data","x",$M$2-'Indicator Date'!N11)</f>
        <v>0</v>
      </c>
      <c r="N10" s="356">
        <f>IF('Indicator Date'!O11="No data","x",$N$2-'Indicator Date'!O11)</f>
        <v>0</v>
      </c>
      <c r="O10" s="356">
        <f>IF('Indicator Date'!P11="No data","x",$O$2-'Indicator Date'!P11)</f>
        <v>4</v>
      </c>
      <c r="P10" s="356">
        <f>IF('Indicator Date'!Q11="No data","x",$P$2-'Indicator Date'!Q11)</f>
        <v>0</v>
      </c>
      <c r="Q10" s="356">
        <f>IF('Indicator Date'!R11="No data","x",$Q$2-'Indicator Date'!R11)</f>
        <v>1</v>
      </c>
      <c r="R10" s="356">
        <f>IF('Indicator Date'!S11="No data","x",$R$2-'Indicator Date'!S11)</f>
        <v>1</v>
      </c>
      <c r="S10" s="356">
        <f>IF('Indicator Date'!T11="No data","x",$S$2-'Indicator Date'!T11)</f>
        <v>0</v>
      </c>
      <c r="T10" s="356">
        <f>IF('Indicator Date'!U11="No data","x",$T$2-'Indicator Date'!U11)</f>
        <v>0</v>
      </c>
      <c r="U10" s="356">
        <f>IF('Indicator Date'!V11="No data","x",$U$2-'Indicator Date'!V11)</f>
        <v>0</v>
      </c>
      <c r="V10" s="356">
        <f>IF('Indicator Date'!W11="No data","x",$V$2-'Indicator Date'!W11)</f>
        <v>0</v>
      </c>
      <c r="W10" s="356">
        <f>IF('Indicator Date'!X11="No data","x",$W$2-'Indicator Date'!X11)</f>
        <v>0</v>
      </c>
      <c r="X10" s="356">
        <f>IF('Indicator Date'!Y11="No data","x",$X$2-'Indicator Date'!Y11)</f>
        <v>0</v>
      </c>
      <c r="Y10" s="356">
        <f>IF('Indicator Date'!Z11="No data","x",$Y$2-'Indicator Date'!Z11)</f>
        <v>0</v>
      </c>
      <c r="Z10" s="356">
        <f>IF('Indicator Date'!AA11="No data","x",$Z$2-'Indicator Date'!AA11)</f>
        <v>0</v>
      </c>
      <c r="AA10" s="356">
        <f>IF('Indicator Date'!AB11="No data","x",$AA$2-'Indicator Date'!AB11)</f>
        <v>0</v>
      </c>
      <c r="AB10" s="356">
        <f>IF('Indicator Date'!AC11="No data","x",$AB$2-'Indicator Date'!AC11)</f>
        <v>0</v>
      </c>
      <c r="AC10" s="356">
        <f>IF('Indicator Date'!AD11="No data","x",$AC$2-'Indicator Date'!AD11)</f>
        <v>0</v>
      </c>
      <c r="AD10" s="356">
        <f>IF('Indicator Date'!AE11="No data","x",$AD$2-'Indicator Date'!AE11)</f>
        <v>0</v>
      </c>
      <c r="AE10" s="356" t="str">
        <f>IF('Indicator Date'!AF11="No data","x",$AE$2-'Indicator Date'!AF11)</f>
        <v>x</v>
      </c>
      <c r="AF10" s="356">
        <f>IF('Indicator Date'!AG11="No data","x",$AF$2-'Indicator Date'!AG11)</f>
        <v>0</v>
      </c>
      <c r="AG10" s="356">
        <f>IF('Indicator Date'!AH11="No data","x",$AG$2-'Indicator Date'!AH11)</f>
        <v>1</v>
      </c>
      <c r="AH10" s="356">
        <f>IF('Indicator Date'!AI11="No data","x",$AH$2-'Indicator Date'!AI11)</f>
        <v>1</v>
      </c>
      <c r="AI10" s="356">
        <f>IF('Indicator Date'!AJ11="No data","x",$AI$2-'Indicator Date'!AJ11)</f>
        <v>0</v>
      </c>
      <c r="AJ10" s="356">
        <f>IF('Indicator Date'!AK11="No data","x",$AJ$2-'Indicator Date'!AK11)</f>
        <v>5</v>
      </c>
      <c r="AK10" s="356">
        <f>IF('Indicator Date'!AL11="No data","x",$AK$2-'Indicator Date'!AL11)</f>
        <v>0</v>
      </c>
      <c r="AL10" s="356">
        <f>IF('Indicator Date'!AM11="No data","x",$AL$2-'Indicator Date'!AM11)</f>
        <v>0</v>
      </c>
      <c r="AM10" s="356">
        <f>IF('Indicator Date'!AN11="No data","x",$AM$2-'Indicator Date'!AN11)</f>
        <v>0</v>
      </c>
      <c r="AN10" s="356">
        <f>IF('Indicator Date'!AO11="No data","x",$AN$2-'Indicator Date'!AO11)</f>
        <v>0</v>
      </c>
      <c r="AO10" s="356">
        <f>IF('Indicator Date'!AP11="No data","x",$AO$2-'Indicator Date'!AP11)</f>
        <v>0</v>
      </c>
      <c r="AP10" s="356">
        <f>IF('Indicator Date'!AQ11="No data","x",$AP$2-'Indicator Date'!AQ11)</f>
        <v>0</v>
      </c>
      <c r="AQ10" s="356">
        <f>IF('Indicator Date'!AR11="No data","x",$AQ$2-'Indicator Date'!AR11)</f>
        <v>0</v>
      </c>
      <c r="AR10" s="356">
        <f>IF('Indicator Date'!AS11="No data","x",$AR$2-'Indicator Date'!AS11)</f>
        <v>0</v>
      </c>
      <c r="AS10" s="356">
        <f>IF('Indicator Date'!AT11="No data","x",$AS$2-'Indicator Date'!AT11)</f>
        <v>1</v>
      </c>
      <c r="AT10" s="356">
        <f>IF('Indicator Date'!AU11="No data","x",$AT$2-'Indicator Date'!AU11)</f>
        <v>0</v>
      </c>
      <c r="AU10" s="356">
        <f>IF('Indicator Date'!AV11="No data","x",$AU$2-'Indicator Date'!AV11)</f>
        <v>0</v>
      </c>
      <c r="AV10" s="356">
        <f>IF('Indicator Date'!AW11="No data","x",$AV$2-'Indicator Date'!AW11)</f>
        <v>0</v>
      </c>
      <c r="AW10" s="356">
        <f>IF('Indicator Date'!AX11="No data","x",$AW$2-'Indicator Date'!AX11)</f>
        <v>0</v>
      </c>
      <c r="AX10" s="356">
        <f>IF('Indicator Date'!AY11="No data","x",$AX$2-'Indicator Date'!AY11)</f>
        <v>0</v>
      </c>
      <c r="AY10" s="356">
        <f>IF('Indicator Date'!AZ11="No data","x",$AY$2-'Indicator Date'!AZ11)</f>
        <v>0</v>
      </c>
      <c r="AZ10" s="356">
        <f>IF('Indicator Date'!BA11="No data","x",$AZ$2-'Indicator Date'!BA11)</f>
        <v>0</v>
      </c>
      <c r="BA10" s="356">
        <f>IF('Indicator Date'!BB11="No data","x",$BA$2-'Indicator Date'!BB11)</f>
        <v>0</v>
      </c>
      <c r="BB10" s="356">
        <f>IF('Indicator Date'!BC11="No data","x",$BB$2-'Indicator Date'!BC11)</f>
        <v>0</v>
      </c>
      <c r="BC10" s="356">
        <f>IF('Indicator Date'!BD11="No data","x",$BC$2-'Indicator Date'!BD11)</f>
        <v>0</v>
      </c>
      <c r="BD10" s="356">
        <f>IF('Indicator Date'!BE11="No data","x",$BD$2-'Indicator Date'!BE11)</f>
        <v>0</v>
      </c>
      <c r="BE10" s="356">
        <f>IF('Indicator Date'!BF11="No data","x",$BE$2-'Indicator Date'!BF11)</f>
        <v>0</v>
      </c>
      <c r="BF10" s="356">
        <f>IF('Indicator Date'!BG11="No data","x",$BF$2-'Indicator Date'!BG11)</f>
        <v>0</v>
      </c>
      <c r="BG10" s="356">
        <f>IF('Indicator Date'!BH11="No data","x",$BG$2-'Indicator Date'!BH11)</f>
        <v>0</v>
      </c>
      <c r="BH10" s="334">
        <f t="shared" si="0"/>
        <v>14</v>
      </c>
      <c r="BI10" s="336">
        <f t="shared" si="1"/>
        <v>0.24561403508771928</v>
      </c>
      <c r="BJ10" s="334">
        <f t="shared" si="2"/>
        <v>7</v>
      </c>
      <c r="BK10" s="336">
        <f t="shared" si="3"/>
        <v>0.86411300744033337</v>
      </c>
      <c r="BL10" s="335">
        <f t="shared" si="4"/>
        <v>0</v>
      </c>
    </row>
    <row r="11" spans="1:64">
      <c r="A11" s="334" t="s">
        <v>90</v>
      </c>
      <c r="B11" s="356">
        <f>IF('Indicator Date'!C12="No data","x",$B$2-'Indicator Date'!C12)</f>
        <v>0</v>
      </c>
      <c r="C11" s="356">
        <f>IF('Indicator Date'!D12="No data","x",$C$2-'Indicator Date'!D12)</f>
        <v>0</v>
      </c>
      <c r="D11" s="356">
        <f>IF('Indicator Date'!E12="No data","x",$C$2-'Indicator Date'!E12)</f>
        <v>0</v>
      </c>
      <c r="E11" s="356">
        <f>IF('Indicator Date'!F12="No data","x",$E$2-'Indicator Date'!F12)</f>
        <v>0</v>
      </c>
      <c r="F11" s="356">
        <f>IF('Indicator Date'!G12="No data","x",$F$2-'Indicator Date'!G12)</f>
        <v>0</v>
      </c>
      <c r="G11" s="356">
        <f>IF('Indicator Date'!H12="No data","x",$G$2-'Indicator Date'!H12)</f>
        <v>0</v>
      </c>
      <c r="H11" s="369">
        <f>IF('Indicator Date'!I12="No data","x",$H$2-'Indicator Date'!I12)</f>
        <v>0</v>
      </c>
      <c r="I11" s="356">
        <f>IF('Indicator Date'!J12="No data","x",$I$2-'Indicator Date'!J12)</f>
        <v>0</v>
      </c>
      <c r="J11" s="356">
        <f>IF('Indicator Date'!K12="No data","x",$J$2-'Indicator Date'!K12)</f>
        <v>0</v>
      </c>
      <c r="K11" s="369">
        <f>IF('Indicator Date'!L12="No data","x",$K$2-'Indicator Date'!L12)</f>
        <v>0</v>
      </c>
      <c r="L11" s="356">
        <f>IF('Indicator Date'!M12="No data","x",$L$2-'Indicator Date'!M12)</f>
        <v>0</v>
      </c>
      <c r="M11" s="356">
        <f>IF('Indicator Date'!N12="No data","x",$M$2-'Indicator Date'!N12)</f>
        <v>0</v>
      </c>
      <c r="N11" s="356">
        <f>IF('Indicator Date'!O12="No data","x",$N$2-'Indicator Date'!O12)</f>
        <v>0</v>
      </c>
      <c r="O11" s="356">
        <f>IF('Indicator Date'!P12="No data","x",$O$2-'Indicator Date'!P12)</f>
        <v>4</v>
      </c>
      <c r="P11" s="356">
        <f>IF('Indicator Date'!Q12="No data","x",$P$2-'Indicator Date'!Q12)</f>
        <v>0</v>
      </c>
      <c r="Q11" s="356">
        <f>IF('Indicator Date'!R12="No data","x",$Q$2-'Indicator Date'!R12)</f>
        <v>1</v>
      </c>
      <c r="R11" s="356">
        <f>IF('Indicator Date'!S12="No data","x",$R$2-'Indicator Date'!S12)</f>
        <v>1</v>
      </c>
      <c r="S11" s="356">
        <f>IF('Indicator Date'!T12="No data","x",$S$2-'Indicator Date'!T12)</f>
        <v>0</v>
      </c>
      <c r="T11" s="356">
        <f>IF('Indicator Date'!U12="No data","x",$T$2-'Indicator Date'!U12)</f>
        <v>0</v>
      </c>
      <c r="U11" s="356">
        <f>IF('Indicator Date'!V12="No data","x",$U$2-'Indicator Date'!V12)</f>
        <v>0</v>
      </c>
      <c r="V11" s="356">
        <f>IF('Indicator Date'!W12="No data","x",$V$2-'Indicator Date'!W12)</f>
        <v>0</v>
      </c>
      <c r="W11" s="356">
        <f>IF('Indicator Date'!X12="No data","x",$W$2-'Indicator Date'!X12)</f>
        <v>0</v>
      </c>
      <c r="X11" s="356">
        <f>IF('Indicator Date'!Y12="No data","x",$X$2-'Indicator Date'!Y12)</f>
        <v>0</v>
      </c>
      <c r="Y11" s="356">
        <f>IF('Indicator Date'!Z12="No data","x",$Y$2-'Indicator Date'!Z12)</f>
        <v>0</v>
      </c>
      <c r="Z11" s="356">
        <f>IF('Indicator Date'!AA12="No data","x",$Z$2-'Indicator Date'!AA12)</f>
        <v>0</v>
      </c>
      <c r="AA11" s="356">
        <f>IF('Indicator Date'!AB12="No data","x",$AA$2-'Indicator Date'!AB12)</f>
        <v>0</v>
      </c>
      <c r="AB11" s="356">
        <f>IF('Indicator Date'!AC12="No data","x",$AB$2-'Indicator Date'!AC12)</f>
        <v>0</v>
      </c>
      <c r="AC11" s="356">
        <f>IF('Indicator Date'!AD12="No data","x",$AC$2-'Indicator Date'!AD12)</f>
        <v>0</v>
      </c>
      <c r="AD11" s="356">
        <f>IF('Indicator Date'!AE12="No data","x",$AD$2-'Indicator Date'!AE12)</f>
        <v>0</v>
      </c>
      <c r="AE11" s="356" t="str">
        <f>IF('Indicator Date'!AF12="No data","x",$AE$2-'Indicator Date'!AF12)</f>
        <v>x</v>
      </c>
      <c r="AF11" s="356">
        <f>IF('Indicator Date'!AG12="No data","x",$AF$2-'Indicator Date'!AG12)</f>
        <v>0</v>
      </c>
      <c r="AG11" s="356">
        <f>IF('Indicator Date'!AH12="No data","x",$AG$2-'Indicator Date'!AH12)</f>
        <v>1</v>
      </c>
      <c r="AH11" s="356">
        <f>IF('Indicator Date'!AI12="No data","x",$AH$2-'Indicator Date'!AI12)</f>
        <v>1</v>
      </c>
      <c r="AI11" s="356">
        <f>IF('Indicator Date'!AJ12="No data","x",$AI$2-'Indicator Date'!AJ12)</f>
        <v>0</v>
      </c>
      <c r="AJ11" s="356">
        <f>IF('Indicator Date'!AK12="No data","x",$AJ$2-'Indicator Date'!AK12)</f>
        <v>5</v>
      </c>
      <c r="AK11" s="356">
        <f>IF('Indicator Date'!AL12="No data","x",$AK$2-'Indicator Date'!AL12)</f>
        <v>0</v>
      </c>
      <c r="AL11" s="356">
        <f>IF('Indicator Date'!AM12="No data","x",$AL$2-'Indicator Date'!AM12)</f>
        <v>0</v>
      </c>
      <c r="AM11" s="356">
        <f>IF('Indicator Date'!AN12="No data","x",$AM$2-'Indicator Date'!AN12)</f>
        <v>0</v>
      </c>
      <c r="AN11" s="356">
        <f>IF('Indicator Date'!AO12="No data","x",$AN$2-'Indicator Date'!AO12)</f>
        <v>0</v>
      </c>
      <c r="AO11" s="356">
        <f>IF('Indicator Date'!AP12="No data","x",$AO$2-'Indicator Date'!AP12)</f>
        <v>0</v>
      </c>
      <c r="AP11" s="356">
        <f>IF('Indicator Date'!AQ12="No data","x",$AP$2-'Indicator Date'!AQ12)</f>
        <v>0</v>
      </c>
      <c r="AQ11" s="356">
        <f>IF('Indicator Date'!AR12="No data","x",$AQ$2-'Indicator Date'!AR12)</f>
        <v>0</v>
      </c>
      <c r="AR11" s="356">
        <f>IF('Indicator Date'!AS12="No data","x",$AR$2-'Indicator Date'!AS12)</f>
        <v>0</v>
      </c>
      <c r="AS11" s="356">
        <f>IF('Indicator Date'!AT12="No data","x",$AS$2-'Indicator Date'!AT12)</f>
        <v>1</v>
      </c>
      <c r="AT11" s="356">
        <f>IF('Indicator Date'!AU12="No data","x",$AT$2-'Indicator Date'!AU12)</f>
        <v>0</v>
      </c>
      <c r="AU11" s="356">
        <f>IF('Indicator Date'!AV12="No data","x",$AU$2-'Indicator Date'!AV12)</f>
        <v>0</v>
      </c>
      <c r="AV11" s="356">
        <f>IF('Indicator Date'!AW12="No data","x",$AV$2-'Indicator Date'!AW12)</f>
        <v>0</v>
      </c>
      <c r="AW11" s="356">
        <f>IF('Indicator Date'!AX12="No data","x",$AW$2-'Indicator Date'!AX12)</f>
        <v>0</v>
      </c>
      <c r="AX11" s="356">
        <f>IF('Indicator Date'!AY12="No data","x",$AX$2-'Indicator Date'!AY12)</f>
        <v>0</v>
      </c>
      <c r="AY11" s="356">
        <f>IF('Indicator Date'!AZ12="No data","x",$AY$2-'Indicator Date'!AZ12)</f>
        <v>0</v>
      </c>
      <c r="AZ11" s="356">
        <f>IF('Indicator Date'!BA12="No data","x",$AZ$2-'Indicator Date'!BA12)</f>
        <v>0</v>
      </c>
      <c r="BA11" s="356">
        <f>IF('Indicator Date'!BB12="No data","x",$BA$2-'Indicator Date'!BB12)</f>
        <v>0</v>
      </c>
      <c r="BB11" s="356">
        <f>IF('Indicator Date'!BC12="No data","x",$BB$2-'Indicator Date'!BC12)</f>
        <v>0</v>
      </c>
      <c r="BC11" s="356">
        <f>IF('Indicator Date'!BD12="No data","x",$BC$2-'Indicator Date'!BD12)</f>
        <v>0</v>
      </c>
      <c r="BD11" s="356">
        <f>IF('Indicator Date'!BE12="No data","x",$BD$2-'Indicator Date'!BE12)</f>
        <v>0</v>
      </c>
      <c r="BE11" s="356">
        <f>IF('Indicator Date'!BF12="No data","x",$BE$2-'Indicator Date'!BF12)</f>
        <v>0</v>
      </c>
      <c r="BF11" s="356">
        <f>IF('Indicator Date'!BG12="No data","x",$BF$2-'Indicator Date'!BG12)</f>
        <v>0</v>
      </c>
      <c r="BG11" s="356">
        <f>IF('Indicator Date'!BH12="No data","x",$BG$2-'Indicator Date'!BH12)</f>
        <v>0</v>
      </c>
      <c r="BH11" s="334">
        <f t="shared" si="0"/>
        <v>14</v>
      </c>
      <c r="BI11" s="336">
        <f t="shared" si="1"/>
        <v>0.24561403508771928</v>
      </c>
      <c r="BJ11" s="334">
        <f t="shared" si="2"/>
        <v>7</v>
      </c>
      <c r="BK11" s="336">
        <f t="shared" si="3"/>
        <v>0.86411300744033337</v>
      </c>
      <c r="BL11" s="335">
        <f t="shared" si="4"/>
        <v>0</v>
      </c>
    </row>
    <row r="12" spans="1:64">
      <c r="A12" s="334" t="s">
        <v>88</v>
      </c>
      <c r="B12" s="356">
        <f>IF('Indicator Date'!C13="No data","x",$B$2-'Indicator Date'!C13)</f>
        <v>0</v>
      </c>
      <c r="C12" s="356">
        <f>IF('Indicator Date'!D13="No data","x",$C$2-'Indicator Date'!D13)</f>
        <v>0</v>
      </c>
      <c r="D12" s="356">
        <f>IF('Indicator Date'!E13="No data","x",$C$2-'Indicator Date'!E13)</f>
        <v>0</v>
      </c>
      <c r="E12" s="356">
        <f>IF('Indicator Date'!F13="No data","x",$E$2-'Indicator Date'!F13)</f>
        <v>0</v>
      </c>
      <c r="F12" s="356">
        <f>IF('Indicator Date'!G13="No data","x",$F$2-'Indicator Date'!G13)</f>
        <v>0</v>
      </c>
      <c r="G12" s="356">
        <f>IF('Indicator Date'!H13="No data","x",$G$2-'Indicator Date'!H13)</f>
        <v>0</v>
      </c>
      <c r="H12" s="369">
        <f>IF('Indicator Date'!I13="No data","x",$H$2-'Indicator Date'!I13)</f>
        <v>0</v>
      </c>
      <c r="I12" s="356">
        <f>IF('Indicator Date'!J13="No data","x",$I$2-'Indicator Date'!J13)</f>
        <v>0</v>
      </c>
      <c r="J12" s="356">
        <f>IF('Indicator Date'!K13="No data","x",$J$2-'Indicator Date'!K13)</f>
        <v>0</v>
      </c>
      <c r="K12" s="369">
        <f>IF('Indicator Date'!L13="No data","x",$K$2-'Indicator Date'!L13)</f>
        <v>0</v>
      </c>
      <c r="L12" s="356">
        <f>IF('Indicator Date'!M13="No data","x",$L$2-'Indicator Date'!M13)</f>
        <v>0</v>
      </c>
      <c r="M12" s="356">
        <f>IF('Indicator Date'!N13="No data","x",$M$2-'Indicator Date'!N13)</f>
        <v>0</v>
      </c>
      <c r="N12" s="356">
        <f>IF('Indicator Date'!O13="No data","x",$N$2-'Indicator Date'!O13)</f>
        <v>0</v>
      </c>
      <c r="O12" s="356">
        <f>IF('Indicator Date'!P13="No data","x",$O$2-'Indicator Date'!P13)</f>
        <v>4</v>
      </c>
      <c r="P12" s="356">
        <f>IF('Indicator Date'!Q13="No data","x",$P$2-'Indicator Date'!Q13)</f>
        <v>0</v>
      </c>
      <c r="Q12" s="356">
        <f>IF('Indicator Date'!R13="No data","x",$Q$2-'Indicator Date'!R13)</f>
        <v>1</v>
      </c>
      <c r="R12" s="356">
        <f>IF('Indicator Date'!S13="No data","x",$R$2-'Indicator Date'!S13)</f>
        <v>1</v>
      </c>
      <c r="S12" s="356">
        <f>IF('Indicator Date'!T13="No data","x",$S$2-'Indicator Date'!T13)</f>
        <v>0</v>
      </c>
      <c r="T12" s="356">
        <f>IF('Indicator Date'!U13="No data","x",$T$2-'Indicator Date'!U13)</f>
        <v>0</v>
      </c>
      <c r="U12" s="356">
        <f>IF('Indicator Date'!V13="No data","x",$U$2-'Indicator Date'!V13)</f>
        <v>0</v>
      </c>
      <c r="V12" s="356">
        <f>IF('Indicator Date'!W13="No data","x",$V$2-'Indicator Date'!W13)</f>
        <v>0</v>
      </c>
      <c r="W12" s="356">
        <f>IF('Indicator Date'!X13="No data","x",$W$2-'Indicator Date'!X13)</f>
        <v>0</v>
      </c>
      <c r="X12" s="356">
        <f>IF('Indicator Date'!Y13="No data","x",$X$2-'Indicator Date'!Y13)</f>
        <v>0</v>
      </c>
      <c r="Y12" s="356">
        <f>IF('Indicator Date'!Z13="No data","x",$Y$2-'Indicator Date'!Z13)</f>
        <v>0</v>
      </c>
      <c r="Z12" s="356">
        <f>IF('Indicator Date'!AA13="No data","x",$Z$2-'Indicator Date'!AA13)</f>
        <v>0</v>
      </c>
      <c r="AA12" s="356">
        <f>IF('Indicator Date'!AB13="No data","x",$AA$2-'Indicator Date'!AB13)</f>
        <v>0</v>
      </c>
      <c r="AB12" s="356">
        <f>IF('Indicator Date'!AC13="No data","x",$AB$2-'Indicator Date'!AC13)</f>
        <v>0</v>
      </c>
      <c r="AC12" s="356">
        <f>IF('Indicator Date'!AD13="No data","x",$AC$2-'Indicator Date'!AD13)</f>
        <v>0</v>
      </c>
      <c r="AD12" s="356">
        <f>IF('Indicator Date'!AE13="No data","x",$AD$2-'Indicator Date'!AE13)</f>
        <v>0</v>
      </c>
      <c r="AE12" s="356" t="str">
        <f>IF('Indicator Date'!AF13="No data","x",$AE$2-'Indicator Date'!AF13)</f>
        <v>x</v>
      </c>
      <c r="AF12" s="356">
        <f>IF('Indicator Date'!AG13="No data","x",$AF$2-'Indicator Date'!AG13)</f>
        <v>0</v>
      </c>
      <c r="AG12" s="356">
        <f>IF('Indicator Date'!AH13="No data","x",$AG$2-'Indicator Date'!AH13)</f>
        <v>1</v>
      </c>
      <c r="AH12" s="356">
        <f>IF('Indicator Date'!AI13="No data","x",$AH$2-'Indicator Date'!AI13)</f>
        <v>1</v>
      </c>
      <c r="AI12" s="356">
        <f>IF('Indicator Date'!AJ13="No data","x",$AI$2-'Indicator Date'!AJ13)</f>
        <v>0</v>
      </c>
      <c r="AJ12" s="356">
        <f>IF('Indicator Date'!AK13="No data","x",$AJ$2-'Indicator Date'!AK13)</f>
        <v>5</v>
      </c>
      <c r="AK12" s="356">
        <f>IF('Indicator Date'!AL13="No data","x",$AK$2-'Indicator Date'!AL13)</f>
        <v>0</v>
      </c>
      <c r="AL12" s="356">
        <f>IF('Indicator Date'!AM13="No data","x",$AL$2-'Indicator Date'!AM13)</f>
        <v>0</v>
      </c>
      <c r="AM12" s="356">
        <f>IF('Indicator Date'!AN13="No data","x",$AM$2-'Indicator Date'!AN13)</f>
        <v>0</v>
      </c>
      <c r="AN12" s="356">
        <f>IF('Indicator Date'!AO13="No data","x",$AN$2-'Indicator Date'!AO13)</f>
        <v>0</v>
      </c>
      <c r="AO12" s="356">
        <f>IF('Indicator Date'!AP13="No data","x",$AO$2-'Indicator Date'!AP13)</f>
        <v>0</v>
      </c>
      <c r="AP12" s="356">
        <f>IF('Indicator Date'!AQ13="No data","x",$AP$2-'Indicator Date'!AQ13)</f>
        <v>0</v>
      </c>
      <c r="AQ12" s="356">
        <f>IF('Indicator Date'!AR13="No data","x",$AQ$2-'Indicator Date'!AR13)</f>
        <v>0</v>
      </c>
      <c r="AR12" s="356">
        <f>IF('Indicator Date'!AS13="No data","x",$AR$2-'Indicator Date'!AS13)</f>
        <v>0</v>
      </c>
      <c r="AS12" s="356">
        <f>IF('Indicator Date'!AT13="No data","x",$AS$2-'Indicator Date'!AT13)</f>
        <v>1</v>
      </c>
      <c r="AT12" s="356">
        <f>IF('Indicator Date'!AU13="No data","x",$AT$2-'Indicator Date'!AU13)</f>
        <v>0</v>
      </c>
      <c r="AU12" s="356">
        <f>IF('Indicator Date'!AV13="No data","x",$AU$2-'Indicator Date'!AV13)</f>
        <v>0</v>
      </c>
      <c r="AV12" s="356">
        <f>IF('Indicator Date'!AW13="No data","x",$AV$2-'Indicator Date'!AW13)</f>
        <v>0</v>
      </c>
      <c r="AW12" s="356">
        <f>IF('Indicator Date'!AX13="No data","x",$AW$2-'Indicator Date'!AX13)</f>
        <v>0</v>
      </c>
      <c r="AX12" s="356">
        <f>IF('Indicator Date'!AY13="No data","x",$AX$2-'Indicator Date'!AY13)</f>
        <v>0</v>
      </c>
      <c r="AY12" s="356">
        <f>IF('Indicator Date'!AZ13="No data","x",$AY$2-'Indicator Date'!AZ13)</f>
        <v>0</v>
      </c>
      <c r="AZ12" s="356">
        <f>IF('Indicator Date'!BA13="No data","x",$AZ$2-'Indicator Date'!BA13)</f>
        <v>0</v>
      </c>
      <c r="BA12" s="356">
        <f>IF('Indicator Date'!BB13="No data","x",$BA$2-'Indicator Date'!BB13)</f>
        <v>0</v>
      </c>
      <c r="BB12" s="356">
        <f>IF('Indicator Date'!BC13="No data","x",$BB$2-'Indicator Date'!BC13)</f>
        <v>0</v>
      </c>
      <c r="BC12" s="356">
        <f>IF('Indicator Date'!BD13="No data","x",$BC$2-'Indicator Date'!BD13)</f>
        <v>0</v>
      </c>
      <c r="BD12" s="356">
        <f>IF('Indicator Date'!BE13="No data","x",$BD$2-'Indicator Date'!BE13)</f>
        <v>0</v>
      </c>
      <c r="BE12" s="356">
        <f>IF('Indicator Date'!BF13="No data","x",$BE$2-'Indicator Date'!BF13)</f>
        <v>0</v>
      </c>
      <c r="BF12" s="356">
        <f>IF('Indicator Date'!BG13="No data","x",$BF$2-'Indicator Date'!BG13)</f>
        <v>0</v>
      </c>
      <c r="BG12" s="356">
        <f>IF('Indicator Date'!BH13="No data","x",$BG$2-'Indicator Date'!BH13)</f>
        <v>0</v>
      </c>
      <c r="BH12" s="334">
        <f t="shared" si="0"/>
        <v>14</v>
      </c>
      <c r="BI12" s="336">
        <f t="shared" si="1"/>
        <v>0.24561403508771928</v>
      </c>
      <c r="BJ12" s="334">
        <f t="shared" si="2"/>
        <v>7</v>
      </c>
      <c r="BK12" s="336">
        <f t="shared" si="3"/>
        <v>0.86411300744033337</v>
      </c>
      <c r="BL12" s="335">
        <f t="shared" si="4"/>
        <v>0</v>
      </c>
    </row>
    <row r="13" spans="1:64">
      <c r="A13" s="334" t="s">
        <v>100</v>
      </c>
      <c r="B13" s="356">
        <f>IF('Indicator Date'!C14="No data","x",$B$2-'Indicator Date'!C14)</f>
        <v>0</v>
      </c>
      <c r="C13" s="356">
        <f>IF('Indicator Date'!D14="No data","x",$C$2-'Indicator Date'!D14)</f>
        <v>0</v>
      </c>
      <c r="D13" s="356">
        <f>IF('Indicator Date'!E14="No data","x",$C$2-'Indicator Date'!E14)</f>
        <v>0</v>
      </c>
      <c r="E13" s="356">
        <f>IF('Indicator Date'!F14="No data","x",$E$2-'Indicator Date'!F14)</f>
        <v>0</v>
      </c>
      <c r="F13" s="356">
        <f>IF('Indicator Date'!G14="No data","x",$F$2-'Indicator Date'!G14)</f>
        <v>0</v>
      </c>
      <c r="G13" s="356">
        <f>IF('Indicator Date'!H14="No data","x",$G$2-'Indicator Date'!H14)</f>
        <v>0</v>
      </c>
      <c r="H13" s="369">
        <f>IF('Indicator Date'!I14="No data","x",$H$2-'Indicator Date'!I14)</f>
        <v>0</v>
      </c>
      <c r="I13" s="356">
        <f>IF('Indicator Date'!J14="No data","x",$I$2-'Indicator Date'!J14)</f>
        <v>0</v>
      </c>
      <c r="J13" s="356">
        <f>IF('Indicator Date'!K14="No data","x",$J$2-'Indicator Date'!K14)</f>
        <v>0</v>
      </c>
      <c r="K13" s="369">
        <f>IF('Indicator Date'!L14="No data","x",$K$2-'Indicator Date'!L14)</f>
        <v>0</v>
      </c>
      <c r="L13" s="356">
        <f>IF('Indicator Date'!M14="No data","x",$L$2-'Indicator Date'!M14)</f>
        <v>0</v>
      </c>
      <c r="M13" s="356">
        <f>IF('Indicator Date'!N14="No data","x",$M$2-'Indicator Date'!N14)</f>
        <v>0</v>
      </c>
      <c r="N13" s="356">
        <f>IF('Indicator Date'!O14="No data","x",$N$2-'Indicator Date'!O14)</f>
        <v>0</v>
      </c>
      <c r="O13" s="356">
        <f>IF('Indicator Date'!P14="No data","x",$O$2-'Indicator Date'!P14)</f>
        <v>6</v>
      </c>
      <c r="P13" s="356">
        <f>IF('Indicator Date'!Q14="No data","x",$P$2-'Indicator Date'!Q14)</f>
        <v>0</v>
      </c>
      <c r="Q13" s="356">
        <f>IF('Indicator Date'!R14="No data","x",$Q$2-'Indicator Date'!R14)</f>
        <v>1</v>
      </c>
      <c r="R13" s="356">
        <f>IF('Indicator Date'!S14="No data","x",$R$2-'Indicator Date'!S14)</f>
        <v>1</v>
      </c>
      <c r="S13" s="356">
        <f>IF('Indicator Date'!T14="No data","x",$S$2-'Indicator Date'!T14)</f>
        <v>0</v>
      </c>
      <c r="T13" s="356">
        <f>IF('Indicator Date'!U14="No data","x",$T$2-'Indicator Date'!U14)</f>
        <v>0</v>
      </c>
      <c r="U13" s="356">
        <f>IF('Indicator Date'!V14="No data","x",$U$2-'Indicator Date'!V14)</f>
        <v>0</v>
      </c>
      <c r="V13" s="356">
        <f>IF('Indicator Date'!W14="No data","x",$V$2-'Indicator Date'!W14)</f>
        <v>0</v>
      </c>
      <c r="W13" s="356">
        <f>IF('Indicator Date'!X14="No data","x",$W$2-'Indicator Date'!X14)</f>
        <v>0</v>
      </c>
      <c r="X13" s="356">
        <f>IF('Indicator Date'!Y14="No data","x",$X$2-'Indicator Date'!Y14)</f>
        <v>0</v>
      </c>
      <c r="Y13" s="356">
        <f>IF('Indicator Date'!Z14="No data","x",$Y$2-'Indicator Date'!Z14)</f>
        <v>0</v>
      </c>
      <c r="Z13" s="356">
        <f>IF('Indicator Date'!AA14="No data","x",$Z$2-'Indicator Date'!AA14)</f>
        <v>0</v>
      </c>
      <c r="AA13" s="356">
        <f>IF('Indicator Date'!AB14="No data","x",$AA$2-'Indicator Date'!AB14)</f>
        <v>0</v>
      </c>
      <c r="AB13" s="356">
        <f>IF('Indicator Date'!AC14="No data","x",$AB$2-'Indicator Date'!AC14)</f>
        <v>0</v>
      </c>
      <c r="AC13" s="356">
        <f>IF('Indicator Date'!AD14="No data","x",$AC$2-'Indicator Date'!AD14)</f>
        <v>0</v>
      </c>
      <c r="AD13" s="356">
        <f>IF('Indicator Date'!AE14="No data","x",$AD$2-'Indicator Date'!AE14)</f>
        <v>0</v>
      </c>
      <c r="AE13" s="356" t="str">
        <f>IF('Indicator Date'!AF14="No data","x",$AE$2-'Indicator Date'!AF14)</f>
        <v>x</v>
      </c>
      <c r="AF13" s="356">
        <f>IF('Indicator Date'!AG14="No data","x",$AF$2-'Indicator Date'!AG14)</f>
        <v>0</v>
      </c>
      <c r="AG13" s="356">
        <f>IF('Indicator Date'!AH14="No data","x",$AG$2-'Indicator Date'!AH14)</f>
        <v>1</v>
      </c>
      <c r="AH13" s="356">
        <f>IF('Indicator Date'!AI14="No data","x",$AH$2-'Indicator Date'!AI14)</f>
        <v>1</v>
      </c>
      <c r="AI13" s="356">
        <f>IF('Indicator Date'!AJ14="No data","x",$AI$2-'Indicator Date'!AJ14)</f>
        <v>0</v>
      </c>
      <c r="AJ13" s="356">
        <f>IF('Indicator Date'!AK14="No data","x",$AJ$2-'Indicator Date'!AK14)</f>
        <v>5</v>
      </c>
      <c r="AK13" s="356">
        <f>IF('Indicator Date'!AL14="No data","x",$AK$2-'Indicator Date'!AL14)</f>
        <v>0</v>
      </c>
      <c r="AL13" s="356">
        <f>IF('Indicator Date'!AM14="No data","x",$AL$2-'Indicator Date'!AM14)</f>
        <v>0</v>
      </c>
      <c r="AM13" s="356">
        <f>IF('Indicator Date'!AN14="No data","x",$AM$2-'Indicator Date'!AN14)</f>
        <v>0</v>
      </c>
      <c r="AN13" s="356">
        <f>IF('Indicator Date'!AO14="No data","x",$AN$2-'Indicator Date'!AO14)</f>
        <v>0</v>
      </c>
      <c r="AO13" s="356">
        <f>IF('Indicator Date'!AP14="No data","x",$AO$2-'Indicator Date'!AP14)</f>
        <v>0</v>
      </c>
      <c r="AP13" s="356">
        <f>IF('Indicator Date'!AQ14="No data","x",$AP$2-'Indicator Date'!AQ14)</f>
        <v>0</v>
      </c>
      <c r="AQ13" s="356">
        <f>IF('Indicator Date'!AR14="No data","x",$AQ$2-'Indicator Date'!AR14)</f>
        <v>0</v>
      </c>
      <c r="AR13" s="356">
        <f>IF('Indicator Date'!AS14="No data","x",$AR$2-'Indicator Date'!AS14)</f>
        <v>0</v>
      </c>
      <c r="AS13" s="356">
        <f>IF('Indicator Date'!AT14="No data","x",$AS$2-'Indicator Date'!AT14)</f>
        <v>1</v>
      </c>
      <c r="AT13" s="356">
        <f>IF('Indicator Date'!AU14="No data","x",$AT$2-'Indicator Date'!AU14)</f>
        <v>0</v>
      </c>
      <c r="AU13" s="356">
        <f>IF('Indicator Date'!AV14="No data","x",$AU$2-'Indicator Date'!AV14)</f>
        <v>0</v>
      </c>
      <c r="AV13" s="356">
        <f>IF('Indicator Date'!AW14="No data","x",$AV$2-'Indicator Date'!AW14)</f>
        <v>0</v>
      </c>
      <c r="AW13" s="356">
        <f>IF('Indicator Date'!AX14="No data","x",$AW$2-'Indicator Date'!AX14)</f>
        <v>0</v>
      </c>
      <c r="AX13" s="356">
        <f>IF('Indicator Date'!AY14="No data","x",$AX$2-'Indicator Date'!AY14)</f>
        <v>0</v>
      </c>
      <c r="AY13" s="356">
        <f>IF('Indicator Date'!AZ14="No data","x",$AY$2-'Indicator Date'!AZ14)</f>
        <v>0</v>
      </c>
      <c r="AZ13" s="356">
        <f>IF('Indicator Date'!BA14="No data","x",$AZ$2-'Indicator Date'!BA14)</f>
        <v>0</v>
      </c>
      <c r="BA13" s="356">
        <f>IF('Indicator Date'!BB14="No data","x",$BA$2-'Indicator Date'!BB14)</f>
        <v>0</v>
      </c>
      <c r="BB13" s="356">
        <f>IF('Indicator Date'!BC14="No data","x",$BB$2-'Indicator Date'!BC14)</f>
        <v>0</v>
      </c>
      <c r="BC13" s="356">
        <f>IF('Indicator Date'!BD14="No data","x",$BC$2-'Indicator Date'!BD14)</f>
        <v>0</v>
      </c>
      <c r="BD13" s="356">
        <f>IF('Indicator Date'!BE14="No data","x",$BD$2-'Indicator Date'!BE14)</f>
        <v>0</v>
      </c>
      <c r="BE13" s="356">
        <f>IF('Indicator Date'!BF14="No data","x",$BE$2-'Indicator Date'!BF14)</f>
        <v>0</v>
      </c>
      <c r="BF13" s="356">
        <f>IF('Indicator Date'!BG14="No data","x",$BF$2-'Indicator Date'!BG14)</f>
        <v>0</v>
      </c>
      <c r="BG13" s="356">
        <f>IF('Indicator Date'!BH14="No data","x",$BG$2-'Indicator Date'!BH14)</f>
        <v>0</v>
      </c>
      <c r="BH13" s="334">
        <f t="shared" si="0"/>
        <v>16</v>
      </c>
      <c r="BI13" s="336">
        <f t="shared" si="1"/>
        <v>0.2807017543859649</v>
      </c>
      <c r="BJ13" s="334">
        <f t="shared" si="2"/>
        <v>7</v>
      </c>
      <c r="BK13" s="336">
        <f t="shared" si="3"/>
        <v>1.0387979889885939</v>
      </c>
      <c r="BL13" s="335">
        <f t="shared" si="4"/>
        <v>0</v>
      </c>
    </row>
    <row r="14" spans="1:64">
      <c r="A14" s="334" t="s">
        <v>102</v>
      </c>
      <c r="B14" s="356">
        <f>IF('Indicator Date'!C15="No data","x",$B$2-'Indicator Date'!C15)</f>
        <v>0</v>
      </c>
      <c r="C14" s="356">
        <f>IF('Indicator Date'!D15="No data","x",$C$2-'Indicator Date'!D15)</f>
        <v>0</v>
      </c>
      <c r="D14" s="356">
        <f>IF('Indicator Date'!E15="No data","x",$C$2-'Indicator Date'!E15)</f>
        <v>0</v>
      </c>
      <c r="E14" s="356">
        <f>IF('Indicator Date'!F15="No data","x",$E$2-'Indicator Date'!F15)</f>
        <v>0</v>
      </c>
      <c r="F14" s="356">
        <f>IF('Indicator Date'!G15="No data","x",$F$2-'Indicator Date'!G15)</f>
        <v>0</v>
      </c>
      <c r="G14" s="356">
        <f>IF('Indicator Date'!H15="No data","x",$G$2-'Indicator Date'!H15)</f>
        <v>0</v>
      </c>
      <c r="H14" s="369">
        <f>IF('Indicator Date'!I15="No data","x",$H$2-'Indicator Date'!I15)</f>
        <v>0</v>
      </c>
      <c r="I14" s="356">
        <f>IF('Indicator Date'!J15="No data","x",$I$2-'Indicator Date'!J15)</f>
        <v>0</v>
      </c>
      <c r="J14" s="356">
        <f>IF('Indicator Date'!K15="No data","x",$J$2-'Indicator Date'!K15)</f>
        <v>0</v>
      </c>
      <c r="K14" s="369">
        <f>IF('Indicator Date'!L15="No data","x",$K$2-'Indicator Date'!L15)</f>
        <v>0</v>
      </c>
      <c r="L14" s="356">
        <f>IF('Indicator Date'!M15="No data","x",$L$2-'Indicator Date'!M15)</f>
        <v>0</v>
      </c>
      <c r="M14" s="356">
        <f>IF('Indicator Date'!N15="No data","x",$M$2-'Indicator Date'!N15)</f>
        <v>0</v>
      </c>
      <c r="N14" s="356">
        <f>IF('Indicator Date'!O15="No data","x",$N$2-'Indicator Date'!O15)</f>
        <v>0</v>
      </c>
      <c r="O14" s="356">
        <f>IF('Indicator Date'!P15="No data","x",$O$2-'Indicator Date'!P15)</f>
        <v>4</v>
      </c>
      <c r="P14" s="356">
        <f>IF('Indicator Date'!Q15="No data","x",$P$2-'Indicator Date'!Q15)</f>
        <v>0</v>
      </c>
      <c r="Q14" s="356">
        <f>IF('Indicator Date'!R15="No data","x",$Q$2-'Indicator Date'!R15)</f>
        <v>1</v>
      </c>
      <c r="R14" s="356">
        <f>IF('Indicator Date'!S15="No data","x",$R$2-'Indicator Date'!S15)</f>
        <v>1</v>
      </c>
      <c r="S14" s="356">
        <f>IF('Indicator Date'!T15="No data","x",$S$2-'Indicator Date'!T15)</f>
        <v>0</v>
      </c>
      <c r="T14" s="356">
        <f>IF('Indicator Date'!U15="No data","x",$T$2-'Indicator Date'!U15)</f>
        <v>0</v>
      </c>
      <c r="U14" s="356">
        <f>IF('Indicator Date'!V15="No data","x",$U$2-'Indicator Date'!V15)</f>
        <v>0</v>
      </c>
      <c r="V14" s="356">
        <f>IF('Indicator Date'!W15="No data","x",$V$2-'Indicator Date'!W15)</f>
        <v>0</v>
      </c>
      <c r="W14" s="356">
        <f>IF('Indicator Date'!X15="No data","x",$W$2-'Indicator Date'!X15)</f>
        <v>0</v>
      </c>
      <c r="X14" s="356">
        <f>IF('Indicator Date'!Y15="No data","x",$X$2-'Indicator Date'!Y15)</f>
        <v>0</v>
      </c>
      <c r="Y14" s="356">
        <f>IF('Indicator Date'!Z15="No data","x",$Y$2-'Indicator Date'!Z15)</f>
        <v>0</v>
      </c>
      <c r="Z14" s="356">
        <f>IF('Indicator Date'!AA15="No data","x",$Z$2-'Indicator Date'!AA15)</f>
        <v>0</v>
      </c>
      <c r="AA14" s="356">
        <f>IF('Indicator Date'!AB15="No data","x",$AA$2-'Indicator Date'!AB15)</f>
        <v>0</v>
      </c>
      <c r="AB14" s="356">
        <f>IF('Indicator Date'!AC15="No data","x",$AB$2-'Indicator Date'!AC15)</f>
        <v>0</v>
      </c>
      <c r="AC14" s="356">
        <f>IF('Indicator Date'!AD15="No data","x",$AC$2-'Indicator Date'!AD15)</f>
        <v>0</v>
      </c>
      <c r="AD14" s="356">
        <f>IF('Indicator Date'!AE15="No data","x",$AD$2-'Indicator Date'!AE15)</f>
        <v>0</v>
      </c>
      <c r="AE14" s="356" t="str">
        <f>IF('Indicator Date'!AF15="No data","x",$AE$2-'Indicator Date'!AF15)</f>
        <v>x</v>
      </c>
      <c r="AF14" s="356">
        <f>IF('Indicator Date'!AG15="No data","x",$AF$2-'Indicator Date'!AG15)</f>
        <v>0</v>
      </c>
      <c r="AG14" s="356">
        <f>IF('Indicator Date'!AH15="No data","x",$AG$2-'Indicator Date'!AH15)</f>
        <v>1</v>
      </c>
      <c r="AH14" s="356">
        <f>IF('Indicator Date'!AI15="No data","x",$AH$2-'Indicator Date'!AI15)</f>
        <v>1</v>
      </c>
      <c r="AI14" s="356">
        <f>IF('Indicator Date'!AJ15="No data","x",$AI$2-'Indicator Date'!AJ15)</f>
        <v>0</v>
      </c>
      <c r="AJ14" s="356">
        <f>IF('Indicator Date'!AK15="No data","x",$AJ$2-'Indicator Date'!AK15)</f>
        <v>5</v>
      </c>
      <c r="AK14" s="356">
        <f>IF('Indicator Date'!AL15="No data","x",$AK$2-'Indicator Date'!AL15)</f>
        <v>0</v>
      </c>
      <c r="AL14" s="356">
        <f>IF('Indicator Date'!AM15="No data","x",$AL$2-'Indicator Date'!AM15)</f>
        <v>0</v>
      </c>
      <c r="AM14" s="356">
        <f>IF('Indicator Date'!AN15="No data","x",$AM$2-'Indicator Date'!AN15)</f>
        <v>0</v>
      </c>
      <c r="AN14" s="356">
        <f>IF('Indicator Date'!AO15="No data","x",$AN$2-'Indicator Date'!AO15)</f>
        <v>0</v>
      </c>
      <c r="AO14" s="356">
        <f>IF('Indicator Date'!AP15="No data","x",$AO$2-'Indicator Date'!AP15)</f>
        <v>0</v>
      </c>
      <c r="AP14" s="356">
        <f>IF('Indicator Date'!AQ15="No data","x",$AP$2-'Indicator Date'!AQ15)</f>
        <v>0</v>
      </c>
      <c r="AQ14" s="356">
        <f>IF('Indicator Date'!AR15="No data","x",$AQ$2-'Indicator Date'!AR15)</f>
        <v>0</v>
      </c>
      <c r="AR14" s="356">
        <f>IF('Indicator Date'!AS15="No data","x",$AR$2-'Indicator Date'!AS15)</f>
        <v>0</v>
      </c>
      <c r="AS14" s="356">
        <f>IF('Indicator Date'!AT15="No data","x",$AS$2-'Indicator Date'!AT15)</f>
        <v>1</v>
      </c>
      <c r="AT14" s="356">
        <f>IF('Indicator Date'!AU15="No data","x",$AT$2-'Indicator Date'!AU15)</f>
        <v>0</v>
      </c>
      <c r="AU14" s="356">
        <f>IF('Indicator Date'!AV15="No data","x",$AU$2-'Indicator Date'!AV15)</f>
        <v>0</v>
      </c>
      <c r="AV14" s="356">
        <f>IF('Indicator Date'!AW15="No data","x",$AV$2-'Indicator Date'!AW15)</f>
        <v>0</v>
      </c>
      <c r="AW14" s="356">
        <f>IF('Indicator Date'!AX15="No data","x",$AW$2-'Indicator Date'!AX15)</f>
        <v>0</v>
      </c>
      <c r="AX14" s="356">
        <f>IF('Indicator Date'!AY15="No data","x",$AX$2-'Indicator Date'!AY15)</f>
        <v>0</v>
      </c>
      <c r="AY14" s="356">
        <f>IF('Indicator Date'!AZ15="No data","x",$AY$2-'Indicator Date'!AZ15)</f>
        <v>0</v>
      </c>
      <c r="AZ14" s="356">
        <f>IF('Indicator Date'!BA15="No data","x",$AZ$2-'Indicator Date'!BA15)</f>
        <v>0</v>
      </c>
      <c r="BA14" s="356">
        <f>IF('Indicator Date'!BB15="No data","x",$BA$2-'Indicator Date'!BB15)</f>
        <v>0</v>
      </c>
      <c r="BB14" s="356">
        <f>IF('Indicator Date'!BC15="No data","x",$BB$2-'Indicator Date'!BC15)</f>
        <v>0</v>
      </c>
      <c r="BC14" s="356">
        <f>IF('Indicator Date'!BD15="No data","x",$BC$2-'Indicator Date'!BD15)</f>
        <v>0</v>
      </c>
      <c r="BD14" s="356">
        <f>IF('Indicator Date'!BE15="No data","x",$BD$2-'Indicator Date'!BE15)</f>
        <v>0</v>
      </c>
      <c r="BE14" s="356">
        <f>IF('Indicator Date'!BF15="No data","x",$BE$2-'Indicator Date'!BF15)</f>
        <v>0</v>
      </c>
      <c r="BF14" s="356">
        <f>IF('Indicator Date'!BG15="No data","x",$BF$2-'Indicator Date'!BG15)</f>
        <v>0</v>
      </c>
      <c r="BG14" s="356">
        <f>IF('Indicator Date'!BH15="No data","x",$BG$2-'Indicator Date'!BH15)</f>
        <v>0</v>
      </c>
      <c r="BH14" s="334">
        <f t="shared" si="0"/>
        <v>14</v>
      </c>
      <c r="BI14" s="336">
        <f t="shared" si="1"/>
        <v>0.24561403508771928</v>
      </c>
      <c r="BJ14" s="334">
        <f t="shared" si="2"/>
        <v>7</v>
      </c>
      <c r="BK14" s="336">
        <f t="shared" si="3"/>
        <v>0.86411300744033337</v>
      </c>
      <c r="BL14" s="335">
        <f t="shared" si="4"/>
        <v>0</v>
      </c>
    </row>
    <row r="15" spans="1:64">
      <c r="A15" s="334" t="s">
        <v>114</v>
      </c>
      <c r="B15" s="356">
        <f>IF('Indicator Date'!C16="No data","x",$B$2-'Indicator Date'!C16)</f>
        <v>0</v>
      </c>
      <c r="C15" s="356">
        <f>IF('Indicator Date'!D16="No data","x",$C$2-'Indicator Date'!D16)</f>
        <v>0</v>
      </c>
      <c r="D15" s="356">
        <f>IF('Indicator Date'!E16="No data","x",$C$2-'Indicator Date'!E16)</f>
        <v>0</v>
      </c>
      <c r="E15" s="356">
        <f>IF('Indicator Date'!F16="No data","x",$E$2-'Indicator Date'!F16)</f>
        <v>0</v>
      </c>
      <c r="F15" s="356">
        <f>IF('Indicator Date'!G16="No data","x",$F$2-'Indicator Date'!G16)</f>
        <v>0</v>
      </c>
      <c r="G15" s="356">
        <f>IF('Indicator Date'!H16="No data","x",$G$2-'Indicator Date'!H16)</f>
        <v>0</v>
      </c>
      <c r="H15" s="369">
        <f>IF('Indicator Date'!I16="No data","x",$H$2-'Indicator Date'!I16)</f>
        <v>0</v>
      </c>
      <c r="I15" s="356">
        <f>IF('Indicator Date'!J16="No data","x",$I$2-'Indicator Date'!J16)</f>
        <v>0</v>
      </c>
      <c r="J15" s="356">
        <f>IF('Indicator Date'!K16="No data","x",$J$2-'Indicator Date'!K16)</f>
        <v>0</v>
      </c>
      <c r="K15" s="369">
        <f>IF('Indicator Date'!L16="No data","x",$K$2-'Indicator Date'!L16)</f>
        <v>0</v>
      </c>
      <c r="L15" s="356">
        <f>IF('Indicator Date'!M16="No data","x",$L$2-'Indicator Date'!M16)</f>
        <v>0</v>
      </c>
      <c r="M15" s="356">
        <f>IF('Indicator Date'!N16="No data","x",$M$2-'Indicator Date'!N16)</f>
        <v>0</v>
      </c>
      <c r="N15" s="356">
        <f>IF('Indicator Date'!O16="No data","x",$N$2-'Indicator Date'!O16)</f>
        <v>0</v>
      </c>
      <c r="O15" s="356">
        <f>IF('Indicator Date'!P16="No data","x",$O$2-'Indicator Date'!P16)</f>
        <v>4</v>
      </c>
      <c r="P15" s="356">
        <f>IF('Indicator Date'!Q16="No data","x",$P$2-'Indicator Date'!Q16)</f>
        <v>0</v>
      </c>
      <c r="Q15" s="356">
        <f>IF('Indicator Date'!R16="No data","x",$Q$2-'Indicator Date'!R16)</f>
        <v>1</v>
      </c>
      <c r="R15" s="356">
        <f>IF('Indicator Date'!S16="No data","x",$R$2-'Indicator Date'!S16)</f>
        <v>1</v>
      </c>
      <c r="S15" s="356">
        <f>IF('Indicator Date'!T16="No data","x",$S$2-'Indicator Date'!T16)</f>
        <v>0</v>
      </c>
      <c r="T15" s="356">
        <f>IF('Indicator Date'!U16="No data","x",$T$2-'Indicator Date'!U16)</f>
        <v>0</v>
      </c>
      <c r="U15" s="356">
        <f>IF('Indicator Date'!V16="No data","x",$U$2-'Indicator Date'!V16)</f>
        <v>0</v>
      </c>
      <c r="V15" s="356">
        <f>IF('Indicator Date'!W16="No data","x",$V$2-'Indicator Date'!W16)</f>
        <v>0</v>
      </c>
      <c r="W15" s="356">
        <f>IF('Indicator Date'!X16="No data","x",$W$2-'Indicator Date'!X16)</f>
        <v>0</v>
      </c>
      <c r="X15" s="356">
        <f>IF('Indicator Date'!Y16="No data","x",$X$2-'Indicator Date'!Y16)</f>
        <v>0</v>
      </c>
      <c r="Y15" s="356">
        <f>IF('Indicator Date'!Z16="No data","x",$Y$2-'Indicator Date'!Z16)</f>
        <v>0</v>
      </c>
      <c r="Z15" s="356">
        <f>IF('Indicator Date'!AA16="No data","x",$Z$2-'Indicator Date'!AA16)</f>
        <v>0</v>
      </c>
      <c r="AA15" s="356">
        <f>IF('Indicator Date'!AB16="No data","x",$AA$2-'Indicator Date'!AB16)</f>
        <v>0</v>
      </c>
      <c r="AB15" s="356">
        <f>IF('Indicator Date'!AC16="No data","x",$AB$2-'Indicator Date'!AC16)</f>
        <v>0</v>
      </c>
      <c r="AC15" s="356">
        <f>IF('Indicator Date'!AD16="No data","x",$AC$2-'Indicator Date'!AD16)</f>
        <v>0</v>
      </c>
      <c r="AD15" s="356">
        <f>IF('Indicator Date'!AE16="No data","x",$AD$2-'Indicator Date'!AE16)</f>
        <v>0</v>
      </c>
      <c r="AE15" s="356" t="str">
        <f>IF('Indicator Date'!AF16="No data","x",$AE$2-'Indicator Date'!AF16)</f>
        <v>x</v>
      </c>
      <c r="AF15" s="356">
        <f>IF('Indicator Date'!AG16="No data","x",$AF$2-'Indicator Date'!AG16)</f>
        <v>0</v>
      </c>
      <c r="AG15" s="356">
        <f>IF('Indicator Date'!AH16="No data","x",$AG$2-'Indicator Date'!AH16)</f>
        <v>1</v>
      </c>
      <c r="AH15" s="356">
        <f>IF('Indicator Date'!AI16="No data","x",$AH$2-'Indicator Date'!AI16)</f>
        <v>1</v>
      </c>
      <c r="AI15" s="356">
        <f>IF('Indicator Date'!AJ16="No data","x",$AI$2-'Indicator Date'!AJ16)</f>
        <v>0</v>
      </c>
      <c r="AJ15" s="356">
        <f>IF('Indicator Date'!AK16="No data","x",$AJ$2-'Indicator Date'!AK16)</f>
        <v>5</v>
      </c>
      <c r="AK15" s="356">
        <f>IF('Indicator Date'!AL16="No data","x",$AK$2-'Indicator Date'!AL16)</f>
        <v>0</v>
      </c>
      <c r="AL15" s="356">
        <f>IF('Indicator Date'!AM16="No data","x",$AL$2-'Indicator Date'!AM16)</f>
        <v>0</v>
      </c>
      <c r="AM15" s="356">
        <f>IF('Indicator Date'!AN16="No data","x",$AM$2-'Indicator Date'!AN16)</f>
        <v>0</v>
      </c>
      <c r="AN15" s="356">
        <f>IF('Indicator Date'!AO16="No data","x",$AN$2-'Indicator Date'!AO16)</f>
        <v>0</v>
      </c>
      <c r="AO15" s="356">
        <f>IF('Indicator Date'!AP16="No data","x",$AO$2-'Indicator Date'!AP16)</f>
        <v>0</v>
      </c>
      <c r="AP15" s="356">
        <f>IF('Indicator Date'!AQ16="No data","x",$AP$2-'Indicator Date'!AQ16)</f>
        <v>0</v>
      </c>
      <c r="AQ15" s="356">
        <f>IF('Indicator Date'!AR16="No data","x",$AQ$2-'Indicator Date'!AR16)</f>
        <v>0</v>
      </c>
      <c r="AR15" s="356">
        <f>IF('Indicator Date'!AS16="No data","x",$AR$2-'Indicator Date'!AS16)</f>
        <v>0</v>
      </c>
      <c r="AS15" s="356">
        <f>IF('Indicator Date'!AT16="No data","x",$AS$2-'Indicator Date'!AT16)</f>
        <v>1</v>
      </c>
      <c r="AT15" s="356">
        <f>IF('Indicator Date'!AU16="No data","x",$AT$2-'Indicator Date'!AU16)</f>
        <v>0</v>
      </c>
      <c r="AU15" s="356">
        <f>IF('Indicator Date'!AV16="No data","x",$AU$2-'Indicator Date'!AV16)</f>
        <v>0</v>
      </c>
      <c r="AV15" s="356">
        <f>IF('Indicator Date'!AW16="No data","x",$AV$2-'Indicator Date'!AW16)</f>
        <v>0</v>
      </c>
      <c r="AW15" s="356">
        <f>IF('Indicator Date'!AX16="No data","x",$AW$2-'Indicator Date'!AX16)</f>
        <v>0</v>
      </c>
      <c r="AX15" s="356">
        <f>IF('Indicator Date'!AY16="No data","x",$AX$2-'Indicator Date'!AY16)</f>
        <v>0</v>
      </c>
      <c r="AY15" s="356">
        <f>IF('Indicator Date'!AZ16="No data","x",$AY$2-'Indicator Date'!AZ16)</f>
        <v>0</v>
      </c>
      <c r="AZ15" s="356">
        <f>IF('Indicator Date'!BA16="No data","x",$AZ$2-'Indicator Date'!BA16)</f>
        <v>0</v>
      </c>
      <c r="BA15" s="356">
        <f>IF('Indicator Date'!BB16="No data","x",$BA$2-'Indicator Date'!BB16)</f>
        <v>0</v>
      </c>
      <c r="BB15" s="356">
        <f>IF('Indicator Date'!BC16="No data","x",$BB$2-'Indicator Date'!BC16)</f>
        <v>0</v>
      </c>
      <c r="BC15" s="356">
        <f>IF('Indicator Date'!BD16="No data","x",$BC$2-'Indicator Date'!BD16)</f>
        <v>0</v>
      </c>
      <c r="BD15" s="356">
        <f>IF('Indicator Date'!BE16="No data","x",$BD$2-'Indicator Date'!BE16)</f>
        <v>0</v>
      </c>
      <c r="BE15" s="356">
        <f>IF('Indicator Date'!BF16="No data","x",$BE$2-'Indicator Date'!BF16)</f>
        <v>0</v>
      </c>
      <c r="BF15" s="356">
        <f>IF('Indicator Date'!BG16="No data","x",$BF$2-'Indicator Date'!BG16)</f>
        <v>0</v>
      </c>
      <c r="BG15" s="356">
        <f>IF('Indicator Date'!BH16="No data","x",$BG$2-'Indicator Date'!BH16)</f>
        <v>0</v>
      </c>
      <c r="BH15" s="334">
        <f t="shared" si="0"/>
        <v>14</v>
      </c>
      <c r="BI15" s="336">
        <f t="shared" si="1"/>
        <v>0.24561403508771928</v>
      </c>
      <c r="BJ15" s="334">
        <f t="shared" si="2"/>
        <v>7</v>
      </c>
      <c r="BK15" s="336">
        <f t="shared" si="3"/>
        <v>0.86411300744033337</v>
      </c>
      <c r="BL15" s="335">
        <f t="shared" si="4"/>
        <v>0</v>
      </c>
    </row>
    <row r="16" spans="1:64">
      <c r="A16" s="334" t="s">
        <v>112</v>
      </c>
      <c r="B16" s="356">
        <f>IF('Indicator Date'!C17="No data","x",$B$2-'Indicator Date'!C17)</f>
        <v>0</v>
      </c>
      <c r="C16" s="356">
        <f>IF('Indicator Date'!D17="No data","x",$C$2-'Indicator Date'!D17)</f>
        <v>0</v>
      </c>
      <c r="D16" s="356">
        <f>IF('Indicator Date'!E17="No data","x",$C$2-'Indicator Date'!E17)</f>
        <v>0</v>
      </c>
      <c r="E16" s="356">
        <f>IF('Indicator Date'!F17="No data","x",$E$2-'Indicator Date'!F17)</f>
        <v>0</v>
      </c>
      <c r="F16" s="356">
        <f>IF('Indicator Date'!G17="No data","x",$F$2-'Indicator Date'!G17)</f>
        <v>0</v>
      </c>
      <c r="G16" s="356">
        <f>IF('Indicator Date'!H17="No data","x",$G$2-'Indicator Date'!H17)</f>
        <v>0</v>
      </c>
      <c r="H16" s="369">
        <f>IF('Indicator Date'!I17="No data","x",$H$2-'Indicator Date'!I17)</f>
        <v>0</v>
      </c>
      <c r="I16" s="356">
        <f>IF('Indicator Date'!J17="No data","x",$I$2-'Indicator Date'!J17)</f>
        <v>0</v>
      </c>
      <c r="J16" s="356">
        <f>IF('Indicator Date'!K17="No data","x",$J$2-'Indicator Date'!K17)</f>
        <v>0</v>
      </c>
      <c r="K16" s="356" t="str">
        <f>IF('Indicator Date'!L17="No data","x",$K$2-'Indicator Date'!L17)</f>
        <v>x</v>
      </c>
      <c r="L16" s="356">
        <f>IF('Indicator Date'!M17="No data","x",$L$2-'Indicator Date'!M17)</f>
        <v>0</v>
      </c>
      <c r="M16" s="356">
        <f>IF('Indicator Date'!N17="No data","x",$M$2-'Indicator Date'!N17)</f>
        <v>0</v>
      </c>
      <c r="N16" s="356">
        <f>IF('Indicator Date'!O17="No data","x",$N$2-'Indicator Date'!O17)</f>
        <v>0</v>
      </c>
      <c r="O16" s="356">
        <f>IF('Indicator Date'!P17="No data","x",$O$2-'Indicator Date'!P17)</f>
        <v>4</v>
      </c>
      <c r="P16" s="356">
        <f>IF('Indicator Date'!Q17="No data","x",$P$2-'Indicator Date'!Q17)</f>
        <v>0</v>
      </c>
      <c r="Q16" s="356">
        <f>IF('Indicator Date'!R17="No data","x",$Q$2-'Indicator Date'!R17)</f>
        <v>1</v>
      </c>
      <c r="R16" s="356">
        <f>IF('Indicator Date'!S17="No data","x",$R$2-'Indicator Date'!S17)</f>
        <v>1</v>
      </c>
      <c r="S16" s="356">
        <f>IF('Indicator Date'!T17="No data","x",$S$2-'Indicator Date'!T17)</f>
        <v>0</v>
      </c>
      <c r="T16" s="356">
        <f>IF('Indicator Date'!U17="No data","x",$T$2-'Indicator Date'!U17)</f>
        <v>0</v>
      </c>
      <c r="U16" s="356">
        <f>IF('Indicator Date'!V17="No data","x",$U$2-'Indicator Date'!V17)</f>
        <v>0</v>
      </c>
      <c r="V16" s="356">
        <f>IF('Indicator Date'!W17="No data","x",$V$2-'Indicator Date'!W17)</f>
        <v>0</v>
      </c>
      <c r="W16" s="356">
        <f>IF('Indicator Date'!X17="No data","x",$W$2-'Indicator Date'!X17)</f>
        <v>0</v>
      </c>
      <c r="X16" s="356">
        <f>IF('Indicator Date'!Y17="No data","x",$X$2-'Indicator Date'!Y17)</f>
        <v>0</v>
      </c>
      <c r="Y16" s="356">
        <f>IF('Indicator Date'!Z17="No data","x",$Y$2-'Indicator Date'!Z17)</f>
        <v>0</v>
      </c>
      <c r="Z16" s="356">
        <f>IF('Indicator Date'!AA17="No data","x",$Z$2-'Indicator Date'!AA17)</f>
        <v>0</v>
      </c>
      <c r="AA16" s="356">
        <f>IF('Indicator Date'!AB17="No data","x",$AA$2-'Indicator Date'!AB17)</f>
        <v>0</v>
      </c>
      <c r="AB16" s="356">
        <f>IF('Indicator Date'!AC17="No data","x",$AB$2-'Indicator Date'!AC17)</f>
        <v>0</v>
      </c>
      <c r="AC16" s="356">
        <f>IF('Indicator Date'!AD17="No data","x",$AC$2-'Indicator Date'!AD17)</f>
        <v>0</v>
      </c>
      <c r="AD16" s="356">
        <f>IF('Indicator Date'!AE17="No data","x",$AD$2-'Indicator Date'!AE17)</f>
        <v>0</v>
      </c>
      <c r="AE16" s="356" t="str">
        <f>IF('Indicator Date'!AF17="No data","x",$AE$2-'Indicator Date'!AF17)</f>
        <v>x</v>
      </c>
      <c r="AF16" s="356">
        <f>IF('Indicator Date'!AG17="No data","x",$AF$2-'Indicator Date'!AG17)</f>
        <v>0</v>
      </c>
      <c r="AG16" s="356">
        <f>IF('Indicator Date'!AH17="No data","x",$AG$2-'Indicator Date'!AH17)</f>
        <v>1</v>
      </c>
      <c r="AH16" s="356">
        <f>IF('Indicator Date'!AI17="No data","x",$AH$2-'Indicator Date'!AI17)</f>
        <v>1</v>
      </c>
      <c r="AI16" s="356">
        <f>IF('Indicator Date'!AJ17="No data","x",$AI$2-'Indicator Date'!AJ17)</f>
        <v>0</v>
      </c>
      <c r="AJ16" s="356">
        <f>IF('Indicator Date'!AK17="No data","x",$AJ$2-'Indicator Date'!AK17)</f>
        <v>5</v>
      </c>
      <c r="AK16" s="356">
        <f>IF('Indicator Date'!AL17="No data","x",$AK$2-'Indicator Date'!AL17)</f>
        <v>0</v>
      </c>
      <c r="AL16" s="356">
        <f>IF('Indicator Date'!AM17="No data","x",$AL$2-'Indicator Date'!AM17)</f>
        <v>0</v>
      </c>
      <c r="AM16" s="356">
        <f>IF('Indicator Date'!AN17="No data","x",$AM$2-'Indicator Date'!AN17)</f>
        <v>0</v>
      </c>
      <c r="AN16" s="356">
        <f>IF('Indicator Date'!AO17="No data","x",$AN$2-'Indicator Date'!AO17)</f>
        <v>0</v>
      </c>
      <c r="AO16" s="356">
        <f>IF('Indicator Date'!AP17="No data","x",$AO$2-'Indicator Date'!AP17)</f>
        <v>0</v>
      </c>
      <c r="AP16" s="356">
        <f>IF('Indicator Date'!AQ17="No data","x",$AP$2-'Indicator Date'!AQ17)</f>
        <v>0</v>
      </c>
      <c r="AQ16" s="356">
        <f>IF('Indicator Date'!AR17="No data","x",$AQ$2-'Indicator Date'!AR17)</f>
        <v>0</v>
      </c>
      <c r="AR16" s="356">
        <f>IF('Indicator Date'!AS17="No data","x",$AR$2-'Indicator Date'!AS17)</f>
        <v>0</v>
      </c>
      <c r="AS16" s="356">
        <f>IF('Indicator Date'!AT17="No data","x",$AS$2-'Indicator Date'!AT17)</f>
        <v>1</v>
      </c>
      <c r="AT16" s="356">
        <f>IF('Indicator Date'!AU17="No data","x",$AT$2-'Indicator Date'!AU17)</f>
        <v>0</v>
      </c>
      <c r="AU16" s="356">
        <f>IF('Indicator Date'!AV17="No data","x",$AU$2-'Indicator Date'!AV17)</f>
        <v>0</v>
      </c>
      <c r="AV16" s="356">
        <f>IF('Indicator Date'!AW17="No data","x",$AV$2-'Indicator Date'!AW17)</f>
        <v>0</v>
      </c>
      <c r="AW16" s="356">
        <f>IF('Indicator Date'!AX17="No data","x",$AW$2-'Indicator Date'!AX17)</f>
        <v>0</v>
      </c>
      <c r="AX16" s="356">
        <f>IF('Indicator Date'!AY17="No data","x",$AX$2-'Indicator Date'!AY17)</f>
        <v>0</v>
      </c>
      <c r="AY16" s="356">
        <f>IF('Indicator Date'!AZ17="No data","x",$AY$2-'Indicator Date'!AZ17)</f>
        <v>0</v>
      </c>
      <c r="AZ16" s="356">
        <f>IF('Indicator Date'!BA17="No data","x",$AZ$2-'Indicator Date'!BA17)</f>
        <v>0</v>
      </c>
      <c r="BA16" s="356">
        <f>IF('Indicator Date'!BB17="No data","x",$BA$2-'Indicator Date'!BB17)</f>
        <v>0</v>
      </c>
      <c r="BB16" s="356">
        <f>IF('Indicator Date'!BC17="No data","x",$BB$2-'Indicator Date'!BC17)</f>
        <v>0</v>
      </c>
      <c r="BC16" s="356">
        <f>IF('Indicator Date'!BD17="No data","x",$BC$2-'Indicator Date'!BD17)</f>
        <v>0</v>
      </c>
      <c r="BD16" s="356">
        <f>IF('Indicator Date'!BE17="No data","x",$BD$2-'Indicator Date'!BE17)</f>
        <v>0</v>
      </c>
      <c r="BE16" s="356">
        <f>IF('Indicator Date'!BF17="No data","x",$BE$2-'Indicator Date'!BF17)</f>
        <v>0</v>
      </c>
      <c r="BF16" s="356">
        <f>IF('Indicator Date'!BG17="No data","x",$BF$2-'Indicator Date'!BG17)</f>
        <v>0</v>
      </c>
      <c r="BG16" s="356">
        <f>IF('Indicator Date'!BH17="No data","x",$BG$2-'Indicator Date'!BH17)</f>
        <v>0</v>
      </c>
      <c r="BH16" s="334">
        <f t="shared" si="0"/>
        <v>14</v>
      </c>
      <c r="BI16" s="336">
        <f t="shared" si="1"/>
        <v>0.25</v>
      </c>
      <c r="BJ16" s="334">
        <f t="shared" si="2"/>
        <v>7</v>
      </c>
      <c r="BK16" s="336">
        <f t="shared" si="3"/>
        <v>0.871165065546462</v>
      </c>
      <c r="BL16" s="335">
        <f t="shared" si="4"/>
        <v>0</v>
      </c>
    </row>
    <row r="17" spans="1:64">
      <c r="A17" s="334" t="s">
        <v>92</v>
      </c>
      <c r="B17" s="356">
        <f>IF('Indicator Date'!C18="No data","x",$B$2-'Indicator Date'!C18)</f>
        <v>0</v>
      </c>
      <c r="C17" s="356">
        <f>IF('Indicator Date'!D18="No data","x",$C$2-'Indicator Date'!D18)</f>
        <v>0</v>
      </c>
      <c r="D17" s="356">
        <f>IF('Indicator Date'!E18="No data","x",$C$2-'Indicator Date'!E18)</f>
        <v>0</v>
      </c>
      <c r="E17" s="356">
        <f>IF('Indicator Date'!F18="No data","x",$E$2-'Indicator Date'!F18)</f>
        <v>0</v>
      </c>
      <c r="F17" s="356">
        <f>IF('Indicator Date'!G18="No data","x",$F$2-'Indicator Date'!G18)</f>
        <v>0</v>
      </c>
      <c r="G17" s="356">
        <f>IF('Indicator Date'!H18="No data","x",$G$2-'Indicator Date'!H18)</f>
        <v>0</v>
      </c>
      <c r="H17" s="369">
        <f>IF('Indicator Date'!I18="No data","x",$H$2-'Indicator Date'!I18)</f>
        <v>0</v>
      </c>
      <c r="I17" s="356">
        <f>IF('Indicator Date'!J18="No data","x",$I$2-'Indicator Date'!J18)</f>
        <v>0</v>
      </c>
      <c r="J17" s="356">
        <f>IF('Indicator Date'!K18="No data","x",$J$2-'Indicator Date'!K18)</f>
        <v>0</v>
      </c>
      <c r="K17" s="369">
        <f>IF('Indicator Date'!L18="No data","x",$K$2-'Indicator Date'!L18)</f>
        <v>0</v>
      </c>
      <c r="L17" s="356">
        <f>IF('Indicator Date'!M18="No data","x",$L$2-'Indicator Date'!M18)</f>
        <v>0</v>
      </c>
      <c r="M17" s="356">
        <f>IF('Indicator Date'!N18="No data","x",$M$2-'Indicator Date'!N18)</f>
        <v>0</v>
      </c>
      <c r="N17" s="356">
        <f>IF('Indicator Date'!O18="No data","x",$N$2-'Indicator Date'!O18)</f>
        <v>0</v>
      </c>
      <c r="O17" s="356">
        <f>IF('Indicator Date'!P18="No data","x",$O$2-'Indicator Date'!P18)</f>
        <v>4</v>
      </c>
      <c r="P17" s="356">
        <f>IF('Indicator Date'!Q18="No data","x",$P$2-'Indicator Date'!Q18)</f>
        <v>0</v>
      </c>
      <c r="Q17" s="356">
        <f>IF('Indicator Date'!R18="No data","x",$Q$2-'Indicator Date'!R18)</f>
        <v>1</v>
      </c>
      <c r="R17" s="356">
        <f>IF('Indicator Date'!S18="No data","x",$R$2-'Indicator Date'!S18)</f>
        <v>1</v>
      </c>
      <c r="S17" s="356">
        <f>IF('Indicator Date'!T18="No data","x",$S$2-'Indicator Date'!T18)</f>
        <v>0</v>
      </c>
      <c r="T17" s="356">
        <f>IF('Indicator Date'!U18="No data","x",$T$2-'Indicator Date'!U18)</f>
        <v>0</v>
      </c>
      <c r="U17" s="356">
        <f>IF('Indicator Date'!V18="No data","x",$U$2-'Indicator Date'!V18)</f>
        <v>0</v>
      </c>
      <c r="V17" s="356">
        <f>IF('Indicator Date'!W18="No data","x",$V$2-'Indicator Date'!W18)</f>
        <v>0</v>
      </c>
      <c r="W17" s="356">
        <f>IF('Indicator Date'!X18="No data","x",$W$2-'Indicator Date'!X18)</f>
        <v>0</v>
      </c>
      <c r="X17" s="356">
        <f>IF('Indicator Date'!Y18="No data","x",$X$2-'Indicator Date'!Y18)</f>
        <v>0</v>
      </c>
      <c r="Y17" s="356">
        <f>IF('Indicator Date'!Z18="No data","x",$Y$2-'Indicator Date'!Z18)</f>
        <v>0</v>
      </c>
      <c r="Z17" s="356">
        <f>IF('Indicator Date'!AA18="No data","x",$Z$2-'Indicator Date'!AA18)</f>
        <v>0</v>
      </c>
      <c r="AA17" s="356">
        <f>IF('Indicator Date'!AB18="No data","x",$AA$2-'Indicator Date'!AB18)</f>
        <v>0</v>
      </c>
      <c r="AB17" s="356">
        <f>IF('Indicator Date'!AC18="No data","x",$AB$2-'Indicator Date'!AC18)</f>
        <v>0</v>
      </c>
      <c r="AC17" s="356">
        <f>IF('Indicator Date'!AD18="No data","x",$AC$2-'Indicator Date'!AD18)</f>
        <v>0</v>
      </c>
      <c r="AD17" s="356">
        <f>IF('Indicator Date'!AE18="No data","x",$AD$2-'Indicator Date'!AE18)</f>
        <v>0</v>
      </c>
      <c r="AE17" s="356" t="str">
        <f>IF('Indicator Date'!AF18="No data","x",$AE$2-'Indicator Date'!AF18)</f>
        <v>x</v>
      </c>
      <c r="AF17" s="356">
        <f>IF('Indicator Date'!AG18="No data","x",$AF$2-'Indicator Date'!AG18)</f>
        <v>0</v>
      </c>
      <c r="AG17" s="356">
        <f>IF('Indicator Date'!AH18="No data","x",$AG$2-'Indicator Date'!AH18)</f>
        <v>1</v>
      </c>
      <c r="AH17" s="356">
        <f>IF('Indicator Date'!AI18="No data","x",$AH$2-'Indicator Date'!AI18)</f>
        <v>1</v>
      </c>
      <c r="AI17" s="356">
        <f>IF('Indicator Date'!AJ18="No data","x",$AI$2-'Indicator Date'!AJ18)</f>
        <v>0</v>
      </c>
      <c r="AJ17" s="356">
        <f>IF('Indicator Date'!AK18="No data","x",$AJ$2-'Indicator Date'!AK18)</f>
        <v>5</v>
      </c>
      <c r="AK17" s="356">
        <f>IF('Indicator Date'!AL18="No data","x",$AK$2-'Indicator Date'!AL18)</f>
        <v>0</v>
      </c>
      <c r="AL17" s="356">
        <f>IF('Indicator Date'!AM18="No data","x",$AL$2-'Indicator Date'!AM18)</f>
        <v>0</v>
      </c>
      <c r="AM17" s="356">
        <f>IF('Indicator Date'!AN18="No data","x",$AM$2-'Indicator Date'!AN18)</f>
        <v>0</v>
      </c>
      <c r="AN17" s="356">
        <f>IF('Indicator Date'!AO18="No data","x",$AN$2-'Indicator Date'!AO18)</f>
        <v>0</v>
      </c>
      <c r="AO17" s="356">
        <f>IF('Indicator Date'!AP18="No data","x",$AO$2-'Indicator Date'!AP18)</f>
        <v>0</v>
      </c>
      <c r="AP17" s="356">
        <f>IF('Indicator Date'!AQ18="No data","x",$AP$2-'Indicator Date'!AQ18)</f>
        <v>0</v>
      </c>
      <c r="AQ17" s="356">
        <f>IF('Indicator Date'!AR18="No data","x",$AQ$2-'Indicator Date'!AR18)</f>
        <v>0</v>
      </c>
      <c r="AR17" s="356">
        <f>IF('Indicator Date'!AS18="No data","x",$AR$2-'Indicator Date'!AS18)</f>
        <v>0</v>
      </c>
      <c r="AS17" s="356">
        <f>IF('Indicator Date'!AT18="No data","x",$AS$2-'Indicator Date'!AT18)</f>
        <v>1</v>
      </c>
      <c r="AT17" s="356">
        <f>IF('Indicator Date'!AU18="No data","x",$AT$2-'Indicator Date'!AU18)</f>
        <v>0</v>
      </c>
      <c r="AU17" s="356">
        <f>IF('Indicator Date'!AV18="No data","x",$AU$2-'Indicator Date'!AV18)</f>
        <v>0</v>
      </c>
      <c r="AV17" s="356">
        <f>IF('Indicator Date'!AW18="No data","x",$AV$2-'Indicator Date'!AW18)</f>
        <v>0</v>
      </c>
      <c r="AW17" s="356">
        <f>IF('Indicator Date'!AX18="No data","x",$AW$2-'Indicator Date'!AX18)</f>
        <v>0</v>
      </c>
      <c r="AX17" s="356">
        <f>IF('Indicator Date'!AY18="No data","x",$AX$2-'Indicator Date'!AY18)</f>
        <v>0</v>
      </c>
      <c r="AY17" s="356">
        <f>IF('Indicator Date'!AZ18="No data","x",$AY$2-'Indicator Date'!AZ18)</f>
        <v>0</v>
      </c>
      <c r="AZ17" s="356">
        <f>IF('Indicator Date'!BA18="No data","x",$AZ$2-'Indicator Date'!BA18)</f>
        <v>0</v>
      </c>
      <c r="BA17" s="356">
        <f>IF('Indicator Date'!BB18="No data","x",$BA$2-'Indicator Date'!BB18)</f>
        <v>0</v>
      </c>
      <c r="BB17" s="356">
        <f>IF('Indicator Date'!BC18="No data","x",$BB$2-'Indicator Date'!BC18)</f>
        <v>0</v>
      </c>
      <c r="BC17" s="356">
        <f>IF('Indicator Date'!BD18="No data","x",$BC$2-'Indicator Date'!BD18)</f>
        <v>0</v>
      </c>
      <c r="BD17" s="356">
        <f>IF('Indicator Date'!BE18="No data","x",$BD$2-'Indicator Date'!BE18)</f>
        <v>0</v>
      </c>
      <c r="BE17" s="356">
        <f>IF('Indicator Date'!BF18="No data","x",$BE$2-'Indicator Date'!BF18)</f>
        <v>0</v>
      </c>
      <c r="BF17" s="356">
        <f>IF('Indicator Date'!BG18="No data","x",$BF$2-'Indicator Date'!BG18)</f>
        <v>0</v>
      </c>
      <c r="BG17" s="356">
        <f>IF('Indicator Date'!BH18="No data","x",$BG$2-'Indicator Date'!BH18)</f>
        <v>0</v>
      </c>
      <c r="BH17" s="334">
        <f t="shared" si="0"/>
        <v>14</v>
      </c>
      <c r="BI17" s="336">
        <f t="shared" si="1"/>
        <v>0.24561403508771928</v>
      </c>
      <c r="BJ17" s="334">
        <f t="shared" si="2"/>
        <v>7</v>
      </c>
      <c r="BK17" s="336">
        <f t="shared" si="3"/>
        <v>0.86411300744033337</v>
      </c>
      <c r="BL17" s="335">
        <f t="shared" si="4"/>
        <v>0</v>
      </c>
    </row>
    <row r="18" spans="1:64">
      <c r="A18" s="334" t="s">
        <v>104</v>
      </c>
      <c r="B18" s="356">
        <f>IF('Indicator Date'!C19="No data","x",$B$2-'Indicator Date'!C19)</f>
        <v>0</v>
      </c>
      <c r="C18" s="356">
        <f>IF('Indicator Date'!D19="No data","x",$C$2-'Indicator Date'!D19)</f>
        <v>0</v>
      </c>
      <c r="D18" s="356">
        <f>IF('Indicator Date'!E19="No data","x",$C$2-'Indicator Date'!E19)</f>
        <v>0</v>
      </c>
      <c r="E18" s="356">
        <f>IF('Indicator Date'!F19="No data","x",$E$2-'Indicator Date'!F19)</f>
        <v>0</v>
      </c>
      <c r="F18" s="356">
        <f>IF('Indicator Date'!G19="No data","x",$F$2-'Indicator Date'!G19)</f>
        <v>0</v>
      </c>
      <c r="G18" s="356">
        <f>IF('Indicator Date'!H19="No data","x",$G$2-'Indicator Date'!H19)</f>
        <v>0</v>
      </c>
      <c r="H18" s="369">
        <f>IF('Indicator Date'!I19="No data","x",$H$2-'Indicator Date'!I19)</f>
        <v>0</v>
      </c>
      <c r="I18" s="356">
        <f>IF('Indicator Date'!J19="No data","x",$I$2-'Indicator Date'!J19)</f>
        <v>0</v>
      </c>
      <c r="J18" s="356">
        <f>IF('Indicator Date'!K19="No data","x",$J$2-'Indicator Date'!K19)</f>
        <v>0</v>
      </c>
      <c r="K18" s="369">
        <f>IF('Indicator Date'!L19="No data","x",$K$2-'Indicator Date'!L19)</f>
        <v>0</v>
      </c>
      <c r="L18" s="356">
        <f>IF('Indicator Date'!M19="No data","x",$L$2-'Indicator Date'!M19)</f>
        <v>0</v>
      </c>
      <c r="M18" s="356">
        <f>IF('Indicator Date'!N19="No data","x",$M$2-'Indicator Date'!N19)</f>
        <v>0</v>
      </c>
      <c r="N18" s="356">
        <f>IF('Indicator Date'!O19="No data","x",$N$2-'Indicator Date'!O19)</f>
        <v>0</v>
      </c>
      <c r="O18" s="356">
        <f>IF('Indicator Date'!P19="No data","x",$O$2-'Indicator Date'!P19)</f>
        <v>4</v>
      </c>
      <c r="P18" s="356">
        <f>IF('Indicator Date'!Q19="No data","x",$P$2-'Indicator Date'!Q19)</f>
        <v>0</v>
      </c>
      <c r="Q18" s="356">
        <f>IF('Indicator Date'!R19="No data","x",$Q$2-'Indicator Date'!R19)</f>
        <v>1</v>
      </c>
      <c r="R18" s="356">
        <f>IF('Indicator Date'!S19="No data","x",$R$2-'Indicator Date'!S19)</f>
        <v>1</v>
      </c>
      <c r="S18" s="356">
        <f>IF('Indicator Date'!T19="No data","x",$S$2-'Indicator Date'!T19)</f>
        <v>0</v>
      </c>
      <c r="T18" s="356">
        <f>IF('Indicator Date'!U19="No data","x",$T$2-'Indicator Date'!U19)</f>
        <v>0</v>
      </c>
      <c r="U18" s="356">
        <f>IF('Indicator Date'!V19="No data","x",$U$2-'Indicator Date'!V19)</f>
        <v>0</v>
      </c>
      <c r="V18" s="356">
        <f>IF('Indicator Date'!W19="No data","x",$V$2-'Indicator Date'!W19)</f>
        <v>0</v>
      </c>
      <c r="W18" s="356">
        <f>IF('Indicator Date'!X19="No data","x",$W$2-'Indicator Date'!X19)</f>
        <v>0</v>
      </c>
      <c r="X18" s="356">
        <f>IF('Indicator Date'!Y19="No data","x",$X$2-'Indicator Date'!Y19)</f>
        <v>0</v>
      </c>
      <c r="Y18" s="356">
        <f>IF('Indicator Date'!Z19="No data","x",$Y$2-'Indicator Date'!Z19)</f>
        <v>0</v>
      </c>
      <c r="Z18" s="356">
        <f>IF('Indicator Date'!AA19="No data","x",$Z$2-'Indicator Date'!AA19)</f>
        <v>0</v>
      </c>
      <c r="AA18" s="356">
        <f>IF('Indicator Date'!AB19="No data","x",$AA$2-'Indicator Date'!AB19)</f>
        <v>0</v>
      </c>
      <c r="AB18" s="356">
        <f>IF('Indicator Date'!AC19="No data","x",$AB$2-'Indicator Date'!AC19)</f>
        <v>0</v>
      </c>
      <c r="AC18" s="356">
        <f>IF('Indicator Date'!AD19="No data","x",$AC$2-'Indicator Date'!AD19)</f>
        <v>0</v>
      </c>
      <c r="AD18" s="356">
        <f>IF('Indicator Date'!AE19="No data","x",$AD$2-'Indicator Date'!AE19)</f>
        <v>0</v>
      </c>
      <c r="AE18" s="356" t="str">
        <f>IF('Indicator Date'!AF19="No data","x",$AE$2-'Indicator Date'!AF19)</f>
        <v>x</v>
      </c>
      <c r="AF18" s="356">
        <f>IF('Indicator Date'!AG19="No data","x",$AF$2-'Indicator Date'!AG19)</f>
        <v>0</v>
      </c>
      <c r="AG18" s="356">
        <f>IF('Indicator Date'!AH19="No data","x",$AG$2-'Indicator Date'!AH19)</f>
        <v>1</v>
      </c>
      <c r="AH18" s="356">
        <f>IF('Indicator Date'!AI19="No data","x",$AH$2-'Indicator Date'!AI19)</f>
        <v>1</v>
      </c>
      <c r="AI18" s="356">
        <f>IF('Indicator Date'!AJ19="No data","x",$AI$2-'Indicator Date'!AJ19)</f>
        <v>0</v>
      </c>
      <c r="AJ18" s="356">
        <f>IF('Indicator Date'!AK19="No data","x",$AJ$2-'Indicator Date'!AK19)</f>
        <v>5</v>
      </c>
      <c r="AK18" s="356">
        <f>IF('Indicator Date'!AL19="No data","x",$AK$2-'Indicator Date'!AL19)</f>
        <v>0</v>
      </c>
      <c r="AL18" s="356">
        <f>IF('Indicator Date'!AM19="No data","x",$AL$2-'Indicator Date'!AM19)</f>
        <v>0</v>
      </c>
      <c r="AM18" s="356">
        <f>IF('Indicator Date'!AN19="No data","x",$AM$2-'Indicator Date'!AN19)</f>
        <v>0</v>
      </c>
      <c r="AN18" s="356">
        <f>IF('Indicator Date'!AO19="No data","x",$AN$2-'Indicator Date'!AO19)</f>
        <v>0</v>
      </c>
      <c r="AO18" s="356">
        <f>IF('Indicator Date'!AP19="No data","x",$AO$2-'Indicator Date'!AP19)</f>
        <v>0</v>
      </c>
      <c r="AP18" s="356">
        <f>IF('Indicator Date'!AQ19="No data","x",$AP$2-'Indicator Date'!AQ19)</f>
        <v>0</v>
      </c>
      <c r="AQ18" s="356">
        <f>IF('Indicator Date'!AR19="No data","x",$AQ$2-'Indicator Date'!AR19)</f>
        <v>0</v>
      </c>
      <c r="AR18" s="356">
        <f>IF('Indicator Date'!AS19="No data","x",$AR$2-'Indicator Date'!AS19)</f>
        <v>0</v>
      </c>
      <c r="AS18" s="356">
        <f>IF('Indicator Date'!AT19="No data","x",$AS$2-'Indicator Date'!AT19)</f>
        <v>1</v>
      </c>
      <c r="AT18" s="356">
        <f>IF('Indicator Date'!AU19="No data","x",$AT$2-'Indicator Date'!AU19)</f>
        <v>0</v>
      </c>
      <c r="AU18" s="356">
        <f>IF('Indicator Date'!AV19="No data","x",$AU$2-'Indicator Date'!AV19)</f>
        <v>0</v>
      </c>
      <c r="AV18" s="356">
        <f>IF('Indicator Date'!AW19="No data","x",$AV$2-'Indicator Date'!AW19)</f>
        <v>0</v>
      </c>
      <c r="AW18" s="356">
        <f>IF('Indicator Date'!AX19="No data","x",$AW$2-'Indicator Date'!AX19)</f>
        <v>0</v>
      </c>
      <c r="AX18" s="356">
        <f>IF('Indicator Date'!AY19="No data","x",$AX$2-'Indicator Date'!AY19)</f>
        <v>0</v>
      </c>
      <c r="AY18" s="356">
        <f>IF('Indicator Date'!AZ19="No data","x",$AY$2-'Indicator Date'!AZ19)</f>
        <v>0</v>
      </c>
      <c r="AZ18" s="356">
        <f>IF('Indicator Date'!BA19="No data","x",$AZ$2-'Indicator Date'!BA19)</f>
        <v>0</v>
      </c>
      <c r="BA18" s="356">
        <f>IF('Indicator Date'!BB19="No data","x",$BA$2-'Indicator Date'!BB19)</f>
        <v>0</v>
      </c>
      <c r="BB18" s="356">
        <f>IF('Indicator Date'!BC19="No data","x",$BB$2-'Indicator Date'!BC19)</f>
        <v>0</v>
      </c>
      <c r="BC18" s="356">
        <f>IF('Indicator Date'!BD19="No data","x",$BC$2-'Indicator Date'!BD19)</f>
        <v>0</v>
      </c>
      <c r="BD18" s="356">
        <f>IF('Indicator Date'!BE19="No data","x",$BD$2-'Indicator Date'!BE19)</f>
        <v>0</v>
      </c>
      <c r="BE18" s="356">
        <f>IF('Indicator Date'!BF19="No data","x",$BE$2-'Indicator Date'!BF19)</f>
        <v>0</v>
      </c>
      <c r="BF18" s="356">
        <f>IF('Indicator Date'!BG19="No data","x",$BF$2-'Indicator Date'!BG19)</f>
        <v>0</v>
      </c>
      <c r="BG18" s="356">
        <f>IF('Indicator Date'!BH19="No data","x",$BG$2-'Indicator Date'!BH19)</f>
        <v>0</v>
      </c>
      <c r="BH18" s="334">
        <f t="shared" si="0"/>
        <v>14</v>
      </c>
      <c r="BI18" s="336">
        <f t="shared" si="1"/>
        <v>0.24561403508771928</v>
      </c>
      <c r="BJ18" s="334">
        <f t="shared" si="2"/>
        <v>7</v>
      </c>
      <c r="BK18" s="336">
        <f t="shared" si="3"/>
        <v>0.86411300744033337</v>
      </c>
      <c r="BL18" s="335">
        <f t="shared" si="4"/>
        <v>0</v>
      </c>
    </row>
    <row r="19" spans="1:64">
      <c r="A19" s="370" t="s">
        <v>106</v>
      </c>
      <c r="B19" s="356">
        <f>IF('Indicator Date'!C20="No data","x",$B$2-'Indicator Date'!C20)</f>
        <v>0</v>
      </c>
      <c r="C19" s="356">
        <f>IF('Indicator Date'!D20="No data","x",$C$2-'Indicator Date'!D20)</f>
        <v>0</v>
      </c>
      <c r="D19" s="356">
        <f>IF('Indicator Date'!E20="No data","x",$C$2-'Indicator Date'!E20)</f>
        <v>0</v>
      </c>
      <c r="E19" s="356">
        <f>IF('Indicator Date'!F20="No data","x",$E$2-'Indicator Date'!F20)</f>
        <v>0</v>
      </c>
      <c r="F19" s="356">
        <f>IF('Indicator Date'!G20="No data","x",$F$2-'Indicator Date'!G20)</f>
        <v>0</v>
      </c>
      <c r="G19" s="356">
        <f>IF('Indicator Date'!H20="No data","x",$G$2-'Indicator Date'!H20)</f>
        <v>0</v>
      </c>
      <c r="H19" s="369">
        <f>IF('Indicator Date'!I20="No data","x",$H$2-'Indicator Date'!I20)</f>
        <v>0</v>
      </c>
      <c r="I19" s="356">
        <f>IF('Indicator Date'!J20="No data","x",$I$2-'Indicator Date'!J20)</f>
        <v>0</v>
      </c>
      <c r="J19" s="356">
        <f>IF('Indicator Date'!K20="No data","x",$J$2-'Indicator Date'!K20)</f>
        <v>0</v>
      </c>
      <c r="K19" s="369">
        <f>IF('Indicator Date'!L20="No data","x",$K$2-'Indicator Date'!L20)</f>
        <v>0</v>
      </c>
      <c r="L19" s="356">
        <f>IF('Indicator Date'!M20="No data","x",$L$2-'Indicator Date'!M20)</f>
        <v>0</v>
      </c>
      <c r="M19" s="356">
        <f>IF('Indicator Date'!N20="No data","x",$M$2-'Indicator Date'!N20)</f>
        <v>0</v>
      </c>
      <c r="N19" s="356">
        <f>IF('Indicator Date'!O20="No data","x",$N$2-'Indicator Date'!O20)</f>
        <v>0</v>
      </c>
      <c r="O19" s="356">
        <f>IF('Indicator Date'!P20="No data","x",$O$2-'Indicator Date'!P20)</f>
        <v>4</v>
      </c>
      <c r="P19" s="356">
        <f>IF('Indicator Date'!Q20="No data","x",$P$2-'Indicator Date'!Q20)</f>
        <v>0</v>
      </c>
      <c r="Q19" s="356">
        <f>IF('Indicator Date'!R20="No data","x",$Q$2-'Indicator Date'!R20)</f>
        <v>1</v>
      </c>
      <c r="R19" s="356">
        <f>IF('Indicator Date'!S20="No data","x",$R$2-'Indicator Date'!S20)</f>
        <v>1</v>
      </c>
      <c r="S19" s="356">
        <f>IF('Indicator Date'!T20="No data","x",$S$2-'Indicator Date'!T20)</f>
        <v>0</v>
      </c>
      <c r="T19" s="356">
        <f>IF('Indicator Date'!U20="No data","x",$T$2-'Indicator Date'!U20)</f>
        <v>0</v>
      </c>
      <c r="U19" s="356">
        <f>IF('Indicator Date'!V20="No data","x",$U$2-'Indicator Date'!V20)</f>
        <v>0</v>
      </c>
      <c r="V19" s="356">
        <f>IF('Indicator Date'!W20="No data","x",$V$2-'Indicator Date'!W20)</f>
        <v>0</v>
      </c>
      <c r="W19" s="356">
        <f>IF('Indicator Date'!X20="No data","x",$W$2-'Indicator Date'!X20)</f>
        <v>0</v>
      </c>
      <c r="X19" s="356">
        <f>IF('Indicator Date'!Y20="No data","x",$X$2-'Indicator Date'!Y20)</f>
        <v>0</v>
      </c>
      <c r="Y19" s="356">
        <f>IF('Indicator Date'!Z20="No data","x",$Y$2-'Indicator Date'!Z20)</f>
        <v>0</v>
      </c>
      <c r="Z19" s="356">
        <f>IF('Indicator Date'!AA20="No data","x",$Z$2-'Indicator Date'!AA20)</f>
        <v>0</v>
      </c>
      <c r="AA19" s="356">
        <f>IF('Indicator Date'!AB20="No data","x",$AA$2-'Indicator Date'!AB20)</f>
        <v>0</v>
      </c>
      <c r="AB19" s="356">
        <f>IF('Indicator Date'!AC20="No data","x",$AB$2-'Indicator Date'!AC20)</f>
        <v>0</v>
      </c>
      <c r="AC19" s="356">
        <f>IF('Indicator Date'!AD20="No data","x",$AC$2-'Indicator Date'!AD20)</f>
        <v>0</v>
      </c>
      <c r="AD19" s="356">
        <f>IF('Indicator Date'!AE20="No data","x",$AD$2-'Indicator Date'!AE20)</f>
        <v>0</v>
      </c>
      <c r="AE19" s="356" t="str">
        <f>IF('Indicator Date'!AF20="No data","x",$AE$2-'Indicator Date'!AF20)</f>
        <v>x</v>
      </c>
      <c r="AF19" s="356">
        <f>IF('Indicator Date'!AG20="No data","x",$AF$2-'Indicator Date'!AG20)</f>
        <v>0</v>
      </c>
      <c r="AG19" s="356">
        <f>IF('Indicator Date'!AH20="No data","x",$AG$2-'Indicator Date'!AH20)</f>
        <v>1</v>
      </c>
      <c r="AH19" s="356">
        <f>IF('Indicator Date'!AI20="No data","x",$AH$2-'Indicator Date'!AI20)</f>
        <v>1</v>
      </c>
      <c r="AI19" s="356">
        <f>IF('Indicator Date'!AJ20="No data","x",$AI$2-'Indicator Date'!AJ20)</f>
        <v>0</v>
      </c>
      <c r="AJ19" s="356">
        <f>IF('Indicator Date'!AK20="No data","x",$AJ$2-'Indicator Date'!AK20)</f>
        <v>5</v>
      </c>
      <c r="AK19" s="356">
        <f>IF('Indicator Date'!AL20="No data","x",$AK$2-'Indicator Date'!AL20)</f>
        <v>0</v>
      </c>
      <c r="AL19" s="356">
        <f>IF('Indicator Date'!AM20="No data","x",$AL$2-'Indicator Date'!AM20)</f>
        <v>0</v>
      </c>
      <c r="AM19" s="356">
        <f>IF('Indicator Date'!AN20="No data","x",$AM$2-'Indicator Date'!AN20)</f>
        <v>0</v>
      </c>
      <c r="AN19" s="356">
        <f>IF('Indicator Date'!AO20="No data","x",$AN$2-'Indicator Date'!AO20)</f>
        <v>0</v>
      </c>
      <c r="AO19" s="356">
        <f>IF('Indicator Date'!AP20="No data","x",$AO$2-'Indicator Date'!AP20)</f>
        <v>0</v>
      </c>
      <c r="AP19" s="356">
        <f>IF('Indicator Date'!AQ20="No data","x",$AP$2-'Indicator Date'!AQ20)</f>
        <v>0</v>
      </c>
      <c r="AQ19" s="356">
        <f>IF('Indicator Date'!AR20="No data","x",$AQ$2-'Indicator Date'!AR20)</f>
        <v>0</v>
      </c>
      <c r="AR19" s="356">
        <f>IF('Indicator Date'!AS20="No data","x",$AR$2-'Indicator Date'!AS20)</f>
        <v>0</v>
      </c>
      <c r="AS19" s="356">
        <f>IF('Indicator Date'!AT20="No data","x",$AS$2-'Indicator Date'!AT20)</f>
        <v>1</v>
      </c>
      <c r="AT19" s="356">
        <f>IF('Indicator Date'!AU20="No data","x",$AT$2-'Indicator Date'!AU20)</f>
        <v>0</v>
      </c>
      <c r="AU19" s="356">
        <f>IF('Indicator Date'!AV20="No data","x",$AU$2-'Indicator Date'!AV20)</f>
        <v>0</v>
      </c>
      <c r="AV19" s="356">
        <f>IF('Indicator Date'!AW20="No data","x",$AV$2-'Indicator Date'!AW20)</f>
        <v>0</v>
      </c>
      <c r="AW19" s="356">
        <f>IF('Indicator Date'!AX20="No data","x",$AW$2-'Indicator Date'!AX20)</f>
        <v>0</v>
      </c>
      <c r="AX19" s="356">
        <f>IF('Indicator Date'!AY20="No data","x",$AX$2-'Indicator Date'!AY20)</f>
        <v>0</v>
      </c>
      <c r="AY19" s="356">
        <f>IF('Indicator Date'!AZ20="No data","x",$AY$2-'Indicator Date'!AZ20)</f>
        <v>0</v>
      </c>
      <c r="AZ19" s="356">
        <f>IF('Indicator Date'!BA20="No data","x",$AZ$2-'Indicator Date'!BA20)</f>
        <v>0</v>
      </c>
      <c r="BA19" s="356">
        <f>IF('Indicator Date'!BB20="No data","x",$BA$2-'Indicator Date'!BB20)</f>
        <v>0</v>
      </c>
      <c r="BB19" s="356">
        <f>IF('Indicator Date'!BC20="No data","x",$BB$2-'Indicator Date'!BC20)</f>
        <v>0</v>
      </c>
      <c r="BC19" s="356">
        <f>IF('Indicator Date'!BD20="No data","x",$BC$2-'Indicator Date'!BD20)</f>
        <v>0</v>
      </c>
      <c r="BD19" s="356">
        <f>IF('Indicator Date'!BE20="No data","x",$BD$2-'Indicator Date'!BE20)</f>
        <v>0</v>
      </c>
      <c r="BE19" s="356">
        <f>IF('Indicator Date'!BF20="No data","x",$BE$2-'Indicator Date'!BF20)</f>
        <v>0</v>
      </c>
      <c r="BF19" s="356">
        <f>IF('Indicator Date'!BG20="No data","x",$BF$2-'Indicator Date'!BG20)</f>
        <v>0</v>
      </c>
      <c r="BG19" s="356">
        <f>IF('Indicator Date'!BH20="No data","x",$BG$2-'Indicator Date'!BH20)</f>
        <v>0</v>
      </c>
      <c r="BH19" s="334">
        <f t="shared" si="0"/>
        <v>14</v>
      </c>
      <c r="BI19" s="336">
        <f t="shared" si="1"/>
        <v>0.24561403508771928</v>
      </c>
      <c r="BJ19" s="334">
        <f t="shared" si="2"/>
        <v>7</v>
      </c>
      <c r="BK19" s="336">
        <f t="shared" si="3"/>
        <v>0.86411300744033337</v>
      </c>
      <c r="BL19" s="335">
        <f t="shared" si="4"/>
        <v>0</v>
      </c>
    </row>
    <row r="20" spans="1:64">
      <c r="A20" s="334" t="s">
        <v>125</v>
      </c>
      <c r="B20" s="356">
        <f>IF('Indicator Date'!C21="No data","x",$B$2-'Indicator Date'!C21)</f>
        <v>0</v>
      </c>
      <c r="C20" s="356">
        <f>IF('Indicator Date'!D21="No data","x",$C$2-'Indicator Date'!D21)</f>
        <v>0</v>
      </c>
      <c r="D20" s="356">
        <f>IF('Indicator Date'!E21="No data","x",$C$2-'Indicator Date'!E21)</f>
        <v>0</v>
      </c>
      <c r="E20" s="356">
        <f>IF('Indicator Date'!F21="No data","x",$E$2-'Indicator Date'!F21)</f>
        <v>0</v>
      </c>
      <c r="F20" s="356">
        <f>IF('Indicator Date'!G21="No data","x",$F$2-'Indicator Date'!G21)</f>
        <v>0</v>
      </c>
      <c r="G20" s="356">
        <f>IF('Indicator Date'!H21="No data","x",$G$2-'Indicator Date'!H21)</f>
        <v>0</v>
      </c>
      <c r="H20" s="369">
        <f>IF('Indicator Date'!I21="No data","x",$H$2-'Indicator Date'!I21)</f>
        <v>0</v>
      </c>
      <c r="I20" s="356">
        <f>IF('Indicator Date'!J21="No data","x",$I$2-'Indicator Date'!J21)</f>
        <v>0</v>
      </c>
      <c r="J20" s="356">
        <f>IF('Indicator Date'!K21="No data","x",$J$2-'Indicator Date'!K21)</f>
        <v>0</v>
      </c>
      <c r="K20" s="369">
        <f>IF('Indicator Date'!L21="No data","x",$K$2-'Indicator Date'!L21)</f>
        <v>0</v>
      </c>
      <c r="L20" s="356">
        <f>IF('Indicator Date'!M21="No data","x",$L$2-'Indicator Date'!M21)</f>
        <v>0</v>
      </c>
      <c r="M20" s="356">
        <f>IF('Indicator Date'!N21="No data","x",$M$2-'Indicator Date'!N21)</f>
        <v>0</v>
      </c>
      <c r="N20" s="356">
        <f>IF('Indicator Date'!O21="No data","x",$N$2-'Indicator Date'!O21)</f>
        <v>0</v>
      </c>
      <c r="O20" s="356">
        <f>IF('Indicator Date'!P21="No data","x",$O$2-'Indicator Date'!P21)</f>
        <v>1</v>
      </c>
      <c r="P20" s="356">
        <f>IF('Indicator Date'!Q21="No data","x",$P$2-'Indicator Date'!Q21)</f>
        <v>0</v>
      </c>
      <c r="Q20" s="356">
        <f>IF('Indicator Date'!R21="No data","x",$Q$2-'Indicator Date'!R21)</f>
        <v>1</v>
      </c>
      <c r="R20" s="356">
        <f>IF('Indicator Date'!S21="No data","x",$R$2-'Indicator Date'!S21)</f>
        <v>1</v>
      </c>
      <c r="S20" s="356">
        <f>IF('Indicator Date'!T21="No data","x",$S$2-'Indicator Date'!T21)</f>
        <v>11</v>
      </c>
      <c r="T20" s="356">
        <f>IF('Indicator Date'!U21="No data","x",$T$2-'Indicator Date'!U21)</f>
        <v>11</v>
      </c>
      <c r="U20" s="356">
        <f>IF('Indicator Date'!V21="No data","x",$U$2-'Indicator Date'!V21)</f>
        <v>0</v>
      </c>
      <c r="V20" s="356">
        <f>IF('Indicator Date'!W21="No data","x",$V$2-'Indicator Date'!W21)</f>
        <v>0</v>
      </c>
      <c r="W20" s="356">
        <f>IF('Indicator Date'!X21="No data","x",$W$2-'Indicator Date'!X21)</f>
        <v>0</v>
      </c>
      <c r="X20" s="356">
        <f>IF('Indicator Date'!Y21="No data","x",$X$2-'Indicator Date'!Y21)</f>
        <v>0</v>
      </c>
      <c r="Y20" s="356">
        <f>IF('Indicator Date'!Z21="No data","x",$Y$2-'Indicator Date'!Z21)</f>
        <v>1</v>
      </c>
      <c r="Z20" s="356">
        <f>IF('Indicator Date'!AA21="No data","x",$Z$2-'Indicator Date'!AA21)</f>
        <v>0</v>
      </c>
      <c r="AA20" s="356">
        <f>IF('Indicator Date'!AB21="No data","x",$AA$2-'Indicator Date'!AB21)</f>
        <v>0</v>
      </c>
      <c r="AB20" s="356">
        <f>IF('Indicator Date'!AC21="No data","x",$AB$2-'Indicator Date'!AC21)</f>
        <v>0</v>
      </c>
      <c r="AC20" s="356">
        <f>IF('Indicator Date'!AD21="No data","x",$AC$2-'Indicator Date'!AD21)</f>
        <v>0</v>
      </c>
      <c r="AD20" s="356">
        <f>IF('Indicator Date'!AE21="No data","x",$AD$2-'Indicator Date'!AE21)</f>
        <v>0</v>
      </c>
      <c r="AE20" s="356" t="str">
        <f>IF('Indicator Date'!AF21="No data","x",$AE$2-'Indicator Date'!AF21)</f>
        <v>x</v>
      </c>
      <c r="AF20" s="356">
        <f>IF('Indicator Date'!AG21="No data","x",$AF$2-'Indicator Date'!AG21)</f>
        <v>0</v>
      </c>
      <c r="AG20" s="356">
        <f>IF('Indicator Date'!AH21="No data","x",$AG$2-'Indicator Date'!AH21)</f>
        <v>0</v>
      </c>
      <c r="AH20" s="356">
        <f>IF('Indicator Date'!AI21="No data","x",$AH$2-'Indicator Date'!AI21)</f>
        <v>0</v>
      </c>
      <c r="AI20" s="356">
        <f>IF('Indicator Date'!AJ21="No data","x",$AI$2-'Indicator Date'!AJ21)</f>
        <v>0</v>
      </c>
      <c r="AJ20" s="356">
        <f>IF('Indicator Date'!AK21="No data","x",$AJ$2-'Indicator Date'!AK21)</f>
        <v>0</v>
      </c>
      <c r="AK20" s="356" t="str">
        <f>IF('Indicator Date'!AL21="No data","x",$AK$2-'Indicator Date'!AL21)</f>
        <v>x</v>
      </c>
      <c r="AL20" s="356">
        <f>IF('Indicator Date'!AM21="No data","x",$AL$2-'Indicator Date'!AM21)</f>
        <v>0</v>
      </c>
      <c r="AM20" s="356">
        <f>IF('Indicator Date'!AN21="No data","x",$AM$2-'Indicator Date'!AN21)</f>
        <v>0</v>
      </c>
      <c r="AN20" s="356">
        <f>IF('Indicator Date'!AO21="No data","x",$AN$2-'Indicator Date'!AO21)</f>
        <v>0</v>
      </c>
      <c r="AO20" s="356">
        <f>IF('Indicator Date'!AP21="No data","x",$AO$2-'Indicator Date'!AP21)</f>
        <v>0</v>
      </c>
      <c r="AP20" s="356">
        <f>IF('Indicator Date'!AQ21="No data","x",$AP$2-'Indicator Date'!AQ21)</f>
        <v>0</v>
      </c>
      <c r="AQ20" s="356">
        <f>IF('Indicator Date'!AR21="No data","x",$AQ$2-'Indicator Date'!AR21)</f>
        <v>0</v>
      </c>
      <c r="AR20" s="356">
        <f>IF('Indicator Date'!AS21="No data","x",$AR$2-'Indicator Date'!AS21)</f>
        <v>0</v>
      </c>
      <c r="AS20" s="356">
        <f>IF('Indicator Date'!AT21="No data","x",$AS$2-'Indicator Date'!AT21)</f>
        <v>1</v>
      </c>
      <c r="AT20" s="356">
        <f>IF('Indicator Date'!AU21="No data","x",$AT$2-'Indicator Date'!AU21)</f>
        <v>0</v>
      </c>
      <c r="AU20" s="356">
        <f>IF('Indicator Date'!AV21="No data","x",$AU$2-'Indicator Date'!AV21)</f>
        <v>0</v>
      </c>
      <c r="AV20" s="356">
        <f>IF('Indicator Date'!AW21="No data","x",$AV$2-'Indicator Date'!AW21)</f>
        <v>0</v>
      </c>
      <c r="AW20" s="356">
        <f>IF('Indicator Date'!AX21="No data","x",$AW$2-'Indicator Date'!AX21)</f>
        <v>0</v>
      </c>
      <c r="AX20" s="356">
        <f>IF('Indicator Date'!AY21="No data","x",$AX$2-'Indicator Date'!AY21)</f>
        <v>1</v>
      </c>
      <c r="AY20" s="356">
        <f>IF('Indicator Date'!AZ21="No data","x",$AY$2-'Indicator Date'!AZ21)</f>
        <v>1</v>
      </c>
      <c r="AZ20" s="356">
        <f>IF('Indicator Date'!BA21="No data","x",$AZ$2-'Indicator Date'!BA21)</f>
        <v>1</v>
      </c>
      <c r="BA20" s="356">
        <f>IF('Indicator Date'!BB21="No data","x",$BA$2-'Indicator Date'!BB21)</f>
        <v>1</v>
      </c>
      <c r="BB20" s="356">
        <f>IF('Indicator Date'!BC21="No data","x",$BB$2-'Indicator Date'!BC21)</f>
        <v>2</v>
      </c>
      <c r="BC20" s="356">
        <f>IF('Indicator Date'!BD21="No data","x",$BC$2-'Indicator Date'!BD21)</f>
        <v>0</v>
      </c>
      <c r="BD20" s="356">
        <f>IF('Indicator Date'!BE21="No data","x",$BD$2-'Indicator Date'!BE21)</f>
        <v>2</v>
      </c>
      <c r="BE20" s="356">
        <f>IF('Indicator Date'!BF21="No data","x",$BE$2-'Indicator Date'!BF21)</f>
        <v>0</v>
      </c>
      <c r="BF20" s="356">
        <f>IF('Indicator Date'!BG21="No data","x",$BF$2-'Indicator Date'!BG21)</f>
        <v>0</v>
      </c>
      <c r="BG20" s="356">
        <f>IF('Indicator Date'!BH21="No data","x",$BG$2-'Indicator Date'!BH21)</f>
        <v>0</v>
      </c>
      <c r="BH20" s="334">
        <f t="shared" si="0"/>
        <v>35</v>
      </c>
      <c r="BI20" s="336">
        <f t="shared" si="1"/>
        <v>0.625</v>
      </c>
      <c r="BJ20" s="334">
        <f t="shared" si="2"/>
        <v>13</v>
      </c>
      <c r="BK20" s="336">
        <f t="shared" si="3"/>
        <v>2.0577597041442912</v>
      </c>
      <c r="BL20" s="335">
        <f t="shared" si="4"/>
        <v>0</v>
      </c>
    </row>
    <row r="21" spans="1:64" ht="15.75" customHeight="1">
      <c r="A21" s="334" t="s">
        <v>137</v>
      </c>
      <c r="B21" s="356">
        <f>IF('Indicator Date'!C22="No data","x",$B$2-'Indicator Date'!C22)</f>
        <v>0</v>
      </c>
      <c r="C21" s="356">
        <f>IF('Indicator Date'!D22="No data","x",$C$2-'Indicator Date'!D22)</f>
        <v>0</v>
      </c>
      <c r="D21" s="356">
        <f>IF('Indicator Date'!E22="No data","x",$C$2-'Indicator Date'!E22)</f>
        <v>0</v>
      </c>
      <c r="E21" s="356">
        <f>IF('Indicator Date'!F22="No data","x",$E$2-'Indicator Date'!F22)</f>
        <v>0</v>
      </c>
      <c r="F21" s="356">
        <f>IF('Indicator Date'!G22="No data","x",$F$2-'Indicator Date'!G22)</f>
        <v>0</v>
      </c>
      <c r="G21" s="356">
        <f>IF('Indicator Date'!H22="No data","x",$G$2-'Indicator Date'!H22)</f>
        <v>0</v>
      </c>
      <c r="H21" s="369">
        <f>IF('Indicator Date'!I22="No data","x",$H$2-'Indicator Date'!I22)</f>
        <v>0</v>
      </c>
      <c r="I21" s="356">
        <f>IF('Indicator Date'!J22="No data","x",$I$2-'Indicator Date'!J22)</f>
        <v>0</v>
      </c>
      <c r="J21" s="356">
        <f>IF('Indicator Date'!K22="No data","x",$J$2-'Indicator Date'!K22)</f>
        <v>0</v>
      </c>
      <c r="K21" s="369">
        <f>IF('Indicator Date'!L22="No data","x",$K$2-'Indicator Date'!L22)</f>
        <v>0</v>
      </c>
      <c r="L21" s="356">
        <f>IF('Indicator Date'!M22="No data","x",$L$2-'Indicator Date'!M22)</f>
        <v>0</v>
      </c>
      <c r="M21" s="356">
        <f>IF('Indicator Date'!N22="No data","x",$M$2-'Indicator Date'!N22)</f>
        <v>0</v>
      </c>
      <c r="N21" s="356">
        <f>IF('Indicator Date'!O22="No data","x",$N$2-'Indicator Date'!O22)</f>
        <v>0</v>
      </c>
      <c r="O21" s="356">
        <f>IF('Indicator Date'!P22="No data","x",$O$2-'Indicator Date'!P22)</f>
        <v>1</v>
      </c>
      <c r="P21" s="356">
        <f>IF('Indicator Date'!Q22="No data","x",$P$2-'Indicator Date'!Q22)</f>
        <v>0</v>
      </c>
      <c r="Q21" s="356">
        <f>IF('Indicator Date'!R22="No data","x",$Q$2-'Indicator Date'!R22)</f>
        <v>1</v>
      </c>
      <c r="R21" s="356">
        <f>IF('Indicator Date'!S22="No data","x",$R$2-'Indicator Date'!S22)</f>
        <v>1</v>
      </c>
      <c r="S21" s="356">
        <f>IF('Indicator Date'!T22="No data","x",$S$2-'Indicator Date'!T22)</f>
        <v>11</v>
      </c>
      <c r="T21" s="356">
        <f>IF('Indicator Date'!U22="No data","x",$T$2-'Indicator Date'!U22)</f>
        <v>11</v>
      </c>
      <c r="U21" s="356">
        <f>IF('Indicator Date'!V22="No data","x",$U$2-'Indicator Date'!V22)</f>
        <v>0</v>
      </c>
      <c r="V21" s="356">
        <f>IF('Indicator Date'!W22="No data","x",$V$2-'Indicator Date'!W22)</f>
        <v>0</v>
      </c>
      <c r="W21" s="356">
        <f>IF('Indicator Date'!X22="No data","x",$W$2-'Indicator Date'!X22)</f>
        <v>0</v>
      </c>
      <c r="X21" s="356">
        <f>IF('Indicator Date'!Y22="No data","x",$X$2-'Indicator Date'!Y22)</f>
        <v>0</v>
      </c>
      <c r="Y21" s="356">
        <f>IF('Indicator Date'!Z22="No data","x",$Y$2-'Indicator Date'!Z22)</f>
        <v>1</v>
      </c>
      <c r="Z21" s="356">
        <f>IF('Indicator Date'!AA22="No data","x",$Z$2-'Indicator Date'!AA22)</f>
        <v>0</v>
      </c>
      <c r="AA21" s="356">
        <f>IF('Indicator Date'!AB22="No data","x",$AA$2-'Indicator Date'!AB22)</f>
        <v>0</v>
      </c>
      <c r="AB21" s="356">
        <f>IF('Indicator Date'!AC22="No data","x",$AB$2-'Indicator Date'!AC22)</f>
        <v>0</v>
      </c>
      <c r="AC21" s="356">
        <f>IF('Indicator Date'!AD22="No data","x",$AC$2-'Indicator Date'!AD22)</f>
        <v>0</v>
      </c>
      <c r="AD21" s="356">
        <f>IF('Indicator Date'!AE22="No data","x",$AD$2-'Indicator Date'!AE22)</f>
        <v>0</v>
      </c>
      <c r="AE21" s="356" t="str">
        <f>IF('Indicator Date'!AF22="No data","x",$AE$2-'Indicator Date'!AF22)</f>
        <v>x</v>
      </c>
      <c r="AF21" s="356">
        <f>IF('Indicator Date'!AG22="No data","x",$AF$2-'Indicator Date'!AG22)</f>
        <v>0</v>
      </c>
      <c r="AG21" s="356">
        <f>IF('Indicator Date'!AH22="No data","x",$AG$2-'Indicator Date'!AH22)</f>
        <v>0</v>
      </c>
      <c r="AH21" s="356">
        <f>IF('Indicator Date'!AI22="No data","x",$AH$2-'Indicator Date'!AI22)</f>
        <v>0</v>
      </c>
      <c r="AI21" s="356">
        <f>IF('Indicator Date'!AJ22="No data","x",$AI$2-'Indicator Date'!AJ22)</f>
        <v>0</v>
      </c>
      <c r="AJ21" s="356">
        <f>IF('Indicator Date'!AK22="No data","x",$AJ$2-'Indicator Date'!AK22)</f>
        <v>0</v>
      </c>
      <c r="AK21" s="356" t="str">
        <f>IF('Indicator Date'!AL22="No data","x",$AK$2-'Indicator Date'!AL22)</f>
        <v>x</v>
      </c>
      <c r="AL21" s="356">
        <f>IF('Indicator Date'!AM22="No data","x",$AL$2-'Indicator Date'!AM22)</f>
        <v>0</v>
      </c>
      <c r="AM21" s="356">
        <f>IF('Indicator Date'!AN22="No data","x",$AM$2-'Indicator Date'!AN22)</f>
        <v>0</v>
      </c>
      <c r="AN21" s="356">
        <f>IF('Indicator Date'!AO22="No data","x",$AN$2-'Indicator Date'!AO22)</f>
        <v>0</v>
      </c>
      <c r="AO21" s="356">
        <f>IF('Indicator Date'!AP22="No data","x",$AO$2-'Indicator Date'!AP22)</f>
        <v>0</v>
      </c>
      <c r="AP21" s="356">
        <f>IF('Indicator Date'!AQ22="No data","x",$AP$2-'Indicator Date'!AQ22)</f>
        <v>0</v>
      </c>
      <c r="AQ21" s="356">
        <f>IF('Indicator Date'!AR22="No data","x",$AQ$2-'Indicator Date'!AR22)</f>
        <v>0</v>
      </c>
      <c r="AR21" s="356">
        <f>IF('Indicator Date'!AS22="No data","x",$AR$2-'Indicator Date'!AS22)</f>
        <v>0</v>
      </c>
      <c r="AS21" s="356">
        <f>IF('Indicator Date'!AT22="No data","x",$AS$2-'Indicator Date'!AT22)</f>
        <v>1</v>
      </c>
      <c r="AT21" s="356">
        <f>IF('Indicator Date'!AU22="No data","x",$AT$2-'Indicator Date'!AU22)</f>
        <v>0</v>
      </c>
      <c r="AU21" s="356">
        <f>IF('Indicator Date'!AV22="No data","x",$AU$2-'Indicator Date'!AV22)</f>
        <v>0</v>
      </c>
      <c r="AV21" s="356">
        <f>IF('Indicator Date'!AW22="No data","x",$AV$2-'Indicator Date'!AW22)</f>
        <v>0</v>
      </c>
      <c r="AW21" s="356">
        <f>IF('Indicator Date'!AX22="No data","x",$AW$2-'Indicator Date'!AX22)</f>
        <v>0</v>
      </c>
      <c r="AX21" s="356">
        <f>IF('Indicator Date'!AY22="No data","x",$AX$2-'Indicator Date'!AY22)</f>
        <v>1</v>
      </c>
      <c r="AY21" s="356">
        <f>IF('Indicator Date'!AZ22="No data","x",$AY$2-'Indicator Date'!AZ22)</f>
        <v>1</v>
      </c>
      <c r="AZ21" s="356">
        <f>IF('Indicator Date'!BA22="No data","x",$AZ$2-'Indicator Date'!BA22)</f>
        <v>1</v>
      </c>
      <c r="BA21" s="356">
        <f>IF('Indicator Date'!BB22="No data","x",$BA$2-'Indicator Date'!BB22)</f>
        <v>1</v>
      </c>
      <c r="BB21" s="356">
        <f>IF('Indicator Date'!BC22="No data","x",$BB$2-'Indicator Date'!BC22)</f>
        <v>2</v>
      </c>
      <c r="BC21" s="356">
        <f>IF('Indicator Date'!BD22="No data","x",$BC$2-'Indicator Date'!BD22)</f>
        <v>0</v>
      </c>
      <c r="BD21" s="356">
        <f>IF('Indicator Date'!BE22="No data","x",$BD$2-'Indicator Date'!BE22)</f>
        <v>2</v>
      </c>
      <c r="BE21" s="356">
        <f>IF('Indicator Date'!BF22="No data","x",$BE$2-'Indicator Date'!BF22)</f>
        <v>0</v>
      </c>
      <c r="BF21" s="356">
        <f>IF('Indicator Date'!BG22="No data","x",$BF$2-'Indicator Date'!BG22)</f>
        <v>0</v>
      </c>
      <c r="BG21" s="356">
        <f>IF('Indicator Date'!BH22="No data","x",$BG$2-'Indicator Date'!BH22)</f>
        <v>0</v>
      </c>
      <c r="BH21" s="334">
        <f t="shared" si="0"/>
        <v>35</v>
      </c>
      <c r="BI21" s="336">
        <f t="shared" si="1"/>
        <v>0.625</v>
      </c>
      <c r="BJ21" s="334">
        <f t="shared" si="2"/>
        <v>13</v>
      </c>
      <c r="BK21" s="336">
        <f t="shared" si="3"/>
        <v>2.0577597041442912</v>
      </c>
      <c r="BL21" s="335">
        <f t="shared" si="4"/>
        <v>0</v>
      </c>
    </row>
    <row r="22" spans="1:64" ht="15.75" customHeight="1">
      <c r="A22" s="334" t="s">
        <v>123</v>
      </c>
      <c r="B22" s="356">
        <f>IF('Indicator Date'!C23="No data","x",$B$2-'Indicator Date'!C23)</f>
        <v>0</v>
      </c>
      <c r="C22" s="356">
        <f>IF('Indicator Date'!D23="No data","x",$C$2-'Indicator Date'!D23)</f>
        <v>0</v>
      </c>
      <c r="D22" s="356">
        <f>IF('Indicator Date'!E23="No data","x",$C$2-'Indicator Date'!E23)</f>
        <v>0</v>
      </c>
      <c r="E22" s="356">
        <f>IF('Indicator Date'!F23="No data","x",$E$2-'Indicator Date'!F23)</f>
        <v>0</v>
      </c>
      <c r="F22" s="356">
        <f>IF('Indicator Date'!G23="No data","x",$F$2-'Indicator Date'!G23)</f>
        <v>0</v>
      </c>
      <c r="G22" s="356">
        <f>IF('Indicator Date'!H23="No data","x",$G$2-'Indicator Date'!H23)</f>
        <v>0</v>
      </c>
      <c r="H22" s="369">
        <f>IF('Indicator Date'!I23="No data","x",$H$2-'Indicator Date'!I23)</f>
        <v>0</v>
      </c>
      <c r="I22" s="356">
        <f>IF('Indicator Date'!J23="No data","x",$I$2-'Indicator Date'!J23)</f>
        <v>0</v>
      </c>
      <c r="J22" s="356">
        <f>IF('Indicator Date'!K23="No data","x",$J$2-'Indicator Date'!K23)</f>
        <v>0</v>
      </c>
      <c r="K22" s="369">
        <f>IF('Indicator Date'!L23="No data","x",$K$2-'Indicator Date'!L23)</f>
        <v>0</v>
      </c>
      <c r="L22" s="356">
        <f>IF('Indicator Date'!M23="No data","x",$L$2-'Indicator Date'!M23)</f>
        <v>0</v>
      </c>
      <c r="M22" s="356">
        <f>IF('Indicator Date'!N23="No data","x",$M$2-'Indicator Date'!N23)</f>
        <v>0</v>
      </c>
      <c r="N22" s="356">
        <f>IF('Indicator Date'!O23="No data","x",$N$2-'Indicator Date'!O23)</f>
        <v>0</v>
      </c>
      <c r="O22" s="356">
        <f>IF('Indicator Date'!P23="No data","x",$O$2-'Indicator Date'!P23)</f>
        <v>1</v>
      </c>
      <c r="P22" s="356">
        <f>IF('Indicator Date'!Q23="No data","x",$P$2-'Indicator Date'!Q23)</f>
        <v>0</v>
      </c>
      <c r="Q22" s="356">
        <f>IF('Indicator Date'!R23="No data","x",$Q$2-'Indicator Date'!R23)</f>
        <v>1</v>
      </c>
      <c r="R22" s="356">
        <f>IF('Indicator Date'!S23="No data","x",$R$2-'Indicator Date'!S23)</f>
        <v>1</v>
      </c>
      <c r="S22" s="356">
        <f>IF('Indicator Date'!T23="No data","x",$S$2-'Indicator Date'!T23)</f>
        <v>11</v>
      </c>
      <c r="T22" s="356">
        <f>IF('Indicator Date'!U23="No data","x",$T$2-'Indicator Date'!U23)</f>
        <v>11</v>
      </c>
      <c r="U22" s="356">
        <f>IF('Indicator Date'!V23="No data","x",$U$2-'Indicator Date'!V23)</f>
        <v>0</v>
      </c>
      <c r="V22" s="356">
        <f>IF('Indicator Date'!W23="No data","x",$V$2-'Indicator Date'!W23)</f>
        <v>0</v>
      </c>
      <c r="W22" s="356">
        <f>IF('Indicator Date'!X23="No data","x",$W$2-'Indicator Date'!X23)</f>
        <v>0</v>
      </c>
      <c r="X22" s="356">
        <f>IF('Indicator Date'!Y23="No data","x",$X$2-'Indicator Date'!Y23)</f>
        <v>0</v>
      </c>
      <c r="Y22" s="356">
        <f>IF('Indicator Date'!Z23="No data","x",$Y$2-'Indicator Date'!Z23)</f>
        <v>1</v>
      </c>
      <c r="Z22" s="356">
        <f>IF('Indicator Date'!AA23="No data","x",$Z$2-'Indicator Date'!AA23)</f>
        <v>0</v>
      </c>
      <c r="AA22" s="356">
        <f>IF('Indicator Date'!AB23="No data","x",$AA$2-'Indicator Date'!AB23)</f>
        <v>0</v>
      </c>
      <c r="AB22" s="356">
        <f>IF('Indicator Date'!AC23="No data","x",$AB$2-'Indicator Date'!AC23)</f>
        <v>0</v>
      </c>
      <c r="AC22" s="356">
        <f>IF('Indicator Date'!AD23="No data","x",$AC$2-'Indicator Date'!AD23)</f>
        <v>0</v>
      </c>
      <c r="AD22" s="356">
        <f>IF('Indicator Date'!AE23="No data","x",$AD$2-'Indicator Date'!AE23)</f>
        <v>0</v>
      </c>
      <c r="AE22" s="356" t="str">
        <f>IF('Indicator Date'!AF23="No data","x",$AE$2-'Indicator Date'!AF23)</f>
        <v>x</v>
      </c>
      <c r="AF22" s="356">
        <f>IF('Indicator Date'!AG23="No data","x",$AF$2-'Indicator Date'!AG23)</f>
        <v>0</v>
      </c>
      <c r="AG22" s="356">
        <f>IF('Indicator Date'!AH23="No data","x",$AG$2-'Indicator Date'!AH23)</f>
        <v>0</v>
      </c>
      <c r="AH22" s="356">
        <f>IF('Indicator Date'!AI23="No data","x",$AH$2-'Indicator Date'!AI23)</f>
        <v>0</v>
      </c>
      <c r="AI22" s="356">
        <f>IF('Indicator Date'!AJ23="No data","x",$AI$2-'Indicator Date'!AJ23)</f>
        <v>0</v>
      </c>
      <c r="AJ22" s="356">
        <f>IF('Indicator Date'!AK23="No data","x",$AJ$2-'Indicator Date'!AK23)</f>
        <v>0</v>
      </c>
      <c r="AK22" s="356" t="str">
        <f>IF('Indicator Date'!AL23="No data","x",$AK$2-'Indicator Date'!AL23)</f>
        <v>x</v>
      </c>
      <c r="AL22" s="356">
        <f>IF('Indicator Date'!AM23="No data","x",$AL$2-'Indicator Date'!AM23)</f>
        <v>0</v>
      </c>
      <c r="AM22" s="356">
        <f>IF('Indicator Date'!AN23="No data","x",$AM$2-'Indicator Date'!AN23)</f>
        <v>0</v>
      </c>
      <c r="AN22" s="356">
        <f>IF('Indicator Date'!AO23="No data","x",$AN$2-'Indicator Date'!AO23)</f>
        <v>0</v>
      </c>
      <c r="AO22" s="356">
        <f>IF('Indicator Date'!AP23="No data","x",$AO$2-'Indicator Date'!AP23)</f>
        <v>0</v>
      </c>
      <c r="AP22" s="356">
        <f>IF('Indicator Date'!AQ23="No data","x",$AP$2-'Indicator Date'!AQ23)</f>
        <v>0</v>
      </c>
      <c r="AQ22" s="356">
        <f>IF('Indicator Date'!AR23="No data","x",$AQ$2-'Indicator Date'!AR23)</f>
        <v>0</v>
      </c>
      <c r="AR22" s="356">
        <f>IF('Indicator Date'!AS23="No data","x",$AR$2-'Indicator Date'!AS23)</f>
        <v>0</v>
      </c>
      <c r="AS22" s="356">
        <f>IF('Indicator Date'!AT23="No data","x",$AS$2-'Indicator Date'!AT23)</f>
        <v>1</v>
      </c>
      <c r="AT22" s="356">
        <f>IF('Indicator Date'!AU23="No data","x",$AT$2-'Indicator Date'!AU23)</f>
        <v>0</v>
      </c>
      <c r="AU22" s="356">
        <f>IF('Indicator Date'!AV23="No data","x",$AU$2-'Indicator Date'!AV23)</f>
        <v>0</v>
      </c>
      <c r="AV22" s="356">
        <f>IF('Indicator Date'!AW23="No data","x",$AV$2-'Indicator Date'!AW23)</f>
        <v>0</v>
      </c>
      <c r="AW22" s="356">
        <f>IF('Indicator Date'!AX23="No data","x",$AW$2-'Indicator Date'!AX23)</f>
        <v>0</v>
      </c>
      <c r="AX22" s="356">
        <f>IF('Indicator Date'!AY23="No data","x",$AX$2-'Indicator Date'!AY23)</f>
        <v>1</v>
      </c>
      <c r="AY22" s="356">
        <f>IF('Indicator Date'!AZ23="No data","x",$AY$2-'Indicator Date'!AZ23)</f>
        <v>1</v>
      </c>
      <c r="AZ22" s="356">
        <f>IF('Indicator Date'!BA23="No data","x",$AZ$2-'Indicator Date'!BA23)</f>
        <v>1</v>
      </c>
      <c r="BA22" s="356">
        <f>IF('Indicator Date'!BB23="No data","x",$BA$2-'Indicator Date'!BB23)</f>
        <v>1</v>
      </c>
      <c r="BB22" s="356">
        <f>IF('Indicator Date'!BC23="No data","x",$BB$2-'Indicator Date'!BC23)</f>
        <v>2</v>
      </c>
      <c r="BC22" s="356">
        <f>IF('Indicator Date'!BD23="No data","x",$BC$2-'Indicator Date'!BD23)</f>
        <v>0</v>
      </c>
      <c r="BD22" s="356">
        <f>IF('Indicator Date'!BE23="No data","x",$BD$2-'Indicator Date'!BE23)</f>
        <v>2</v>
      </c>
      <c r="BE22" s="356">
        <f>IF('Indicator Date'!BF23="No data","x",$BE$2-'Indicator Date'!BF23)</f>
        <v>0</v>
      </c>
      <c r="BF22" s="356">
        <f>IF('Indicator Date'!BG23="No data","x",$BF$2-'Indicator Date'!BG23)</f>
        <v>0</v>
      </c>
      <c r="BG22" s="356">
        <f>IF('Indicator Date'!BH23="No data","x",$BG$2-'Indicator Date'!BH23)</f>
        <v>0</v>
      </c>
      <c r="BH22" s="334">
        <f t="shared" si="0"/>
        <v>35</v>
      </c>
      <c r="BI22" s="336">
        <f t="shared" si="1"/>
        <v>0.625</v>
      </c>
      <c r="BJ22" s="334">
        <f t="shared" si="2"/>
        <v>13</v>
      </c>
      <c r="BK22" s="336">
        <f t="shared" si="3"/>
        <v>2.0577597041442912</v>
      </c>
      <c r="BL22" s="335">
        <f t="shared" si="4"/>
        <v>0</v>
      </c>
    </row>
    <row r="23" spans="1:64" ht="15.75" customHeight="1">
      <c r="A23" s="334" t="s">
        <v>127</v>
      </c>
      <c r="B23" s="356">
        <f>IF('Indicator Date'!C24="No data","x",$B$2-'Indicator Date'!C24)</f>
        <v>0</v>
      </c>
      <c r="C23" s="356">
        <f>IF('Indicator Date'!D24="No data","x",$C$2-'Indicator Date'!D24)</f>
        <v>0</v>
      </c>
      <c r="D23" s="356">
        <f>IF('Indicator Date'!E24="No data","x",$C$2-'Indicator Date'!E24)</f>
        <v>0</v>
      </c>
      <c r="E23" s="356">
        <f>IF('Indicator Date'!F24="No data","x",$E$2-'Indicator Date'!F24)</f>
        <v>0</v>
      </c>
      <c r="F23" s="356">
        <f>IF('Indicator Date'!G24="No data","x",$F$2-'Indicator Date'!G24)</f>
        <v>0</v>
      </c>
      <c r="G23" s="356">
        <f>IF('Indicator Date'!H24="No data","x",$G$2-'Indicator Date'!H24)</f>
        <v>0</v>
      </c>
      <c r="H23" s="369">
        <f>IF('Indicator Date'!I24="No data","x",$H$2-'Indicator Date'!I24)</f>
        <v>0</v>
      </c>
      <c r="I23" s="356">
        <f>IF('Indicator Date'!J24="No data","x",$I$2-'Indicator Date'!J24)</f>
        <v>0</v>
      </c>
      <c r="J23" s="356">
        <f>IF('Indicator Date'!K24="No data","x",$J$2-'Indicator Date'!K24)</f>
        <v>0</v>
      </c>
      <c r="K23" s="369">
        <f>IF('Indicator Date'!L24="No data","x",$K$2-'Indicator Date'!L24)</f>
        <v>0</v>
      </c>
      <c r="L23" s="356">
        <f>IF('Indicator Date'!M24="No data","x",$L$2-'Indicator Date'!M24)</f>
        <v>0</v>
      </c>
      <c r="M23" s="356">
        <f>IF('Indicator Date'!N24="No data","x",$M$2-'Indicator Date'!N24)</f>
        <v>0</v>
      </c>
      <c r="N23" s="356">
        <f>IF('Indicator Date'!O24="No data","x",$N$2-'Indicator Date'!O24)</f>
        <v>0</v>
      </c>
      <c r="O23" s="356">
        <f>IF('Indicator Date'!P24="No data","x",$O$2-'Indicator Date'!P24)</f>
        <v>1</v>
      </c>
      <c r="P23" s="356">
        <f>IF('Indicator Date'!Q24="No data","x",$P$2-'Indicator Date'!Q24)</f>
        <v>0</v>
      </c>
      <c r="Q23" s="356">
        <f>IF('Indicator Date'!R24="No data","x",$Q$2-'Indicator Date'!R24)</f>
        <v>1</v>
      </c>
      <c r="R23" s="356">
        <f>IF('Indicator Date'!S24="No data","x",$R$2-'Indicator Date'!S24)</f>
        <v>1</v>
      </c>
      <c r="S23" s="356">
        <f>IF('Indicator Date'!T24="No data","x",$S$2-'Indicator Date'!T24)</f>
        <v>11</v>
      </c>
      <c r="T23" s="356">
        <f>IF('Indicator Date'!U24="No data","x",$T$2-'Indicator Date'!U24)</f>
        <v>11</v>
      </c>
      <c r="U23" s="356">
        <f>IF('Indicator Date'!V24="No data","x",$U$2-'Indicator Date'!V24)</f>
        <v>0</v>
      </c>
      <c r="V23" s="356">
        <f>IF('Indicator Date'!W24="No data","x",$V$2-'Indicator Date'!W24)</f>
        <v>0</v>
      </c>
      <c r="W23" s="356">
        <f>IF('Indicator Date'!X24="No data","x",$W$2-'Indicator Date'!X24)</f>
        <v>0</v>
      </c>
      <c r="X23" s="356">
        <f>IF('Indicator Date'!Y24="No data","x",$X$2-'Indicator Date'!Y24)</f>
        <v>0</v>
      </c>
      <c r="Y23" s="356">
        <f>IF('Indicator Date'!Z24="No data","x",$Y$2-'Indicator Date'!Z24)</f>
        <v>1</v>
      </c>
      <c r="Z23" s="356">
        <f>IF('Indicator Date'!AA24="No data","x",$Z$2-'Indicator Date'!AA24)</f>
        <v>0</v>
      </c>
      <c r="AA23" s="356">
        <f>IF('Indicator Date'!AB24="No data","x",$AA$2-'Indicator Date'!AB24)</f>
        <v>0</v>
      </c>
      <c r="AB23" s="356">
        <f>IF('Indicator Date'!AC24="No data","x",$AB$2-'Indicator Date'!AC24)</f>
        <v>0</v>
      </c>
      <c r="AC23" s="356">
        <f>IF('Indicator Date'!AD24="No data","x",$AC$2-'Indicator Date'!AD24)</f>
        <v>0</v>
      </c>
      <c r="AD23" s="356">
        <f>IF('Indicator Date'!AE24="No data","x",$AD$2-'Indicator Date'!AE24)</f>
        <v>0</v>
      </c>
      <c r="AE23" s="356" t="str">
        <f>IF('Indicator Date'!AF24="No data","x",$AE$2-'Indicator Date'!AF24)</f>
        <v>x</v>
      </c>
      <c r="AF23" s="356">
        <f>IF('Indicator Date'!AG24="No data","x",$AF$2-'Indicator Date'!AG24)</f>
        <v>0</v>
      </c>
      <c r="AG23" s="356">
        <f>IF('Indicator Date'!AH24="No data","x",$AG$2-'Indicator Date'!AH24)</f>
        <v>0</v>
      </c>
      <c r="AH23" s="356">
        <f>IF('Indicator Date'!AI24="No data","x",$AH$2-'Indicator Date'!AI24)</f>
        <v>0</v>
      </c>
      <c r="AI23" s="356">
        <f>IF('Indicator Date'!AJ24="No data","x",$AI$2-'Indicator Date'!AJ24)</f>
        <v>0</v>
      </c>
      <c r="AJ23" s="356">
        <f>IF('Indicator Date'!AK24="No data","x",$AJ$2-'Indicator Date'!AK24)</f>
        <v>0</v>
      </c>
      <c r="AK23" s="356" t="str">
        <f>IF('Indicator Date'!AL24="No data","x",$AK$2-'Indicator Date'!AL24)</f>
        <v>x</v>
      </c>
      <c r="AL23" s="356">
        <f>IF('Indicator Date'!AM24="No data","x",$AL$2-'Indicator Date'!AM24)</f>
        <v>0</v>
      </c>
      <c r="AM23" s="356">
        <f>IF('Indicator Date'!AN24="No data","x",$AM$2-'Indicator Date'!AN24)</f>
        <v>0</v>
      </c>
      <c r="AN23" s="356">
        <f>IF('Indicator Date'!AO24="No data","x",$AN$2-'Indicator Date'!AO24)</f>
        <v>0</v>
      </c>
      <c r="AO23" s="356">
        <f>IF('Indicator Date'!AP24="No data","x",$AO$2-'Indicator Date'!AP24)</f>
        <v>0</v>
      </c>
      <c r="AP23" s="356">
        <f>IF('Indicator Date'!AQ24="No data","x",$AP$2-'Indicator Date'!AQ24)</f>
        <v>0</v>
      </c>
      <c r="AQ23" s="356">
        <f>IF('Indicator Date'!AR24="No data","x",$AQ$2-'Indicator Date'!AR24)</f>
        <v>0</v>
      </c>
      <c r="AR23" s="356">
        <f>IF('Indicator Date'!AS24="No data","x",$AR$2-'Indicator Date'!AS24)</f>
        <v>0</v>
      </c>
      <c r="AS23" s="356">
        <f>IF('Indicator Date'!AT24="No data","x",$AS$2-'Indicator Date'!AT24)</f>
        <v>1</v>
      </c>
      <c r="AT23" s="356">
        <f>IF('Indicator Date'!AU24="No data","x",$AT$2-'Indicator Date'!AU24)</f>
        <v>0</v>
      </c>
      <c r="AU23" s="356">
        <f>IF('Indicator Date'!AV24="No data","x",$AU$2-'Indicator Date'!AV24)</f>
        <v>0</v>
      </c>
      <c r="AV23" s="356">
        <f>IF('Indicator Date'!AW24="No data","x",$AV$2-'Indicator Date'!AW24)</f>
        <v>0</v>
      </c>
      <c r="AW23" s="356">
        <f>IF('Indicator Date'!AX24="No data","x",$AW$2-'Indicator Date'!AX24)</f>
        <v>0</v>
      </c>
      <c r="AX23" s="356">
        <f>IF('Indicator Date'!AY24="No data","x",$AX$2-'Indicator Date'!AY24)</f>
        <v>1</v>
      </c>
      <c r="AY23" s="356">
        <f>IF('Indicator Date'!AZ24="No data","x",$AY$2-'Indicator Date'!AZ24)</f>
        <v>1</v>
      </c>
      <c r="AZ23" s="356">
        <f>IF('Indicator Date'!BA24="No data","x",$AZ$2-'Indicator Date'!BA24)</f>
        <v>1</v>
      </c>
      <c r="BA23" s="356">
        <f>IF('Indicator Date'!BB24="No data","x",$BA$2-'Indicator Date'!BB24)</f>
        <v>1</v>
      </c>
      <c r="BB23" s="356">
        <f>IF('Indicator Date'!BC24="No data","x",$BB$2-'Indicator Date'!BC24)</f>
        <v>2</v>
      </c>
      <c r="BC23" s="356">
        <f>IF('Indicator Date'!BD24="No data","x",$BC$2-'Indicator Date'!BD24)</f>
        <v>0</v>
      </c>
      <c r="BD23" s="356">
        <f>IF('Indicator Date'!BE24="No data","x",$BD$2-'Indicator Date'!BE24)</f>
        <v>2</v>
      </c>
      <c r="BE23" s="356">
        <f>IF('Indicator Date'!BF24="No data","x",$BE$2-'Indicator Date'!BF24)</f>
        <v>0</v>
      </c>
      <c r="BF23" s="356">
        <f>IF('Indicator Date'!BG24="No data","x",$BF$2-'Indicator Date'!BG24)</f>
        <v>0</v>
      </c>
      <c r="BG23" s="356">
        <f>IF('Indicator Date'!BH24="No data","x",$BG$2-'Indicator Date'!BH24)</f>
        <v>0</v>
      </c>
      <c r="BH23" s="334">
        <f t="shared" si="0"/>
        <v>35</v>
      </c>
      <c r="BI23" s="336">
        <f t="shared" si="1"/>
        <v>0.625</v>
      </c>
      <c r="BJ23" s="334">
        <f t="shared" si="2"/>
        <v>13</v>
      </c>
      <c r="BK23" s="336">
        <f t="shared" si="3"/>
        <v>2.0577597041442912</v>
      </c>
      <c r="BL23" s="335">
        <f t="shared" si="4"/>
        <v>0</v>
      </c>
    </row>
    <row r="24" spans="1:64" ht="15.75" customHeight="1">
      <c r="A24" s="334" t="s">
        <v>121</v>
      </c>
      <c r="B24" s="356">
        <f>IF('Indicator Date'!C25="No data","x",$B$2-'Indicator Date'!C25)</f>
        <v>0</v>
      </c>
      <c r="C24" s="356">
        <f>IF('Indicator Date'!D25="No data","x",$C$2-'Indicator Date'!D25)</f>
        <v>0</v>
      </c>
      <c r="D24" s="356">
        <f>IF('Indicator Date'!E25="No data","x",$C$2-'Indicator Date'!E25)</f>
        <v>0</v>
      </c>
      <c r="E24" s="356">
        <f>IF('Indicator Date'!F25="No data","x",$E$2-'Indicator Date'!F25)</f>
        <v>0</v>
      </c>
      <c r="F24" s="356">
        <f>IF('Indicator Date'!G25="No data","x",$F$2-'Indicator Date'!G25)</f>
        <v>0</v>
      </c>
      <c r="G24" s="356">
        <f>IF('Indicator Date'!H25="No data","x",$G$2-'Indicator Date'!H25)</f>
        <v>0</v>
      </c>
      <c r="H24" s="369">
        <f>IF('Indicator Date'!I25="No data","x",$H$2-'Indicator Date'!I25)</f>
        <v>0</v>
      </c>
      <c r="I24" s="356">
        <f>IF('Indicator Date'!J25="No data","x",$I$2-'Indicator Date'!J25)</f>
        <v>0</v>
      </c>
      <c r="J24" s="356">
        <f>IF('Indicator Date'!K25="No data","x",$J$2-'Indicator Date'!K25)</f>
        <v>0</v>
      </c>
      <c r="K24" s="369">
        <f>IF('Indicator Date'!L25="No data","x",$K$2-'Indicator Date'!L25)</f>
        <v>0</v>
      </c>
      <c r="L24" s="356">
        <f>IF('Indicator Date'!M25="No data","x",$L$2-'Indicator Date'!M25)</f>
        <v>0</v>
      </c>
      <c r="M24" s="356">
        <f>IF('Indicator Date'!N25="No data","x",$M$2-'Indicator Date'!N25)</f>
        <v>0</v>
      </c>
      <c r="N24" s="356">
        <f>IF('Indicator Date'!O25="No data","x",$N$2-'Indicator Date'!O25)</f>
        <v>0</v>
      </c>
      <c r="O24" s="356">
        <f>IF('Indicator Date'!P25="No data","x",$O$2-'Indicator Date'!P25)</f>
        <v>1</v>
      </c>
      <c r="P24" s="356">
        <f>IF('Indicator Date'!Q25="No data","x",$P$2-'Indicator Date'!Q25)</f>
        <v>0</v>
      </c>
      <c r="Q24" s="356">
        <f>IF('Indicator Date'!R25="No data","x",$Q$2-'Indicator Date'!R25)</f>
        <v>1</v>
      </c>
      <c r="R24" s="356">
        <f>IF('Indicator Date'!S25="No data","x",$R$2-'Indicator Date'!S25)</f>
        <v>1</v>
      </c>
      <c r="S24" s="356">
        <f>IF('Indicator Date'!T25="No data","x",$S$2-'Indicator Date'!T25)</f>
        <v>11</v>
      </c>
      <c r="T24" s="356">
        <f>IF('Indicator Date'!U25="No data","x",$T$2-'Indicator Date'!U25)</f>
        <v>11</v>
      </c>
      <c r="U24" s="356">
        <f>IF('Indicator Date'!V25="No data","x",$U$2-'Indicator Date'!V25)</f>
        <v>0</v>
      </c>
      <c r="V24" s="356">
        <f>IF('Indicator Date'!W25="No data","x",$V$2-'Indicator Date'!W25)</f>
        <v>0</v>
      </c>
      <c r="W24" s="356">
        <f>IF('Indicator Date'!X25="No data","x",$W$2-'Indicator Date'!X25)</f>
        <v>0</v>
      </c>
      <c r="X24" s="356">
        <f>IF('Indicator Date'!Y25="No data","x",$X$2-'Indicator Date'!Y25)</f>
        <v>0</v>
      </c>
      <c r="Y24" s="356">
        <f>IF('Indicator Date'!Z25="No data","x",$Y$2-'Indicator Date'!Z25)</f>
        <v>1</v>
      </c>
      <c r="Z24" s="356">
        <f>IF('Indicator Date'!AA25="No data","x",$Z$2-'Indicator Date'!AA25)</f>
        <v>0</v>
      </c>
      <c r="AA24" s="356">
        <f>IF('Indicator Date'!AB25="No data","x",$AA$2-'Indicator Date'!AB25)</f>
        <v>0</v>
      </c>
      <c r="AB24" s="356">
        <f>IF('Indicator Date'!AC25="No data","x",$AB$2-'Indicator Date'!AC25)</f>
        <v>0</v>
      </c>
      <c r="AC24" s="356">
        <f>IF('Indicator Date'!AD25="No data","x",$AC$2-'Indicator Date'!AD25)</f>
        <v>0</v>
      </c>
      <c r="AD24" s="356">
        <f>IF('Indicator Date'!AE25="No data","x",$AD$2-'Indicator Date'!AE25)</f>
        <v>0</v>
      </c>
      <c r="AE24" s="356" t="str">
        <f>IF('Indicator Date'!AF25="No data","x",$AE$2-'Indicator Date'!AF25)</f>
        <v>x</v>
      </c>
      <c r="AF24" s="356">
        <f>IF('Indicator Date'!AG25="No data","x",$AF$2-'Indicator Date'!AG25)</f>
        <v>0</v>
      </c>
      <c r="AG24" s="356">
        <f>IF('Indicator Date'!AH25="No data","x",$AG$2-'Indicator Date'!AH25)</f>
        <v>0</v>
      </c>
      <c r="AH24" s="356">
        <f>IF('Indicator Date'!AI25="No data","x",$AH$2-'Indicator Date'!AI25)</f>
        <v>0</v>
      </c>
      <c r="AI24" s="356">
        <f>IF('Indicator Date'!AJ25="No data","x",$AI$2-'Indicator Date'!AJ25)</f>
        <v>0</v>
      </c>
      <c r="AJ24" s="356">
        <f>IF('Indicator Date'!AK25="No data","x",$AJ$2-'Indicator Date'!AK25)</f>
        <v>0</v>
      </c>
      <c r="AK24" s="356" t="str">
        <f>IF('Indicator Date'!AL25="No data","x",$AK$2-'Indicator Date'!AL25)</f>
        <v>x</v>
      </c>
      <c r="AL24" s="356">
        <f>IF('Indicator Date'!AM25="No data","x",$AL$2-'Indicator Date'!AM25)</f>
        <v>0</v>
      </c>
      <c r="AM24" s="356">
        <f>IF('Indicator Date'!AN25="No data","x",$AM$2-'Indicator Date'!AN25)</f>
        <v>0</v>
      </c>
      <c r="AN24" s="356">
        <f>IF('Indicator Date'!AO25="No data","x",$AN$2-'Indicator Date'!AO25)</f>
        <v>0</v>
      </c>
      <c r="AO24" s="356">
        <f>IF('Indicator Date'!AP25="No data","x",$AO$2-'Indicator Date'!AP25)</f>
        <v>0</v>
      </c>
      <c r="AP24" s="356">
        <f>IF('Indicator Date'!AQ25="No data","x",$AP$2-'Indicator Date'!AQ25)</f>
        <v>0</v>
      </c>
      <c r="AQ24" s="356">
        <f>IF('Indicator Date'!AR25="No data","x",$AQ$2-'Indicator Date'!AR25)</f>
        <v>0</v>
      </c>
      <c r="AR24" s="356">
        <f>IF('Indicator Date'!AS25="No data","x",$AR$2-'Indicator Date'!AS25)</f>
        <v>0</v>
      </c>
      <c r="AS24" s="356">
        <f>IF('Indicator Date'!AT25="No data","x",$AS$2-'Indicator Date'!AT25)</f>
        <v>1</v>
      </c>
      <c r="AT24" s="356">
        <f>IF('Indicator Date'!AU25="No data","x",$AT$2-'Indicator Date'!AU25)</f>
        <v>0</v>
      </c>
      <c r="AU24" s="356">
        <f>IF('Indicator Date'!AV25="No data","x",$AU$2-'Indicator Date'!AV25)</f>
        <v>0</v>
      </c>
      <c r="AV24" s="356">
        <f>IF('Indicator Date'!AW25="No data","x",$AV$2-'Indicator Date'!AW25)</f>
        <v>0</v>
      </c>
      <c r="AW24" s="356">
        <f>IF('Indicator Date'!AX25="No data","x",$AW$2-'Indicator Date'!AX25)</f>
        <v>0</v>
      </c>
      <c r="AX24" s="356">
        <f>IF('Indicator Date'!AY25="No data","x",$AX$2-'Indicator Date'!AY25)</f>
        <v>1</v>
      </c>
      <c r="AY24" s="356">
        <f>IF('Indicator Date'!AZ25="No data","x",$AY$2-'Indicator Date'!AZ25)</f>
        <v>1</v>
      </c>
      <c r="AZ24" s="356">
        <f>IF('Indicator Date'!BA25="No data","x",$AZ$2-'Indicator Date'!BA25)</f>
        <v>1</v>
      </c>
      <c r="BA24" s="356">
        <f>IF('Indicator Date'!BB25="No data","x",$BA$2-'Indicator Date'!BB25)</f>
        <v>1</v>
      </c>
      <c r="BB24" s="356">
        <f>IF('Indicator Date'!BC25="No data","x",$BB$2-'Indicator Date'!BC25)</f>
        <v>2</v>
      </c>
      <c r="BC24" s="356">
        <f>IF('Indicator Date'!BD25="No data","x",$BC$2-'Indicator Date'!BD25)</f>
        <v>0</v>
      </c>
      <c r="BD24" s="356">
        <f>IF('Indicator Date'!BE25="No data","x",$BD$2-'Indicator Date'!BE25)</f>
        <v>2</v>
      </c>
      <c r="BE24" s="356">
        <f>IF('Indicator Date'!BF25="No data","x",$BE$2-'Indicator Date'!BF25)</f>
        <v>0</v>
      </c>
      <c r="BF24" s="356">
        <f>IF('Indicator Date'!BG25="No data","x",$BF$2-'Indicator Date'!BG25)</f>
        <v>0</v>
      </c>
      <c r="BG24" s="356">
        <f>IF('Indicator Date'!BH25="No data","x",$BG$2-'Indicator Date'!BH25)</f>
        <v>0</v>
      </c>
      <c r="BH24" s="334">
        <f t="shared" si="0"/>
        <v>35</v>
      </c>
      <c r="BI24" s="336">
        <f t="shared" si="1"/>
        <v>0.625</v>
      </c>
      <c r="BJ24" s="334">
        <f t="shared" si="2"/>
        <v>13</v>
      </c>
      <c r="BK24" s="336">
        <f t="shared" si="3"/>
        <v>2.0577597041442912</v>
      </c>
      <c r="BL24" s="335">
        <f t="shared" si="4"/>
        <v>0</v>
      </c>
    </row>
    <row r="25" spans="1:64" ht="15.75" customHeight="1">
      <c r="A25" s="334" t="s">
        <v>129</v>
      </c>
      <c r="B25" s="356">
        <f>IF('Indicator Date'!C26="No data","x",$B$2-'Indicator Date'!C26)</f>
        <v>0</v>
      </c>
      <c r="C25" s="356">
        <f>IF('Indicator Date'!D26="No data","x",$C$2-'Indicator Date'!D26)</f>
        <v>0</v>
      </c>
      <c r="D25" s="356">
        <f>IF('Indicator Date'!E26="No data","x",$C$2-'Indicator Date'!E26)</f>
        <v>0</v>
      </c>
      <c r="E25" s="356">
        <f>IF('Indicator Date'!F26="No data","x",$E$2-'Indicator Date'!F26)</f>
        <v>0</v>
      </c>
      <c r="F25" s="356">
        <f>IF('Indicator Date'!G26="No data","x",$F$2-'Indicator Date'!G26)</f>
        <v>0</v>
      </c>
      <c r="G25" s="356">
        <f>IF('Indicator Date'!H26="No data","x",$G$2-'Indicator Date'!H26)</f>
        <v>0</v>
      </c>
      <c r="H25" s="369">
        <f>IF('Indicator Date'!I26="No data","x",$H$2-'Indicator Date'!I26)</f>
        <v>0</v>
      </c>
      <c r="I25" s="356">
        <f>IF('Indicator Date'!J26="No data","x",$I$2-'Indicator Date'!J26)</f>
        <v>0</v>
      </c>
      <c r="J25" s="356">
        <f>IF('Indicator Date'!K26="No data","x",$J$2-'Indicator Date'!K26)</f>
        <v>0</v>
      </c>
      <c r="K25" s="369">
        <f>IF('Indicator Date'!L26="No data","x",$K$2-'Indicator Date'!L26)</f>
        <v>0</v>
      </c>
      <c r="L25" s="356">
        <f>IF('Indicator Date'!M26="No data","x",$L$2-'Indicator Date'!M26)</f>
        <v>0</v>
      </c>
      <c r="M25" s="356">
        <f>IF('Indicator Date'!N26="No data","x",$M$2-'Indicator Date'!N26)</f>
        <v>0</v>
      </c>
      <c r="N25" s="356">
        <f>IF('Indicator Date'!O26="No data","x",$N$2-'Indicator Date'!O26)</f>
        <v>0</v>
      </c>
      <c r="O25" s="356">
        <f>IF('Indicator Date'!P26="No data","x",$O$2-'Indicator Date'!P26)</f>
        <v>1</v>
      </c>
      <c r="P25" s="356">
        <f>IF('Indicator Date'!Q26="No data","x",$P$2-'Indicator Date'!Q26)</f>
        <v>0</v>
      </c>
      <c r="Q25" s="356">
        <f>IF('Indicator Date'!R26="No data","x",$Q$2-'Indicator Date'!R26)</f>
        <v>1</v>
      </c>
      <c r="R25" s="356">
        <f>IF('Indicator Date'!S26="No data","x",$R$2-'Indicator Date'!S26)</f>
        <v>1</v>
      </c>
      <c r="S25" s="356">
        <f>IF('Indicator Date'!T26="No data","x",$S$2-'Indicator Date'!T26)</f>
        <v>11</v>
      </c>
      <c r="T25" s="356">
        <f>IF('Indicator Date'!U26="No data","x",$T$2-'Indicator Date'!U26)</f>
        <v>11</v>
      </c>
      <c r="U25" s="356">
        <f>IF('Indicator Date'!V26="No data","x",$U$2-'Indicator Date'!V26)</f>
        <v>0</v>
      </c>
      <c r="V25" s="356">
        <f>IF('Indicator Date'!W26="No data","x",$V$2-'Indicator Date'!W26)</f>
        <v>0</v>
      </c>
      <c r="W25" s="356">
        <f>IF('Indicator Date'!X26="No data","x",$W$2-'Indicator Date'!X26)</f>
        <v>0</v>
      </c>
      <c r="X25" s="356">
        <f>IF('Indicator Date'!Y26="No data","x",$X$2-'Indicator Date'!Y26)</f>
        <v>0</v>
      </c>
      <c r="Y25" s="356">
        <f>IF('Indicator Date'!Z26="No data","x",$Y$2-'Indicator Date'!Z26)</f>
        <v>1</v>
      </c>
      <c r="Z25" s="356">
        <f>IF('Indicator Date'!AA26="No data","x",$Z$2-'Indicator Date'!AA26)</f>
        <v>0</v>
      </c>
      <c r="AA25" s="356">
        <f>IF('Indicator Date'!AB26="No data","x",$AA$2-'Indicator Date'!AB26)</f>
        <v>0</v>
      </c>
      <c r="AB25" s="356">
        <f>IF('Indicator Date'!AC26="No data","x",$AB$2-'Indicator Date'!AC26)</f>
        <v>0</v>
      </c>
      <c r="AC25" s="356">
        <f>IF('Indicator Date'!AD26="No data","x",$AC$2-'Indicator Date'!AD26)</f>
        <v>0</v>
      </c>
      <c r="AD25" s="356">
        <f>IF('Indicator Date'!AE26="No data","x",$AD$2-'Indicator Date'!AE26)</f>
        <v>0</v>
      </c>
      <c r="AE25" s="356" t="str">
        <f>IF('Indicator Date'!AF26="No data","x",$AE$2-'Indicator Date'!AF26)</f>
        <v>x</v>
      </c>
      <c r="AF25" s="356">
        <f>IF('Indicator Date'!AG26="No data","x",$AF$2-'Indicator Date'!AG26)</f>
        <v>0</v>
      </c>
      <c r="AG25" s="356">
        <f>IF('Indicator Date'!AH26="No data","x",$AG$2-'Indicator Date'!AH26)</f>
        <v>0</v>
      </c>
      <c r="AH25" s="356">
        <f>IF('Indicator Date'!AI26="No data","x",$AH$2-'Indicator Date'!AI26)</f>
        <v>0</v>
      </c>
      <c r="AI25" s="356">
        <f>IF('Indicator Date'!AJ26="No data","x",$AI$2-'Indicator Date'!AJ26)</f>
        <v>0</v>
      </c>
      <c r="AJ25" s="356">
        <f>IF('Indicator Date'!AK26="No data","x",$AJ$2-'Indicator Date'!AK26)</f>
        <v>0</v>
      </c>
      <c r="AK25" s="356" t="str">
        <f>IF('Indicator Date'!AL26="No data","x",$AK$2-'Indicator Date'!AL26)</f>
        <v>x</v>
      </c>
      <c r="AL25" s="356">
        <f>IF('Indicator Date'!AM26="No data","x",$AL$2-'Indicator Date'!AM26)</f>
        <v>0</v>
      </c>
      <c r="AM25" s="356">
        <f>IF('Indicator Date'!AN26="No data","x",$AM$2-'Indicator Date'!AN26)</f>
        <v>0</v>
      </c>
      <c r="AN25" s="356">
        <f>IF('Indicator Date'!AO26="No data","x",$AN$2-'Indicator Date'!AO26)</f>
        <v>0</v>
      </c>
      <c r="AO25" s="356">
        <f>IF('Indicator Date'!AP26="No data","x",$AO$2-'Indicator Date'!AP26)</f>
        <v>0</v>
      </c>
      <c r="AP25" s="356">
        <f>IF('Indicator Date'!AQ26="No data","x",$AP$2-'Indicator Date'!AQ26)</f>
        <v>0</v>
      </c>
      <c r="AQ25" s="356">
        <f>IF('Indicator Date'!AR26="No data","x",$AQ$2-'Indicator Date'!AR26)</f>
        <v>0</v>
      </c>
      <c r="AR25" s="356">
        <f>IF('Indicator Date'!AS26="No data","x",$AR$2-'Indicator Date'!AS26)</f>
        <v>0</v>
      </c>
      <c r="AS25" s="356">
        <f>IF('Indicator Date'!AT26="No data","x",$AS$2-'Indicator Date'!AT26)</f>
        <v>1</v>
      </c>
      <c r="AT25" s="356">
        <f>IF('Indicator Date'!AU26="No data","x",$AT$2-'Indicator Date'!AU26)</f>
        <v>0</v>
      </c>
      <c r="AU25" s="356">
        <f>IF('Indicator Date'!AV26="No data","x",$AU$2-'Indicator Date'!AV26)</f>
        <v>0</v>
      </c>
      <c r="AV25" s="356">
        <f>IF('Indicator Date'!AW26="No data","x",$AV$2-'Indicator Date'!AW26)</f>
        <v>0</v>
      </c>
      <c r="AW25" s="356">
        <f>IF('Indicator Date'!AX26="No data","x",$AW$2-'Indicator Date'!AX26)</f>
        <v>0</v>
      </c>
      <c r="AX25" s="356">
        <f>IF('Indicator Date'!AY26="No data","x",$AX$2-'Indicator Date'!AY26)</f>
        <v>1</v>
      </c>
      <c r="AY25" s="356">
        <f>IF('Indicator Date'!AZ26="No data","x",$AY$2-'Indicator Date'!AZ26)</f>
        <v>1</v>
      </c>
      <c r="AZ25" s="356">
        <f>IF('Indicator Date'!BA26="No data","x",$AZ$2-'Indicator Date'!BA26)</f>
        <v>1</v>
      </c>
      <c r="BA25" s="356">
        <f>IF('Indicator Date'!BB26="No data","x",$BA$2-'Indicator Date'!BB26)</f>
        <v>1</v>
      </c>
      <c r="BB25" s="356">
        <f>IF('Indicator Date'!BC26="No data","x",$BB$2-'Indicator Date'!BC26)</f>
        <v>2</v>
      </c>
      <c r="BC25" s="356">
        <f>IF('Indicator Date'!BD26="No data","x",$BC$2-'Indicator Date'!BD26)</f>
        <v>0</v>
      </c>
      <c r="BD25" s="356">
        <f>IF('Indicator Date'!BE26="No data","x",$BD$2-'Indicator Date'!BE26)</f>
        <v>2</v>
      </c>
      <c r="BE25" s="356">
        <f>IF('Indicator Date'!BF26="No data","x",$BE$2-'Indicator Date'!BF26)</f>
        <v>0</v>
      </c>
      <c r="BF25" s="356">
        <f>IF('Indicator Date'!BG26="No data","x",$BF$2-'Indicator Date'!BG26)</f>
        <v>0</v>
      </c>
      <c r="BG25" s="356">
        <f>IF('Indicator Date'!BH26="No data","x",$BG$2-'Indicator Date'!BH26)</f>
        <v>0</v>
      </c>
      <c r="BH25" s="334">
        <f t="shared" si="0"/>
        <v>35</v>
      </c>
      <c r="BI25" s="336">
        <f t="shared" si="1"/>
        <v>0.625</v>
      </c>
      <c r="BJ25" s="334">
        <f t="shared" si="2"/>
        <v>13</v>
      </c>
      <c r="BK25" s="336">
        <f t="shared" si="3"/>
        <v>2.0577597041442912</v>
      </c>
      <c r="BL25" s="335">
        <f t="shared" si="4"/>
        <v>0</v>
      </c>
    </row>
    <row r="26" spans="1:64" ht="15.75" customHeight="1">
      <c r="A26" s="334" t="s">
        <v>131</v>
      </c>
      <c r="B26" s="356">
        <f>IF('Indicator Date'!C27="No data","x",$B$2-'Indicator Date'!C27)</f>
        <v>0</v>
      </c>
      <c r="C26" s="356">
        <f>IF('Indicator Date'!D27="No data","x",$C$2-'Indicator Date'!D27)</f>
        <v>0</v>
      </c>
      <c r="D26" s="356">
        <f>IF('Indicator Date'!E27="No data","x",$C$2-'Indicator Date'!E27)</f>
        <v>0</v>
      </c>
      <c r="E26" s="356">
        <f>IF('Indicator Date'!F27="No data","x",$E$2-'Indicator Date'!F27)</f>
        <v>0</v>
      </c>
      <c r="F26" s="356">
        <f>IF('Indicator Date'!G27="No data","x",$F$2-'Indicator Date'!G27)</f>
        <v>0</v>
      </c>
      <c r="G26" s="356">
        <f>IF('Indicator Date'!H27="No data","x",$G$2-'Indicator Date'!H27)</f>
        <v>0</v>
      </c>
      <c r="H26" s="369">
        <f>IF('Indicator Date'!I27="No data","x",$H$2-'Indicator Date'!I27)</f>
        <v>0</v>
      </c>
      <c r="I26" s="356">
        <f>IF('Indicator Date'!J27="No data","x",$I$2-'Indicator Date'!J27)</f>
        <v>0</v>
      </c>
      <c r="J26" s="356">
        <f>IF('Indicator Date'!K27="No data","x",$J$2-'Indicator Date'!K27)</f>
        <v>0</v>
      </c>
      <c r="K26" s="369">
        <f>IF('Indicator Date'!L27="No data","x",$K$2-'Indicator Date'!L27)</f>
        <v>0</v>
      </c>
      <c r="L26" s="356">
        <f>IF('Indicator Date'!M27="No data","x",$L$2-'Indicator Date'!M27)</f>
        <v>0</v>
      </c>
      <c r="M26" s="356">
        <f>IF('Indicator Date'!N27="No data","x",$M$2-'Indicator Date'!N27)</f>
        <v>0</v>
      </c>
      <c r="N26" s="356">
        <f>IF('Indicator Date'!O27="No data","x",$N$2-'Indicator Date'!O27)</f>
        <v>0</v>
      </c>
      <c r="O26" s="356">
        <f>IF('Indicator Date'!P27="No data","x",$O$2-'Indicator Date'!P27)</f>
        <v>1</v>
      </c>
      <c r="P26" s="356">
        <f>IF('Indicator Date'!Q27="No data","x",$P$2-'Indicator Date'!Q27)</f>
        <v>0</v>
      </c>
      <c r="Q26" s="356">
        <f>IF('Indicator Date'!R27="No data","x",$Q$2-'Indicator Date'!R27)</f>
        <v>1</v>
      </c>
      <c r="R26" s="356">
        <f>IF('Indicator Date'!S27="No data","x",$R$2-'Indicator Date'!S27)</f>
        <v>1</v>
      </c>
      <c r="S26" s="356">
        <f>IF('Indicator Date'!T27="No data","x",$S$2-'Indicator Date'!T27)</f>
        <v>11</v>
      </c>
      <c r="T26" s="356">
        <f>IF('Indicator Date'!U27="No data","x",$T$2-'Indicator Date'!U27)</f>
        <v>11</v>
      </c>
      <c r="U26" s="356">
        <f>IF('Indicator Date'!V27="No data","x",$U$2-'Indicator Date'!V27)</f>
        <v>0</v>
      </c>
      <c r="V26" s="356">
        <f>IF('Indicator Date'!W27="No data","x",$V$2-'Indicator Date'!W27)</f>
        <v>0</v>
      </c>
      <c r="W26" s="356">
        <f>IF('Indicator Date'!X27="No data","x",$W$2-'Indicator Date'!X27)</f>
        <v>0</v>
      </c>
      <c r="X26" s="356">
        <f>IF('Indicator Date'!Y27="No data","x",$X$2-'Indicator Date'!Y27)</f>
        <v>0</v>
      </c>
      <c r="Y26" s="356">
        <f>IF('Indicator Date'!Z27="No data","x",$Y$2-'Indicator Date'!Z27)</f>
        <v>1</v>
      </c>
      <c r="Z26" s="356">
        <f>IF('Indicator Date'!AA27="No data","x",$Z$2-'Indicator Date'!AA27)</f>
        <v>0</v>
      </c>
      <c r="AA26" s="356">
        <f>IF('Indicator Date'!AB27="No data","x",$AA$2-'Indicator Date'!AB27)</f>
        <v>0</v>
      </c>
      <c r="AB26" s="356">
        <f>IF('Indicator Date'!AC27="No data","x",$AB$2-'Indicator Date'!AC27)</f>
        <v>0</v>
      </c>
      <c r="AC26" s="356">
        <f>IF('Indicator Date'!AD27="No data","x",$AC$2-'Indicator Date'!AD27)</f>
        <v>0</v>
      </c>
      <c r="AD26" s="356">
        <f>IF('Indicator Date'!AE27="No data","x",$AD$2-'Indicator Date'!AE27)</f>
        <v>0</v>
      </c>
      <c r="AE26" s="356" t="str">
        <f>IF('Indicator Date'!AF27="No data","x",$AE$2-'Indicator Date'!AF27)</f>
        <v>x</v>
      </c>
      <c r="AF26" s="356">
        <f>IF('Indicator Date'!AG27="No data","x",$AF$2-'Indicator Date'!AG27)</f>
        <v>0</v>
      </c>
      <c r="AG26" s="356">
        <f>IF('Indicator Date'!AH27="No data","x",$AG$2-'Indicator Date'!AH27)</f>
        <v>0</v>
      </c>
      <c r="AH26" s="356">
        <f>IF('Indicator Date'!AI27="No data","x",$AH$2-'Indicator Date'!AI27)</f>
        <v>0</v>
      </c>
      <c r="AI26" s="356">
        <f>IF('Indicator Date'!AJ27="No data","x",$AI$2-'Indicator Date'!AJ27)</f>
        <v>0</v>
      </c>
      <c r="AJ26" s="356">
        <f>IF('Indicator Date'!AK27="No data","x",$AJ$2-'Indicator Date'!AK27)</f>
        <v>0</v>
      </c>
      <c r="AK26" s="356" t="str">
        <f>IF('Indicator Date'!AL27="No data","x",$AK$2-'Indicator Date'!AL27)</f>
        <v>x</v>
      </c>
      <c r="AL26" s="356">
        <f>IF('Indicator Date'!AM27="No data","x",$AL$2-'Indicator Date'!AM27)</f>
        <v>0</v>
      </c>
      <c r="AM26" s="356">
        <f>IF('Indicator Date'!AN27="No data","x",$AM$2-'Indicator Date'!AN27)</f>
        <v>0</v>
      </c>
      <c r="AN26" s="356">
        <f>IF('Indicator Date'!AO27="No data","x",$AN$2-'Indicator Date'!AO27)</f>
        <v>0</v>
      </c>
      <c r="AO26" s="356">
        <f>IF('Indicator Date'!AP27="No data","x",$AO$2-'Indicator Date'!AP27)</f>
        <v>0</v>
      </c>
      <c r="AP26" s="356">
        <f>IF('Indicator Date'!AQ27="No data","x",$AP$2-'Indicator Date'!AQ27)</f>
        <v>0</v>
      </c>
      <c r="AQ26" s="356">
        <f>IF('Indicator Date'!AR27="No data","x",$AQ$2-'Indicator Date'!AR27)</f>
        <v>0</v>
      </c>
      <c r="AR26" s="356">
        <f>IF('Indicator Date'!AS27="No data","x",$AR$2-'Indicator Date'!AS27)</f>
        <v>0</v>
      </c>
      <c r="AS26" s="356">
        <f>IF('Indicator Date'!AT27="No data","x",$AS$2-'Indicator Date'!AT27)</f>
        <v>1</v>
      </c>
      <c r="AT26" s="356">
        <f>IF('Indicator Date'!AU27="No data","x",$AT$2-'Indicator Date'!AU27)</f>
        <v>0</v>
      </c>
      <c r="AU26" s="356">
        <f>IF('Indicator Date'!AV27="No data","x",$AU$2-'Indicator Date'!AV27)</f>
        <v>0</v>
      </c>
      <c r="AV26" s="356">
        <f>IF('Indicator Date'!AW27="No data","x",$AV$2-'Indicator Date'!AW27)</f>
        <v>0</v>
      </c>
      <c r="AW26" s="356">
        <f>IF('Indicator Date'!AX27="No data","x",$AW$2-'Indicator Date'!AX27)</f>
        <v>0</v>
      </c>
      <c r="AX26" s="356">
        <f>IF('Indicator Date'!AY27="No data","x",$AX$2-'Indicator Date'!AY27)</f>
        <v>1</v>
      </c>
      <c r="AY26" s="356">
        <f>IF('Indicator Date'!AZ27="No data","x",$AY$2-'Indicator Date'!AZ27)</f>
        <v>1</v>
      </c>
      <c r="AZ26" s="356">
        <f>IF('Indicator Date'!BA27="No data","x",$AZ$2-'Indicator Date'!BA27)</f>
        <v>1</v>
      </c>
      <c r="BA26" s="356">
        <f>IF('Indicator Date'!BB27="No data","x",$BA$2-'Indicator Date'!BB27)</f>
        <v>1</v>
      </c>
      <c r="BB26" s="356">
        <f>IF('Indicator Date'!BC27="No data","x",$BB$2-'Indicator Date'!BC27)</f>
        <v>2</v>
      </c>
      <c r="BC26" s="356">
        <f>IF('Indicator Date'!BD27="No data","x",$BC$2-'Indicator Date'!BD27)</f>
        <v>0</v>
      </c>
      <c r="BD26" s="356">
        <f>IF('Indicator Date'!BE27="No data","x",$BD$2-'Indicator Date'!BE27)</f>
        <v>2</v>
      </c>
      <c r="BE26" s="356">
        <f>IF('Indicator Date'!BF27="No data","x",$BE$2-'Indicator Date'!BF27)</f>
        <v>0</v>
      </c>
      <c r="BF26" s="356">
        <f>IF('Indicator Date'!BG27="No data","x",$BF$2-'Indicator Date'!BG27)</f>
        <v>0</v>
      </c>
      <c r="BG26" s="356">
        <f>IF('Indicator Date'!BH27="No data","x",$BG$2-'Indicator Date'!BH27)</f>
        <v>0</v>
      </c>
      <c r="BH26" s="334">
        <f t="shared" si="0"/>
        <v>35</v>
      </c>
      <c r="BI26" s="336">
        <f t="shared" si="1"/>
        <v>0.625</v>
      </c>
      <c r="BJ26" s="334">
        <f t="shared" si="2"/>
        <v>13</v>
      </c>
      <c r="BK26" s="336">
        <f t="shared" si="3"/>
        <v>2.0577597041442912</v>
      </c>
      <c r="BL26" s="335">
        <f t="shared" si="4"/>
        <v>0</v>
      </c>
    </row>
    <row r="27" spans="1:64" ht="15.75" customHeight="1">
      <c r="A27" s="334" t="s">
        <v>135</v>
      </c>
      <c r="B27" s="356">
        <f>IF('Indicator Date'!C28="No data","x",$B$2-'Indicator Date'!C28)</f>
        <v>0</v>
      </c>
      <c r="C27" s="356">
        <f>IF('Indicator Date'!D28="No data","x",$C$2-'Indicator Date'!D28)</f>
        <v>0</v>
      </c>
      <c r="D27" s="356">
        <f>IF('Indicator Date'!E28="No data","x",$C$2-'Indicator Date'!E28)</f>
        <v>0</v>
      </c>
      <c r="E27" s="356">
        <f>IF('Indicator Date'!F28="No data","x",$E$2-'Indicator Date'!F28)</f>
        <v>0</v>
      </c>
      <c r="F27" s="356">
        <f>IF('Indicator Date'!G28="No data","x",$F$2-'Indicator Date'!G28)</f>
        <v>0</v>
      </c>
      <c r="G27" s="356">
        <f>IF('Indicator Date'!H28="No data","x",$G$2-'Indicator Date'!H28)</f>
        <v>0</v>
      </c>
      <c r="H27" s="369">
        <f>IF('Indicator Date'!I28="No data","x",$H$2-'Indicator Date'!I28)</f>
        <v>0</v>
      </c>
      <c r="I27" s="356">
        <f>IF('Indicator Date'!J28="No data","x",$I$2-'Indicator Date'!J28)</f>
        <v>0</v>
      </c>
      <c r="J27" s="356">
        <f>IF('Indicator Date'!K28="No data","x",$J$2-'Indicator Date'!K28)</f>
        <v>0</v>
      </c>
      <c r="K27" s="369">
        <f>IF('Indicator Date'!L28="No data","x",$K$2-'Indicator Date'!L28)</f>
        <v>0</v>
      </c>
      <c r="L27" s="356">
        <f>IF('Indicator Date'!M28="No data","x",$L$2-'Indicator Date'!M28)</f>
        <v>0</v>
      </c>
      <c r="M27" s="356">
        <f>IF('Indicator Date'!N28="No data","x",$M$2-'Indicator Date'!N28)</f>
        <v>0</v>
      </c>
      <c r="N27" s="356">
        <f>IF('Indicator Date'!O28="No data","x",$N$2-'Indicator Date'!O28)</f>
        <v>0</v>
      </c>
      <c r="O27" s="356">
        <f>IF('Indicator Date'!P28="No data","x",$O$2-'Indicator Date'!P28)</f>
        <v>1</v>
      </c>
      <c r="P27" s="356">
        <f>IF('Indicator Date'!Q28="No data","x",$P$2-'Indicator Date'!Q28)</f>
        <v>0</v>
      </c>
      <c r="Q27" s="356">
        <f>IF('Indicator Date'!R28="No data","x",$Q$2-'Indicator Date'!R28)</f>
        <v>1</v>
      </c>
      <c r="R27" s="356">
        <f>IF('Indicator Date'!S28="No data","x",$R$2-'Indicator Date'!S28)</f>
        <v>1</v>
      </c>
      <c r="S27" s="356">
        <f>IF('Indicator Date'!T28="No data","x",$S$2-'Indicator Date'!T28)</f>
        <v>11</v>
      </c>
      <c r="T27" s="356">
        <f>IF('Indicator Date'!U28="No data","x",$T$2-'Indicator Date'!U28)</f>
        <v>11</v>
      </c>
      <c r="U27" s="356">
        <f>IF('Indicator Date'!V28="No data","x",$U$2-'Indicator Date'!V28)</f>
        <v>0</v>
      </c>
      <c r="V27" s="356">
        <f>IF('Indicator Date'!W28="No data","x",$V$2-'Indicator Date'!W28)</f>
        <v>0</v>
      </c>
      <c r="W27" s="356">
        <f>IF('Indicator Date'!X28="No data","x",$W$2-'Indicator Date'!X28)</f>
        <v>0</v>
      </c>
      <c r="X27" s="356">
        <f>IF('Indicator Date'!Y28="No data","x",$X$2-'Indicator Date'!Y28)</f>
        <v>0</v>
      </c>
      <c r="Y27" s="356">
        <f>IF('Indicator Date'!Z28="No data","x",$Y$2-'Indicator Date'!Z28)</f>
        <v>1</v>
      </c>
      <c r="Z27" s="356">
        <f>IF('Indicator Date'!AA28="No data","x",$Z$2-'Indicator Date'!AA28)</f>
        <v>0</v>
      </c>
      <c r="AA27" s="356">
        <f>IF('Indicator Date'!AB28="No data","x",$AA$2-'Indicator Date'!AB28)</f>
        <v>0</v>
      </c>
      <c r="AB27" s="356">
        <f>IF('Indicator Date'!AC28="No data","x",$AB$2-'Indicator Date'!AC28)</f>
        <v>0</v>
      </c>
      <c r="AC27" s="356">
        <f>IF('Indicator Date'!AD28="No data","x",$AC$2-'Indicator Date'!AD28)</f>
        <v>0</v>
      </c>
      <c r="AD27" s="356">
        <f>IF('Indicator Date'!AE28="No data","x",$AD$2-'Indicator Date'!AE28)</f>
        <v>0</v>
      </c>
      <c r="AE27" s="356" t="str">
        <f>IF('Indicator Date'!AF28="No data","x",$AE$2-'Indicator Date'!AF28)</f>
        <v>x</v>
      </c>
      <c r="AF27" s="356">
        <f>IF('Indicator Date'!AG28="No data","x",$AF$2-'Indicator Date'!AG28)</f>
        <v>0</v>
      </c>
      <c r="AG27" s="356">
        <f>IF('Indicator Date'!AH28="No data","x",$AG$2-'Indicator Date'!AH28)</f>
        <v>0</v>
      </c>
      <c r="AH27" s="356">
        <f>IF('Indicator Date'!AI28="No data","x",$AH$2-'Indicator Date'!AI28)</f>
        <v>0</v>
      </c>
      <c r="AI27" s="356">
        <f>IF('Indicator Date'!AJ28="No data","x",$AI$2-'Indicator Date'!AJ28)</f>
        <v>0</v>
      </c>
      <c r="AJ27" s="356">
        <f>IF('Indicator Date'!AK28="No data","x",$AJ$2-'Indicator Date'!AK28)</f>
        <v>0</v>
      </c>
      <c r="AK27" s="356" t="str">
        <f>IF('Indicator Date'!AL28="No data","x",$AK$2-'Indicator Date'!AL28)</f>
        <v>x</v>
      </c>
      <c r="AL27" s="356">
        <f>IF('Indicator Date'!AM28="No data","x",$AL$2-'Indicator Date'!AM28)</f>
        <v>0</v>
      </c>
      <c r="AM27" s="356">
        <f>IF('Indicator Date'!AN28="No data","x",$AM$2-'Indicator Date'!AN28)</f>
        <v>0</v>
      </c>
      <c r="AN27" s="356">
        <f>IF('Indicator Date'!AO28="No data","x",$AN$2-'Indicator Date'!AO28)</f>
        <v>0</v>
      </c>
      <c r="AO27" s="356">
        <f>IF('Indicator Date'!AP28="No data","x",$AO$2-'Indicator Date'!AP28)</f>
        <v>0</v>
      </c>
      <c r="AP27" s="356">
        <f>IF('Indicator Date'!AQ28="No data","x",$AP$2-'Indicator Date'!AQ28)</f>
        <v>0</v>
      </c>
      <c r="AQ27" s="356">
        <f>IF('Indicator Date'!AR28="No data","x",$AQ$2-'Indicator Date'!AR28)</f>
        <v>0</v>
      </c>
      <c r="AR27" s="356">
        <f>IF('Indicator Date'!AS28="No data","x",$AR$2-'Indicator Date'!AS28)</f>
        <v>0</v>
      </c>
      <c r="AS27" s="356">
        <f>IF('Indicator Date'!AT28="No data","x",$AS$2-'Indicator Date'!AT28)</f>
        <v>1</v>
      </c>
      <c r="AT27" s="356">
        <f>IF('Indicator Date'!AU28="No data","x",$AT$2-'Indicator Date'!AU28)</f>
        <v>0</v>
      </c>
      <c r="AU27" s="356">
        <f>IF('Indicator Date'!AV28="No data","x",$AU$2-'Indicator Date'!AV28)</f>
        <v>0</v>
      </c>
      <c r="AV27" s="356">
        <f>IF('Indicator Date'!AW28="No data","x",$AV$2-'Indicator Date'!AW28)</f>
        <v>0</v>
      </c>
      <c r="AW27" s="356">
        <f>IF('Indicator Date'!AX28="No data","x",$AW$2-'Indicator Date'!AX28)</f>
        <v>0</v>
      </c>
      <c r="AX27" s="356">
        <f>IF('Indicator Date'!AY28="No data","x",$AX$2-'Indicator Date'!AY28)</f>
        <v>1</v>
      </c>
      <c r="AY27" s="356">
        <f>IF('Indicator Date'!AZ28="No data","x",$AY$2-'Indicator Date'!AZ28)</f>
        <v>1</v>
      </c>
      <c r="AZ27" s="356">
        <f>IF('Indicator Date'!BA28="No data","x",$AZ$2-'Indicator Date'!BA28)</f>
        <v>1</v>
      </c>
      <c r="BA27" s="356">
        <f>IF('Indicator Date'!BB28="No data","x",$BA$2-'Indicator Date'!BB28)</f>
        <v>1</v>
      </c>
      <c r="BB27" s="356">
        <f>IF('Indicator Date'!BC28="No data","x",$BB$2-'Indicator Date'!BC28)</f>
        <v>2</v>
      </c>
      <c r="BC27" s="356">
        <f>IF('Indicator Date'!BD28="No data","x",$BC$2-'Indicator Date'!BD28)</f>
        <v>0</v>
      </c>
      <c r="BD27" s="356">
        <f>IF('Indicator Date'!BE28="No data","x",$BD$2-'Indicator Date'!BE28)</f>
        <v>2</v>
      </c>
      <c r="BE27" s="356">
        <f>IF('Indicator Date'!BF28="No data","x",$BE$2-'Indicator Date'!BF28)</f>
        <v>0</v>
      </c>
      <c r="BF27" s="356">
        <f>IF('Indicator Date'!BG28="No data","x",$BF$2-'Indicator Date'!BG28)</f>
        <v>0</v>
      </c>
      <c r="BG27" s="356">
        <f>IF('Indicator Date'!BH28="No data","x",$BG$2-'Indicator Date'!BH28)</f>
        <v>0</v>
      </c>
      <c r="BH27" s="334">
        <f t="shared" si="0"/>
        <v>35</v>
      </c>
      <c r="BI27" s="336">
        <f t="shared" si="1"/>
        <v>0.625</v>
      </c>
      <c r="BJ27" s="334">
        <f t="shared" si="2"/>
        <v>13</v>
      </c>
      <c r="BK27" s="336">
        <f t="shared" si="3"/>
        <v>2.0577597041442912</v>
      </c>
      <c r="BL27" s="335">
        <f t="shared" si="4"/>
        <v>0</v>
      </c>
    </row>
    <row r="28" spans="1:64" ht="15.75" customHeight="1">
      <c r="A28" s="370" t="s">
        <v>133</v>
      </c>
      <c r="B28" s="356">
        <f>IF('Indicator Date'!C29="No data","x",$B$2-'Indicator Date'!C29)</f>
        <v>0</v>
      </c>
      <c r="C28" s="356">
        <f>IF('Indicator Date'!D29="No data","x",$C$2-'Indicator Date'!D29)</f>
        <v>0</v>
      </c>
      <c r="D28" s="356">
        <f>IF('Indicator Date'!E29="No data","x",$C$2-'Indicator Date'!E29)</f>
        <v>0</v>
      </c>
      <c r="E28" s="356">
        <f>IF('Indicator Date'!F29="No data","x",$E$2-'Indicator Date'!F29)</f>
        <v>0</v>
      </c>
      <c r="F28" s="356">
        <f>IF('Indicator Date'!G29="No data","x",$F$2-'Indicator Date'!G29)</f>
        <v>0</v>
      </c>
      <c r="G28" s="356">
        <f>IF('Indicator Date'!H29="No data","x",$G$2-'Indicator Date'!H29)</f>
        <v>0</v>
      </c>
      <c r="H28" s="369">
        <f>IF('Indicator Date'!I29="No data","x",$H$2-'Indicator Date'!I29)</f>
        <v>0</v>
      </c>
      <c r="I28" s="356">
        <f>IF('Indicator Date'!J29="No data","x",$I$2-'Indicator Date'!J29)</f>
        <v>0</v>
      </c>
      <c r="J28" s="356">
        <f>IF('Indicator Date'!K29="No data","x",$J$2-'Indicator Date'!K29)</f>
        <v>0</v>
      </c>
      <c r="K28" s="369">
        <f>IF('Indicator Date'!L29="No data","x",$K$2-'Indicator Date'!L29)</f>
        <v>0</v>
      </c>
      <c r="L28" s="356">
        <f>IF('Indicator Date'!M29="No data","x",$L$2-'Indicator Date'!M29)</f>
        <v>0</v>
      </c>
      <c r="M28" s="356">
        <f>IF('Indicator Date'!N29="No data","x",$M$2-'Indicator Date'!N29)</f>
        <v>0</v>
      </c>
      <c r="N28" s="356">
        <f>IF('Indicator Date'!O29="No data","x",$N$2-'Indicator Date'!O29)</f>
        <v>0</v>
      </c>
      <c r="O28" s="356">
        <f>IF('Indicator Date'!P29="No data","x",$O$2-'Indicator Date'!P29)</f>
        <v>1</v>
      </c>
      <c r="P28" s="356">
        <f>IF('Indicator Date'!Q29="No data","x",$P$2-'Indicator Date'!Q29)</f>
        <v>0</v>
      </c>
      <c r="Q28" s="356">
        <f>IF('Indicator Date'!R29="No data","x",$Q$2-'Indicator Date'!R29)</f>
        <v>1</v>
      </c>
      <c r="R28" s="356">
        <f>IF('Indicator Date'!S29="No data","x",$R$2-'Indicator Date'!S29)</f>
        <v>1</v>
      </c>
      <c r="S28" s="356">
        <f>IF('Indicator Date'!T29="No data","x",$S$2-'Indicator Date'!T29)</f>
        <v>11</v>
      </c>
      <c r="T28" s="356">
        <f>IF('Indicator Date'!U29="No data","x",$T$2-'Indicator Date'!U29)</f>
        <v>11</v>
      </c>
      <c r="U28" s="356">
        <f>IF('Indicator Date'!V29="No data","x",$U$2-'Indicator Date'!V29)</f>
        <v>0</v>
      </c>
      <c r="V28" s="356">
        <f>IF('Indicator Date'!W29="No data","x",$V$2-'Indicator Date'!W29)</f>
        <v>0</v>
      </c>
      <c r="W28" s="356">
        <f>IF('Indicator Date'!X29="No data","x",$W$2-'Indicator Date'!X29)</f>
        <v>0</v>
      </c>
      <c r="X28" s="356">
        <f>IF('Indicator Date'!Y29="No data","x",$X$2-'Indicator Date'!Y29)</f>
        <v>0</v>
      </c>
      <c r="Y28" s="356">
        <f>IF('Indicator Date'!Z29="No data","x",$Y$2-'Indicator Date'!Z29)</f>
        <v>1</v>
      </c>
      <c r="Z28" s="356">
        <f>IF('Indicator Date'!AA29="No data","x",$Z$2-'Indicator Date'!AA29)</f>
        <v>0</v>
      </c>
      <c r="AA28" s="356">
        <f>IF('Indicator Date'!AB29="No data","x",$AA$2-'Indicator Date'!AB29)</f>
        <v>0</v>
      </c>
      <c r="AB28" s="356">
        <f>IF('Indicator Date'!AC29="No data","x",$AB$2-'Indicator Date'!AC29)</f>
        <v>0</v>
      </c>
      <c r="AC28" s="356">
        <f>IF('Indicator Date'!AD29="No data","x",$AC$2-'Indicator Date'!AD29)</f>
        <v>0</v>
      </c>
      <c r="AD28" s="356">
        <f>IF('Indicator Date'!AE29="No data","x",$AD$2-'Indicator Date'!AE29)</f>
        <v>0</v>
      </c>
      <c r="AE28" s="356" t="str">
        <f>IF('Indicator Date'!AF29="No data","x",$AE$2-'Indicator Date'!AF29)</f>
        <v>x</v>
      </c>
      <c r="AF28" s="356">
        <f>IF('Indicator Date'!AG29="No data","x",$AF$2-'Indicator Date'!AG29)</f>
        <v>0</v>
      </c>
      <c r="AG28" s="356">
        <f>IF('Indicator Date'!AH29="No data","x",$AG$2-'Indicator Date'!AH29)</f>
        <v>0</v>
      </c>
      <c r="AH28" s="356">
        <f>IF('Indicator Date'!AI29="No data","x",$AH$2-'Indicator Date'!AI29)</f>
        <v>0</v>
      </c>
      <c r="AI28" s="356">
        <f>IF('Indicator Date'!AJ29="No data","x",$AI$2-'Indicator Date'!AJ29)</f>
        <v>0</v>
      </c>
      <c r="AJ28" s="356">
        <f>IF('Indicator Date'!AK29="No data","x",$AJ$2-'Indicator Date'!AK29)</f>
        <v>0</v>
      </c>
      <c r="AK28" s="356" t="str">
        <f>IF('Indicator Date'!AL29="No data","x",$AK$2-'Indicator Date'!AL29)</f>
        <v>x</v>
      </c>
      <c r="AL28" s="356">
        <f>IF('Indicator Date'!AM29="No data","x",$AL$2-'Indicator Date'!AM29)</f>
        <v>0</v>
      </c>
      <c r="AM28" s="356">
        <f>IF('Indicator Date'!AN29="No data","x",$AM$2-'Indicator Date'!AN29)</f>
        <v>0</v>
      </c>
      <c r="AN28" s="356">
        <f>IF('Indicator Date'!AO29="No data","x",$AN$2-'Indicator Date'!AO29)</f>
        <v>0</v>
      </c>
      <c r="AO28" s="356">
        <f>IF('Indicator Date'!AP29="No data","x",$AO$2-'Indicator Date'!AP29)</f>
        <v>0</v>
      </c>
      <c r="AP28" s="356">
        <f>IF('Indicator Date'!AQ29="No data","x",$AP$2-'Indicator Date'!AQ29)</f>
        <v>0</v>
      </c>
      <c r="AQ28" s="356">
        <f>IF('Indicator Date'!AR29="No data","x",$AQ$2-'Indicator Date'!AR29)</f>
        <v>0</v>
      </c>
      <c r="AR28" s="356">
        <f>IF('Indicator Date'!AS29="No data","x",$AR$2-'Indicator Date'!AS29)</f>
        <v>0</v>
      </c>
      <c r="AS28" s="356">
        <f>IF('Indicator Date'!AT29="No data","x",$AS$2-'Indicator Date'!AT29)</f>
        <v>1</v>
      </c>
      <c r="AT28" s="356">
        <f>IF('Indicator Date'!AU29="No data","x",$AT$2-'Indicator Date'!AU29)</f>
        <v>0</v>
      </c>
      <c r="AU28" s="356">
        <f>IF('Indicator Date'!AV29="No data","x",$AU$2-'Indicator Date'!AV29)</f>
        <v>0</v>
      </c>
      <c r="AV28" s="356">
        <f>IF('Indicator Date'!AW29="No data","x",$AV$2-'Indicator Date'!AW29)</f>
        <v>0</v>
      </c>
      <c r="AW28" s="356">
        <f>IF('Indicator Date'!AX29="No data","x",$AW$2-'Indicator Date'!AX29)</f>
        <v>0</v>
      </c>
      <c r="AX28" s="356">
        <f>IF('Indicator Date'!AY29="No data","x",$AX$2-'Indicator Date'!AY29)</f>
        <v>1</v>
      </c>
      <c r="AY28" s="356">
        <f>IF('Indicator Date'!AZ29="No data","x",$AY$2-'Indicator Date'!AZ29)</f>
        <v>1</v>
      </c>
      <c r="AZ28" s="356">
        <f>IF('Indicator Date'!BA29="No data","x",$AZ$2-'Indicator Date'!BA29)</f>
        <v>1</v>
      </c>
      <c r="BA28" s="356">
        <f>IF('Indicator Date'!BB29="No data","x",$BA$2-'Indicator Date'!BB29)</f>
        <v>1</v>
      </c>
      <c r="BB28" s="356">
        <f>IF('Indicator Date'!BC29="No data","x",$BB$2-'Indicator Date'!BC29)</f>
        <v>2</v>
      </c>
      <c r="BC28" s="356">
        <f>IF('Indicator Date'!BD29="No data","x",$BC$2-'Indicator Date'!BD29)</f>
        <v>0</v>
      </c>
      <c r="BD28" s="356">
        <f>IF('Indicator Date'!BE29="No data","x",$BD$2-'Indicator Date'!BE29)</f>
        <v>2</v>
      </c>
      <c r="BE28" s="356">
        <f>IF('Indicator Date'!BF29="No data","x",$BE$2-'Indicator Date'!BF29)</f>
        <v>0</v>
      </c>
      <c r="BF28" s="356">
        <f>IF('Indicator Date'!BG29="No data","x",$BF$2-'Indicator Date'!BG29)</f>
        <v>0</v>
      </c>
      <c r="BG28" s="356">
        <f>IF('Indicator Date'!BH29="No data","x",$BG$2-'Indicator Date'!BH29)</f>
        <v>0</v>
      </c>
      <c r="BH28" s="334">
        <f t="shared" si="0"/>
        <v>35</v>
      </c>
      <c r="BI28" s="336">
        <f t="shared" si="1"/>
        <v>0.625</v>
      </c>
      <c r="BJ28" s="334">
        <f t="shared" si="2"/>
        <v>13</v>
      </c>
      <c r="BK28" s="336">
        <f t="shared" si="3"/>
        <v>2.0577597041442912</v>
      </c>
      <c r="BL28" s="335">
        <f t="shared" si="4"/>
        <v>0</v>
      </c>
    </row>
    <row r="29" spans="1:64" ht="15.75" customHeight="1">
      <c r="A29" s="334" t="s">
        <v>140</v>
      </c>
      <c r="B29" s="356">
        <f>IF('Indicator Date'!C30="No data","x",$B$2-'Indicator Date'!C30)</f>
        <v>0</v>
      </c>
      <c r="C29" s="356">
        <f>IF('Indicator Date'!D30="No data","x",$C$2-'Indicator Date'!D30)</f>
        <v>0</v>
      </c>
      <c r="D29" s="356">
        <f>IF('Indicator Date'!E30="No data","x",$C$2-'Indicator Date'!E30)</f>
        <v>0</v>
      </c>
      <c r="E29" s="356">
        <f>IF('Indicator Date'!F30="No data","x",$E$2-'Indicator Date'!F30)</f>
        <v>0</v>
      </c>
      <c r="F29" s="356">
        <f>IF('Indicator Date'!G30="No data","x",$F$2-'Indicator Date'!G30)</f>
        <v>0</v>
      </c>
      <c r="G29" s="356">
        <f>IF('Indicator Date'!H30="No data","x",$G$2-'Indicator Date'!H30)</f>
        <v>0</v>
      </c>
      <c r="H29" s="369">
        <f>IF('Indicator Date'!I30="No data","x",$H$2-'Indicator Date'!I30)</f>
        <v>0</v>
      </c>
      <c r="I29" s="356">
        <f>IF('Indicator Date'!J30="No data","x",$I$2-'Indicator Date'!J30)</f>
        <v>0</v>
      </c>
      <c r="J29" s="356">
        <f>IF('Indicator Date'!K30="No data","x",$J$2-'Indicator Date'!K30)</f>
        <v>0</v>
      </c>
      <c r="K29" s="369">
        <f>IF('Indicator Date'!L30="No data","x",$K$2-'Indicator Date'!L30)</f>
        <v>0</v>
      </c>
      <c r="L29" s="356">
        <f>IF('Indicator Date'!M30="No data","x",$L$2-'Indicator Date'!M30)</f>
        <v>0</v>
      </c>
      <c r="M29" s="356">
        <f>IF('Indicator Date'!N30="No data","x",$M$2-'Indicator Date'!N30)</f>
        <v>0</v>
      </c>
      <c r="N29" s="356">
        <f>IF('Indicator Date'!O30="No data","x",$N$2-'Indicator Date'!O30)</f>
        <v>0</v>
      </c>
      <c r="O29" s="356">
        <f>IF('Indicator Date'!P30="No data","x",$O$2-'Indicator Date'!P30)</f>
        <v>2</v>
      </c>
      <c r="P29" s="356">
        <f>IF('Indicator Date'!Q30="No data","x",$P$2-'Indicator Date'!Q30)</f>
        <v>0</v>
      </c>
      <c r="Q29" s="356">
        <f>IF('Indicator Date'!R30="No data","x",$Q$2-'Indicator Date'!R30)</f>
        <v>2</v>
      </c>
      <c r="R29" s="356">
        <f>IF('Indicator Date'!S30="No data","x",$R$2-'Indicator Date'!S30)</f>
        <v>1</v>
      </c>
      <c r="S29" s="356">
        <f>IF('Indicator Date'!T30="No data","x",$S$2-'Indicator Date'!T30)</f>
        <v>3</v>
      </c>
      <c r="T29" s="356">
        <f>IF('Indicator Date'!U30="No data","x",$T$2-'Indicator Date'!U30)</f>
        <v>3</v>
      </c>
      <c r="U29" s="356">
        <f>IF('Indicator Date'!V30="No data","x",$U$2-'Indicator Date'!V30)</f>
        <v>0</v>
      </c>
      <c r="V29" s="356">
        <f>IF('Indicator Date'!W30="No data","x",$V$2-'Indicator Date'!W30)</f>
        <v>0</v>
      </c>
      <c r="W29" s="356">
        <f>IF('Indicator Date'!X30="No data","x",$W$2-'Indicator Date'!X30)</f>
        <v>4</v>
      </c>
      <c r="X29" s="356">
        <f>IF('Indicator Date'!Y30="No data","x",$X$2-'Indicator Date'!Y30)</f>
        <v>4</v>
      </c>
      <c r="Y29" s="356">
        <f>IF('Indicator Date'!Z30="No data","x",$Y$2-'Indicator Date'!Z30)</f>
        <v>4</v>
      </c>
      <c r="Z29" s="356">
        <f>IF('Indicator Date'!AA30="No data","x",$Z$2-'Indicator Date'!AA30)</f>
        <v>0</v>
      </c>
      <c r="AA29" s="356">
        <f>IF('Indicator Date'!AB30="No data","x",$AA$2-'Indicator Date'!AB30)</f>
        <v>0</v>
      </c>
      <c r="AB29" s="356">
        <f>IF('Indicator Date'!AC30="No data","x",$AB$2-'Indicator Date'!AC30)</f>
        <v>0</v>
      </c>
      <c r="AC29" s="356">
        <f>IF('Indicator Date'!AD30="No data","x",$AC$2-'Indicator Date'!AD30)</f>
        <v>0</v>
      </c>
      <c r="AD29" s="356">
        <f>IF('Indicator Date'!AE30="No data","x",$AD$2-'Indicator Date'!AE30)</f>
        <v>0</v>
      </c>
      <c r="AE29" s="356" t="str">
        <f>IF('Indicator Date'!AF30="No data","x",$AE$2-'Indicator Date'!AF30)</f>
        <v>x</v>
      </c>
      <c r="AF29" s="356">
        <f>IF('Indicator Date'!AG30="No data","x",$AF$2-'Indicator Date'!AG30)</f>
        <v>0</v>
      </c>
      <c r="AG29" s="356">
        <f>IF('Indicator Date'!AH30="No data","x",$AG$2-'Indicator Date'!AH30)</f>
        <v>1</v>
      </c>
      <c r="AH29" s="356">
        <f>IF('Indicator Date'!AI30="No data","x",$AH$2-'Indicator Date'!AI30)</f>
        <v>1</v>
      </c>
      <c r="AI29" s="356">
        <f>IF('Indicator Date'!AJ30="No data","x",$AI$2-'Indicator Date'!AJ30)</f>
        <v>0</v>
      </c>
      <c r="AJ29" s="356">
        <f>IF('Indicator Date'!AK30="No data","x",$AJ$2-'Indicator Date'!AK30)</f>
        <v>1</v>
      </c>
      <c r="AK29" s="356">
        <f>IF('Indicator Date'!AL30="No data","x",$AK$2-'Indicator Date'!AL30)</f>
        <v>0</v>
      </c>
      <c r="AL29" s="356">
        <f>IF('Indicator Date'!AM30="No data","x",$AL$2-'Indicator Date'!AM30)</f>
        <v>0</v>
      </c>
      <c r="AM29" s="356">
        <f>IF('Indicator Date'!AN30="No data","x",$AM$2-'Indicator Date'!AN30)</f>
        <v>0</v>
      </c>
      <c r="AN29" s="356">
        <f>IF('Indicator Date'!AO30="No data","x",$AN$2-'Indicator Date'!AO30)</f>
        <v>0</v>
      </c>
      <c r="AO29" s="356">
        <f>IF('Indicator Date'!AP30="No data","x",$AO$2-'Indicator Date'!AP30)</f>
        <v>0</v>
      </c>
      <c r="AP29" s="356">
        <f>IF('Indicator Date'!AQ30="No data","x",$AP$2-'Indicator Date'!AQ30)</f>
        <v>0</v>
      </c>
      <c r="AQ29" s="356">
        <f>IF('Indicator Date'!AR30="No data","x",$AQ$2-'Indicator Date'!AR30)</f>
        <v>0</v>
      </c>
      <c r="AR29" s="356">
        <f>IF('Indicator Date'!AS30="No data","x",$AR$2-'Indicator Date'!AS30)</f>
        <v>0</v>
      </c>
      <c r="AS29" s="356">
        <f>IF('Indicator Date'!AT30="No data","x",$AS$2-'Indicator Date'!AT30)</f>
        <v>0</v>
      </c>
      <c r="AT29" s="356">
        <f>IF('Indicator Date'!AU30="No data","x",$AT$2-'Indicator Date'!AU30)</f>
        <v>0</v>
      </c>
      <c r="AU29" s="356">
        <f>IF('Indicator Date'!AV30="No data","x",$AU$2-'Indicator Date'!AV30)</f>
        <v>1</v>
      </c>
      <c r="AV29" s="356">
        <f>IF('Indicator Date'!AW30="No data","x",$AV$2-'Indicator Date'!AW30)</f>
        <v>0</v>
      </c>
      <c r="AW29" s="356">
        <f>IF('Indicator Date'!AX30="No data","x",$AW$2-'Indicator Date'!AX30)</f>
        <v>0</v>
      </c>
      <c r="AX29" s="356">
        <f>IF('Indicator Date'!AY30="No data","x",$AX$2-'Indicator Date'!AY30)</f>
        <v>0</v>
      </c>
      <c r="AY29" s="356">
        <f>IF('Indicator Date'!AZ30="No data","x",$AY$2-'Indicator Date'!AZ30)</f>
        <v>0</v>
      </c>
      <c r="AZ29" s="356">
        <f>IF('Indicator Date'!BA30="No data","x",$AZ$2-'Indicator Date'!BA30)</f>
        <v>1</v>
      </c>
      <c r="BA29" s="356">
        <f>IF('Indicator Date'!BB30="No data","x",$BA$2-'Indicator Date'!BB30)</f>
        <v>1</v>
      </c>
      <c r="BB29" s="356">
        <f>IF('Indicator Date'!BC30="No data","x",$BB$2-'Indicator Date'!BC30)</f>
        <v>2</v>
      </c>
      <c r="BC29" s="356">
        <f>IF('Indicator Date'!BD30="No data","x",$BC$2-'Indicator Date'!BD30)</f>
        <v>1</v>
      </c>
      <c r="BD29" s="356">
        <f>IF('Indicator Date'!BE30="No data","x",$BD$2-'Indicator Date'!BE30)</f>
        <v>0</v>
      </c>
      <c r="BE29" s="356">
        <f>IF('Indicator Date'!BF30="No data","x",$BE$2-'Indicator Date'!BF30)</f>
        <v>0</v>
      </c>
      <c r="BF29" s="356">
        <f>IF('Indicator Date'!BG30="No data","x",$BF$2-'Indicator Date'!BG30)</f>
        <v>0</v>
      </c>
      <c r="BG29" s="356">
        <f>IF('Indicator Date'!BH30="No data","x",$BG$2-'Indicator Date'!BH30)</f>
        <v>0</v>
      </c>
      <c r="BH29" s="334">
        <f t="shared" si="0"/>
        <v>32</v>
      </c>
      <c r="BI29" s="336">
        <f t="shared" si="1"/>
        <v>0.56140350877192979</v>
      </c>
      <c r="BJ29" s="334">
        <f t="shared" si="2"/>
        <v>16</v>
      </c>
      <c r="BK29" s="336">
        <f t="shared" si="3"/>
        <v>1.0925191211887906</v>
      </c>
      <c r="BL29" s="335">
        <f t="shared" si="4"/>
        <v>0</v>
      </c>
    </row>
    <row r="30" spans="1:64" ht="15.75" customHeight="1">
      <c r="A30" s="334" t="s">
        <v>146</v>
      </c>
      <c r="B30" s="356">
        <f>IF('Indicator Date'!C31="No data","x",$B$2-'Indicator Date'!C31)</f>
        <v>0</v>
      </c>
      <c r="C30" s="356">
        <f>IF('Indicator Date'!D31="No data","x",$C$2-'Indicator Date'!D31)</f>
        <v>0</v>
      </c>
      <c r="D30" s="356">
        <f>IF('Indicator Date'!E31="No data","x",$C$2-'Indicator Date'!E31)</f>
        <v>0</v>
      </c>
      <c r="E30" s="356">
        <f>IF('Indicator Date'!F31="No data","x",$E$2-'Indicator Date'!F31)</f>
        <v>0</v>
      </c>
      <c r="F30" s="356">
        <f>IF('Indicator Date'!G31="No data","x",$F$2-'Indicator Date'!G31)</f>
        <v>0</v>
      </c>
      <c r="G30" s="356">
        <f>IF('Indicator Date'!H31="No data","x",$G$2-'Indicator Date'!H31)</f>
        <v>0</v>
      </c>
      <c r="H30" s="369">
        <f>IF('Indicator Date'!I31="No data","x",$H$2-'Indicator Date'!I31)</f>
        <v>0</v>
      </c>
      <c r="I30" s="356">
        <f>IF('Indicator Date'!J31="No data","x",$I$2-'Indicator Date'!J31)</f>
        <v>0</v>
      </c>
      <c r="J30" s="356">
        <f>IF('Indicator Date'!K31="No data","x",$J$2-'Indicator Date'!K31)</f>
        <v>0</v>
      </c>
      <c r="K30" s="369">
        <f>IF('Indicator Date'!L31="No data","x",$K$2-'Indicator Date'!L31)</f>
        <v>0</v>
      </c>
      <c r="L30" s="356">
        <f>IF('Indicator Date'!M31="No data","x",$L$2-'Indicator Date'!M31)</f>
        <v>0</v>
      </c>
      <c r="M30" s="356">
        <f>IF('Indicator Date'!N31="No data","x",$M$2-'Indicator Date'!N31)</f>
        <v>0</v>
      </c>
      <c r="N30" s="356">
        <f>IF('Indicator Date'!O31="No data","x",$N$2-'Indicator Date'!O31)</f>
        <v>0</v>
      </c>
      <c r="O30" s="356">
        <f>IF('Indicator Date'!P31="No data","x",$O$2-'Indicator Date'!P31)</f>
        <v>2</v>
      </c>
      <c r="P30" s="356">
        <f>IF('Indicator Date'!Q31="No data","x",$P$2-'Indicator Date'!Q31)</f>
        <v>0</v>
      </c>
      <c r="Q30" s="356">
        <f>IF('Indicator Date'!R31="No data","x",$Q$2-'Indicator Date'!R31)</f>
        <v>2</v>
      </c>
      <c r="R30" s="356">
        <f>IF('Indicator Date'!S31="No data","x",$R$2-'Indicator Date'!S31)</f>
        <v>1</v>
      </c>
      <c r="S30" s="356">
        <f>IF('Indicator Date'!T31="No data","x",$S$2-'Indicator Date'!T31)</f>
        <v>3</v>
      </c>
      <c r="T30" s="356">
        <f>IF('Indicator Date'!U31="No data","x",$T$2-'Indicator Date'!U31)</f>
        <v>3</v>
      </c>
      <c r="U30" s="356">
        <f>IF('Indicator Date'!V31="No data","x",$U$2-'Indicator Date'!V31)</f>
        <v>0</v>
      </c>
      <c r="V30" s="356">
        <f>IF('Indicator Date'!W31="No data","x",$V$2-'Indicator Date'!W31)</f>
        <v>0</v>
      </c>
      <c r="W30" s="356">
        <f>IF('Indicator Date'!X31="No data","x",$W$2-'Indicator Date'!X31)</f>
        <v>4</v>
      </c>
      <c r="X30" s="356">
        <f>IF('Indicator Date'!Y31="No data","x",$X$2-'Indicator Date'!Y31)</f>
        <v>4</v>
      </c>
      <c r="Y30" s="356">
        <f>IF('Indicator Date'!Z31="No data","x",$Y$2-'Indicator Date'!Z31)</f>
        <v>4</v>
      </c>
      <c r="Z30" s="356">
        <f>IF('Indicator Date'!AA31="No data","x",$Z$2-'Indicator Date'!AA31)</f>
        <v>0</v>
      </c>
      <c r="AA30" s="356">
        <f>IF('Indicator Date'!AB31="No data","x",$AA$2-'Indicator Date'!AB31)</f>
        <v>0</v>
      </c>
      <c r="AB30" s="356">
        <f>IF('Indicator Date'!AC31="No data","x",$AB$2-'Indicator Date'!AC31)</f>
        <v>0</v>
      </c>
      <c r="AC30" s="356">
        <f>IF('Indicator Date'!AD31="No data","x",$AC$2-'Indicator Date'!AD31)</f>
        <v>0</v>
      </c>
      <c r="AD30" s="356">
        <f>IF('Indicator Date'!AE31="No data","x",$AD$2-'Indicator Date'!AE31)</f>
        <v>0</v>
      </c>
      <c r="AE30" s="356" t="str">
        <f>IF('Indicator Date'!AF31="No data","x",$AE$2-'Indicator Date'!AF31)</f>
        <v>x</v>
      </c>
      <c r="AF30" s="356">
        <f>IF('Indicator Date'!AG31="No data","x",$AF$2-'Indicator Date'!AG31)</f>
        <v>0</v>
      </c>
      <c r="AG30" s="356">
        <f>IF('Indicator Date'!AH31="No data","x",$AG$2-'Indicator Date'!AH31)</f>
        <v>1</v>
      </c>
      <c r="AH30" s="356">
        <f>IF('Indicator Date'!AI31="No data","x",$AH$2-'Indicator Date'!AI31)</f>
        <v>1</v>
      </c>
      <c r="AI30" s="356">
        <f>IF('Indicator Date'!AJ31="No data","x",$AI$2-'Indicator Date'!AJ31)</f>
        <v>0</v>
      </c>
      <c r="AJ30" s="356">
        <f>IF('Indicator Date'!AK31="No data","x",$AJ$2-'Indicator Date'!AK31)</f>
        <v>1</v>
      </c>
      <c r="AK30" s="356">
        <f>IF('Indicator Date'!AL31="No data","x",$AK$2-'Indicator Date'!AL31)</f>
        <v>0</v>
      </c>
      <c r="AL30" s="356">
        <f>IF('Indicator Date'!AM31="No data","x",$AL$2-'Indicator Date'!AM31)</f>
        <v>0</v>
      </c>
      <c r="AM30" s="356">
        <f>IF('Indicator Date'!AN31="No data","x",$AM$2-'Indicator Date'!AN31)</f>
        <v>0</v>
      </c>
      <c r="AN30" s="356">
        <f>IF('Indicator Date'!AO31="No data","x",$AN$2-'Indicator Date'!AO31)</f>
        <v>0</v>
      </c>
      <c r="AO30" s="356">
        <f>IF('Indicator Date'!AP31="No data","x",$AO$2-'Indicator Date'!AP31)</f>
        <v>0</v>
      </c>
      <c r="AP30" s="356">
        <f>IF('Indicator Date'!AQ31="No data","x",$AP$2-'Indicator Date'!AQ31)</f>
        <v>0</v>
      </c>
      <c r="AQ30" s="356">
        <f>IF('Indicator Date'!AR31="No data","x",$AQ$2-'Indicator Date'!AR31)</f>
        <v>0</v>
      </c>
      <c r="AR30" s="356">
        <f>IF('Indicator Date'!AS31="No data","x",$AR$2-'Indicator Date'!AS31)</f>
        <v>0</v>
      </c>
      <c r="AS30" s="356">
        <f>IF('Indicator Date'!AT31="No data","x",$AS$2-'Indicator Date'!AT31)</f>
        <v>0</v>
      </c>
      <c r="AT30" s="356">
        <f>IF('Indicator Date'!AU31="No data","x",$AT$2-'Indicator Date'!AU31)</f>
        <v>0</v>
      </c>
      <c r="AU30" s="356">
        <f>IF('Indicator Date'!AV31="No data","x",$AU$2-'Indicator Date'!AV31)</f>
        <v>1</v>
      </c>
      <c r="AV30" s="356">
        <f>IF('Indicator Date'!AW31="No data","x",$AV$2-'Indicator Date'!AW31)</f>
        <v>0</v>
      </c>
      <c r="AW30" s="356">
        <f>IF('Indicator Date'!AX31="No data","x",$AW$2-'Indicator Date'!AX31)</f>
        <v>0</v>
      </c>
      <c r="AX30" s="356">
        <f>IF('Indicator Date'!AY31="No data","x",$AX$2-'Indicator Date'!AY31)</f>
        <v>0</v>
      </c>
      <c r="AY30" s="356">
        <f>IF('Indicator Date'!AZ31="No data","x",$AY$2-'Indicator Date'!AZ31)</f>
        <v>0</v>
      </c>
      <c r="AZ30" s="356">
        <f>IF('Indicator Date'!BA31="No data","x",$AZ$2-'Indicator Date'!BA31)</f>
        <v>1</v>
      </c>
      <c r="BA30" s="356">
        <f>IF('Indicator Date'!BB31="No data","x",$BA$2-'Indicator Date'!BB31)</f>
        <v>1</v>
      </c>
      <c r="BB30" s="356">
        <f>IF('Indicator Date'!BC31="No data","x",$BB$2-'Indicator Date'!BC31)</f>
        <v>2</v>
      </c>
      <c r="BC30" s="356">
        <f>IF('Indicator Date'!BD31="No data","x",$BC$2-'Indicator Date'!BD31)</f>
        <v>1</v>
      </c>
      <c r="BD30" s="356">
        <f>IF('Indicator Date'!BE31="No data","x",$BD$2-'Indicator Date'!BE31)</f>
        <v>0</v>
      </c>
      <c r="BE30" s="356">
        <f>IF('Indicator Date'!BF31="No data","x",$BE$2-'Indicator Date'!BF31)</f>
        <v>0</v>
      </c>
      <c r="BF30" s="356">
        <f>IF('Indicator Date'!BG31="No data","x",$BF$2-'Indicator Date'!BG31)</f>
        <v>0</v>
      </c>
      <c r="BG30" s="356">
        <f>IF('Indicator Date'!BH31="No data","x",$BG$2-'Indicator Date'!BH31)</f>
        <v>0</v>
      </c>
      <c r="BH30" s="334">
        <f t="shared" si="0"/>
        <v>32</v>
      </c>
      <c r="BI30" s="336">
        <f t="shared" si="1"/>
        <v>0.56140350877192979</v>
      </c>
      <c r="BJ30" s="334">
        <f t="shared" si="2"/>
        <v>16</v>
      </c>
      <c r="BK30" s="336">
        <f t="shared" si="3"/>
        <v>1.0925191211887906</v>
      </c>
      <c r="BL30" s="335">
        <f t="shared" si="4"/>
        <v>0</v>
      </c>
    </row>
    <row r="31" spans="1:64" ht="15.75" customHeight="1">
      <c r="A31" s="334" t="s">
        <v>148</v>
      </c>
      <c r="B31" s="356">
        <f>IF('Indicator Date'!C32="No data","x",$B$2-'Indicator Date'!C32)</f>
        <v>0</v>
      </c>
      <c r="C31" s="356">
        <f>IF('Indicator Date'!D32="No data","x",$C$2-'Indicator Date'!D32)</f>
        <v>0</v>
      </c>
      <c r="D31" s="356">
        <f>IF('Indicator Date'!E32="No data","x",$C$2-'Indicator Date'!E32)</f>
        <v>0</v>
      </c>
      <c r="E31" s="356">
        <f>IF('Indicator Date'!F32="No data","x",$E$2-'Indicator Date'!F32)</f>
        <v>0</v>
      </c>
      <c r="F31" s="356">
        <f>IF('Indicator Date'!G32="No data","x",$F$2-'Indicator Date'!G32)</f>
        <v>0</v>
      </c>
      <c r="G31" s="356">
        <f>IF('Indicator Date'!H32="No data","x",$G$2-'Indicator Date'!H32)</f>
        <v>0</v>
      </c>
      <c r="H31" s="369">
        <f>IF('Indicator Date'!I32="No data","x",$H$2-'Indicator Date'!I32)</f>
        <v>0</v>
      </c>
      <c r="I31" s="356">
        <f>IF('Indicator Date'!J32="No data","x",$I$2-'Indicator Date'!J32)</f>
        <v>0</v>
      </c>
      <c r="J31" s="356">
        <f>IF('Indicator Date'!K32="No data","x",$J$2-'Indicator Date'!K32)</f>
        <v>0</v>
      </c>
      <c r="K31" s="369">
        <f>IF('Indicator Date'!L32="No data","x",$K$2-'Indicator Date'!L32)</f>
        <v>0</v>
      </c>
      <c r="L31" s="356">
        <f>IF('Indicator Date'!M32="No data","x",$L$2-'Indicator Date'!M32)</f>
        <v>0</v>
      </c>
      <c r="M31" s="356">
        <f>IF('Indicator Date'!N32="No data","x",$M$2-'Indicator Date'!N32)</f>
        <v>0</v>
      </c>
      <c r="N31" s="356">
        <f>IF('Indicator Date'!O32="No data","x",$N$2-'Indicator Date'!O32)</f>
        <v>0</v>
      </c>
      <c r="O31" s="356">
        <f>IF('Indicator Date'!P32="No data","x",$O$2-'Indicator Date'!P32)</f>
        <v>2</v>
      </c>
      <c r="P31" s="356">
        <f>IF('Indicator Date'!Q32="No data","x",$P$2-'Indicator Date'!Q32)</f>
        <v>0</v>
      </c>
      <c r="Q31" s="356">
        <f>IF('Indicator Date'!R32="No data","x",$Q$2-'Indicator Date'!R32)</f>
        <v>2</v>
      </c>
      <c r="R31" s="356">
        <f>IF('Indicator Date'!S32="No data","x",$R$2-'Indicator Date'!S32)</f>
        <v>1</v>
      </c>
      <c r="S31" s="356">
        <f>IF('Indicator Date'!T32="No data","x",$S$2-'Indicator Date'!T32)</f>
        <v>3</v>
      </c>
      <c r="T31" s="356">
        <f>IF('Indicator Date'!U32="No data","x",$T$2-'Indicator Date'!U32)</f>
        <v>3</v>
      </c>
      <c r="U31" s="356">
        <f>IF('Indicator Date'!V32="No data","x",$U$2-'Indicator Date'!V32)</f>
        <v>0</v>
      </c>
      <c r="V31" s="356">
        <f>IF('Indicator Date'!W32="No data","x",$V$2-'Indicator Date'!W32)</f>
        <v>0</v>
      </c>
      <c r="W31" s="356">
        <f>IF('Indicator Date'!X32="No data","x",$W$2-'Indicator Date'!X32)</f>
        <v>4</v>
      </c>
      <c r="X31" s="356">
        <f>IF('Indicator Date'!Y32="No data","x",$X$2-'Indicator Date'!Y32)</f>
        <v>4</v>
      </c>
      <c r="Y31" s="356">
        <f>IF('Indicator Date'!Z32="No data","x",$Y$2-'Indicator Date'!Z32)</f>
        <v>4</v>
      </c>
      <c r="Z31" s="356">
        <f>IF('Indicator Date'!AA32="No data","x",$Z$2-'Indicator Date'!AA32)</f>
        <v>0</v>
      </c>
      <c r="AA31" s="356">
        <f>IF('Indicator Date'!AB32="No data","x",$AA$2-'Indicator Date'!AB32)</f>
        <v>0</v>
      </c>
      <c r="AB31" s="356">
        <f>IF('Indicator Date'!AC32="No data","x",$AB$2-'Indicator Date'!AC32)</f>
        <v>0</v>
      </c>
      <c r="AC31" s="356">
        <f>IF('Indicator Date'!AD32="No data","x",$AC$2-'Indicator Date'!AD32)</f>
        <v>0</v>
      </c>
      <c r="AD31" s="356">
        <f>IF('Indicator Date'!AE32="No data","x",$AD$2-'Indicator Date'!AE32)</f>
        <v>0</v>
      </c>
      <c r="AE31" s="356" t="str">
        <f>IF('Indicator Date'!AF32="No data","x",$AE$2-'Indicator Date'!AF32)</f>
        <v>x</v>
      </c>
      <c r="AF31" s="356">
        <f>IF('Indicator Date'!AG32="No data","x",$AF$2-'Indicator Date'!AG32)</f>
        <v>0</v>
      </c>
      <c r="AG31" s="356">
        <f>IF('Indicator Date'!AH32="No data","x",$AG$2-'Indicator Date'!AH32)</f>
        <v>1</v>
      </c>
      <c r="AH31" s="356">
        <f>IF('Indicator Date'!AI32="No data","x",$AH$2-'Indicator Date'!AI32)</f>
        <v>1</v>
      </c>
      <c r="AI31" s="356">
        <f>IF('Indicator Date'!AJ32="No data","x",$AI$2-'Indicator Date'!AJ32)</f>
        <v>0</v>
      </c>
      <c r="AJ31" s="356">
        <f>IF('Indicator Date'!AK32="No data","x",$AJ$2-'Indicator Date'!AK32)</f>
        <v>1</v>
      </c>
      <c r="AK31" s="356">
        <f>IF('Indicator Date'!AL32="No data","x",$AK$2-'Indicator Date'!AL32)</f>
        <v>0</v>
      </c>
      <c r="AL31" s="356">
        <f>IF('Indicator Date'!AM32="No data","x",$AL$2-'Indicator Date'!AM32)</f>
        <v>0</v>
      </c>
      <c r="AM31" s="356">
        <f>IF('Indicator Date'!AN32="No data","x",$AM$2-'Indicator Date'!AN32)</f>
        <v>0</v>
      </c>
      <c r="AN31" s="356">
        <f>IF('Indicator Date'!AO32="No data","x",$AN$2-'Indicator Date'!AO32)</f>
        <v>0</v>
      </c>
      <c r="AO31" s="356">
        <f>IF('Indicator Date'!AP32="No data","x",$AO$2-'Indicator Date'!AP32)</f>
        <v>0</v>
      </c>
      <c r="AP31" s="356">
        <f>IF('Indicator Date'!AQ32="No data","x",$AP$2-'Indicator Date'!AQ32)</f>
        <v>0</v>
      </c>
      <c r="AQ31" s="356">
        <f>IF('Indicator Date'!AR32="No data","x",$AQ$2-'Indicator Date'!AR32)</f>
        <v>0</v>
      </c>
      <c r="AR31" s="356">
        <f>IF('Indicator Date'!AS32="No data","x",$AR$2-'Indicator Date'!AS32)</f>
        <v>0</v>
      </c>
      <c r="AS31" s="356">
        <f>IF('Indicator Date'!AT32="No data","x",$AS$2-'Indicator Date'!AT32)</f>
        <v>0</v>
      </c>
      <c r="AT31" s="356">
        <f>IF('Indicator Date'!AU32="No data","x",$AT$2-'Indicator Date'!AU32)</f>
        <v>0</v>
      </c>
      <c r="AU31" s="356">
        <f>IF('Indicator Date'!AV32="No data","x",$AU$2-'Indicator Date'!AV32)</f>
        <v>1</v>
      </c>
      <c r="AV31" s="356">
        <f>IF('Indicator Date'!AW32="No data","x",$AV$2-'Indicator Date'!AW32)</f>
        <v>0</v>
      </c>
      <c r="AW31" s="356">
        <f>IF('Indicator Date'!AX32="No data","x",$AW$2-'Indicator Date'!AX32)</f>
        <v>0</v>
      </c>
      <c r="AX31" s="356">
        <f>IF('Indicator Date'!AY32="No data","x",$AX$2-'Indicator Date'!AY32)</f>
        <v>0</v>
      </c>
      <c r="AY31" s="356">
        <f>IF('Indicator Date'!AZ32="No data","x",$AY$2-'Indicator Date'!AZ32)</f>
        <v>0</v>
      </c>
      <c r="AZ31" s="356">
        <f>IF('Indicator Date'!BA32="No data","x",$AZ$2-'Indicator Date'!BA32)</f>
        <v>1</v>
      </c>
      <c r="BA31" s="356">
        <f>IF('Indicator Date'!BB32="No data","x",$BA$2-'Indicator Date'!BB32)</f>
        <v>1</v>
      </c>
      <c r="BB31" s="356">
        <f>IF('Indicator Date'!BC32="No data","x",$BB$2-'Indicator Date'!BC32)</f>
        <v>2</v>
      </c>
      <c r="BC31" s="356">
        <f>IF('Indicator Date'!BD32="No data","x",$BC$2-'Indicator Date'!BD32)</f>
        <v>1</v>
      </c>
      <c r="BD31" s="356">
        <f>IF('Indicator Date'!BE32="No data","x",$BD$2-'Indicator Date'!BE32)</f>
        <v>0</v>
      </c>
      <c r="BE31" s="356">
        <f>IF('Indicator Date'!BF32="No data","x",$BE$2-'Indicator Date'!BF32)</f>
        <v>0</v>
      </c>
      <c r="BF31" s="356">
        <f>IF('Indicator Date'!BG32="No data","x",$BF$2-'Indicator Date'!BG32)</f>
        <v>0</v>
      </c>
      <c r="BG31" s="356">
        <f>IF('Indicator Date'!BH32="No data","x",$BG$2-'Indicator Date'!BH32)</f>
        <v>0</v>
      </c>
      <c r="BH31" s="334">
        <f t="shared" si="0"/>
        <v>32</v>
      </c>
      <c r="BI31" s="336">
        <f t="shared" si="1"/>
        <v>0.56140350877192979</v>
      </c>
      <c r="BJ31" s="334">
        <f t="shared" si="2"/>
        <v>16</v>
      </c>
      <c r="BK31" s="336">
        <f t="shared" si="3"/>
        <v>1.0925191211887906</v>
      </c>
      <c r="BL31" s="335">
        <f t="shared" si="4"/>
        <v>0</v>
      </c>
    </row>
    <row r="32" spans="1:64" ht="15.75" customHeight="1">
      <c r="A32" s="334" t="s">
        <v>142</v>
      </c>
      <c r="B32" s="356">
        <f>IF('Indicator Date'!C33="No data","x",$B$2-'Indicator Date'!C33)</f>
        <v>0</v>
      </c>
      <c r="C32" s="356">
        <f>IF('Indicator Date'!D33="No data","x",$C$2-'Indicator Date'!D33)</f>
        <v>0</v>
      </c>
      <c r="D32" s="356">
        <f>IF('Indicator Date'!E33="No data","x",$C$2-'Indicator Date'!E33)</f>
        <v>0</v>
      </c>
      <c r="E32" s="356">
        <f>IF('Indicator Date'!F33="No data","x",$E$2-'Indicator Date'!F33)</f>
        <v>0</v>
      </c>
      <c r="F32" s="356">
        <f>IF('Indicator Date'!G33="No data","x",$F$2-'Indicator Date'!G33)</f>
        <v>0</v>
      </c>
      <c r="G32" s="356">
        <f>IF('Indicator Date'!H33="No data","x",$G$2-'Indicator Date'!H33)</f>
        <v>0</v>
      </c>
      <c r="H32" s="369">
        <f>IF('Indicator Date'!I33="No data","x",$H$2-'Indicator Date'!I33)</f>
        <v>0</v>
      </c>
      <c r="I32" s="356">
        <f>IF('Indicator Date'!J33="No data","x",$I$2-'Indicator Date'!J33)</f>
        <v>0</v>
      </c>
      <c r="J32" s="356">
        <f>IF('Indicator Date'!K33="No data","x",$J$2-'Indicator Date'!K33)</f>
        <v>0</v>
      </c>
      <c r="K32" s="369">
        <f>IF('Indicator Date'!L33="No data","x",$K$2-'Indicator Date'!L33)</f>
        <v>0</v>
      </c>
      <c r="L32" s="356">
        <f>IF('Indicator Date'!M33="No data","x",$L$2-'Indicator Date'!M33)</f>
        <v>0</v>
      </c>
      <c r="M32" s="356">
        <f>IF('Indicator Date'!N33="No data","x",$M$2-'Indicator Date'!N33)</f>
        <v>0</v>
      </c>
      <c r="N32" s="356">
        <f>IF('Indicator Date'!O33="No data","x",$N$2-'Indicator Date'!O33)</f>
        <v>0</v>
      </c>
      <c r="O32" s="356">
        <f>IF('Indicator Date'!P33="No data","x",$O$2-'Indicator Date'!P33)</f>
        <v>2</v>
      </c>
      <c r="P32" s="356">
        <f>IF('Indicator Date'!Q33="No data","x",$P$2-'Indicator Date'!Q33)</f>
        <v>0</v>
      </c>
      <c r="Q32" s="356">
        <f>IF('Indicator Date'!R33="No data","x",$Q$2-'Indicator Date'!R33)</f>
        <v>2</v>
      </c>
      <c r="R32" s="356">
        <f>IF('Indicator Date'!S33="No data","x",$R$2-'Indicator Date'!S33)</f>
        <v>1</v>
      </c>
      <c r="S32" s="356">
        <f>IF('Indicator Date'!T33="No data","x",$S$2-'Indicator Date'!T33)</f>
        <v>3</v>
      </c>
      <c r="T32" s="356">
        <f>IF('Indicator Date'!U33="No data","x",$T$2-'Indicator Date'!U33)</f>
        <v>3</v>
      </c>
      <c r="U32" s="356">
        <f>IF('Indicator Date'!V33="No data","x",$U$2-'Indicator Date'!V33)</f>
        <v>0</v>
      </c>
      <c r="V32" s="356">
        <f>IF('Indicator Date'!W33="No data","x",$V$2-'Indicator Date'!W33)</f>
        <v>0</v>
      </c>
      <c r="W32" s="356">
        <f>IF('Indicator Date'!X33="No data","x",$W$2-'Indicator Date'!X33)</f>
        <v>4</v>
      </c>
      <c r="X32" s="356">
        <f>IF('Indicator Date'!Y33="No data","x",$X$2-'Indicator Date'!Y33)</f>
        <v>4</v>
      </c>
      <c r="Y32" s="356">
        <f>IF('Indicator Date'!Z33="No data","x",$Y$2-'Indicator Date'!Z33)</f>
        <v>4</v>
      </c>
      <c r="Z32" s="356">
        <f>IF('Indicator Date'!AA33="No data","x",$Z$2-'Indicator Date'!AA33)</f>
        <v>0</v>
      </c>
      <c r="AA32" s="356">
        <f>IF('Indicator Date'!AB33="No data","x",$AA$2-'Indicator Date'!AB33)</f>
        <v>0</v>
      </c>
      <c r="AB32" s="356">
        <f>IF('Indicator Date'!AC33="No data","x",$AB$2-'Indicator Date'!AC33)</f>
        <v>0</v>
      </c>
      <c r="AC32" s="356">
        <f>IF('Indicator Date'!AD33="No data","x",$AC$2-'Indicator Date'!AD33)</f>
        <v>0</v>
      </c>
      <c r="AD32" s="356">
        <f>IF('Indicator Date'!AE33="No data","x",$AD$2-'Indicator Date'!AE33)</f>
        <v>0</v>
      </c>
      <c r="AE32" s="356" t="str">
        <f>IF('Indicator Date'!AF33="No data","x",$AE$2-'Indicator Date'!AF33)</f>
        <v>x</v>
      </c>
      <c r="AF32" s="356">
        <f>IF('Indicator Date'!AG33="No data","x",$AF$2-'Indicator Date'!AG33)</f>
        <v>0</v>
      </c>
      <c r="AG32" s="356">
        <f>IF('Indicator Date'!AH33="No data","x",$AG$2-'Indicator Date'!AH33)</f>
        <v>1</v>
      </c>
      <c r="AH32" s="356">
        <f>IF('Indicator Date'!AI33="No data","x",$AH$2-'Indicator Date'!AI33)</f>
        <v>1</v>
      </c>
      <c r="AI32" s="356">
        <f>IF('Indicator Date'!AJ33="No data","x",$AI$2-'Indicator Date'!AJ33)</f>
        <v>0</v>
      </c>
      <c r="AJ32" s="356">
        <f>IF('Indicator Date'!AK33="No data","x",$AJ$2-'Indicator Date'!AK33)</f>
        <v>1</v>
      </c>
      <c r="AK32" s="356">
        <f>IF('Indicator Date'!AL33="No data","x",$AK$2-'Indicator Date'!AL33)</f>
        <v>0</v>
      </c>
      <c r="AL32" s="356">
        <f>IF('Indicator Date'!AM33="No data","x",$AL$2-'Indicator Date'!AM33)</f>
        <v>0</v>
      </c>
      <c r="AM32" s="356">
        <f>IF('Indicator Date'!AN33="No data","x",$AM$2-'Indicator Date'!AN33)</f>
        <v>0</v>
      </c>
      <c r="AN32" s="356">
        <f>IF('Indicator Date'!AO33="No data","x",$AN$2-'Indicator Date'!AO33)</f>
        <v>0</v>
      </c>
      <c r="AO32" s="356">
        <f>IF('Indicator Date'!AP33="No data","x",$AO$2-'Indicator Date'!AP33)</f>
        <v>0</v>
      </c>
      <c r="AP32" s="356">
        <f>IF('Indicator Date'!AQ33="No data","x",$AP$2-'Indicator Date'!AQ33)</f>
        <v>0</v>
      </c>
      <c r="AQ32" s="356">
        <f>IF('Indicator Date'!AR33="No data","x",$AQ$2-'Indicator Date'!AR33)</f>
        <v>0</v>
      </c>
      <c r="AR32" s="356">
        <f>IF('Indicator Date'!AS33="No data","x",$AR$2-'Indicator Date'!AS33)</f>
        <v>0</v>
      </c>
      <c r="AS32" s="356">
        <f>IF('Indicator Date'!AT33="No data","x",$AS$2-'Indicator Date'!AT33)</f>
        <v>0</v>
      </c>
      <c r="AT32" s="356">
        <f>IF('Indicator Date'!AU33="No data","x",$AT$2-'Indicator Date'!AU33)</f>
        <v>0</v>
      </c>
      <c r="AU32" s="356">
        <f>IF('Indicator Date'!AV33="No data","x",$AU$2-'Indicator Date'!AV33)</f>
        <v>1</v>
      </c>
      <c r="AV32" s="356">
        <f>IF('Indicator Date'!AW33="No data","x",$AV$2-'Indicator Date'!AW33)</f>
        <v>0</v>
      </c>
      <c r="AW32" s="356">
        <f>IF('Indicator Date'!AX33="No data","x",$AW$2-'Indicator Date'!AX33)</f>
        <v>0</v>
      </c>
      <c r="AX32" s="356">
        <f>IF('Indicator Date'!AY33="No data","x",$AX$2-'Indicator Date'!AY33)</f>
        <v>0</v>
      </c>
      <c r="AY32" s="356">
        <f>IF('Indicator Date'!AZ33="No data","x",$AY$2-'Indicator Date'!AZ33)</f>
        <v>0</v>
      </c>
      <c r="AZ32" s="356">
        <f>IF('Indicator Date'!BA33="No data","x",$AZ$2-'Indicator Date'!BA33)</f>
        <v>1</v>
      </c>
      <c r="BA32" s="356">
        <f>IF('Indicator Date'!BB33="No data","x",$BA$2-'Indicator Date'!BB33)</f>
        <v>1</v>
      </c>
      <c r="BB32" s="356">
        <f>IF('Indicator Date'!BC33="No data","x",$BB$2-'Indicator Date'!BC33)</f>
        <v>2</v>
      </c>
      <c r="BC32" s="356">
        <f>IF('Indicator Date'!BD33="No data","x",$BC$2-'Indicator Date'!BD33)</f>
        <v>1</v>
      </c>
      <c r="BD32" s="356">
        <f>IF('Indicator Date'!BE33="No data","x",$BD$2-'Indicator Date'!BE33)</f>
        <v>0</v>
      </c>
      <c r="BE32" s="356">
        <f>IF('Indicator Date'!BF33="No data","x",$BE$2-'Indicator Date'!BF33)</f>
        <v>0</v>
      </c>
      <c r="BF32" s="356">
        <f>IF('Indicator Date'!BG33="No data","x",$BF$2-'Indicator Date'!BG33)</f>
        <v>0</v>
      </c>
      <c r="BG32" s="356">
        <f>IF('Indicator Date'!BH33="No data","x",$BG$2-'Indicator Date'!BH33)</f>
        <v>0</v>
      </c>
      <c r="BH32" s="334">
        <f t="shared" si="0"/>
        <v>32</v>
      </c>
      <c r="BI32" s="336">
        <f t="shared" si="1"/>
        <v>0.56140350877192979</v>
      </c>
      <c r="BJ32" s="334">
        <f t="shared" si="2"/>
        <v>16</v>
      </c>
      <c r="BK32" s="336">
        <f t="shared" si="3"/>
        <v>1.0925191211887906</v>
      </c>
      <c r="BL32" s="335">
        <f t="shared" si="4"/>
        <v>0</v>
      </c>
    </row>
    <row r="33" spans="1:64" ht="15.75" customHeight="1">
      <c r="A33" s="334" t="s">
        <v>144</v>
      </c>
      <c r="B33" s="356">
        <f>IF('Indicator Date'!C34="No data","x",$B$2-'Indicator Date'!C34)</f>
        <v>0</v>
      </c>
      <c r="C33" s="356">
        <f>IF('Indicator Date'!D34="No data","x",$C$2-'Indicator Date'!D34)</f>
        <v>0</v>
      </c>
      <c r="D33" s="356">
        <f>IF('Indicator Date'!E34="No data","x",$C$2-'Indicator Date'!E34)</f>
        <v>0</v>
      </c>
      <c r="E33" s="356">
        <f>IF('Indicator Date'!F34="No data","x",$E$2-'Indicator Date'!F34)</f>
        <v>0</v>
      </c>
      <c r="F33" s="356">
        <f>IF('Indicator Date'!G34="No data","x",$F$2-'Indicator Date'!G34)</f>
        <v>0</v>
      </c>
      <c r="G33" s="356">
        <f>IF('Indicator Date'!H34="No data","x",$G$2-'Indicator Date'!H34)</f>
        <v>0</v>
      </c>
      <c r="H33" s="369">
        <f>IF('Indicator Date'!I34="No data","x",$H$2-'Indicator Date'!I34)</f>
        <v>0</v>
      </c>
      <c r="I33" s="356">
        <f>IF('Indicator Date'!J34="No data","x",$I$2-'Indicator Date'!J34)</f>
        <v>0</v>
      </c>
      <c r="J33" s="356">
        <f>IF('Indicator Date'!K34="No data","x",$J$2-'Indicator Date'!K34)</f>
        <v>0</v>
      </c>
      <c r="K33" s="369">
        <f>IF('Indicator Date'!L34="No data","x",$K$2-'Indicator Date'!L34)</f>
        <v>0</v>
      </c>
      <c r="L33" s="356">
        <f>IF('Indicator Date'!M34="No data","x",$L$2-'Indicator Date'!M34)</f>
        <v>0</v>
      </c>
      <c r="M33" s="356">
        <f>IF('Indicator Date'!N34="No data","x",$M$2-'Indicator Date'!N34)</f>
        <v>0</v>
      </c>
      <c r="N33" s="356">
        <f>IF('Indicator Date'!O34="No data","x",$N$2-'Indicator Date'!O34)</f>
        <v>0</v>
      </c>
      <c r="O33" s="356">
        <f>IF('Indicator Date'!P34="No data","x",$O$2-'Indicator Date'!P34)</f>
        <v>2</v>
      </c>
      <c r="P33" s="356">
        <f>IF('Indicator Date'!Q34="No data","x",$P$2-'Indicator Date'!Q34)</f>
        <v>0</v>
      </c>
      <c r="Q33" s="356">
        <f>IF('Indicator Date'!R34="No data","x",$Q$2-'Indicator Date'!R34)</f>
        <v>2</v>
      </c>
      <c r="R33" s="356">
        <f>IF('Indicator Date'!S34="No data","x",$R$2-'Indicator Date'!S34)</f>
        <v>1</v>
      </c>
      <c r="S33" s="356">
        <f>IF('Indicator Date'!T34="No data","x",$S$2-'Indicator Date'!T34)</f>
        <v>3</v>
      </c>
      <c r="T33" s="356">
        <f>IF('Indicator Date'!U34="No data","x",$T$2-'Indicator Date'!U34)</f>
        <v>3</v>
      </c>
      <c r="U33" s="356">
        <f>IF('Indicator Date'!V34="No data","x",$U$2-'Indicator Date'!V34)</f>
        <v>0</v>
      </c>
      <c r="V33" s="356">
        <f>IF('Indicator Date'!W34="No data","x",$V$2-'Indicator Date'!W34)</f>
        <v>0</v>
      </c>
      <c r="W33" s="356">
        <f>IF('Indicator Date'!X34="No data","x",$W$2-'Indicator Date'!X34)</f>
        <v>4</v>
      </c>
      <c r="X33" s="356">
        <f>IF('Indicator Date'!Y34="No data","x",$X$2-'Indicator Date'!Y34)</f>
        <v>4</v>
      </c>
      <c r="Y33" s="356">
        <f>IF('Indicator Date'!Z34="No data","x",$Y$2-'Indicator Date'!Z34)</f>
        <v>4</v>
      </c>
      <c r="Z33" s="356">
        <f>IF('Indicator Date'!AA34="No data","x",$Z$2-'Indicator Date'!AA34)</f>
        <v>0</v>
      </c>
      <c r="AA33" s="356">
        <f>IF('Indicator Date'!AB34="No data","x",$AA$2-'Indicator Date'!AB34)</f>
        <v>0</v>
      </c>
      <c r="AB33" s="356">
        <f>IF('Indicator Date'!AC34="No data","x",$AB$2-'Indicator Date'!AC34)</f>
        <v>0</v>
      </c>
      <c r="AC33" s="356">
        <f>IF('Indicator Date'!AD34="No data","x",$AC$2-'Indicator Date'!AD34)</f>
        <v>0</v>
      </c>
      <c r="AD33" s="356">
        <f>IF('Indicator Date'!AE34="No data","x",$AD$2-'Indicator Date'!AE34)</f>
        <v>0</v>
      </c>
      <c r="AE33" s="356" t="str">
        <f>IF('Indicator Date'!AF34="No data","x",$AE$2-'Indicator Date'!AF34)</f>
        <v>x</v>
      </c>
      <c r="AF33" s="356">
        <f>IF('Indicator Date'!AG34="No data","x",$AF$2-'Indicator Date'!AG34)</f>
        <v>0</v>
      </c>
      <c r="AG33" s="356">
        <f>IF('Indicator Date'!AH34="No data","x",$AG$2-'Indicator Date'!AH34)</f>
        <v>1</v>
      </c>
      <c r="AH33" s="356">
        <f>IF('Indicator Date'!AI34="No data","x",$AH$2-'Indicator Date'!AI34)</f>
        <v>1</v>
      </c>
      <c r="AI33" s="356">
        <f>IF('Indicator Date'!AJ34="No data","x",$AI$2-'Indicator Date'!AJ34)</f>
        <v>0</v>
      </c>
      <c r="AJ33" s="356">
        <f>IF('Indicator Date'!AK34="No data","x",$AJ$2-'Indicator Date'!AK34)</f>
        <v>1</v>
      </c>
      <c r="AK33" s="356">
        <f>IF('Indicator Date'!AL34="No data","x",$AK$2-'Indicator Date'!AL34)</f>
        <v>0</v>
      </c>
      <c r="AL33" s="356">
        <f>IF('Indicator Date'!AM34="No data","x",$AL$2-'Indicator Date'!AM34)</f>
        <v>0</v>
      </c>
      <c r="AM33" s="356">
        <f>IF('Indicator Date'!AN34="No data","x",$AM$2-'Indicator Date'!AN34)</f>
        <v>0</v>
      </c>
      <c r="AN33" s="356">
        <f>IF('Indicator Date'!AO34="No data","x",$AN$2-'Indicator Date'!AO34)</f>
        <v>0</v>
      </c>
      <c r="AO33" s="356">
        <f>IF('Indicator Date'!AP34="No data","x",$AO$2-'Indicator Date'!AP34)</f>
        <v>0</v>
      </c>
      <c r="AP33" s="356">
        <f>IF('Indicator Date'!AQ34="No data","x",$AP$2-'Indicator Date'!AQ34)</f>
        <v>0</v>
      </c>
      <c r="AQ33" s="356">
        <f>IF('Indicator Date'!AR34="No data","x",$AQ$2-'Indicator Date'!AR34)</f>
        <v>0</v>
      </c>
      <c r="AR33" s="356">
        <f>IF('Indicator Date'!AS34="No data","x",$AR$2-'Indicator Date'!AS34)</f>
        <v>0</v>
      </c>
      <c r="AS33" s="356">
        <f>IF('Indicator Date'!AT34="No data","x",$AS$2-'Indicator Date'!AT34)</f>
        <v>0</v>
      </c>
      <c r="AT33" s="356">
        <f>IF('Indicator Date'!AU34="No data","x",$AT$2-'Indicator Date'!AU34)</f>
        <v>0</v>
      </c>
      <c r="AU33" s="356">
        <f>IF('Indicator Date'!AV34="No data","x",$AU$2-'Indicator Date'!AV34)</f>
        <v>1</v>
      </c>
      <c r="AV33" s="356">
        <f>IF('Indicator Date'!AW34="No data","x",$AV$2-'Indicator Date'!AW34)</f>
        <v>0</v>
      </c>
      <c r="AW33" s="356">
        <f>IF('Indicator Date'!AX34="No data","x",$AW$2-'Indicator Date'!AX34)</f>
        <v>0</v>
      </c>
      <c r="AX33" s="356">
        <f>IF('Indicator Date'!AY34="No data","x",$AX$2-'Indicator Date'!AY34)</f>
        <v>0</v>
      </c>
      <c r="AY33" s="356">
        <f>IF('Indicator Date'!AZ34="No data","x",$AY$2-'Indicator Date'!AZ34)</f>
        <v>0</v>
      </c>
      <c r="AZ33" s="356">
        <f>IF('Indicator Date'!BA34="No data","x",$AZ$2-'Indicator Date'!BA34)</f>
        <v>1</v>
      </c>
      <c r="BA33" s="356">
        <f>IF('Indicator Date'!BB34="No data","x",$BA$2-'Indicator Date'!BB34)</f>
        <v>1</v>
      </c>
      <c r="BB33" s="356">
        <f>IF('Indicator Date'!BC34="No data","x",$BB$2-'Indicator Date'!BC34)</f>
        <v>2</v>
      </c>
      <c r="BC33" s="356">
        <f>IF('Indicator Date'!BD34="No data","x",$BC$2-'Indicator Date'!BD34)</f>
        <v>1</v>
      </c>
      <c r="BD33" s="356">
        <f>IF('Indicator Date'!BE34="No data","x",$BD$2-'Indicator Date'!BE34)</f>
        <v>0</v>
      </c>
      <c r="BE33" s="356">
        <f>IF('Indicator Date'!BF34="No data","x",$BE$2-'Indicator Date'!BF34)</f>
        <v>0</v>
      </c>
      <c r="BF33" s="356">
        <f>IF('Indicator Date'!BG34="No data","x",$BF$2-'Indicator Date'!BG34)</f>
        <v>0</v>
      </c>
      <c r="BG33" s="356">
        <f>IF('Indicator Date'!BH34="No data","x",$BG$2-'Indicator Date'!BH34)</f>
        <v>0</v>
      </c>
      <c r="BH33" s="334">
        <f t="shared" si="0"/>
        <v>32</v>
      </c>
      <c r="BI33" s="336">
        <f t="shared" si="1"/>
        <v>0.56140350877192979</v>
      </c>
      <c r="BJ33" s="334">
        <f t="shared" si="2"/>
        <v>16</v>
      </c>
      <c r="BK33" s="336">
        <f t="shared" si="3"/>
        <v>1.0925191211887906</v>
      </c>
      <c r="BL33" s="335">
        <f t="shared" si="4"/>
        <v>0</v>
      </c>
    </row>
    <row r="34" spans="1:64" ht="15.75" customHeight="1">
      <c r="A34" s="334" t="s">
        <v>157</v>
      </c>
      <c r="B34" s="356">
        <f>IF('Indicator Date'!C35="No data","x",$B$2-'Indicator Date'!C35)</f>
        <v>0</v>
      </c>
      <c r="C34" s="356">
        <f>IF('Indicator Date'!D35="No data","x",$C$2-'Indicator Date'!D35)</f>
        <v>0</v>
      </c>
      <c r="D34" s="356">
        <f>IF('Indicator Date'!E35="No data","x",$C$2-'Indicator Date'!E35)</f>
        <v>0</v>
      </c>
      <c r="E34" s="356">
        <f>IF('Indicator Date'!F35="No data","x",$E$2-'Indicator Date'!F35)</f>
        <v>0</v>
      </c>
      <c r="F34" s="356">
        <f>IF('Indicator Date'!G35="No data","x",$F$2-'Indicator Date'!G35)</f>
        <v>0</v>
      </c>
      <c r="G34" s="356">
        <f>IF('Indicator Date'!H35="No data","x",$G$2-'Indicator Date'!H35)</f>
        <v>0</v>
      </c>
      <c r="H34" s="356" t="str">
        <f>IF('Indicator Date'!I35="No data","x",$H$2-'Indicator Date'!I35)</f>
        <v>x</v>
      </c>
      <c r="I34" s="356">
        <f>IF('Indicator Date'!J35="No data","x",$I$2-'Indicator Date'!J35)</f>
        <v>0</v>
      </c>
      <c r="J34" s="356">
        <f>IF('Indicator Date'!K35="No data","x",$J$2-'Indicator Date'!K35)</f>
        <v>0</v>
      </c>
      <c r="K34" s="369">
        <f>IF('Indicator Date'!L35="No data","x",$K$2-'Indicator Date'!L35)</f>
        <v>0</v>
      </c>
      <c r="L34" s="356">
        <f>IF('Indicator Date'!M35="No data","x",$L$2-'Indicator Date'!M35)</f>
        <v>0</v>
      </c>
      <c r="M34" s="356">
        <f>IF('Indicator Date'!N35="No data","x",$M$2-'Indicator Date'!N35)</f>
        <v>0</v>
      </c>
      <c r="N34" s="356">
        <f>IF('Indicator Date'!O35="No data","x",$N$2-'Indicator Date'!O35)</f>
        <v>0</v>
      </c>
      <c r="O34" s="356">
        <f>IF('Indicator Date'!P35="No data","x",$O$2-'Indicator Date'!P35)</f>
        <v>0</v>
      </c>
      <c r="P34" s="356">
        <f>IF('Indicator Date'!Q35="No data","x",$P$2-'Indicator Date'!Q35)</f>
        <v>1</v>
      </c>
      <c r="Q34" s="356">
        <f>IF('Indicator Date'!R35="No data","x",$Q$2-'Indicator Date'!R35)</f>
        <v>0</v>
      </c>
      <c r="R34" s="356">
        <f>IF('Indicator Date'!S35="No data","x",$R$2-'Indicator Date'!S35)</f>
        <v>0</v>
      </c>
      <c r="S34" s="356">
        <f>IF('Indicator Date'!T35="No data","x",$S$2-'Indicator Date'!T35)</f>
        <v>1</v>
      </c>
      <c r="T34" s="356">
        <f>IF('Indicator Date'!U35="No data","x",$T$2-'Indicator Date'!U35)</f>
        <v>1</v>
      </c>
      <c r="U34" s="356">
        <f>IF('Indicator Date'!V35="No data","x",$U$2-'Indicator Date'!V35)</f>
        <v>0</v>
      </c>
      <c r="V34" s="356">
        <f>IF('Indicator Date'!W35="No data","x",$V$2-'Indicator Date'!W35)</f>
        <v>0</v>
      </c>
      <c r="W34" s="356">
        <f>IF('Indicator Date'!X35="No data","x",$W$2-'Indicator Date'!X35)</f>
        <v>0</v>
      </c>
      <c r="X34" s="356">
        <f>IF('Indicator Date'!Y35="No data","x",$X$2-'Indicator Date'!Y35)</f>
        <v>0</v>
      </c>
      <c r="Y34" s="356">
        <f>IF('Indicator Date'!Z35="No data","x",$Y$2-'Indicator Date'!Z35)</f>
        <v>0</v>
      </c>
      <c r="Z34" s="356">
        <f>IF('Indicator Date'!AA35="No data","x",$Z$2-'Indicator Date'!AA35)</f>
        <v>0</v>
      </c>
      <c r="AA34" s="356">
        <f>IF('Indicator Date'!AB35="No data","x",$AA$2-'Indicator Date'!AB35)</f>
        <v>0</v>
      </c>
      <c r="AB34" s="356">
        <f>IF('Indicator Date'!AC35="No data","x",$AB$2-'Indicator Date'!AC35)</f>
        <v>0</v>
      </c>
      <c r="AC34" s="356">
        <f>IF('Indicator Date'!AD35="No data","x",$AC$2-'Indicator Date'!AD35)</f>
        <v>1</v>
      </c>
      <c r="AD34" s="356">
        <f>IF('Indicator Date'!AE35="No data","x",$AD$2-'Indicator Date'!AE35)</f>
        <v>0</v>
      </c>
      <c r="AE34" s="356" t="str">
        <f>IF('Indicator Date'!AF35="No data","x",$AE$2-'Indicator Date'!AF35)</f>
        <v>x</v>
      </c>
      <c r="AF34" s="356">
        <f>IF('Indicator Date'!AG35="No data","x",$AF$2-'Indicator Date'!AG35)</f>
        <v>0</v>
      </c>
      <c r="AG34" s="356" t="str">
        <f>IF('Indicator Date'!AH35="No data","x",$AG$2-'Indicator Date'!AH35)</f>
        <v>x</v>
      </c>
      <c r="AH34" s="356">
        <f>IF('Indicator Date'!AI35="No data","x",$AH$2-'Indicator Date'!AI35)</f>
        <v>0</v>
      </c>
      <c r="AI34" s="356">
        <f>IF('Indicator Date'!AJ35="No data","x",$AI$2-'Indicator Date'!AJ35)</f>
        <v>1</v>
      </c>
      <c r="AJ34" s="356">
        <f>IF('Indicator Date'!AK35="No data","x",$AJ$2-'Indicator Date'!AK35)</f>
        <v>1</v>
      </c>
      <c r="AK34" s="356" t="str">
        <f>IF('Indicator Date'!AL35="No data","x",$AK$2-'Indicator Date'!AL35)</f>
        <v>x</v>
      </c>
      <c r="AL34" s="356">
        <f>IF('Indicator Date'!AM35="No data","x",$AL$2-'Indicator Date'!AM35)</f>
        <v>0</v>
      </c>
      <c r="AM34" s="356">
        <f>IF('Indicator Date'!AN35="No data","x",$AM$2-'Indicator Date'!AN35)</f>
        <v>0</v>
      </c>
      <c r="AN34" s="356">
        <f>IF('Indicator Date'!AO35="No data","x",$AN$2-'Indicator Date'!AO35)</f>
        <v>0</v>
      </c>
      <c r="AO34" s="356" t="str">
        <f>IF('Indicator Date'!AP35="No data","x",$AO$2-'Indicator Date'!AP35)</f>
        <v>x</v>
      </c>
      <c r="AP34" s="356" t="str">
        <f>IF('Indicator Date'!AQ35="No data","x",$AP$2-'Indicator Date'!AQ35)</f>
        <v>x</v>
      </c>
      <c r="AQ34" s="356" t="str">
        <f>IF('Indicator Date'!AR35="No data","x",$AQ$2-'Indicator Date'!AR35)</f>
        <v>x</v>
      </c>
      <c r="AR34" s="356">
        <f>IF('Indicator Date'!AS35="No data","x",$AR$2-'Indicator Date'!AS35)</f>
        <v>0</v>
      </c>
      <c r="AS34" s="356">
        <f>IF('Indicator Date'!AT35="No data","x",$AS$2-'Indicator Date'!AT35)</f>
        <v>2</v>
      </c>
      <c r="AT34" s="356">
        <f>IF('Indicator Date'!AU35="No data","x",$AT$2-'Indicator Date'!AU35)</f>
        <v>0</v>
      </c>
      <c r="AU34" s="356">
        <f>IF('Indicator Date'!AV35="No data","x",$AU$2-'Indicator Date'!AV35)</f>
        <v>1</v>
      </c>
      <c r="AV34" s="356">
        <f>IF('Indicator Date'!AW35="No data","x",$AV$2-'Indicator Date'!AW35)</f>
        <v>0</v>
      </c>
      <c r="AW34" s="356">
        <f>IF('Indicator Date'!AX35="No data","x",$AW$2-'Indicator Date'!AX35)</f>
        <v>0</v>
      </c>
      <c r="AX34" s="356">
        <f>IF('Indicator Date'!AY35="No data","x",$AX$2-'Indicator Date'!AY35)</f>
        <v>1</v>
      </c>
      <c r="AY34" s="356">
        <f>IF('Indicator Date'!AZ35="No data","x",$AY$2-'Indicator Date'!AZ35)</f>
        <v>1</v>
      </c>
      <c r="AZ34" s="356" t="str">
        <f>IF('Indicator Date'!BA35="No data","x",$AZ$2-'Indicator Date'!BA35)</f>
        <v>x</v>
      </c>
      <c r="BA34" s="356" t="str">
        <f>IF('Indicator Date'!BB35="No data","x",$BA$2-'Indicator Date'!BB35)</f>
        <v>x</v>
      </c>
      <c r="BB34" s="356">
        <f>IF('Indicator Date'!BC35="No data","x",$BB$2-'Indicator Date'!BC35)</f>
        <v>2</v>
      </c>
      <c r="BC34" s="356">
        <f>IF('Indicator Date'!BD35="No data","x",$BC$2-'Indicator Date'!BD35)</f>
        <v>0</v>
      </c>
      <c r="BD34" s="356">
        <f>IF('Indicator Date'!BE35="No data","x",$BD$2-'Indicator Date'!BE35)</f>
        <v>1</v>
      </c>
      <c r="BE34" s="356">
        <f>IF('Indicator Date'!BF35="No data","x",$BE$2-'Indicator Date'!BF35)</f>
        <v>1</v>
      </c>
      <c r="BF34" s="356">
        <f>IF('Indicator Date'!BG35="No data","x",$BF$2-'Indicator Date'!BG35)</f>
        <v>0</v>
      </c>
      <c r="BG34" s="356">
        <f>IF('Indicator Date'!BH35="No data","x",$BG$2-'Indicator Date'!BH35)</f>
        <v>0</v>
      </c>
      <c r="BH34" s="334">
        <f t="shared" si="0"/>
        <v>15</v>
      </c>
      <c r="BI34" s="336">
        <f t="shared" si="1"/>
        <v>0.30612244897959184</v>
      </c>
      <c r="BJ34" s="334">
        <f t="shared" si="2"/>
        <v>13</v>
      </c>
      <c r="BK34" s="336">
        <f t="shared" si="3"/>
        <v>0.54225837777903763</v>
      </c>
      <c r="BL34" s="335">
        <f t="shared" si="4"/>
        <v>0</v>
      </c>
    </row>
    <row r="35" spans="1:64" ht="15.75" customHeight="1">
      <c r="A35" s="334" t="s">
        <v>161</v>
      </c>
      <c r="B35" s="356">
        <f>IF('Indicator Date'!C36="No data","x",$B$2-'Indicator Date'!C36)</f>
        <v>0</v>
      </c>
      <c r="C35" s="356">
        <f>IF('Indicator Date'!D36="No data","x",$C$2-'Indicator Date'!D36)</f>
        <v>0</v>
      </c>
      <c r="D35" s="356">
        <f>IF('Indicator Date'!E36="No data","x",$C$2-'Indicator Date'!E36)</f>
        <v>0</v>
      </c>
      <c r="E35" s="356">
        <f>IF('Indicator Date'!F36="No data","x",$E$2-'Indicator Date'!F36)</f>
        <v>0</v>
      </c>
      <c r="F35" s="356">
        <f>IF('Indicator Date'!G36="No data","x",$F$2-'Indicator Date'!G36)</f>
        <v>0</v>
      </c>
      <c r="G35" s="356">
        <f>IF('Indicator Date'!H36="No data","x",$G$2-'Indicator Date'!H36)</f>
        <v>0</v>
      </c>
      <c r="H35" s="356" t="str">
        <f>IF('Indicator Date'!I36="No data","x",$H$2-'Indicator Date'!I36)</f>
        <v>x</v>
      </c>
      <c r="I35" s="356">
        <f>IF('Indicator Date'!J36="No data","x",$I$2-'Indicator Date'!J36)</f>
        <v>0</v>
      </c>
      <c r="J35" s="356">
        <f>IF('Indicator Date'!K36="No data","x",$J$2-'Indicator Date'!K36)</f>
        <v>0</v>
      </c>
      <c r="K35" s="369">
        <f>IF('Indicator Date'!L36="No data","x",$K$2-'Indicator Date'!L36)</f>
        <v>0</v>
      </c>
      <c r="L35" s="356">
        <f>IF('Indicator Date'!M36="No data","x",$L$2-'Indicator Date'!M36)</f>
        <v>0</v>
      </c>
      <c r="M35" s="356">
        <f>IF('Indicator Date'!N36="No data","x",$M$2-'Indicator Date'!N36)</f>
        <v>0</v>
      </c>
      <c r="N35" s="356">
        <f>IF('Indicator Date'!O36="No data","x",$N$2-'Indicator Date'!O36)</f>
        <v>0</v>
      </c>
      <c r="O35" s="356">
        <f>IF('Indicator Date'!P36="No data","x",$O$2-'Indicator Date'!P36)</f>
        <v>0</v>
      </c>
      <c r="P35" s="356">
        <f>IF('Indicator Date'!Q36="No data","x",$P$2-'Indicator Date'!Q36)</f>
        <v>1</v>
      </c>
      <c r="Q35" s="356">
        <f>IF('Indicator Date'!R36="No data","x",$Q$2-'Indicator Date'!R36)</f>
        <v>0</v>
      </c>
      <c r="R35" s="356">
        <f>IF('Indicator Date'!S36="No data","x",$R$2-'Indicator Date'!S36)</f>
        <v>0</v>
      </c>
      <c r="S35" s="356">
        <f>IF('Indicator Date'!T36="No data","x",$S$2-'Indicator Date'!T36)</f>
        <v>1</v>
      </c>
      <c r="T35" s="356">
        <f>IF('Indicator Date'!U36="No data","x",$T$2-'Indicator Date'!U36)</f>
        <v>1</v>
      </c>
      <c r="U35" s="356">
        <f>IF('Indicator Date'!V36="No data","x",$U$2-'Indicator Date'!V36)</f>
        <v>0</v>
      </c>
      <c r="V35" s="356">
        <f>IF('Indicator Date'!W36="No data","x",$V$2-'Indicator Date'!W36)</f>
        <v>0</v>
      </c>
      <c r="W35" s="356">
        <f>IF('Indicator Date'!X36="No data","x",$W$2-'Indicator Date'!X36)</f>
        <v>0</v>
      </c>
      <c r="X35" s="356">
        <f>IF('Indicator Date'!Y36="No data","x",$X$2-'Indicator Date'!Y36)</f>
        <v>0</v>
      </c>
      <c r="Y35" s="356">
        <f>IF('Indicator Date'!Z36="No data","x",$Y$2-'Indicator Date'!Z36)</f>
        <v>0</v>
      </c>
      <c r="Z35" s="356">
        <f>IF('Indicator Date'!AA36="No data","x",$Z$2-'Indicator Date'!AA36)</f>
        <v>0</v>
      </c>
      <c r="AA35" s="356">
        <f>IF('Indicator Date'!AB36="No data","x",$AA$2-'Indicator Date'!AB36)</f>
        <v>0</v>
      </c>
      <c r="AB35" s="356">
        <f>IF('Indicator Date'!AC36="No data","x",$AB$2-'Indicator Date'!AC36)</f>
        <v>0</v>
      </c>
      <c r="AC35" s="356">
        <f>IF('Indicator Date'!AD36="No data","x",$AC$2-'Indicator Date'!AD36)</f>
        <v>1</v>
      </c>
      <c r="AD35" s="356">
        <f>IF('Indicator Date'!AE36="No data","x",$AD$2-'Indicator Date'!AE36)</f>
        <v>0</v>
      </c>
      <c r="AE35" s="356" t="str">
        <f>IF('Indicator Date'!AF36="No data","x",$AE$2-'Indicator Date'!AF36)</f>
        <v>x</v>
      </c>
      <c r="AF35" s="356">
        <f>IF('Indicator Date'!AG36="No data","x",$AF$2-'Indicator Date'!AG36)</f>
        <v>0</v>
      </c>
      <c r="AG35" s="356" t="str">
        <f>IF('Indicator Date'!AH36="No data","x",$AG$2-'Indicator Date'!AH36)</f>
        <v>x</v>
      </c>
      <c r="AH35" s="356">
        <f>IF('Indicator Date'!AI36="No data","x",$AH$2-'Indicator Date'!AI36)</f>
        <v>0</v>
      </c>
      <c r="AI35" s="356">
        <f>IF('Indicator Date'!AJ36="No data","x",$AI$2-'Indicator Date'!AJ36)</f>
        <v>1</v>
      </c>
      <c r="AJ35" s="356">
        <f>IF('Indicator Date'!AK36="No data","x",$AJ$2-'Indicator Date'!AK36)</f>
        <v>1</v>
      </c>
      <c r="AK35" s="356" t="str">
        <f>IF('Indicator Date'!AL36="No data","x",$AK$2-'Indicator Date'!AL36)</f>
        <v>x</v>
      </c>
      <c r="AL35" s="356">
        <f>IF('Indicator Date'!AM36="No data","x",$AL$2-'Indicator Date'!AM36)</f>
        <v>0</v>
      </c>
      <c r="AM35" s="356">
        <f>IF('Indicator Date'!AN36="No data","x",$AM$2-'Indicator Date'!AN36)</f>
        <v>0</v>
      </c>
      <c r="AN35" s="356">
        <f>IF('Indicator Date'!AO36="No data","x",$AN$2-'Indicator Date'!AO36)</f>
        <v>0</v>
      </c>
      <c r="AO35" s="356" t="str">
        <f>IF('Indicator Date'!AP36="No data","x",$AO$2-'Indicator Date'!AP36)</f>
        <v>x</v>
      </c>
      <c r="AP35" s="356" t="str">
        <f>IF('Indicator Date'!AQ36="No data","x",$AP$2-'Indicator Date'!AQ36)</f>
        <v>x</v>
      </c>
      <c r="AQ35" s="356" t="str">
        <f>IF('Indicator Date'!AR36="No data","x",$AQ$2-'Indicator Date'!AR36)</f>
        <v>x</v>
      </c>
      <c r="AR35" s="356">
        <f>IF('Indicator Date'!AS36="No data","x",$AR$2-'Indicator Date'!AS36)</f>
        <v>0</v>
      </c>
      <c r="AS35" s="356">
        <f>IF('Indicator Date'!AT36="No data","x",$AS$2-'Indicator Date'!AT36)</f>
        <v>2</v>
      </c>
      <c r="AT35" s="356">
        <f>IF('Indicator Date'!AU36="No data","x",$AT$2-'Indicator Date'!AU36)</f>
        <v>0</v>
      </c>
      <c r="AU35" s="356">
        <f>IF('Indicator Date'!AV36="No data","x",$AU$2-'Indicator Date'!AV36)</f>
        <v>1</v>
      </c>
      <c r="AV35" s="356">
        <f>IF('Indicator Date'!AW36="No data","x",$AV$2-'Indicator Date'!AW36)</f>
        <v>0</v>
      </c>
      <c r="AW35" s="356">
        <f>IF('Indicator Date'!AX36="No data","x",$AW$2-'Indicator Date'!AX36)</f>
        <v>0</v>
      </c>
      <c r="AX35" s="356">
        <f>IF('Indicator Date'!AY36="No data","x",$AX$2-'Indicator Date'!AY36)</f>
        <v>1</v>
      </c>
      <c r="AY35" s="356">
        <f>IF('Indicator Date'!AZ36="No data","x",$AY$2-'Indicator Date'!AZ36)</f>
        <v>1</v>
      </c>
      <c r="AZ35" s="356" t="str">
        <f>IF('Indicator Date'!BA36="No data","x",$AZ$2-'Indicator Date'!BA36)</f>
        <v>x</v>
      </c>
      <c r="BA35" s="356" t="str">
        <f>IF('Indicator Date'!BB36="No data","x",$BA$2-'Indicator Date'!BB36)</f>
        <v>x</v>
      </c>
      <c r="BB35" s="356">
        <f>IF('Indicator Date'!BC36="No data","x",$BB$2-'Indicator Date'!BC36)</f>
        <v>2</v>
      </c>
      <c r="BC35" s="356">
        <f>IF('Indicator Date'!BD36="No data","x",$BC$2-'Indicator Date'!BD36)</f>
        <v>0</v>
      </c>
      <c r="BD35" s="356">
        <f>IF('Indicator Date'!BE36="No data","x",$BD$2-'Indicator Date'!BE36)</f>
        <v>1</v>
      </c>
      <c r="BE35" s="356">
        <f>IF('Indicator Date'!BF36="No data","x",$BE$2-'Indicator Date'!BF36)</f>
        <v>1</v>
      </c>
      <c r="BF35" s="356">
        <f>IF('Indicator Date'!BG36="No data","x",$BF$2-'Indicator Date'!BG36)</f>
        <v>0</v>
      </c>
      <c r="BG35" s="356">
        <f>IF('Indicator Date'!BH36="No data","x",$BG$2-'Indicator Date'!BH36)</f>
        <v>0</v>
      </c>
      <c r="BH35" s="334">
        <f t="shared" si="0"/>
        <v>15</v>
      </c>
      <c r="BI35" s="336">
        <f t="shared" si="1"/>
        <v>0.30612244897959184</v>
      </c>
      <c r="BJ35" s="334">
        <f t="shared" si="2"/>
        <v>13</v>
      </c>
      <c r="BK35" s="336">
        <f t="shared" si="3"/>
        <v>0.54225837777903763</v>
      </c>
      <c r="BL35" s="335">
        <f t="shared" si="4"/>
        <v>0</v>
      </c>
    </row>
    <row r="36" spans="1:64" ht="15.75" customHeight="1">
      <c r="A36" s="334" t="s">
        <v>159</v>
      </c>
      <c r="B36" s="356">
        <f>IF('Indicator Date'!C37="No data","x",$B$2-'Indicator Date'!C37)</f>
        <v>0</v>
      </c>
      <c r="C36" s="356">
        <f>IF('Indicator Date'!D37="No data","x",$C$2-'Indicator Date'!D37)</f>
        <v>0</v>
      </c>
      <c r="D36" s="356">
        <f>IF('Indicator Date'!E37="No data","x",$C$2-'Indicator Date'!E37)</f>
        <v>0</v>
      </c>
      <c r="E36" s="356">
        <f>IF('Indicator Date'!F37="No data","x",$E$2-'Indicator Date'!F37)</f>
        <v>0</v>
      </c>
      <c r="F36" s="356">
        <f>IF('Indicator Date'!G37="No data","x",$F$2-'Indicator Date'!G37)</f>
        <v>0</v>
      </c>
      <c r="G36" s="356">
        <f>IF('Indicator Date'!H37="No data","x",$G$2-'Indicator Date'!H37)</f>
        <v>0</v>
      </c>
      <c r="H36" s="356" t="str">
        <f>IF('Indicator Date'!I37="No data","x",$H$2-'Indicator Date'!I37)</f>
        <v>x</v>
      </c>
      <c r="I36" s="356">
        <f>IF('Indicator Date'!J37="No data","x",$I$2-'Indicator Date'!J37)</f>
        <v>0</v>
      </c>
      <c r="J36" s="356">
        <f>IF('Indicator Date'!K37="No data","x",$J$2-'Indicator Date'!K37)</f>
        <v>0</v>
      </c>
      <c r="K36" s="369">
        <f>IF('Indicator Date'!L37="No data","x",$K$2-'Indicator Date'!L37)</f>
        <v>0</v>
      </c>
      <c r="L36" s="356">
        <f>IF('Indicator Date'!M37="No data","x",$L$2-'Indicator Date'!M37)</f>
        <v>0</v>
      </c>
      <c r="M36" s="356">
        <f>IF('Indicator Date'!N37="No data","x",$M$2-'Indicator Date'!N37)</f>
        <v>0</v>
      </c>
      <c r="N36" s="356">
        <f>IF('Indicator Date'!O37="No data","x",$N$2-'Indicator Date'!O37)</f>
        <v>0</v>
      </c>
      <c r="O36" s="356">
        <f>IF('Indicator Date'!P37="No data","x",$O$2-'Indicator Date'!P37)</f>
        <v>0</v>
      </c>
      <c r="P36" s="356">
        <f>IF('Indicator Date'!Q37="No data","x",$P$2-'Indicator Date'!Q37)</f>
        <v>1</v>
      </c>
      <c r="Q36" s="356">
        <f>IF('Indicator Date'!R37="No data","x",$Q$2-'Indicator Date'!R37)</f>
        <v>0</v>
      </c>
      <c r="R36" s="356">
        <f>IF('Indicator Date'!S37="No data","x",$R$2-'Indicator Date'!S37)</f>
        <v>0</v>
      </c>
      <c r="S36" s="356">
        <f>IF('Indicator Date'!T37="No data","x",$S$2-'Indicator Date'!T37)</f>
        <v>1</v>
      </c>
      <c r="T36" s="356">
        <f>IF('Indicator Date'!U37="No data","x",$T$2-'Indicator Date'!U37)</f>
        <v>1</v>
      </c>
      <c r="U36" s="356">
        <f>IF('Indicator Date'!V37="No data","x",$U$2-'Indicator Date'!V37)</f>
        <v>0</v>
      </c>
      <c r="V36" s="356">
        <f>IF('Indicator Date'!W37="No data","x",$V$2-'Indicator Date'!W37)</f>
        <v>0</v>
      </c>
      <c r="W36" s="356">
        <f>IF('Indicator Date'!X37="No data","x",$W$2-'Indicator Date'!X37)</f>
        <v>0</v>
      </c>
      <c r="X36" s="356">
        <f>IF('Indicator Date'!Y37="No data","x",$X$2-'Indicator Date'!Y37)</f>
        <v>0</v>
      </c>
      <c r="Y36" s="356">
        <f>IF('Indicator Date'!Z37="No data","x",$Y$2-'Indicator Date'!Z37)</f>
        <v>0</v>
      </c>
      <c r="Z36" s="356">
        <f>IF('Indicator Date'!AA37="No data","x",$Z$2-'Indicator Date'!AA37)</f>
        <v>0</v>
      </c>
      <c r="AA36" s="356">
        <f>IF('Indicator Date'!AB37="No data","x",$AA$2-'Indicator Date'!AB37)</f>
        <v>0</v>
      </c>
      <c r="AB36" s="356">
        <f>IF('Indicator Date'!AC37="No data","x",$AB$2-'Indicator Date'!AC37)</f>
        <v>0</v>
      </c>
      <c r="AC36" s="356">
        <f>IF('Indicator Date'!AD37="No data","x",$AC$2-'Indicator Date'!AD37)</f>
        <v>1</v>
      </c>
      <c r="AD36" s="356">
        <f>IF('Indicator Date'!AE37="No data","x",$AD$2-'Indicator Date'!AE37)</f>
        <v>0</v>
      </c>
      <c r="AE36" s="356" t="str">
        <f>IF('Indicator Date'!AF37="No data","x",$AE$2-'Indicator Date'!AF37)</f>
        <v>x</v>
      </c>
      <c r="AF36" s="356">
        <f>IF('Indicator Date'!AG37="No data","x",$AF$2-'Indicator Date'!AG37)</f>
        <v>0</v>
      </c>
      <c r="AG36" s="356" t="str">
        <f>IF('Indicator Date'!AH37="No data","x",$AG$2-'Indicator Date'!AH37)</f>
        <v>x</v>
      </c>
      <c r="AH36" s="356">
        <f>IF('Indicator Date'!AI37="No data","x",$AH$2-'Indicator Date'!AI37)</f>
        <v>0</v>
      </c>
      <c r="AI36" s="356">
        <f>IF('Indicator Date'!AJ37="No data","x",$AI$2-'Indicator Date'!AJ37)</f>
        <v>1</v>
      </c>
      <c r="AJ36" s="356">
        <f>IF('Indicator Date'!AK37="No data","x",$AJ$2-'Indicator Date'!AK37)</f>
        <v>1</v>
      </c>
      <c r="AK36" s="356" t="str">
        <f>IF('Indicator Date'!AL37="No data","x",$AK$2-'Indicator Date'!AL37)</f>
        <v>x</v>
      </c>
      <c r="AL36" s="356">
        <f>IF('Indicator Date'!AM37="No data","x",$AL$2-'Indicator Date'!AM37)</f>
        <v>0</v>
      </c>
      <c r="AM36" s="356">
        <f>IF('Indicator Date'!AN37="No data","x",$AM$2-'Indicator Date'!AN37)</f>
        <v>0</v>
      </c>
      <c r="AN36" s="356">
        <f>IF('Indicator Date'!AO37="No data","x",$AN$2-'Indicator Date'!AO37)</f>
        <v>0</v>
      </c>
      <c r="AO36" s="356" t="str">
        <f>IF('Indicator Date'!AP37="No data","x",$AO$2-'Indicator Date'!AP37)</f>
        <v>x</v>
      </c>
      <c r="AP36" s="356" t="str">
        <f>IF('Indicator Date'!AQ37="No data","x",$AP$2-'Indicator Date'!AQ37)</f>
        <v>x</v>
      </c>
      <c r="AQ36" s="356" t="str">
        <f>IF('Indicator Date'!AR37="No data","x",$AQ$2-'Indicator Date'!AR37)</f>
        <v>x</v>
      </c>
      <c r="AR36" s="356">
        <f>IF('Indicator Date'!AS37="No data","x",$AR$2-'Indicator Date'!AS37)</f>
        <v>0</v>
      </c>
      <c r="AS36" s="356">
        <f>IF('Indicator Date'!AT37="No data","x",$AS$2-'Indicator Date'!AT37)</f>
        <v>2</v>
      </c>
      <c r="AT36" s="356">
        <f>IF('Indicator Date'!AU37="No data","x",$AT$2-'Indicator Date'!AU37)</f>
        <v>0</v>
      </c>
      <c r="AU36" s="356">
        <f>IF('Indicator Date'!AV37="No data","x",$AU$2-'Indicator Date'!AV37)</f>
        <v>1</v>
      </c>
      <c r="AV36" s="356">
        <f>IF('Indicator Date'!AW37="No data","x",$AV$2-'Indicator Date'!AW37)</f>
        <v>0</v>
      </c>
      <c r="AW36" s="356">
        <f>IF('Indicator Date'!AX37="No data","x",$AW$2-'Indicator Date'!AX37)</f>
        <v>0</v>
      </c>
      <c r="AX36" s="356">
        <f>IF('Indicator Date'!AY37="No data","x",$AX$2-'Indicator Date'!AY37)</f>
        <v>1</v>
      </c>
      <c r="AY36" s="356">
        <f>IF('Indicator Date'!AZ37="No data","x",$AY$2-'Indicator Date'!AZ37)</f>
        <v>1</v>
      </c>
      <c r="AZ36" s="356" t="str">
        <f>IF('Indicator Date'!BA37="No data","x",$AZ$2-'Indicator Date'!BA37)</f>
        <v>x</v>
      </c>
      <c r="BA36" s="356" t="str">
        <f>IF('Indicator Date'!BB37="No data","x",$BA$2-'Indicator Date'!BB37)</f>
        <v>x</v>
      </c>
      <c r="BB36" s="356">
        <f>IF('Indicator Date'!BC37="No data","x",$BB$2-'Indicator Date'!BC37)</f>
        <v>2</v>
      </c>
      <c r="BC36" s="356">
        <f>IF('Indicator Date'!BD37="No data","x",$BC$2-'Indicator Date'!BD37)</f>
        <v>0</v>
      </c>
      <c r="BD36" s="356">
        <f>IF('Indicator Date'!BE37="No data","x",$BD$2-'Indicator Date'!BE37)</f>
        <v>1</v>
      </c>
      <c r="BE36" s="356">
        <f>IF('Indicator Date'!BF37="No data","x",$BE$2-'Indicator Date'!BF37)</f>
        <v>1</v>
      </c>
      <c r="BF36" s="356">
        <f>IF('Indicator Date'!BG37="No data","x",$BF$2-'Indicator Date'!BG37)</f>
        <v>0</v>
      </c>
      <c r="BG36" s="356">
        <f>IF('Indicator Date'!BH37="No data","x",$BG$2-'Indicator Date'!BH37)</f>
        <v>0</v>
      </c>
      <c r="BH36" s="334">
        <f t="shared" si="0"/>
        <v>15</v>
      </c>
      <c r="BI36" s="336">
        <f t="shared" si="1"/>
        <v>0.30612244897959184</v>
      </c>
      <c r="BJ36" s="334">
        <f t="shared" si="2"/>
        <v>13</v>
      </c>
      <c r="BK36" s="336">
        <f t="shared" si="3"/>
        <v>0.54225837777903763</v>
      </c>
      <c r="BL36" s="335">
        <f t="shared" si="4"/>
        <v>0</v>
      </c>
    </row>
    <row r="37" spans="1:64" ht="15.75" customHeight="1">
      <c r="A37" s="334" t="s">
        <v>151</v>
      </c>
      <c r="B37" s="356">
        <f>IF('Indicator Date'!C38="No data","x",$B$2-'Indicator Date'!C38)</f>
        <v>0</v>
      </c>
      <c r="C37" s="356">
        <f>IF('Indicator Date'!D38="No data","x",$C$2-'Indicator Date'!D38)</f>
        <v>0</v>
      </c>
      <c r="D37" s="356">
        <f>IF('Indicator Date'!E38="No data","x",$C$2-'Indicator Date'!E38)</f>
        <v>0</v>
      </c>
      <c r="E37" s="356">
        <f>IF('Indicator Date'!F38="No data","x",$E$2-'Indicator Date'!F38)</f>
        <v>0</v>
      </c>
      <c r="F37" s="356">
        <f>IF('Indicator Date'!G38="No data","x",$F$2-'Indicator Date'!G38)</f>
        <v>0</v>
      </c>
      <c r="G37" s="356">
        <f>IF('Indicator Date'!H38="No data","x",$G$2-'Indicator Date'!H38)</f>
        <v>0</v>
      </c>
      <c r="H37" s="356" t="str">
        <f>IF('Indicator Date'!I38="No data","x",$H$2-'Indicator Date'!I38)</f>
        <v>x</v>
      </c>
      <c r="I37" s="356">
        <f>IF('Indicator Date'!J38="No data","x",$I$2-'Indicator Date'!J38)</f>
        <v>0</v>
      </c>
      <c r="J37" s="356">
        <f>IF('Indicator Date'!K38="No data","x",$J$2-'Indicator Date'!K38)</f>
        <v>0</v>
      </c>
      <c r="K37" s="369">
        <f>IF('Indicator Date'!L38="No data","x",$K$2-'Indicator Date'!L38)</f>
        <v>0</v>
      </c>
      <c r="L37" s="356">
        <f>IF('Indicator Date'!M38="No data","x",$L$2-'Indicator Date'!M38)</f>
        <v>0</v>
      </c>
      <c r="M37" s="356">
        <f>IF('Indicator Date'!N38="No data","x",$M$2-'Indicator Date'!N38)</f>
        <v>0</v>
      </c>
      <c r="N37" s="356">
        <f>IF('Indicator Date'!O38="No data","x",$N$2-'Indicator Date'!O38)</f>
        <v>0</v>
      </c>
      <c r="O37" s="356">
        <f>IF('Indicator Date'!P38="No data","x",$O$2-'Indicator Date'!P38)</f>
        <v>0</v>
      </c>
      <c r="P37" s="356">
        <f>IF('Indicator Date'!Q38="No data","x",$P$2-'Indicator Date'!Q38)</f>
        <v>1</v>
      </c>
      <c r="Q37" s="356">
        <f>IF('Indicator Date'!R38="No data","x",$Q$2-'Indicator Date'!R38)</f>
        <v>0</v>
      </c>
      <c r="R37" s="356">
        <f>IF('Indicator Date'!S38="No data","x",$R$2-'Indicator Date'!S38)</f>
        <v>0</v>
      </c>
      <c r="S37" s="356">
        <f>IF('Indicator Date'!T38="No data","x",$S$2-'Indicator Date'!T38)</f>
        <v>1</v>
      </c>
      <c r="T37" s="356">
        <f>IF('Indicator Date'!U38="No data","x",$T$2-'Indicator Date'!U38)</f>
        <v>1</v>
      </c>
      <c r="U37" s="356">
        <f>IF('Indicator Date'!V38="No data","x",$U$2-'Indicator Date'!V38)</f>
        <v>0</v>
      </c>
      <c r="V37" s="356">
        <f>IF('Indicator Date'!W38="No data","x",$V$2-'Indicator Date'!W38)</f>
        <v>0</v>
      </c>
      <c r="W37" s="356">
        <f>IF('Indicator Date'!X38="No data","x",$W$2-'Indicator Date'!X38)</f>
        <v>0</v>
      </c>
      <c r="X37" s="356">
        <f>IF('Indicator Date'!Y38="No data","x",$X$2-'Indicator Date'!Y38)</f>
        <v>0</v>
      </c>
      <c r="Y37" s="356">
        <f>IF('Indicator Date'!Z38="No data","x",$Y$2-'Indicator Date'!Z38)</f>
        <v>0</v>
      </c>
      <c r="Z37" s="356">
        <f>IF('Indicator Date'!AA38="No data","x",$Z$2-'Indicator Date'!AA38)</f>
        <v>0</v>
      </c>
      <c r="AA37" s="356">
        <f>IF('Indicator Date'!AB38="No data","x",$AA$2-'Indicator Date'!AB38)</f>
        <v>0</v>
      </c>
      <c r="AB37" s="356">
        <f>IF('Indicator Date'!AC38="No data","x",$AB$2-'Indicator Date'!AC38)</f>
        <v>0</v>
      </c>
      <c r="AC37" s="356">
        <f>IF('Indicator Date'!AD38="No data","x",$AC$2-'Indicator Date'!AD38)</f>
        <v>1</v>
      </c>
      <c r="AD37" s="356">
        <f>IF('Indicator Date'!AE38="No data","x",$AD$2-'Indicator Date'!AE38)</f>
        <v>0</v>
      </c>
      <c r="AE37" s="356" t="str">
        <f>IF('Indicator Date'!AF38="No data","x",$AE$2-'Indicator Date'!AF38)</f>
        <v>x</v>
      </c>
      <c r="AF37" s="356">
        <f>IF('Indicator Date'!AG38="No data","x",$AF$2-'Indicator Date'!AG38)</f>
        <v>0</v>
      </c>
      <c r="AG37" s="356" t="str">
        <f>IF('Indicator Date'!AH38="No data","x",$AG$2-'Indicator Date'!AH38)</f>
        <v>x</v>
      </c>
      <c r="AH37" s="356">
        <f>IF('Indicator Date'!AI38="No data","x",$AH$2-'Indicator Date'!AI38)</f>
        <v>0</v>
      </c>
      <c r="AI37" s="356">
        <f>IF('Indicator Date'!AJ38="No data","x",$AI$2-'Indicator Date'!AJ38)</f>
        <v>1</v>
      </c>
      <c r="AJ37" s="356">
        <f>IF('Indicator Date'!AK38="No data","x",$AJ$2-'Indicator Date'!AK38)</f>
        <v>1</v>
      </c>
      <c r="AK37" s="356" t="str">
        <f>IF('Indicator Date'!AL38="No data","x",$AK$2-'Indicator Date'!AL38)</f>
        <v>x</v>
      </c>
      <c r="AL37" s="356">
        <f>IF('Indicator Date'!AM38="No data","x",$AL$2-'Indicator Date'!AM38)</f>
        <v>0</v>
      </c>
      <c r="AM37" s="356">
        <f>IF('Indicator Date'!AN38="No data","x",$AM$2-'Indicator Date'!AN38)</f>
        <v>0</v>
      </c>
      <c r="AN37" s="356">
        <f>IF('Indicator Date'!AO38="No data","x",$AN$2-'Indicator Date'!AO38)</f>
        <v>0</v>
      </c>
      <c r="AO37" s="356" t="str">
        <f>IF('Indicator Date'!AP38="No data","x",$AO$2-'Indicator Date'!AP38)</f>
        <v>x</v>
      </c>
      <c r="AP37" s="356" t="str">
        <f>IF('Indicator Date'!AQ38="No data","x",$AP$2-'Indicator Date'!AQ38)</f>
        <v>x</v>
      </c>
      <c r="AQ37" s="356" t="str">
        <f>IF('Indicator Date'!AR38="No data","x",$AQ$2-'Indicator Date'!AR38)</f>
        <v>x</v>
      </c>
      <c r="AR37" s="356">
        <f>IF('Indicator Date'!AS38="No data","x",$AR$2-'Indicator Date'!AS38)</f>
        <v>0</v>
      </c>
      <c r="AS37" s="356">
        <f>IF('Indicator Date'!AT38="No data","x",$AS$2-'Indicator Date'!AT38)</f>
        <v>2</v>
      </c>
      <c r="AT37" s="356">
        <f>IF('Indicator Date'!AU38="No data","x",$AT$2-'Indicator Date'!AU38)</f>
        <v>0</v>
      </c>
      <c r="AU37" s="356">
        <f>IF('Indicator Date'!AV38="No data","x",$AU$2-'Indicator Date'!AV38)</f>
        <v>1</v>
      </c>
      <c r="AV37" s="356">
        <f>IF('Indicator Date'!AW38="No data","x",$AV$2-'Indicator Date'!AW38)</f>
        <v>0</v>
      </c>
      <c r="AW37" s="356">
        <f>IF('Indicator Date'!AX38="No data","x",$AW$2-'Indicator Date'!AX38)</f>
        <v>0</v>
      </c>
      <c r="AX37" s="356">
        <f>IF('Indicator Date'!AY38="No data","x",$AX$2-'Indicator Date'!AY38)</f>
        <v>1</v>
      </c>
      <c r="AY37" s="356">
        <f>IF('Indicator Date'!AZ38="No data","x",$AY$2-'Indicator Date'!AZ38)</f>
        <v>1</v>
      </c>
      <c r="AZ37" s="356" t="str">
        <f>IF('Indicator Date'!BA38="No data","x",$AZ$2-'Indicator Date'!BA38)</f>
        <v>x</v>
      </c>
      <c r="BA37" s="356" t="str">
        <f>IF('Indicator Date'!BB38="No data","x",$BA$2-'Indicator Date'!BB38)</f>
        <v>x</v>
      </c>
      <c r="BB37" s="356">
        <f>IF('Indicator Date'!BC38="No data","x",$BB$2-'Indicator Date'!BC38)</f>
        <v>2</v>
      </c>
      <c r="BC37" s="356">
        <f>IF('Indicator Date'!BD38="No data","x",$BC$2-'Indicator Date'!BD38)</f>
        <v>0</v>
      </c>
      <c r="BD37" s="356">
        <f>IF('Indicator Date'!BE38="No data","x",$BD$2-'Indicator Date'!BE38)</f>
        <v>1</v>
      </c>
      <c r="BE37" s="356">
        <f>IF('Indicator Date'!BF38="No data","x",$BE$2-'Indicator Date'!BF38)</f>
        <v>1</v>
      </c>
      <c r="BF37" s="356">
        <f>IF('Indicator Date'!BG38="No data","x",$BF$2-'Indicator Date'!BG38)</f>
        <v>0</v>
      </c>
      <c r="BG37" s="356">
        <f>IF('Indicator Date'!BH38="No data","x",$BG$2-'Indicator Date'!BH38)</f>
        <v>0</v>
      </c>
      <c r="BH37" s="334">
        <f t="shared" si="0"/>
        <v>15</v>
      </c>
      <c r="BI37" s="336">
        <f t="shared" si="1"/>
        <v>0.30612244897959184</v>
      </c>
      <c r="BJ37" s="334">
        <f t="shared" si="2"/>
        <v>13</v>
      </c>
      <c r="BK37" s="336">
        <f t="shared" si="3"/>
        <v>0.54225837777903763</v>
      </c>
      <c r="BL37" s="335">
        <f t="shared" si="4"/>
        <v>0</v>
      </c>
    </row>
    <row r="38" spans="1:64" ht="15.75" customHeight="1">
      <c r="A38" s="334" t="s">
        <v>155</v>
      </c>
      <c r="B38" s="356">
        <f>IF('Indicator Date'!C39="No data","x",$B$2-'Indicator Date'!C39)</f>
        <v>0</v>
      </c>
      <c r="C38" s="356">
        <f>IF('Indicator Date'!D39="No data","x",$C$2-'Indicator Date'!D39)</f>
        <v>0</v>
      </c>
      <c r="D38" s="356">
        <f>IF('Indicator Date'!E39="No data","x",$C$2-'Indicator Date'!E39)</f>
        <v>0</v>
      </c>
      <c r="E38" s="356">
        <f>IF('Indicator Date'!F39="No data","x",$E$2-'Indicator Date'!F39)</f>
        <v>0</v>
      </c>
      <c r="F38" s="356">
        <f>IF('Indicator Date'!G39="No data","x",$F$2-'Indicator Date'!G39)</f>
        <v>0</v>
      </c>
      <c r="G38" s="356">
        <f>IF('Indicator Date'!H39="No data","x",$G$2-'Indicator Date'!H39)</f>
        <v>0</v>
      </c>
      <c r="H38" s="356" t="str">
        <f>IF('Indicator Date'!I39="No data","x",$H$2-'Indicator Date'!I39)</f>
        <v>x</v>
      </c>
      <c r="I38" s="356">
        <f>IF('Indicator Date'!J39="No data","x",$I$2-'Indicator Date'!J39)</f>
        <v>0</v>
      </c>
      <c r="J38" s="356">
        <f>IF('Indicator Date'!K39="No data","x",$J$2-'Indicator Date'!K39)</f>
        <v>0</v>
      </c>
      <c r="K38" s="369">
        <f>IF('Indicator Date'!L39="No data","x",$K$2-'Indicator Date'!L39)</f>
        <v>0</v>
      </c>
      <c r="L38" s="356">
        <f>IF('Indicator Date'!M39="No data","x",$L$2-'Indicator Date'!M39)</f>
        <v>0</v>
      </c>
      <c r="M38" s="356">
        <f>IF('Indicator Date'!N39="No data","x",$M$2-'Indicator Date'!N39)</f>
        <v>0</v>
      </c>
      <c r="N38" s="356">
        <f>IF('Indicator Date'!O39="No data","x",$N$2-'Indicator Date'!O39)</f>
        <v>0</v>
      </c>
      <c r="O38" s="356">
        <f>IF('Indicator Date'!P39="No data","x",$O$2-'Indicator Date'!P39)</f>
        <v>0</v>
      </c>
      <c r="P38" s="356">
        <f>IF('Indicator Date'!Q39="No data","x",$P$2-'Indicator Date'!Q39)</f>
        <v>1</v>
      </c>
      <c r="Q38" s="356">
        <f>IF('Indicator Date'!R39="No data","x",$Q$2-'Indicator Date'!R39)</f>
        <v>0</v>
      </c>
      <c r="R38" s="356">
        <f>IF('Indicator Date'!S39="No data","x",$R$2-'Indicator Date'!S39)</f>
        <v>0</v>
      </c>
      <c r="S38" s="356">
        <f>IF('Indicator Date'!T39="No data","x",$S$2-'Indicator Date'!T39)</f>
        <v>1</v>
      </c>
      <c r="T38" s="356">
        <f>IF('Indicator Date'!U39="No data","x",$T$2-'Indicator Date'!U39)</f>
        <v>1</v>
      </c>
      <c r="U38" s="356">
        <f>IF('Indicator Date'!V39="No data","x",$U$2-'Indicator Date'!V39)</f>
        <v>0</v>
      </c>
      <c r="V38" s="356">
        <f>IF('Indicator Date'!W39="No data","x",$V$2-'Indicator Date'!W39)</f>
        <v>0</v>
      </c>
      <c r="W38" s="356">
        <f>IF('Indicator Date'!X39="No data","x",$W$2-'Indicator Date'!X39)</f>
        <v>0</v>
      </c>
      <c r="X38" s="356">
        <f>IF('Indicator Date'!Y39="No data","x",$X$2-'Indicator Date'!Y39)</f>
        <v>0</v>
      </c>
      <c r="Y38" s="356">
        <f>IF('Indicator Date'!Z39="No data","x",$Y$2-'Indicator Date'!Z39)</f>
        <v>0</v>
      </c>
      <c r="Z38" s="356">
        <f>IF('Indicator Date'!AA39="No data","x",$Z$2-'Indicator Date'!AA39)</f>
        <v>0</v>
      </c>
      <c r="AA38" s="356">
        <f>IF('Indicator Date'!AB39="No data","x",$AA$2-'Indicator Date'!AB39)</f>
        <v>0</v>
      </c>
      <c r="AB38" s="356">
        <f>IF('Indicator Date'!AC39="No data","x",$AB$2-'Indicator Date'!AC39)</f>
        <v>0</v>
      </c>
      <c r="AC38" s="356">
        <f>IF('Indicator Date'!AD39="No data","x",$AC$2-'Indicator Date'!AD39)</f>
        <v>1</v>
      </c>
      <c r="AD38" s="356">
        <f>IF('Indicator Date'!AE39="No data","x",$AD$2-'Indicator Date'!AE39)</f>
        <v>0</v>
      </c>
      <c r="AE38" s="356" t="str">
        <f>IF('Indicator Date'!AF39="No data","x",$AE$2-'Indicator Date'!AF39)</f>
        <v>x</v>
      </c>
      <c r="AF38" s="356">
        <f>IF('Indicator Date'!AG39="No data","x",$AF$2-'Indicator Date'!AG39)</f>
        <v>0</v>
      </c>
      <c r="AG38" s="356" t="str">
        <f>IF('Indicator Date'!AH39="No data","x",$AG$2-'Indicator Date'!AH39)</f>
        <v>x</v>
      </c>
      <c r="AH38" s="356">
        <f>IF('Indicator Date'!AI39="No data","x",$AH$2-'Indicator Date'!AI39)</f>
        <v>0</v>
      </c>
      <c r="AI38" s="356">
        <f>IF('Indicator Date'!AJ39="No data","x",$AI$2-'Indicator Date'!AJ39)</f>
        <v>1</v>
      </c>
      <c r="AJ38" s="356">
        <f>IF('Indicator Date'!AK39="No data","x",$AJ$2-'Indicator Date'!AK39)</f>
        <v>1</v>
      </c>
      <c r="AK38" s="356" t="str">
        <f>IF('Indicator Date'!AL39="No data","x",$AK$2-'Indicator Date'!AL39)</f>
        <v>x</v>
      </c>
      <c r="AL38" s="356">
        <f>IF('Indicator Date'!AM39="No data","x",$AL$2-'Indicator Date'!AM39)</f>
        <v>0</v>
      </c>
      <c r="AM38" s="356">
        <f>IF('Indicator Date'!AN39="No data","x",$AM$2-'Indicator Date'!AN39)</f>
        <v>0</v>
      </c>
      <c r="AN38" s="356">
        <f>IF('Indicator Date'!AO39="No data","x",$AN$2-'Indicator Date'!AO39)</f>
        <v>0</v>
      </c>
      <c r="AO38" s="356" t="str">
        <f>IF('Indicator Date'!AP39="No data","x",$AO$2-'Indicator Date'!AP39)</f>
        <v>x</v>
      </c>
      <c r="AP38" s="356" t="str">
        <f>IF('Indicator Date'!AQ39="No data","x",$AP$2-'Indicator Date'!AQ39)</f>
        <v>x</v>
      </c>
      <c r="AQ38" s="356" t="str">
        <f>IF('Indicator Date'!AR39="No data","x",$AQ$2-'Indicator Date'!AR39)</f>
        <v>x</v>
      </c>
      <c r="AR38" s="356">
        <f>IF('Indicator Date'!AS39="No data","x",$AR$2-'Indicator Date'!AS39)</f>
        <v>0</v>
      </c>
      <c r="AS38" s="356">
        <f>IF('Indicator Date'!AT39="No data","x",$AS$2-'Indicator Date'!AT39)</f>
        <v>2</v>
      </c>
      <c r="AT38" s="356">
        <f>IF('Indicator Date'!AU39="No data","x",$AT$2-'Indicator Date'!AU39)</f>
        <v>0</v>
      </c>
      <c r="AU38" s="356">
        <f>IF('Indicator Date'!AV39="No data","x",$AU$2-'Indicator Date'!AV39)</f>
        <v>1</v>
      </c>
      <c r="AV38" s="356">
        <f>IF('Indicator Date'!AW39="No data","x",$AV$2-'Indicator Date'!AW39)</f>
        <v>0</v>
      </c>
      <c r="AW38" s="356">
        <f>IF('Indicator Date'!AX39="No data","x",$AW$2-'Indicator Date'!AX39)</f>
        <v>0</v>
      </c>
      <c r="AX38" s="356">
        <f>IF('Indicator Date'!AY39="No data","x",$AX$2-'Indicator Date'!AY39)</f>
        <v>1</v>
      </c>
      <c r="AY38" s="356">
        <f>IF('Indicator Date'!AZ39="No data","x",$AY$2-'Indicator Date'!AZ39)</f>
        <v>1</v>
      </c>
      <c r="AZ38" s="356" t="str">
        <f>IF('Indicator Date'!BA39="No data","x",$AZ$2-'Indicator Date'!BA39)</f>
        <v>x</v>
      </c>
      <c r="BA38" s="356" t="str">
        <f>IF('Indicator Date'!BB39="No data","x",$BA$2-'Indicator Date'!BB39)</f>
        <v>x</v>
      </c>
      <c r="BB38" s="356">
        <f>IF('Indicator Date'!BC39="No data","x",$BB$2-'Indicator Date'!BC39)</f>
        <v>2</v>
      </c>
      <c r="BC38" s="356">
        <f>IF('Indicator Date'!BD39="No data","x",$BC$2-'Indicator Date'!BD39)</f>
        <v>0</v>
      </c>
      <c r="BD38" s="356">
        <f>IF('Indicator Date'!BE39="No data","x",$BD$2-'Indicator Date'!BE39)</f>
        <v>1</v>
      </c>
      <c r="BE38" s="356">
        <f>IF('Indicator Date'!BF39="No data","x",$BE$2-'Indicator Date'!BF39)</f>
        <v>1</v>
      </c>
      <c r="BF38" s="356">
        <f>IF('Indicator Date'!BG39="No data","x",$BF$2-'Indicator Date'!BG39)</f>
        <v>0</v>
      </c>
      <c r="BG38" s="356">
        <f>IF('Indicator Date'!BH39="No data","x",$BG$2-'Indicator Date'!BH39)</f>
        <v>0</v>
      </c>
      <c r="BH38" s="334">
        <f t="shared" si="0"/>
        <v>15</v>
      </c>
      <c r="BI38" s="336">
        <f t="shared" si="1"/>
        <v>0.30612244897959184</v>
      </c>
      <c r="BJ38" s="334">
        <f t="shared" si="2"/>
        <v>13</v>
      </c>
      <c r="BK38" s="336">
        <f t="shared" si="3"/>
        <v>0.54225837777903763</v>
      </c>
      <c r="BL38" s="335">
        <f t="shared" si="4"/>
        <v>0</v>
      </c>
    </row>
    <row r="39" spans="1:64" ht="15.75" customHeight="1">
      <c r="A39" s="370" t="s">
        <v>153</v>
      </c>
      <c r="B39" s="356">
        <f>IF('Indicator Date'!C40="No data","x",$B$2-'Indicator Date'!C40)</f>
        <v>0</v>
      </c>
      <c r="C39" s="356">
        <f>IF('Indicator Date'!D40="No data","x",$C$2-'Indicator Date'!D40)</f>
        <v>0</v>
      </c>
      <c r="D39" s="356">
        <f>IF('Indicator Date'!E40="No data","x",$C$2-'Indicator Date'!E40)</f>
        <v>0</v>
      </c>
      <c r="E39" s="356">
        <f>IF('Indicator Date'!F40="No data","x",$E$2-'Indicator Date'!F40)</f>
        <v>0</v>
      </c>
      <c r="F39" s="356">
        <f>IF('Indicator Date'!G40="No data","x",$F$2-'Indicator Date'!G40)</f>
        <v>0</v>
      </c>
      <c r="G39" s="356">
        <f>IF('Indicator Date'!H40="No data","x",$G$2-'Indicator Date'!H40)</f>
        <v>0</v>
      </c>
      <c r="H39" s="356" t="str">
        <f>IF('Indicator Date'!I40="No data","x",$H$2-'Indicator Date'!I40)</f>
        <v>x</v>
      </c>
      <c r="I39" s="356">
        <f>IF('Indicator Date'!J40="No data","x",$I$2-'Indicator Date'!J40)</f>
        <v>0</v>
      </c>
      <c r="J39" s="356">
        <f>IF('Indicator Date'!K40="No data","x",$J$2-'Indicator Date'!K40)</f>
        <v>0</v>
      </c>
      <c r="K39" s="369">
        <f>IF('Indicator Date'!L40="No data","x",$K$2-'Indicator Date'!L40)</f>
        <v>0</v>
      </c>
      <c r="L39" s="356">
        <f>IF('Indicator Date'!M40="No data","x",$L$2-'Indicator Date'!M40)</f>
        <v>0</v>
      </c>
      <c r="M39" s="356">
        <f>IF('Indicator Date'!N40="No data","x",$M$2-'Indicator Date'!N40)</f>
        <v>0</v>
      </c>
      <c r="N39" s="356">
        <f>IF('Indicator Date'!O40="No data","x",$N$2-'Indicator Date'!O40)</f>
        <v>0</v>
      </c>
      <c r="O39" s="356">
        <f>IF('Indicator Date'!P40="No data","x",$O$2-'Indicator Date'!P40)</f>
        <v>0</v>
      </c>
      <c r="P39" s="356">
        <f>IF('Indicator Date'!Q40="No data","x",$P$2-'Indicator Date'!Q40)</f>
        <v>1</v>
      </c>
      <c r="Q39" s="356">
        <f>IF('Indicator Date'!R40="No data","x",$Q$2-'Indicator Date'!R40)</f>
        <v>0</v>
      </c>
      <c r="R39" s="356">
        <f>IF('Indicator Date'!S40="No data","x",$R$2-'Indicator Date'!S40)</f>
        <v>0</v>
      </c>
      <c r="S39" s="356">
        <f>IF('Indicator Date'!T40="No data","x",$S$2-'Indicator Date'!T40)</f>
        <v>1</v>
      </c>
      <c r="T39" s="356">
        <f>IF('Indicator Date'!U40="No data","x",$T$2-'Indicator Date'!U40)</f>
        <v>1</v>
      </c>
      <c r="U39" s="356">
        <f>IF('Indicator Date'!V40="No data","x",$U$2-'Indicator Date'!V40)</f>
        <v>0</v>
      </c>
      <c r="V39" s="356">
        <f>IF('Indicator Date'!W40="No data","x",$V$2-'Indicator Date'!W40)</f>
        <v>0</v>
      </c>
      <c r="W39" s="356">
        <f>IF('Indicator Date'!X40="No data","x",$W$2-'Indicator Date'!X40)</f>
        <v>0</v>
      </c>
      <c r="X39" s="356">
        <f>IF('Indicator Date'!Y40="No data","x",$X$2-'Indicator Date'!Y40)</f>
        <v>0</v>
      </c>
      <c r="Y39" s="356">
        <f>IF('Indicator Date'!Z40="No data","x",$Y$2-'Indicator Date'!Z40)</f>
        <v>0</v>
      </c>
      <c r="Z39" s="356">
        <f>IF('Indicator Date'!AA40="No data","x",$Z$2-'Indicator Date'!AA40)</f>
        <v>0</v>
      </c>
      <c r="AA39" s="356">
        <f>IF('Indicator Date'!AB40="No data","x",$AA$2-'Indicator Date'!AB40)</f>
        <v>0</v>
      </c>
      <c r="AB39" s="356">
        <f>IF('Indicator Date'!AC40="No data","x",$AB$2-'Indicator Date'!AC40)</f>
        <v>0</v>
      </c>
      <c r="AC39" s="356">
        <f>IF('Indicator Date'!AD40="No data","x",$AC$2-'Indicator Date'!AD40)</f>
        <v>1</v>
      </c>
      <c r="AD39" s="356">
        <f>IF('Indicator Date'!AE40="No data","x",$AD$2-'Indicator Date'!AE40)</f>
        <v>0</v>
      </c>
      <c r="AE39" s="356" t="str">
        <f>IF('Indicator Date'!AF40="No data","x",$AE$2-'Indicator Date'!AF40)</f>
        <v>x</v>
      </c>
      <c r="AF39" s="356">
        <f>IF('Indicator Date'!AG40="No data","x",$AF$2-'Indicator Date'!AG40)</f>
        <v>0</v>
      </c>
      <c r="AG39" s="356" t="str">
        <f>IF('Indicator Date'!AH40="No data","x",$AG$2-'Indicator Date'!AH40)</f>
        <v>x</v>
      </c>
      <c r="AH39" s="356">
        <f>IF('Indicator Date'!AI40="No data","x",$AH$2-'Indicator Date'!AI40)</f>
        <v>0</v>
      </c>
      <c r="AI39" s="356">
        <f>IF('Indicator Date'!AJ40="No data","x",$AI$2-'Indicator Date'!AJ40)</f>
        <v>1</v>
      </c>
      <c r="AJ39" s="356">
        <f>IF('Indicator Date'!AK40="No data","x",$AJ$2-'Indicator Date'!AK40)</f>
        <v>1</v>
      </c>
      <c r="AK39" s="356" t="str">
        <f>IF('Indicator Date'!AL40="No data","x",$AK$2-'Indicator Date'!AL40)</f>
        <v>x</v>
      </c>
      <c r="AL39" s="356">
        <f>IF('Indicator Date'!AM40="No data","x",$AL$2-'Indicator Date'!AM40)</f>
        <v>0</v>
      </c>
      <c r="AM39" s="356">
        <f>IF('Indicator Date'!AN40="No data","x",$AM$2-'Indicator Date'!AN40)</f>
        <v>0</v>
      </c>
      <c r="AN39" s="356">
        <f>IF('Indicator Date'!AO40="No data","x",$AN$2-'Indicator Date'!AO40)</f>
        <v>0</v>
      </c>
      <c r="AO39" s="356" t="str">
        <f>IF('Indicator Date'!AP40="No data","x",$AO$2-'Indicator Date'!AP40)</f>
        <v>x</v>
      </c>
      <c r="AP39" s="356" t="str">
        <f>IF('Indicator Date'!AQ40="No data","x",$AP$2-'Indicator Date'!AQ40)</f>
        <v>x</v>
      </c>
      <c r="AQ39" s="356" t="str">
        <f>IF('Indicator Date'!AR40="No data","x",$AQ$2-'Indicator Date'!AR40)</f>
        <v>x</v>
      </c>
      <c r="AR39" s="356">
        <f>IF('Indicator Date'!AS40="No data","x",$AR$2-'Indicator Date'!AS40)</f>
        <v>0</v>
      </c>
      <c r="AS39" s="356">
        <f>IF('Indicator Date'!AT40="No data","x",$AS$2-'Indicator Date'!AT40)</f>
        <v>2</v>
      </c>
      <c r="AT39" s="356">
        <f>IF('Indicator Date'!AU40="No data","x",$AT$2-'Indicator Date'!AU40)</f>
        <v>0</v>
      </c>
      <c r="AU39" s="356">
        <f>IF('Indicator Date'!AV40="No data","x",$AU$2-'Indicator Date'!AV40)</f>
        <v>1</v>
      </c>
      <c r="AV39" s="356">
        <f>IF('Indicator Date'!AW40="No data","x",$AV$2-'Indicator Date'!AW40)</f>
        <v>0</v>
      </c>
      <c r="AW39" s="356">
        <f>IF('Indicator Date'!AX40="No data","x",$AW$2-'Indicator Date'!AX40)</f>
        <v>0</v>
      </c>
      <c r="AX39" s="356">
        <f>IF('Indicator Date'!AY40="No data","x",$AX$2-'Indicator Date'!AY40)</f>
        <v>1</v>
      </c>
      <c r="AY39" s="356">
        <f>IF('Indicator Date'!AZ40="No data","x",$AY$2-'Indicator Date'!AZ40)</f>
        <v>1</v>
      </c>
      <c r="AZ39" s="356" t="str">
        <f>IF('Indicator Date'!BA40="No data","x",$AZ$2-'Indicator Date'!BA40)</f>
        <v>x</v>
      </c>
      <c r="BA39" s="356" t="str">
        <f>IF('Indicator Date'!BB40="No data","x",$BA$2-'Indicator Date'!BB40)</f>
        <v>x</v>
      </c>
      <c r="BB39" s="356">
        <f>IF('Indicator Date'!BC40="No data","x",$BB$2-'Indicator Date'!BC40)</f>
        <v>2</v>
      </c>
      <c r="BC39" s="356">
        <f>IF('Indicator Date'!BD40="No data","x",$BC$2-'Indicator Date'!BD40)</f>
        <v>0</v>
      </c>
      <c r="BD39" s="356">
        <f>IF('Indicator Date'!BE40="No data","x",$BD$2-'Indicator Date'!BE40)</f>
        <v>1</v>
      </c>
      <c r="BE39" s="356">
        <f>IF('Indicator Date'!BF40="No data","x",$BE$2-'Indicator Date'!BF40)</f>
        <v>1</v>
      </c>
      <c r="BF39" s="356">
        <f>IF('Indicator Date'!BG40="No data","x",$BF$2-'Indicator Date'!BG40)</f>
        <v>0</v>
      </c>
      <c r="BG39" s="356">
        <f>IF('Indicator Date'!BH40="No data","x",$BG$2-'Indicator Date'!BH40)</f>
        <v>0</v>
      </c>
      <c r="BH39" s="334">
        <f t="shared" si="0"/>
        <v>15</v>
      </c>
      <c r="BI39" s="336">
        <f t="shared" si="1"/>
        <v>0.30612244897959184</v>
      </c>
      <c r="BJ39" s="334">
        <f t="shared" si="2"/>
        <v>13</v>
      </c>
      <c r="BK39" s="336">
        <f t="shared" si="3"/>
        <v>0.54225837777903763</v>
      </c>
      <c r="BL39" s="335">
        <f t="shared" si="4"/>
        <v>0</v>
      </c>
    </row>
    <row r="40" spans="1:64" ht="15.75" customHeight="1">
      <c r="A40" s="334" t="s">
        <v>184</v>
      </c>
      <c r="B40" s="356">
        <f>IF('Indicator Date'!C41="No data","x",$B$2-'Indicator Date'!C41)</f>
        <v>0</v>
      </c>
      <c r="C40" s="356">
        <f>IF('Indicator Date'!D41="No data","x",$C$2-'Indicator Date'!D41)</f>
        <v>0</v>
      </c>
      <c r="D40" s="356">
        <f>IF('Indicator Date'!E41="No data","x",$C$2-'Indicator Date'!E41)</f>
        <v>0</v>
      </c>
      <c r="E40" s="356">
        <f>IF('Indicator Date'!F41="No data","x",$E$2-'Indicator Date'!F41)</f>
        <v>0</v>
      </c>
      <c r="F40" s="356">
        <f>IF('Indicator Date'!G41="No data","x",$F$2-'Indicator Date'!G41)</f>
        <v>0</v>
      </c>
      <c r="G40" s="356">
        <f>IF('Indicator Date'!H41="No data","x",$G$2-'Indicator Date'!H41)</f>
        <v>0</v>
      </c>
      <c r="H40" s="369">
        <f>IF('Indicator Date'!I41="No data","x",$H$2-'Indicator Date'!I41)</f>
        <v>0</v>
      </c>
      <c r="I40" s="356">
        <f>IF('Indicator Date'!J41="No data","x",$I$2-'Indicator Date'!J41)</f>
        <v>0</v>
      </c>
      <c r="J40" s="356">
        <f>IF('Indicator Date'!K41="No data","x",$J$2-'Indicator Date'!K41)</f>
        <v>0</v>
      </c>
      <c r="K40" s="369">
        <f>IF('Indicator Date'!L41="No data","x",$K$2-'Indicator Date'!L41)</f>
        <v>0</v>
      </c>
      <c r="L40" s="356">
        <f>IF('Indicator Date'!M41="No data","x",$L$2-'Indicator Date'!M41)</f>
        <v>0</v>
      </c>
      <c r="M40" s="356">
        <f>IF('Indicator Date'!N41="No data","x",$M$2-'Indicator Date'!N41)</f>
        <v>0</v>
      </c>
      <c r="N40" s="356">
        <f>IF('Indicator Date'!O41="No data","x",$N$2-'Indicator Date'!O41)</f>
        <v>0</v>
      </c>
      <c r="O40" s="356" t="str">
        <f>IF('Indicator Date'!P41="No data","x",$O$2-'Indicator Date'!P41)</f>
        <v>x</v>
      </c>
      <c r="P40" s="356">
        <f>IF('Indicator Date'!Q41="No data","x",$P$2-'Indicator Date'!Q41)</f>
        <v>0</v>
      </c>
      <c r="Q40" s="356">
        <f>IF('Indicator Date'!R41="No data","x",$Q$2-'Indicator Date'!R41)</f>
        <v>1</v>
      </c>
      <c r="R40" s="356">
        <f>IF('Indicator Date'!S41="No data","x",$R$2-'Indicator Date'!S41)</f>
        <v>1</v>
      </c>
      <c r="S40" s="356">
        <f>IF('Indicator Date'!T41="No data","x",$S$2-'Indicator Date'!T41)</f>
        <v>0</v>
      </c>
      <c r="T40" s="356">
        <f>IF('Indicator Date'!U41="No data","x",$T$2-'Indicator Date'!U41)</f>
        <v>0</v>
      </c>
      <c r="U40" s="356">
        <f>IF('Indicator Date'!V41="No data","x",$U$2-'Indicator Date'!V41)</f>
        <v>0</v>
      </c>
      <c r="V40" s="356">
        <f>IF('Indicator Date'!W41="No data","x",$V$2-'Indicator Date'!W41)</f>
        <v>0</v>
      </c>
      <c r="W40" s="356">
        <f>IF('Indicator Date'!X41="No data","x",$W$2-'Indicator Date'!X41)</f>
        <v>0</v>
      </c>
      <c r="X40" s="356">
        <f>IF('Indicator Date'!Y41="No data","x",$X$2-'Indicator Date'!Y41)</f>
        <v>0</v>
      </c>
      <c r="Y40" s="356">
        <f>IF('Indicator Date'!Z41="No data","x",$Y$2-'Indicator Date'!Z41)</f>
        <v>1</v>
      </c>
      <c r="Z40" s="356">
        <f>IF('Indicator Date'!AA41="No data","x",$Z$2-'Indicator Date'!AA41)</f>
        <v>0</v>
      </c>
      <c r="AA40" s="356">
        <f>IF('Indicator Date'!AB41="No data","x",$AA$2-'Indicator Date'!AB41)</f>
        <v>0</v>
      </c>
      <c r="AB40" s="356">
        <f>IF('Indicator Date'!AC41="No data","x",$AB$2-'Indicator Date'!AC41)</f>
        <v>0</v>
      </c>
      <c r="AC40" s="356">
        <f>IF('Indicator Date'!AD41="No data","x",$AC$2-'Indicator Date'!AD41)</f>
        <v>0</v>
      </c>
      <c r="AD40" s="356">
        <f>IF('Indicator Date'!AE41="No data","x",$AD$2-'Indicator Date'!AE41)</f>
        <v>0</v>
      </c>
      <c r="AE40" s="356" t="str">
        <f>IF('Indicator Date'!AF41="No data","x",$AE$2-'Indicator Date'!AF41)</f>
        <v>x</v>
      </c>
      <c r="AF40" s="356">
        <f>IF('Indicator Date'!AG41="No data","x",$AF$2-'Indicator Date'!AG41)</f>
        <v>0</v>
      </c>
      <c r="AG40" s="356">
        <f>IF('Indicator Date'!AH41="No data","x",$AG$2-'Indicator Date'!AH41)</f>
        <v>1</v>
      </c>
      <c r="AH40" s="356">
        <f>IF('Indicator Date'!AI41="No data","x",$AH$2-'Indicator Date'!AI41)</f>
        <v>1</v>
      </c>
      <c r="AI40" s="356">
        <f>IF('Indicator Date'!AJ41="No data","x",$AI$2-'Indicator Date'!AJ41)</f>
        <v>0</v>
      </c>
      <c r="AJ40" s="356">
        <f>IF('Indicator Date'!AK41="No data","x",$AJ$2-'Indicator Date'!AK41)</f>
        <v>0</v>
      </c>
      <c r="AK40" s="356">
        <f>IF('Indicator Date'!AL41="No data","x",$AK$2-'Indicator Date'!AL41)</f>
        <v>0</v>
      </c>
      <c r="AL40" s="356">
        <f>IF('Indicator Date'!AM41="No data","x",$AL$2-'Indicator Date'!AM41)</f>
        <v>0</v>
      </c>
      <c r="AM40" s="356">
        <f>IF('Indicator Date'!AN41="No data","x",$AM$2-'Indicator Date'!AN41)</f>
        <v>0</v>
      </c>
      <c r="AN40" s="356">
        <f>IF('Indicator Date'!AO41="No data","x",$AN$2-'Indicator Date'!AO41)</f>
        <v>0</v>
      </c>
      <c r="AO40" s="356">
        <f>IF('Indicator Date'!AP41="No data","x",$AO$2-'Indicator Date'!AP41)</f>
        <v>0</v>
      </c>
      <c r="AP40" s="356">
        <f>IF('Indicator Date'!AQ41="No data","x",$AP$2-'Indicator Date'!AQ41)</f>
        <v>0</v>
      </c>
      <c r="AQ40" s="356">
        <f>IF('Indicator Date'!AR41="No data","x",$AQ$2-'Indicator Date'!AR41)</f>
        <v>0</v>
      </c>
      <c r="AR40" s="356">
        <f>IF('Indicator Date'!AS41="No data","x",$AR$2-'Indicator Date'!AS41)</f>
        <v>0</v>
      </c>
      <c r="AS40" s="356">
        <f>IF('Indicator Date'!AT41="No data","x",$AS$2-'Indicator Date'!AT41)</f>
        <v>1</v>
      </c>
      <c r="AT40" s="356">
        <f>IF('Indicator Date'!AU41="No data","x",$AT$2-'Indicator Date'!AU41)</f>
        <v>0</v>
      </c>
      <c r="AU40" s="356">
        <f>IF('Indicator Date'!AV41="No data","x",$AU$2-'Indicator Date'!AV41)</f>
        <v>1</v>
      </c>
      <c r="AV40" s="356">
        <f>IF('Indicator Date'!AW41="No data","x",$AV$2-'Indicator Date'!AW41)</f>
        <v>0</v>
      </c>
      <c r="AW40" s="356">
        <f>IF('Indicator Date'!AX41="No data","x",$AW$2-'Indicator Date'!AX41)</f>
        <v>0</v>
      </c>
      <c r="AX40" s="356">
        <f>IF('Indicator Date'!AY41="No data","x",$AX$2-'Indicator Date'!AY41)</f>
        <v>1</v>
      </c>
      <c r="AY40" s="356">
        <f>IF('Indicator Date'!AZ41="No data","x",$AY$2-'Indicator Date'!AZ41)</f>
        <v>1</v>
      </c>
      <c r="AZ40" s="356">
        <f>IF('Indicator Date'!BA41="No data","x",$AZ$2-'Indicator Date'!BA41)</f>
        <v>1</v>
      </c>
      <c r="BA40" s="356">
        <f>IF('Indicator Date'!BB41="No data","x",$BA$2-'Indicator Date'!BB41)</f>
        <v>1</v>
      </c>
      <c r="BB40" s="356">
        <f>IF('Indicator Date'!BC41="No data","x",$BB$2-'Indicator Date'!BC41)</f>
        <v>0</v>
      </c>
      <c r="BC40" s="356">
        <f>IF('Indicator Date'!BD41="No data","x",$BC$2-'Indicator Date'!BD41)</f>
        <v>0</v>
      </c>
      <c r="BD40" s="356">
        <f>IF('Indicator Date'!BE41="No data","x",$BD$2-'Indicator Date'!BE41)</f>
        <v>0</v>
      </c>
      <c r="BE40" s="356">
        <f>IF('Indicator Date'!BF41="No data","x",$BE$2-'Indicator Date'!BF41)</f>
        <v>0</v>
      </c>
      <c r="BF40" s="356">
        <f>IF('Indicator Date'!BG41="No data","x",$BF$2-'Indicator Date'!BG41)</f>
        <v>0</v>
      </c>
      <c r="BG40" s="356">
        <f>IF('Indicator Date'!BH41="No data","x",$BG$2-'Indicator Date'!BH41)</f>
        <v>0</v>
      </c>
      <c r="BH40" s="334">
        <f t="shared" si="0"/>
        <v>11</v>
      </c>
      <c r="BI40" s="336">
        <f t="shared" si="1"/>
        <v>0.19642857142857142</v>
      </c>
      <c r="BJ40" s="334">
        <f t="shared" si="2"/>
        <v>11</v>
      </c>
      <c r="BK40" s="336">
        <f t="shared" si="3"/>
        <v>0.39729634752298193</v>
      </c>
      <c r="BL40" s="335">
        <f t="shared" si="4"/>
        <v>0</v>
      </c>
    </row>
    <row r="41" spans="1:64" ht="15.75" customHeight="1">
      <c r="A41" s="334" t="s">
        <v>176</v>
      </c>
      <c r="B41" s="356">
        <f>IF('Indicator Date'!C42="No data","x",$B$2-'Indicator Date'!C42)</f>
        <v>0</v>
      </c>
      <c r="C41" s="356">
        <f>IF('Indicator Date'!D42="No data","x",$C$2-'Indicator Date'!D42)</f>
        <v>0</v>
      </c>
      <c r="D41" s="356">
        <f>IF('Indicator Date'!E42="No data","x",$C$2-'Indicator Date'!E42)</f>
        <v>0</v>
      </c>
      <c r="E41" s="356">
        <f>IF('Indicator Date'!F42="No data","x",$E$2-'Indicator Date'!F42)</f>
        <v>0</v>
      </c>
      <c r="F41" s="356">
        <f>IF('Indicator Date'!G42="No data","x",$F$2-'Indicator Date'!G42)</f>
        <v>0</v>
      </c>
      <c r="G41" s="356">
        <f>IF('Indicator Date'!H42="No data","x",$G$2-'Indicator Date'!H42)</f>
        <v>0</v>
      </c>
      <c r="H41" s="369">
        <f>IF('Indicator Date'!I42="No data","x",$H$2-'Indicator Date'!I42)</f>
        <v>0</v>
      </c>
      <c r="I41" s="356">
        <f>IF('Indicator Date'!J42="No data","x",$I$2-'Indicator Date'!J42)</f>
        <v>0</v>
      </c>
      <c r="J41" s="356">
        <f>IF('Indicator Date'!K42="No data","x",$J$2-'Indicator Date'!K42)</f>
        <v>0</v>
      </c>
      <c r="K41" s="369">
        <f>IF('Indicator Date'!L42="No data","x",$K$2-'Indicator Date'!L42)</f>
        <v>0</v>
      </c>
      <c r="L41" s="356">
        <f>IF('Indicator Date'!M42="No data","x",$L$2-'Indicator Date'!M42)</f>
        <v>0</v>
      </c>
      <c r="M41" s="356">
        <f>IF('Indicator Date'!N42="No data","x",$M$2-'Indicator Date'!N42)</f>
        <v>0</v>
      </c>
      <c r="N41" s="356">
        <f>IF('Indicator Date'!O42="No data","x",$N$2-'Indicator Date'!O42)</f>
        <v>0</v>
      </c>
      <c r="O41" s="356" t="str">
        <f>IF('Indicator Date'!P42="No data","x",$O$2-'Indicator Date'!P42)</f>
        <v>x</v>
      </c>
      <c r="P41" s="356">
        <f>IF('Indicator Date'!Q42="No data","x",$P$2-'Indicator Date'!Q42)</f>
        <v>0</v>
      </c>
      <c r="Q41" s="356">
        <f>IF('Indicator Date'!R42="No data","x",$Q$2-'Indicator Date'!R42)</f>
        <v>1</v>
      </c>
      <c r="R41" s="356">
        <f>IF('Indicator Date'!S42="No data","x",$R$2-'Indicator Date'!S42)</f>
        <v>1</v>
      </c>
      <c r="S41" s="356">
        <f>IF('Indicator Date'!T42="No data","x",$S$2-'Indicator Date'!T42)</f>
        <v>0</v>
      </c>
      <c r="T41" s="356">
        <f>IF('Indicator Date'!U42="No data","x",$T$2-'Indicator Date'!U42)</f>
        <v>0</v>
      </c>
      <c r="U41" s="356">
        <f>IF('Indicator Date'!V42="No data","x",$U$2-'Indicator Date'!V42)</f>
        <v>0</v>
      </c>
      <c r="V41" s="356">
        <f>IF('Indicator Date'!W42="No data","x",$V$2-'Indicator Date'!W42)</f>
        <v>0</v>
      </c>
      <c r="W41" s="356">
        <f>IF('Indicator Date'!X42="No data","x",$W$2-'Indicator Date'!X42)</f>
        <v>0</v>
      </c>
      <c r="X41" s="356">
        <f>IF('Indicator Date'!Y42="No data","x",$X$2-'Indicator Date'!Y42)</f>
        <v>0</v>
      </c>
      <c r="Y41" s="356">
        <f>IF('Indicator Date'!Z42="No data","x",$Y$2-'Indicator Date'!Z42)</f>
        <v>1</v>
      </c>
      <c r="Z41" s="356">
        <f>IF('Indicator Date'!AA42="No data","x",$Z$2-'Indicator Date'!AA42)</f>
        <v>0</v>
      </c>
      <c r="AA41" s="356">
        <f>IF('Indicator Date'!AB42="No data","x",$AA$2-'Indicator Date'!AB42)</f>
        <v>0</v>
      </c>
      <c r="AB41" s="356">
        <f>IF('Indicator Date'!AC42="No data","x",$AB$2-'Indicator Date'!AC42)</f>
        <v>0</v>
      </c>
      <c r="AC41" s="356">
        <f>IF('Indicator Date'!AD42="No data","x",$AC$2-'Indicator Date'!AD42)</f>
        <v>0</v>
      </c>
      <c r="AD41" s="356">
        <f>IF('Indicator Date'!AE42="No data","x",$AD$2-'Indicator Date'!AE42)</f>
        <v>0</v>
      </c>
      <c r="AE41" s="356" t="str">
        <f>IF('Indicator Date'!AF42="No data","x",$AE$2-'Indicator Date'!AF42)</f>
        <v>x</v>
      </c>
      <c r="AF41" s="356">
        <f>IF('Indicator Date'!AG42="No data","x",$AF$2-'Indicator Date'!AG42)</f>
        <v>0</v>
      </c>
      <c r="AG41" s="356">
        <f>IF('Indicator Date'!AH42="No data","x",$AG$2-'Indicator Date'!AH42)</f>
        <v>1</v>
      </c>
      <c r="AH41" s="356">
        <f>IF('Indicator Date'!AI42="No data","x",$AH$2-'Indicator Date'!AI42)</f>
        <v>1</v>
      </c>
      <c r="AI41" s="356">
        <f>IF('Indicator Date'!AJ42="No data","x",$AI$2-'Indicator Date'!AJ42)</f>
        <v>0</v>
      </c>
      <c r="AJ41" s="356">
        <f>IF('Indicator Date'!AK42="No data","x",$AJ$2-'Indicator Date'!AK42)</f>
        <v>0</v>
      </c>
      <c r="AK41" s="356">
        <f>IF('Indicator Date'!AL42="No data","x",$AK$2-'Indicator Date'!AL42)</f>
        <v>0</v>
      </c>
      <c r="AL41" s="356">
        <f>IF('Indicator Date'!AM42="No data","x",$AL$2-'Indicator Date'!AM42)</f>
        <v>0</v>
      </c>
      <c r="AM41" s="356">
        <f>IF('Indicator Date'!AN42="No data","x",$AM$2-'Indicator Date'!AN42)</f>
        <v>0</v>
      </c>
      <c r="AN41" s="356">
        <f>IF('Indicator Date'!AO42="No data","x",$AN$2-'Indicator Date'!AO42)</f>
        <v>0</v>
      </c>
      <c r="AO41" s="356">
        <f>IF('Indicator Date'!AP42="No data","x",$AO$2-'Indicator Date'!AP42)</f>
        <v>0</v>
      </c>
      <c r="AP41" s="356">
        <f>IF('Indicator Date'!AQ42="No data","x",$AP$2-'Indicator Date'!AQ42)</f>
        <v>0</v>
      </c>
      <c r="AQ41" s="356">
        <f>IF('Indicator Date'!AR42="No data","x",$AQ$2-'Indicator Date'!AR42)</f>
        <v>0</v>
      </c>
      <c r="AR41" s="356">
        <f>IF('Indicator Date'!AS42="No data","x",$AR$2-'Indicator Date'!AS42)</f>
        <v>0</v>
      </c>
      <c r="AS41" s="356">
        <f>IF('Indicator Date'!AT42="No data","x",$AS$2-'Indicator Date'!AT42)</f>
        <v>1</v>
      </c>
      <c r="AT41" s="356">
        <f>IF('Indicator Date'!AU42="No data","x",$AT$2-'Indicator Date'!AU42)</f>
        <v>0</v>
      </c>
      <c r="AU41" s="356">
        <f>IF('Indicator Date'!AV42="No data","x",$AU$2-'Indicator Date'!AV42)</f>
        <v>1</v>
      </c>
      <c r="AV41" s="356">
        <f>IF('Indicator Date'!AW42="No data","x",$AV$2-'Indicator Date'!AW42)</f>
        <v>0</v>
      </c>
      <c r="AW41" s="356">
        <f>IF('Indicator Date'!AX42="No data","x",$AW$2-'Indicator Date'!AX42)</f>
        <v>0</v>
      </c>
      <c r="AX41" s="356">
        <f>IF('Indicator Date'!AY42="No data","x",$AX$2-'Indicator Date'!AY42)</f>
        <v>1</v>
      </c>
      <c r="AY41" s="356">
        <f>IF('Indicator Date'!AZ42="No data","x",$AY$2-'Indicator Date'!AZ42)</f>
        <v>1</v>
      </c>
      <c r="AZ41" s="356">
        <f>IF('Indicator Date'!BA42="No data","x",$AZ$2-'Indicator Date'!BA42)</f>
        <v>1</v>
      </c>
      <c r="BA41" s="356">
        <f>IF('Indicator Date'!BB42="No data","x",$BA$2-'Indicator Date'!BB42)</f>
        <v>1</v>
      </c>
      <c r="BB41" s="356">
        <f>IF('Indicator Date'!BC42="No data","x",$BB$2-'Indicator Date'!BC42)</f>
        <v>0</v>
      </c>
      <c r="BC41" s="356">
        <f>IF('Indicator Date'!BD42="No data","x",$BC$2-'Indicator Date'!BD42)</f>
        <v>0</v>
      </c>
      <c r="BD41" s="356">
        <f>IF('Indicator Date'!BE42="No data","x",$BD$2-'Indicator Date'!BE42)</f>
        <v>0</v>
      </c>
      <c r="BE41" s="356">
        <f>IF('Indicator Date'!BF42="No data","x",$BE$2-'Indicator Date'!BF42)</f>
        <v>0</v>
      </c>
      <c r="BF41" s="356">
        <f>IF('Indicator Date'!BG42="No data","x",$BF$2-'Indicator Date'!BG42)</f>
        <v>0</v>
      </c>
      <c r="BG41" s="356">
        <f>IF('Indicator Date'!BH42="No data","x",$BG$2-'Indicator Date'!BH42)</f>
        <v>0</v>
      </c>
      <c r="BH41" s="334">
        <f t="shared" si="0"/>
        <v>11</v>
      </c>
      <c r="BI41" s="336">
        <f t="shared" si="1"/>
        <v>0.19642857142857142</v>
      </c>
      <c r="BJ41" s="334">
        <f t="shared" si="2"/>
        <v>11</v>
      </c>
      <c r="BK41" s="336">
        <f t="shared" si="3"/>
        <v>0.39729634752298193</v>
      </c>
      <c r="BL41" s="335">
        <f t="shared" si="4"/>
        <v>0</v>
      </c>
    </row>
    <row r="42" spans="1:64" ht="15.75" customHeight="1">
      <c r="A42" s="334" t="s">
        <v>186</v>
      </c>
      <c r="B42" s="356">
        <f>IF('Indicator Date'!C43="No data","x",$B$2-'Indicator Date'!C43)</f>
        <v>0</v>
      </c>
      <c r="C42" s="356">
        <f>IF('Indicator Date'!D43="No data","x",$C$2-'Indicator Date'!D43)</f>
        <v>0</v>
      </c>
      <c r="D42" s="356">
        <f>IF('Indicator Date'!E43="No data","x",$C$2-'Indicator Date'!E43)</f>
        <v>0</v>
      </c>
      <c r="E42" s="356">
        <f>IF('Indicator Date'!F43="No data","x",$E$2-'Indicator Date'!F43)</f>
        <v>0</v>
      </c>
      <c r="F42" s="356">
        <f>IF('Indicator Date'!G43="No data","x",$F$2-'Indicator Date'!G43)</f>
        <v>0</v>
      </c>
      <c r="G42" s="356">
        <f>IF('Indicator Date'!H43="No data","x",$G$2-'Indicator Date'!H43)</f>
        <v>0</v>
      </c>
      <c r="H42" s="369">
        <f>IF('Indicator Date'!I43="No data","x",$H$2-'Indicator Date'!I43)</f>
        <v>0</v>
      </c>
      <c r="I42" s="356">
        <f>IF('Indicator Date'!J43="No data","x",$I$2-'Indicator Date'!J43)</f>
        <v>0</v>
      </c>
      <c r="J42" s="356">
        <f>IF('Indicator Date'!K43="No data","x",$J$2-'Indicator Date'!K43)</f>
        <v>0</v>
      </c>
      <c r="K42" s="369">
        <f>IF('Indicator Date'!L43="No data","x",$K$2-'Indicator Date'!L43)</f>
        <v>0</v>
      </c>
      <c r="L42" s="356">
        <f>IF('Indicator Date'!M43="No data","x",$L$2-'Indicator Date'!M43)</f>
        <v>0</v>
      </c>
      <c r="M42" s="356">
        <f>IF('Indicator Date'!N43="No data","x",$M$2-'Indicator Date'!N43)</f>
        <v>0</v>
      </c>
      <c r="N42" s="356">
        <f>IF('Indicator Date'!O43="No data","x",$N$2-'Indicator Date'!O43)</f>
        <v>0</v>
      </c>
      <c r="O42" s="356" t="str">
        <f>IF('Indicator Date'!P43="No data","x",$O$2-'Indicator Date'!P43)</f>
        <v>x</v>
      </c>
      <c r="P42" s="356">
        <f>IF('Indicator Date'!Q43="No data","x",$P$2-'Indicator Date'!Q43)</f>
        <v>0</v>
      </c>
      <c r="Q42" s="356">
        <f>IF('Indicator Date'!R43="No data","x",$Q$2-'Indicator Date'!R43)</f>
        <v>1</v>
      </c>
      <c r="R42" s="356">
        <f>IF('Indicator Date'!S43="No data","x",$R$2-'Indicator Date'!S43)</f>
        <v>1</v>
      </c>
      <c r="S42" s="356">
        <f>IF('Indicator Date'!T43="No data","x",$S$2-'Indicator Date'!T43)</f>
        <v>0</v>
      </c>
      <c r="T42" s="356">
        <f>IF('Indicator Date'!U43="No data","x",$T$2-'Indicator Date'!U43)</f>
        <v>0</v>
      </c>
      <c r="U42" s="356">
        <f>IF('Indicator Date'!V43="No data","x",$U$2-'Indicator Date'!V43)</f>
        <v>0</v>
      </c>
      <c r="V42" s="356">
        <f>IF('Indicator Date'!W43="No data","x",$V$2-'Indicator Date'!W43)</f>
        <v>0</v>
      </c>
      <c r="W42" s="356">
        <f>IF('Indicator Date'!X43="No data","x",$W$2-'Indicator Date'!X43)</f>
        <v>0</v>
      </c>
      <c r="X42" s="356">
        <f>IF('Indicator Date'!Y43="No data","x",$X$2-'Indicator Date'!Y43)</f>
        <v>0</v>
      </c>
      <c r="Y42" s="356">
        <f>IF('Indicator Date'!Z43="No data","x",$Y$2-'Indicator Date'!Z43)</f>
        <v>1</v>
      </c>
      <c r="Z42" s="356">
        <f>IF('Indicator Date'!AA43="No data","x",$Z$2-'Indicator Date'!AA43)</f>
        <v>0</v>
      </c>
      <c r="AA42" s="356">
        <f>IF('Indicator Date'!AB43="No data","x",$AA$2-'Indicator Date'!AB43)</f>
        <v>0</v>
      </c>
      <c r="AB42" s="356">
        <f>IF('Indicator Date'!AC43="No data","x",$AB$2-'Indicator Date'!AC43)</f>
        <v>0</v>
      </c>
      <c r="AC42" s="356">
        <f>IF('Indicator Date'!AD43="No data","x",$AC$2-'Indicator Date'!AD43)</f>
        <v>0</v>
      </c>
      <c r="AD42" s="356">
        <f>IF('Indicator Date'!AE43="No data","x",$AD$2-'Indicator Date'!AE43)</f>
        <v>0</v>
      </c>
      <c r="AE42" s="356" t="str">
        <f>IF('Indicator Date'!AF43="No data","x",$AE$2-'Indicator Date'!AF43)</f>
        <v>x</v>
      </c>
      <c r="AF42" s="356">
        <f>IF('Indicator Date'!AG43="No data","x",$AF$2-'Indicator Date'!AG43)</f>
        <v>0</v>
      </c>
      <c r="AG42" s="356">
        <f>IF('Indicator Date'!AH43="No data","x",$AG$2-'Indicator Date'!AH43)</f>
        <v>1</v>
      </c>
      <c r="AH42" s="356">
        <f>IF('Indicator Date'!AI43="No data","x",$AH$2-'Indicator Date'!AI43)</f>
        <v>1</v>
      </c>
      <c r="AI42" s="356">
        <f>IF('Indicator Date'!AJ43="No data","x",$AI$2-'Indicator Date'!AJ43)</f>
        <v>0</v>
      </c>
      <c r="AJ42" s="356">
        <f>IF('Indicator Date'!AK43="No data","x",$AJ$2-'Indicator Date'!AK43)</f>
        <v>0</v>
      </c>
      <c r="AK42" s="356">
        <f>IF('Indicator Date'!AL43="No data","x",$AK$2-'Indicator Date'!AL43)</f>
        <v>0</v>
      </c>
      <c r="AL42" s="356">
        <f>IF('Indicator Date'!AM43="No data","x",$AL$2-'Indicator Date'!AM43)</f>
        <v>0</v>
      </c>
      <c r="AM42" s="356">
        <f>IF('Indicator Date'!AN43="No data","x",$AM$2-'Indicator Date'!AN43)</f>
        <v>0</v>
      </c>
      <c r="AN42" s="356">
        <f>IF('Indicator Date'!AO43="No data","x",$AN$2-'Indicator Date'!AO43)</f>
        <v>0</v>
      </c>
      <c r="AO42" s="356">
        <f>IF('Indicator Date'!AP43="No data","x",$AO$2-'Indicator Date'!AP43)</f>
        <v>0</v>
      </c>
      <c r="AP42" s="356">
        <f>IF('Indicator Date'!AQ43="No data","x",$AP$2-'Indicator Date'!AQ43)</f>
        <v>0</v>
      </c>
      <c r="AQ42" s="356">
        <f>IF('Indicator Date'!AR43="No data","x",$AQ$2-'Indicator Date'!AR43)</f>
        <v>0</v>
      </c>
      <c r="AR42" s="356">
        <f>IF('Indicator Date'!AS43="No data","x",$AR$2-'Indicator Date'!AS43)</f>
        <v>0</v>
      </c>
      <c r="AS42" s="356">
        <f>IF('Indicator Date'!AT43="No data","x",$AS$2-'Indicator Date'!AT43)</f>
        <v>1</v>
      </c>
      <c r="AT42" s="356">
        <f>IF('Indicator Date'!AU43="No data","x",$AT$2-'Indicator Date'!AU43)</f>
        <v>0</v>
      </c>
      <c r="AU42" s="356">
        <f>IF('Indicator Date'!AV43="No data","x",$AU$2-'Indicator Date'!AV43)</f>
        <v>1</v>
      </c>
      <c r="AV42" s="356">
        <f>IF('Indicator Date'!AW43="No data","x",$AV$2-'Indicator Date'!AW43)</f>
        <v>0</v>
      </c>
      <c r="AW42" s="356">
        <f>IF('Indicator Date'!AX43="No data","x",$AW$2-'Indicator Date'!AX43)</f>
        <v>0</v>
      </c>
      <c r="AX42" s="356">
        <f>IF('Indicator Date'!AY43="No data","x",$AX$2-'Indicator Date'!AY43)</f>
        <v>1</v>
      </c>
      <c r="AY42" s="356">
        <f>IF('Indicator Date'!AZ43="No data","x",$AY$2-'Indicator Date'!AZ43)</f>
        <v>1</v>
      </c>
      <c r="AZ42" s="356">
        <f>IF('Indicator Date'!BA43="No data","x",$AZ$2-'Indicator Date'!BA43)</f>
        <v>1</v>
      </c>
      <c r="BA42" s="356">
        <f>IF('Indicator Date'!BB43="No data","x",$BA$2-'Indicator Date'!BB43)</f>
        <v>1</v>
      </c>
      <c r="BB42" s="356">
        <f>IF('Indicator Date'!BC43="No data","x",$BB$2-'Indicator Date'!BC43)</f>
        <v>0</v>
      </c>
      <c r="BC42" s="356">
        <f>IF('Indicator Date'!BD43="No data","x",$BC$2-'Indicator Date'!BD43)</f>
        <v>0</v>
      </c>
      <c r="BD42" s="356">
        <f>IF('Indicator Date'!BE43="No data","x",$BD$2-'Indicator Date'!BE43)</f>
        <v>0</v>
      </c>
      <c r="BE42" s="356">
        <f>IF('Indicator Date'!BF43="No data","x",$BE$2-'Indicator Date'!BF43)</f>
        <v>0</v>
      </c>
      <c r="BF42" s="356">
        <f>IF('Indicator Date'!BG43="No data","x",$BF$2-'Indicator Date'!BG43)</f>
        <v>0</v>
      </c>
      <c r="BG42" s="356">
        <f>IF('Indicator Date'!BH43="No data","x",$BG$2-'Indicator Date'!BH43)</f>
        <v>0</v>
      </c>
      <c r="BH42" s="334">
        <f t="shared" si="0"/>
        <v>11</v>
      </c>
      <c r="BI42" s="336">
        <f t="shared" si="1"/>
        <v>0.19642857142857142</v>
      </c>
      <c r="BJ42" s="334">
        <f t="shared" si="2"/>
        <v>11</v>
      </c>
      <c r="BK42" s="336">
        <f t="shared" si="3"/>
        <v>0.39729634752298193</v>
      </c>
      <c r="BL42" s="335">
        <f t="shared" si="4"/>
        <v>0</v>
      </c>
    </row>
    <row r="43" spans="1:64" ht="15.75" customHeight="1">
      <c r="A43" s="334" t="s">
        <v>172</v>
      </c>
      <c r="B43" s="356">
        <f>IF('Indicator Date'!C44="No data","x",$B$2-'Indicator Date'!C44)</f>
        <v>0</v>
      </c>
      <c r="C43" s="356">
        <f>IF('Indicator Date'!D44="No data","x",$C$2-'Indicator Date'!D44)</f>
        <v>0</v>
      </c>
      <c r="D43" s="356">
        <f>IF('Indicator Date'!E44="No data","x",$C$2-'Indicator Date'!E44)</f>
        <v>0</v>
      </c>
      <c r="E43" s="356">
        <f>IF('Indicator Date'!F44="No data","x",$E$2-'Indicator Date'!F44)</f>
        <v>0</v>
      </c>
      <c r="F43" s="356">
        <f>IF('Indicator Date'!G44="No data","x",$F$2-'Indicator Date'!G44)</f>
        <v>0</v>
      </c>
      <c r="G43" s="356">
        <f>IF('Indicator Date'!H44="No data","x",$G$2-'Indicator Date'!H44)</f>
        <v>0</v>
      </c>
      <c r="H43" s="369">
        <f>IF('Indicator Date'!I44="No data","x",$H$2-'Indicator Date'!I44)</f>
        <v>0</v>
      </c>
      <c r="I43" s="356">
        <f>IF('Indicator Date'!J44="No data","x",$I$2-'Indicator Date'!J44)</f>
        <v>0</v>
      </c>
      <c r="J43" s="356">
        <f>IF('Indicator Date'!K44="No data","x",$J$2-'Indicator Date'!K44)</f>
        <v>0</v>
      </c>
      <c r="K43" s="369">
        <f>IF('Indicator Date'!L44="No data","x",$K$2-'Indicator Date'!L44)</f>
        <v>0</v>
      </c>
      <c r="L43" s="356">
        <f>IF('Indicator Date'!M44="No data","x",$L$2-'Indicator Date'!M44)</f>
        <v>0</v>
      </c>
      <c r="M43" s="356">
        <f>IF('Indicator Date'!N44="No data","x",$M$2-'Indicator Date'!N44)</f>
        <v>0</v>
      </c>
      <c r="N43" s="356">
        <f>IF('Indicator Date'!O44="No data","x",$N$2-'Indicator Date'!O44)</f>
        <v>0</v>
      </c>
      <c r="O43" s="356" t="str">
        <f>IF('Indicator Date'!P44="No data","x",$O$2-'Indicator Date'!P44)</f>
        <v>x</v>
      </c>
      <c r="P43" s="356">
        <f>IF('Indicator Date'!Q44="No data","x",$P$2-'Indicator Date'!Q44)</f>
        <v>0</v>
      </c>
      <c r="Q43" s="356">
        <f>IF('Indicator Date'!R44="No data","x",$Q$2-'Indicator Date'!R44)</f>
        <v>1</v>
      </c>
      <c r="R43" s="356">
        <f>IF('Indicator Date'!S44="No data","x",$R$2-'Indicator Date'!S44)</f>
        <v>1</v>
      </c>
      <c r="S43" s="356">
        <f>IF('Indicator Date'!T44="No data","x",$S$2-'Indicator Date'!T44)</f>
        <v>0</v>
      </c>
      <c r="T43" s="356">
        <f>IF('Indicator Date'!U44="No data","x",$T$2-'Indicator Date'!U44)</f>
        <v>0</v>
      </c>
      <c r="U43" s="356">
        <f>IF('Indicator Date'!V44="No data","x",$U$2-'Indicator Date'!V44)</f>
        <v>0</v>
      </c>
      <c r="V43" s="356">
        <f>IF('Indicator Date'!W44="No data","x",$V$2-'Indicator Date'!W44)</f>
        <v>0</v>
      </c>
      <c r="W43" s="356">
        <f>IF('Indicator Date'!X44="No data","x",$W$2-'Indicator Date'!X44)</f>
        <v>0</v>
      </c>
      <c r="X43" s="356">
        <f>IF('Indicator Date'!Y44="No data","x",$X$2-'Indicator Date'!Y44)</f>
        <v>0</v>
      </c>
      <c r="Y43" s="356">
        <f>IF('Indicator Date'!Z44="No data","x",$Y$2-'Indicator Date'!Z44)</f>
        <v>1</v>
      </c>
      <c r="Z43" s="356">
        <f>IF('Indicator Date'!AA44="No data","x",$Z$2-'Indicator Date'!AA44)</f>
        <v>0</v>
      </c>
      <c r="AA43" s="356">
        <f>IF('Indicator Date'!AB44="No data","x",$AA$2-'Indicator Date'!AB44)</f>
        <v>0</v>
      </c>
      <c r="AB43" s="356">
        <f>IF('Indicator Date'!AC44="No data","x",$AB$2-'Indicator Date'!AC44)</f>
        <v>0</v>
      </c>
      <c r="AC43" s="356">
        <f>IF('Indicator Date'!AD44="No data","x",$AC$2-'Indicator Date'!AD44)</f>
        <v>0</v>
      </c>
      <c r="AD43" s="356">
        <f>IF('Indicator Date'!AE44="No data","x",$AD$2-'Indicator Date'!AE44)</f>
        <v>0</v>
      </c>
      <c r="AE43" s="356" t="str">
        <f>IF('Indicator Date'!AF44="No data","x",$AE$2-'Indicator Date'!AF44)</f>
        <v>x</v>
      </c>
      <c r="AF43" s="356">
        <f>IF('Indicator Date'!AG44="No data","x",$AF$2-'Indicator Date'!AG44)</f>
        <v>0</v>
      </c>
      <c r="AG43" s="356">
        <f>IF('Indicator Date'!AH44="No data","x",$AG$2-'Indicator Date'!AH44)</f>
        <v>1</v>
      </c>
      <c r="AH43" s="356">
        <f>IF('Indicator Date'!AI44="No data","x",$AH$2-'Indicator Date'!AI44)</f>
        <v>1</v>
      </c>
      <c r="AI43" s="356">
        <f>IF('Indicator Date'!AJ44="No data","x",$AI$2-'Indicator Date'!AJ44)</f>
        <v>0</v>
      </c>
      <c r="AJ43" s="356">
        <f>IF('Indicator Date'!AK44="No data","x",$AJ$2-'Indicator Date'!AK44)</f>
        <v>0</v>
      </c>
      <c r="AK43" s="356">
        <f>IF('Indicator Date'!AL44="No data","x",$AK$2-'Indicator Date'!AL44)</f>
        <v>0</v>
      </c>
      <c r="AL43" s="356">
        <f>IF('Indicator Date'!AM44="No data","x",$AL$2-'Indicator Date'!AM44)</f>
        <v>0</v>
      </c>
      <c r="AM43" s="356">
        <f>IF('Indicator Date'!AN44="No data","x",$AM$2-'Indicator Date'!AN44)</f>
        <v>0</v>
      </c>
      <c r="AN43" s="356">
        <f>IF('Indicator Date'!AO44="No data","x",$AN$2-'Indicator Date'!AO44)</f>
        <v>0</v>
      </c>
      <c r="AO43" s="356">
        <f>IF('Indicator Date'!AP44="No data","x",$AO$2-'Indicator Date'!AP44)</f>
        <v>0</v>
      </c>
      <c r="AP43" s="356">
        <f>IF('Indicator Date'!AQ44="No data","x",$AP$2-'Indicator Date'!AQ44)</f>
        <v>0</v>
      </c>
      <c r="AQ43" s="356">
        <f>IF('Indicator Date'!AR44="No data","x",$AQ$2-'Indicator Date'!AR44)</f>
        <v>0</v>
      </c>
      <c r="AR43" s="356">
        <f>IF('Indicator Date'!AS44="No data","x",$AR$2-'Indicator Date'!AS44)</f>
        <v>0</v>
      </c>
      <c r="AS43" s="356">
        <f>IF('Indicator Date'!AT44="No data","x",$AS$2-'Indicator Date'!AT44)</f>
        <v>1</v>
      </c>
      <c r="AT43" s="356">
        <f>IF('Indicator Date'!AU44="No data","x",$AT$2-'Indicator Date'!AU44)</f>
        <v>0</v>
      </c>
      <c r="AU43" s="356">
        <f>IF('Indicator Date'!AV44="No data","x",$AU$2-'Indicator Date'!AV44)</f>
        <v>1</v>
      </c>
      <c r="AV43" s="356">
        <f>IF('Indicator Date'!AW44="No data","x",$AV$2-'Indicator Date'!AW44)</f>
        <v>0</v>
      </c>
      <c r="AW43" s="356">
        <f>IF('Indicator Date'!AX44="No data","x",$AW$2-'Indicator Date'!AX44)</f>
        <v>0</v>
      </c>
      <c r="AX43" s="356">
        <f>IF('Indicator Date'!AY44="No data","x",$AX$2-'Indicator Date'!AY44)</f>
        <v>1</v>
      </c>
      <c r="AY43" s="356">
        <f>IF('Indicator Date'!AZ44="No data","x",$AY$2-'Indicator Date'!AZ44)</f>
        <v>1</v>
      </c>
      <c r="AZ43" s="356">
        <f>IF('Indicator Date'!BA44="No data","x",$AZ$2-'Indicator Date'!BA44)</f>
        <v>1</v>
      </c>
      <c r="BA43" s="356">
        <f>IF('Indicator Date'!BB44="No data","x",$BA$2-'Indicator Date'!BB44)</f>
        <v>1</v>
      </c>
      <c r="BB43" s="356">
        <f>IF('Indicator Date'!BC44="No data","x",$BB$2-'Indicator Date'!BC44)</f>
        <v>0</v>
      </c>
      <c r="BC43" s="356">
        <f>IF('Indicator Date'!BD44="No data","x",$BC$2-'Indicator Date'!BD44)</f>
        <v>0</v>
      </c>
      <c r="BD43" s="356">
        <f>IF('Indicator Date'!BE44="No data","x",$BD$2-'Indicator Date'!BE44)</f>
        <v>0</v>
      </c>
      <c r="BE43" s="356">
        <f>IF('Indicator Date'!BF44="No data","x",$BE$2-'Indicator Date'!BF44)</f>
        <v>0</v>
      </c>
      <c r="BF43" s="356">
        <f>IF('Indicator Date'!BG44="No data","x",$BF$2-'Indicator Date'!BG44)</f>
        <v>0</v>
      </c>
      <c r="BG43" s="356">
        <f>IF('Indicator Date'!BH44="No data","x",$BG$2-'Indicator Date'!BH44)</f>
        <v>0</v>
      </c>
      <c r="BH43" s="334">
        <f t="shared" si="0"/>
        <v>11</v>
      </c>
      <c r="BI43" s="336">
        <f t="shared" si="1"/>
        <v>0.19642857142857142</v>
      </c>
      <c r="BJ43" s="334">
        <f t="shared" si="2"/>
        <v>11</v>
      </c>
      <c r="BK43" s="336">
        <f t="shared" si="3"/>
        <v>0.39729634752298193</v>
      </c>
      <c r="BL43" s="335">
        <f t="shared" si="4"/>
        <v>0</v>
      </c>
    </row>
    <row r="44" spans="1:64" ht="15.75" customHeight="1">
      <c r="A44" s="334" t="s">
        <v>164</v>
      </c>
      <c r="B44" s="356">
        <f>IF('Indicator Date'!C45="No data","x",$B$2-'Indicator Date'!C45)</f>
        <v>0</v>
      </c>
      <c r="C44" s="356">
        <f>IF('Indicator Date'!D45="No data","x",$C$2-'Indicator Date'!D45)</f>
        <v>0</v>
      </c>
      <c r="D44" s="356">
        <f>IF('Indicator Date'!E45="No data","x",$C$2-'Indicator Date'!E45)</f>
        <v>0</v>
      </c>
      <c r="E44" s="356">
        <f>IF('Indicator Date'!F45="No data","x",$E$2-'Indicator Date'!F45)</f>
        <v>0</v>
      </c>
      <c r="F44" s="356">
        <f>IF('Indicator Date'!G45="No data","x",$F$2-'Indicator Date'!G45)</f>
        <v>0</v>
      </c>
      <c r="G44" s="356">
        <f>IF('Indicator Date'!H45="No data","x",$G$2-'Indicator Date'!H45)</f>
        <v>0</v>
      </c>
      <c r="H44" s="369">
        <f>IF('Indicator Date'!I45="No data","x",$H$2-'Indicator Date'!I45)</f>
        <v>0</v>
      </c>
      <c r="I44" s="356">
        <f>IF('Indicator Date'!J45="No data","x",$I$2-'Indicator Date'!J45)</f>
        <v>0</v>
      </c>
      <c r="J44" s="356">
        <f>IF('Indicator Date'!K45="No data","x",$J$2-'Indicator Date'!K45)</f>
        <v>0</v>
      </c>
      <c r="K44" s="369">
        <f>IF('Indicator Date'!L45="No data","x",$K$2-'Indicator Date'!L45)</f>
        <v>0</v>
      </c>
      <c r="L44" s="356">
        <f>IF('Indicator Date'!M45="No data","x",$L$2-'Indicator Date'!M45)</f>
        <v>0</v>
      </c>
      <c r="M44" s="356">
        <f>IF('Indicator Date'!N45="No data","x",$M$2-'Indicator Date'!N45)</f>
        <v>0</v>
      </c>
      <c r="N44" s="356">
        <f>IF('Indicator Date'!O45="No data","x",$N$2-'Indicator Date'!O45)</f>
        <v>0</v>
      </c>
      <c r="O44" s="356" t="str">
        <f>IF('Indicator Date'!P45="No data","x",$O$2-'Indicator Date'!P45)</f>
        <v>x</v>
      </c>
      <c r="P44" s="356">
        <f>IF('Indicator Date'!Q45="No data","x",$P$2-'Indicator Date'!Q45)</f>
        <v>0</v>
      </c>
      <c r="Q44" s="356">
        <f>IF('Indicator Date'!R45="No data","x",$Q$2-'Indicator Date'!R45)</f>
        <v>1</v>
      </c>
      <c r="R44" s="356">
        <f>IF('Indicator Date'!S45="No data","x",$R$2-'Indicator Date'!S45)</f>
        <v>1</v>
      </c>
      <c r="S44" s="356">
        <f>IF('Indicator Date'!T45="No data","x",$S$2-'Indicator Date'!T45)</f>
        <v>0</v>
      </c>
      <c r="T44" s="356">
        <f>IF('Indicator Date'!U45="No data","x",$T$2-'Indicator Date'!U45)</f>
        <v>0</v>
      </c>
      <c r="U44" s="356">
        <f>IF('Indicator Date'!V45="No data","x",$U$2-'Indicator Date'!V45)</f>
        <v>0</v>
      </c>
      <c r="V44" s="356">
        <f>IF('Indicator Date'!W45="No data","x",$V$2-'Indicator Date'!W45)</f>
        <v>0</v>
      </c>
      <c r="W44" s="356">
        <f>IF('Indicator Date'!X45="No data","x",$W$2-'Indicator Date'!X45)</f>
        <v>0</v>
      </c>
      <c r="X44" s="356">
        <f>IF('Indicator Date'!Y45="No data","x",$X$2-'Indicator Date'!Y45)</f>
        <v>0</v>
      </c>
      <c r="Y44" s="356">
        <f>IF('Indicator Date'!Z45="No data","x",$Y$2-'Indicator Date'!Z45)</f>
        <v>1</v>
      </c>
      <c r="Z44" s="356">
        <f>IF('Indicator Date'!AA45="No data","x",$Z$2-'Indicator Date'!AA45)</f>
        <v>0</v>
      </c>
      <c r="AA44" s="356">
        <f>IF('Indicator Date'!AB45="No data","x",$AA$2-'Indicator Date'!AB45)</f>
        <v>0</v>
      </c>
      <c r="AB44" s="356">
        <f>IF('Indicator Date'!AC45="No data","x",$AB$2-'Indicator Date'!AC45)</f>
        <v>0</v>
      </c>
      <c r="AC44" s="356">
        <f>IF('Indicator Date'!AD45="No data","x",$AC$2-'Indicator Date'!AD45)</f>
        <v>0</v>
      </c>
      <c r="AD44" s="356">
        <f>IF('Indicator Date'!AE45="No data","x",$AD$2-'Indicator Date'!AE45)</f>
        <v>0</v>
      </c>
      <c r="AE44" s="356" t="str">
        <f>IF('Indicator Date'!AF45="No data","x",$AE$2-'Indicator Date'!AF45)</f>
        <v>x</v>
      </c>
      <c r="AF44" s="356">
        <f>IF('Indicator Date'!AG45="No data","x",$AF$2-'Indicator Date'!AG45)</f>
        <v>0</v>
      </c>
      <c r="AG44" s="356">
        <f>IF('Indicator Date'!AH45="No data","x",$AG$2-'Indicator Date'!AH45)</f>
        <v>1</v>
      </c>
      <c r="AH44" s="356">
        <f>IF('Indicator Date'!AI45="No data","x",$AH$2-'Indicator Date'!AI45)</f>
        <v>1</v>
      </c>
      <c r="AI44" s="356">
        <f>IF('Indicator Date'!AJ45="No data","x",$AI$2-'Indicator Date'!AJ45)</f>
        <v>0</v>
      </c>
      <c r="AJ44" s="356">
        <f>IF('Indicator Date'!AK45="No data","x",$AJ$2-'Indicator Date'!AK45)</f>
        <v>0</v>
      </c>
      <c r="AK44" s="356">
        <f>IF('Indicator Date'!AL45="No data","x",$AK$2-'Indicator Date'!AL45)</f>
        <v>0</v>
      </c>
      <c r="AL44" s="356">
        <f>IF('Indicator Date'!AM45="No data","x",$AL$2-'Indicator Date'!AM45)</f>
        <v>0</v>
      </c>
      <c r="AM44" s="356">
        <f>IF('Indicator Date'!AN45="No data","x",$AM$2-'Indicator Date'!AN45)</f>
        <v>0</v>
      </c>
      <c r="AN44" s="356">
        <f>IF('Indicator Date'!AO45="No data","x",$AN$2-'Indicator Date'!AO45)</f>
        <v>0</v>
      </c>
      <c r="AO44" s="356">
        <f>IF('Indicator Date'!AP45="No data","x",$AO$2-'Indicator Date'!AP45)</f>
        <v>0</v>
      </c>
      <c r="AP44" s="356">
        <f>IF('Indicator Date'!AQ45="No data","x",$AP$2-'Indicator Date'!AQ45)</f>
        <v>0</v>
      </c>
      <c r="AQ44" s="356">
        <f>IF('Indicator Date'!AR45="No data","x",$AQ$2-'Indicator Date'!AR45)</f>
        <v>0</v>
      </c>
      <c r="AR44" s="356">
        <f>IF('Indicator Date'!AS45="No data","x",$AR$2-'Indicator Date'!AS45)</f>
        <v>0</v>
      </c>
      <c r="AS44" s="356">
        <f>IF('Indicator Date'!AT45="No data","x",$AS$2-'Indicator Date'!AT45)</f>
        <v>1</v>
      </c>
      <c r="AT44" s="356">
        <f>IF('Indicator Date'!AU45="No data","x",$AT$2-'Indicator Date'!AU45)</f>
        <v>0</v>
      </c>
      <c r="AU44" s="356">
        <f>IF('Indicator Date'!AV45="No data","x",$AU$2-'Indicator Date'!AV45)</f>
        <v>1</v>
      </c>
      <c r="AV44" s="356">
        <f>IF('Indicator Date'!AW45="No data","x",$AV$2-'Indicator Date'!AW45)</f>
        <v>0</v>
      </c>
      <c r="AW44" s="356">
        <f>IF('Indicator Date'!AX45="No data","x",$AW$2-'Indicator Date'!AX45)</f>
        <v>0</v>
      </c>
      <c r="AX44" s="356">
        <f>IF('Indicator Date'!AY45="No data","x",$AX$2-'Indicator Date'!AY45)</f>
        <v>1</v>
      </c>
      <c r="AY44" s="356">
        <f>IF('Indicator Date'!AZ45="No data","x",$AY$2-'Indicator Date'!AZ45)</f>
        <v>1</v>
      </c>
      <c r="AZ44" s="356">
        <f>IF('Indicator Date'!BA45="No data","x",$AZ$2-'Indicator Date'!BA45)</f>
        <v>1</v>
      </c>
      <c r="BA44" s="356">
        <f>IF('Indicator Date'!BB45="No data","x",$BA$2-'Indicator Date'!BB45)</f>
        <v>1</v>
      </c>
      <c r="BB44" s="356">
        <f>IF('Indicator Date'!BC45="No data","x",$BB$2-'Indicator Date'!BC45)</f>
        <v>0</v>
      </c>
      <c r="BC44" s="356">
        <f>IF('Indicator Date'!BD45="No data","x",$BC$2-'Indicator Date'!BD45)</f>
        <v>0</v>
      </c>
      <c r="BD44" s="356">
        <f>IF('Indicator Date'!BE45="No data","x",$BD$2-'Indicator Date'!BE45)</f>
        <v>0</v>
      </c>
      <c r="BE44" s="356">
        <f>IF('Indicator Date'!BF45="No data","x",$BE$2-'Indicator Date'!BF45)</f>
        <v>0</v>
      </c>
      <c r="BF44" s="356">
        <f>IF('Indicator Date'!BG45="No data","x",$BF$2-'Indicator Date'!BG45)</f>
        <v>0</v>
      </c>
      <c r="BG44" s="356">
        <f>IF('Indicator Date'!BH45="No data","x",$BG$2-'Indicator Date'!BH45)</f>
        <v>0</v>
      </c>
      <c r="BH44" s="334">
        <f t="shared" si="0"/>
        <v>11</v>
      </c>
      <c r="BI44" s="336">
        <f t="shared" si="1"/>
        <v>0.19642857142857142</v>
      </c>
      <c r="BJ44" s="334">
        <f t="shared" si="2"/>
        <v>11</v>
      </c>
      <c r="BK44" s="336">
        <f t="shared" si="3"/>
        <v>0.39729634752298193</v>
      </c>
      <c r="BL44" s="335">
        <f t="shared" si="4"/>
        <v>0</v>
      </c>
    </row>
    <row r="45" spans="1:64" ht="15.75" customHeight="1">
      <c r="A45" s="334" t="s">
        <v>178</v>
      </c>
      <c r="B45" s="356">
        <f>IF('Indicator Date'!C46="No data","x",$B$2-'Indicator Date'!C46)</f>
        <v>0</v>
      </c>
      <c r="C45" s="356">
        <f>IF('Indicator Date'!D46="No data","x",$C$2-'Indicator Date'!D46)</f>
        <v>0</v>
      </c>
      <c r="D45" s="356">
        <f>IF('Indicator Date'!E46="No data","x",$C$2-'Indicator Date'!E46)</f>
        <v>0</v>
      </c>
      <c r="E45" s="356">
        <f>IF('Indicator Date'!F46="No data","x",$E$2-'Indicator Date'!F46)</f>
        <v>0</v>
      </c>
      <c r="F45" s="356">
        <f>IF('Indicator Date'!G46="No data","x",$F$2-'Indicator Date'!G46)</f>
        <v>0</v>
      </c>
      <c r="G45" s="356">
        <f>IF('Indicator Date'!H46="No data","x",$G$2-'Indicator Date'!H46)</f>
        <v>0</v>
      </c>
      <c r="H45" s="369">
        <f>IF('Indicator Date'!I46="No data","x",$H$2-'Indicator Date'!I46)</f>
        <v>0</v>
      </c>
      <c r="I45" s="356">
        <f>IF('Indicator Date'!J46="No data","x",$I$2-'Indicator Date'!J46)</f>
        <v>0</v>
      </c>
      <c r="J45" s="356">
        <f>IF('Indicator Date'!K46="No data","x",$J$2-'Indicator Date'!K46)</f>
        <v>0</v>
      </c>
      <c r="K45" s="369">
        <f>IF('Indicator Date'!L46="No data","x",$K$2-'Indicator Date'!L46)</f>
        <v>0</v>
      </c>
      <c r="L45" s="356">
        <f>IF('Indicator Date'!M46="No data","x",$L$2-'Indicator Date'!M46)</f>
        <v>0</v>
      </c>
      <c r="M45" s="356">
        <f>IF('Indicator Date'!N46="No data","x",$M$2-'Indicator Date'!N46)</f>
        <v>0</v>
      </c>
      <c r="N45" s="356">
        <f>IF('Indicator Date'!O46="No data","x",$N$2-'Indicator Date'!O46)</f>
        <v>0</v>
      </c>
      <c r="O45" s="356" t="str">
        <f>IF('Indicator Date'!P46="No data","x",$O$2-'Indicator Date'!P46)</f>
        <v>x</v>
      </c>
      <c r="P45" s="356">
        <f>IF('Indicator Date'!Q46="No data","x",$P$2-'Indicator Date'!Q46)</f>
        <v>0</v>
      </c>
      <c r="Q45" s="356">
        <f>IF('Indicator Date'!R46="No data","x",$Q$2-'Indicator Date'!R46)</f>
        <v>1</v>
      </c>
      <c r="R45" s="356">
        <f>IF('Indicator Date'!S46="No data","x",$R$2-'Indicator Date'!S46)</f>
        <v>1</v>
      </c>
      <c r="S45" s="356">
        <f>IF('Indicator Date'!T46="No data","x",$S$2-'Indicator Date'!T46)</f>
        <v>0</v>
      </c>
      <c r="T45" s="356">
        <f>IF('Indicator Date'!U46="No data","x",$T$2-'Indicator Date'!U46)</f>
        <v>0</v>
      </c>
      <c r="U45" s="356">
        <f>IF('Indicator Date'!V46="No data","x",$U$2-'Indicator Date'!V46)</f>
        <v>0</v>
      </c>
      <c r="V45" s="356">
        <f>IF('Indicator Date'!W46="No data","x",$V$2-'Indicator Date'!W46)</f>
        <v>0</v>
      </c>
      <c r="W45" s="356">
        <f>IF('Indicator Date'!X46="No data","x",$W$2-'Indicator Date'!X46)</f>
        <v>0</v>
      </c>
      <c r="X45" s="356">
        <f>IF('Indicator Date'!Y46="No data","x",$X$2-'Indicator Date'!Y46)</f>
        <v>0</v>
      </c>
      <c r="Y45" s="356">
        <f>IF('Indicator Date'!Z46="No data","x",$Y$2-'Indicator Date'!Z46)</f>
        <v>1</v>
      </c>
      <c r="Z45" s="356">
        <f>IF('Indicator Date'!AA46="No data","x",$Z$2-'Indicator Date'!AA46)</f>
        <v>0</v>
      </c>
      <c r="AA45" s="356">
        <f>IF('Indicator Date'!AB46="No data","x",$AA$2-'Indicator Date'!AB46)</f>
        <v>0</v>
      </c>
      <c r="AB45" s="356">
        <f>IF('Indicator Date'!AC46="No data","x",$AB$2-'Indicator Date'!AC46)</f>
        <v>0</v>
      </c>
      <c r="AC45" s="356">
        <f>IF('Indicator Date'!AD46="No data","x",$AC$2-'Indicator Date'!AD46)</f>
        <v>0</v>
      </c>
      <c r="AD45" s="356">
        <f>IF('Indicator Date'!AE46="No data","x",$AD$2-'Indicator Date'!AE46)</f>
        <v>0</v>
      </c>
      <c r="AE45" s="356" t="str">
        <f>IF('Indicator Date'!AF46="No data","x",$AE$2-'Indicator Date'!AF46)</f>
        <v>x</v>
      </c>
      <c r="AF45" s="356">
        <f>IF('Indicator Date'!AG46="No data","x",$AF$2-'Indicator Date'!AG46)</f>
        <v>0</v>
      </c>
      <c r="AG45" s="356">
        <f>IF('Indicator Date'!AH46="No data","x",$AG$2-'Indicator Date'!AH46)</f>
        <v>1</v>
      </c>
      <c r="AH45" s="356">
        <f>IF('Indicator Date'!AI46="No data","x",$AH$2-'Indicator Date'!AI46)</f>
        <v>1</v>
      </c>
      <c r="AI45" s="356">
        <f>IF('Indicator Date'!AJ46="No data","x",$AI$2-'Indicator Date'!AJ46)</f>
        <v>0</v>
      </c>
      <c r="AJ45" s="356">
        <f>IF('Indicator Date'!AK46="No data","x",$AJ$2-'Indicator Date'!AK46)</f>
        <v>0</v>
      </c>
      <c r="AK45" s="356">
        <f>IF('Indicator Date'!AL46="No data","x",$AK$2-'Indicator Date'!AL46)</f>
        <v>0</v>
      </c>
      <c r="AL45" s="356">
        <f>IF('Indicator Date'!AM46="No data","x",$AL$2-'Indicator Date'!AM46)</f>
        <v>0</v>
      </c>
      <c r="AM45" s="356">
        <f>IF('Indicator Date'!AN46="No data","x",$AM$2-'Indicator Date'!AN46)</f>
        <v>0</v>
      </c>
      <c r="AN45" s="356">
        <f>IF('Indicator Date'!AO46="No data","x",$AN$2-'Indicator Date'!AO46)</f>
        <v>0</v>
      </c>
      <c r="AO45" s="356">
        <f>IF('Indicator Date'!AP46="No data","x",$AO$2-'Indicator Date'!AP46)</f>
        <v>0</v>
      </c>
      <c r="AP45" s="356">
        <f>IF('Indicator Date'!AQ46="No data","x",$AP$2-'Indicator Date'!AQ46)</f>
        <v>0</v>
      </c>
      <c r="AQ45" s="356">
        <f>IF('Indicator Date'!AR46="No data","x",$AQ$2-'Indicator Date'!AR46)</f>
        <v>0</v>
      </c>
      <c r="AR45" s="356">
        <f>IF('Indicator Date'!AS46="No data","x",$AR$2-'Indicator Date'!AS46)</f>
        <v>0</v>
      </c>
      <c r="AS45" s="356">
        <f>IF('Indicator Date'!AT46="No data","x",$AS$2-'Indicator Date'!AT46)</f>
        <v>1</v>
      </c>
      <c r="AT45" s="356">
        <f>IF('Indicator Date'!AU46="No data","x",$AT$2-'Indicator Date'!AU46)</f>
        <v>0</v>
      </c>
      <c r="AU45" s="356">
        <f>IF('Indicator Date'!AV46="No data","x",$AU$2-'Indicator Date'!AV46)</f>
        <v>1</v>
      </c>
      <c r="AV45" s="356">
        <f>IF('Indicator Date'!AW46="No data","x",$AV$2-'Indicator Date'!AW46)</f>
        <v>0</v>
      </c>
      <c r="AW45" s="356">
        <f>IF('Indicator Date'!AX46="No data","x",$AW$2-'Indicator Date'!AX46)</f>
        <v>0</v>
      </c>
      <c r="AX45" s="356">
        <f>IF('Indicator Date'!AY46="No data","x",$AX$2-'Indicator Date'!AY46)</f>
        <v>1</v>
      </c>
      <c r="AY45" s="356">
        <f>IF('Indicator Date'!AZ46="No data","x",$AY$2-'Indicator Date'!AZ46)</f>
        <v>1</v>
      </c>
      <c r="AZ45" s="356">
        <f>IF('Indicator Date'!BA46="No data","x",$AZ$2-'Indicator Date'!BA46)</f>
        <v>1</v>
      </c>
      <c r="BA45" s="356">
        <f>IF('Indicator Date'!BB46="No data","x",$BA$2-'Indicator Date'!BB46)</f>
        <v>1</v>
      </c>
      <c r="BB45" s="356">
        <f>IF('Indicator Date'!BC46="No data","x",$BB$2-'Indicator Date'!BC46)</f>
        <v>0</v>
      </c>
      <c r="BC45" s="356">
        <f>IF('Indicator Date'!BD46="No data","x",$BC$2-'Indicator Date'!BD46)</f>
        <v>0</v>
      </c>
      <c r="BD45" s="356">
        <f>IF('Indicator Date'!BE46="No data","x",$BD$2-'Indicator Date'!BE46)</f>
        <v>0</v>
      </c>
      <c r="BE45" s="356">
        <f>IF('Indicator Date'!BF46="No data","x",$BE$2-'Indicator Date'!BF46)</f>
        <v>0</v>
      </c>
      <c r="BF45" s="356">
        <f>IF('Indicator Date'!BG46="No data","x",$BF$2-'Indicator Date'!BG46)</f>
        <v>0</v>
      </c>
      <c r="BG45" s="356">
        <f>IF('Indicator Date'!BH46="No data","x",$BG$2-'Indicator Date'!BH46)</f>
        <v>0</v>
      </c>
      <c r="BH45" s="334">
        <f t="shared" si="0"/>
        <v>11</v>
      </c>
      <c r="BI45" s="336">
        <f t="shared" si="1"/>
        <v>0.19642857142857142</v>
      </c>
      <c r="BJ45" s="334">
        <f t="shared" si="2"/>
        <v>11</v>
      </c>
      <c r="BK45" s="336">
        <f t="shared" si="3"/>
        <v>0.39729634752298193</v>
      </c>
      <c r="BL45" s="335">
        <f t="shared" si="4"/>
        <v>0</v>
      </c>
    </row>
    <row r="46" spans="1:64" ht="15.75" customHeight="1">
      <c r="A46" s="334" t="s">
        <v>174</v>
      </c>
      <c r="B46" s="356">
        <f>IF('Indicator Date'!C47="No data","x",$B$2-'Indicator Date'!C47)</f>
        <v>0</v>
      </c>
      <c r="C46" s="356">
        <f>IF('Indicator Date'!D47="No data","x",$C$2-'Indicator Date'!D47)</f>
        <v>0</v>
      </c>
      <c r="D46" s="356">
        <f>IF('Indicator Date'!E47="No data","x",$C$2-'Indicator Date'!E47)</f>
        <v>0</v>
      </c>
      <c r="E46" s="356">
        <f>IF('Indicator Date'!F47="No data","x",$E$2-'Indicator Date'!F47)</f>
        <v>0</v>
      </c>
      <c r="F46" s="356">
        <f>IF('Indicator Date'!G47="No data","x",$F$2-'Indicator Date'!G47)</f>
        <v>0</v>
      </c>
      <c r="G46" s="356">
        <f>IF('Indicator Date'!H47="No data","x",$G$2-'Indicator Date'!H47)</f>
        <v>0</v>
      </c>
      <c r="H46" s="369">
        <f>IF('Indicator Date'!I47="No data","x",$H$2-'Indicator Date'!I47)</f>
        <v>0</v>
      </c>
      <c r="I46" s="356">
        <f>IF('Indicator Date'!J47="No data","x",$I$2-'Indicator Date'!J47)</f>
        <v>0</v>
      </c>
      <c r="J46" s="356">
        <f>IF('Indicator Date'!K47="No data","x",$J$2-'Indicator Date'!K47)</f>
        <v>0</v>
      </c>
      <c r="K46" s="369">
        <f>IF('Indicator Date'!L47="No data","x",$K$2-'Indicator Date'!L47)</f>
        <v>0</v>
      </c>
      <c r="L46" s="356">
        <f>IF('Indicator Date'!M47="No data","x",$L$2-'Indicator Date'!M47)</f>
        <v>0</v>
      </c>
      <c r="M46" s="356">
        <f>IF('Indicator Date'!N47="No data","x",$M$2-'Indicator Date'!N47)</f>
        <v>0</v>
      </c>
      <c r="N46" s="356">
        <f>IF('Indicator Date'!O47="No data","x",$N$2-'Indicator Date'!O47)</f>
        <v>0</v>
      </c>
      <c r="O46" s="356" t="str">
        <f>IF('Indicator Date'!P47="No data","x",$O$2-'Indicator Date'!P47)</f>
        <v>x</v>
      </c>
      <c r="P46" s="356">
        <f>IF('Indicator Date'!Q47="No data","x",$P$2-'Indicator Date'!Q47)</f>
        <v>0</v>
      </c>
      <c r="Q46" s="356">
        <f>IF('Indicator Date'!R47="No data","x",$Q$2-'Indicator Date'!R47)</f>
        <v>1</v>
      </c>
      <c r="R46" s="356">
        <f>IF('Indicator Date'!S47="No data","x",$R$2-'Indicator Date'!S47)</f>
        <v>1</v>
      </c>
      <c r="S46" s="356">
        <f>IF('Indicator Date'!T47="No data","x",$S$2-'Indicator Date'!T47)</f>
        <v>0</v>
      </c>
      <c r="T46" s="356">
        <f>IF('Indicator Date'!U47="No data","x",$T$2-'Indicator Date'!U47)</f>
        <v>0</v>
      </c>
      <c r="U46" s="356">
        <f>IF('Indicator Date'!V47="No data","x",$U$2-'Indicator Date'!V47)</f>
        <v>0</v>
      </c>
      <c r="V46" s="356">
        <f>IF('Indicator Date'!W47="No data","x",$V$2-'Indicator Date'!W47)</f>
        <v>0</v>
      </c>
      <c r="W46" s="356">
        <f>IF('Indicator Date'!X47="No data","x",$W$2-'Indicator Date'!X47)</f>
        <v>0</v>
      </c>
      <c r="X46" s="356">
        <f>IF('Indicator Date'!Y47="No data","x",$X$2-'Indicator Date'!Y47)</f>
        <v>0</v>
      </c>
      <c r="Y46" s="356">
        <f>IF('Indicator Date'!Z47="No data","x",$Y$2-'Indicator Date'!Z47)</f>
        <v>1</v>
      </c>
      <c r="Z46" s="356">
        <f>IF('Indicator Date'!AA47="No data","x",$Z$2-'Indicator Date'!AA47)</f>
        <v>0</v>
      </c>
      <c r="AA46" s="356">
        <f>IF('Indicator Date'!AB47="No data","x",$AA$2-'Indicator Date'!AB47)</f>
        <v>0</v>
      </c>
      <c r="AB46" s="356">
        <f>IF('Indicator Date'!AC47="No data","x",$AB$2-'Indicator Date'!AC47)</f>
        <v>0</v>
      </c>
      <c r="AC46" s="356">
        <f>IF('Indicator Date'!AD47="No data","x",$AC$2-'Indicator Date'!AD47)</f>
        <v>0</v>
      </c>
      <c r="AD46" s="356">
        <f>IF('Indicator Date'!AE47="No data","x",$AD$2-'Indicator Date'!AE47)</f>
        <v>0</v>
      </c>
      <c r="AE46" s="356" t="str">
        <f>IF('Indicator Date'!AF47="No data","x",$AE$2-'Indicator Date'!AF47)</f>
        <v>x</v>
      </c>
      <c r="AF46" s="356">
        <f>IF('Indicator Date'!AG47="No data","x",$AF$2-'Indicator Date'!AG47)</f>
        <v>0</v>
      </c>
      <c r="AG46" s="356">
        <f>IF('Indicator Date'!AH47="No data","x",$AG$2-'Indicator Date'!AH47)</f>
        <v>1</v>
      </c>
      <c r="AH46" s="356">
        <f>IF('Indicator Date'!AI47="No data","x",$AH$2-'Indicator Date'!AI47)</f>
        <v>1</v>
      </c>
      <c r="AI46" s="356">
        <f>IF('Indicator Date'!AJ47="No data","x",$AI$2-'Indicator Date'!AJ47)</f>
        <v>0</v>
      </c>
      <c r="AJ46" s="356">
        <f>IF('Indicator Date'!AK47="No data","x",$AJ$2-'Indicator Date'!AK47)</f>
        <v>0</v>
      </c>
      <c r="AK46" s="356">
        <f>IF('Indicator Date'!AL47="No data","x",$AK$2-'Indicator Date'!AL47)</f>
        <v>0</v>
      </c>
      <c r="AL46" s="356">
        <f>IF('Indicator Date'!AM47="No data","x",$AL$2-'Indicator Date'!AM47)</f>
        <v>0</v>
      </c>
      <c r="AM46" s="356">
        <f>IF('Indicator Date'!AN47="No data","x",$AM$2-'Indicator Date'!AN47)</f>
        <v>0</v>
      </c>
      <c r="AN46" s="356">
        <f>IF('Indicator Date'!AO47="No data","x",$AN$2-'Indicator Date'!AO47)</f>
        <v>0</v>
      </c>
      <c r="AO46" s="356">
        <f>IF('Indicator Date'!AP47="No data","x",$AO$2-'Indicator Date'!AP47)</f>
        <v>0</v>
      </c>
      <c r="AP46" s="356">
        <f>IF('Indicator Date'!AQ47="No data","x",$AP$2-'Indicator Date'!AQ47)</f>
        <v>0</v>
      </c>
      <c r="AQ46" s="356">
        <f>IF('Indicator Date'!AR47="No data","x",$AQ$2-'Indicator Date'!AR47)</f>
        <v>0</v>
      </c>
      <c r="AR46" s="356">
        <f>IF('Indicator Date'!AS47="No data","x",$AR$2-'Indicator Date'!AS47)</f>
        <v>0</v>
      </c>
      <c r="AS46" s="356">
        <f>IF('Indicator Date'!AT47="No data","x",$AS$2-'Indicator Date'!AT47)</f>
        <v>1</v>
      </c>
      <c r="AT46" s="356">
        <f>IF('Indicator Date'!AU47="No data","x",$AT$2-'Indicator Date'!AU47)</f>
        <v>0</v>
      </c>
      <c r="AU46" s="356">
        <f>IF('Indicator Date'!AV47="No data","x",$AU$2-'Indicator Date'!AV47)</f>
        <v>1</v>
      </c>
      <c r="AV46" s="356">
        <f>IF('Indicator Date'!AW47="No data","x",$AV$2-'Indicator Date'!AW47)</f>
        <v>0</v>
      </c>
      <c r="AW46" s="356">
        <f>IF('Indicator Date'!AX47="No data","x",$AW$2-'Indicator Date'!AX47)</f>
        <v>0</v>
      </c>
      <c r="AX46" s="356">
        <f>IF('Indicator Date'!AY47="No data","x",$AX$2-'Indicator Date'!AY47)</f>
        <v>1</v>
      </c>
      <c r="AY46" s="356">
        <f>IF('Indicator Date'!AZ47="No data","x",$AY$2-'Indicator Date'!AZ47)</f>
        <v>1</v>
      </c>
      <c r="AZ46" s="356">
        <f>IF('Indicator Date'!BA47="No data","x",$AZ$2-'Indicator Date'!BA47)</f>
        <v>1</v>
      </c>
      <c r="BA46" s="356">
        <f>IF('Indicator Date'!BB47="No data","x",$BA$2-'Indicator Date'!BB47)</f>
        <v>1</v>
      </c>
      <c r="BB46" s="356">
        <f>IF('Indicator Date'!BC47="No data","x",$BB$2-'Indicator Date'!BC47)</f>
        <v>0</v>
      </c>
      <c r="BC46" s="356">
        <f>IF('Indicator Date'!BD47="No data","x",$BC$2-'Indicator Date'!BD47)</f>
        <v>0</v>
      </c>
      <c r="BD46" s="356">
        <f>IF('Indicator Date'!BE47="No data","x",$BD$2-'Indicator Date'!BE47)</f>
        <v>0</v>
      </c>
      <c r="BE46" s="356">
        <f>IF('Indicator Date'!BF47="No data","x",$BE$2-'Indicator Date'!BF47)</f>
        <v>0</v>
      </c>
      <c r="BF46" s="356">
        <f>IF('Indicator Date'!BG47="No data","x",$BF$2-'Indicator Date'!BG47)</f>
        <v>0</v>
      </c>
      <c r="BG46" s="356">
        <f>IF('Indicator Date'!BH47="No data","x",$BG$2-'Indicator Date'!BH47)</f>
        <v>0</v>
      </c>
      <c r="BH46" s="334">
        <f t="shared" si="0"/>
        <v>11</v>
      </c>
      <c r="BI46" s="336">
        <f t="shared" si="1"/>
        <v>0.19642857142857142</v>
      </c>
      <c r="BJ46" s="334">
        <f t="shared" si="2"/>
        <v>11</v>
      </c>
      <c r="BK46" s="336">
        <f t="shared" si="3"/>
        <v>0.39729634752298193</v>
      </c>
      <c r="BL46" s="335">
        <f t="shared" si="4"/>
        <v>0</v>
      </c>
    </row>
    <row r="47" spans="1:64" ht="15.75" customHeight="1">
      <c r="A47" s="334" t="s">
        <v>188</v>
      </c>
      <c r="B47" s="356">
        <f>IF('Indicator Date'!C48="No data","x",$B$2-'Indicator Date'!C48)</f>
        <v>0</v>
      </c>
      <c r="C47" s="356">
        <f>IF('Indicator Date'!D48="No data","x",$C$2-'Indicator Date'!D48)</f>
        <v>0</v>
      </c>
      <c r="D47" s="356">
        <f>IF('Indicator Date'!E48="No data","x",$C$2-'Indicator Date'!E48)</f>
        <v>0</v>
      </c>
      <c r="E47" s="356">
        <f>IF('Indicator Date'!F48="No data","x",$E$2-'Indicator Date'!F48)</f>
        <v>0</v>
      </c>
      <c r="F47" s="356">
        <f>IF('Indicator Date'!G48="No data","x",$F$2-'Indicator Date'!G48)</f>
        <v>0</v>
      </c>
      <c r="G47" s="356">
        <f>IF('Indicator Date'!H48="No data","x",$G$2-'Indicator Date'!H48)</f>
        <v>0</v>
      </c>
      <c r="H47" s="369">
        <f>IF('Indicator Date'!I48="No data","x",$H$2-'Indicator Date'!I48)</f>
        <v>0</v>
      </c>
      <c r="I47" s="356">
        <f>IF('Indicator Date'!J48="No data","x",$I$2-'Indicator Date'!J48)</f>
        <v>0</v>
      </c>
      <c r="J47" s="356">
        <f>IF('Indicator Date'!K48="No data","x",$J$2-'Indicator Date'!K48)</f>
        <v>0</v>
      </c>
      <c r="K47" s="369">
        <f>IF('Indicator Date'!L48="No data","x",$K$2-'Indicator Date'!L48)</f>
        <v>0</v>
      </c>
      <c r="L47" s="356">
        <f>IF('Indicator Date'!M48="No data","x",$L$2-'Indicator Date'!M48)</f>
        <v>0</v>
      </c>
      <c r="M47" s="356">
        <f>IF('Indicator Date'!N48="No data","x",$M$2-'Indicator Date'!N48)</f>
        <v>0</v>
      </c>
      <c r="N47" s="356">
        <f>IF('Indicator Date'!O48="No data","x",$N$2-'Indicator Date'!O48)</f>
        <v>0</v>
      </c>
      <c r="O47" s="356" t="str">
        <f>IF('Indicator Date'!P48="No data","x",$O$2-'Indicator Date'!P48)</f>
        <v>x</v>
      </c>
      <c r="P47" s="356">
        <f>IF('Indicator Date'!Q48="No data","x",$P$2-'Indicator Date'!Q48)</f>
        <v>0</v>
      </c>
      <c r="Q47" s="356">
        <f>IF('Indicator Date'!R48="No data","x",$Q$2-'Indicator Date'!R48)</f>
        <v>1</v>
      </c>
      <c r="R47" s="356">
        <f>IF('Indicator Date'!S48="No data","x",$R$2-'Indicator Date'!S48)</f>
        <v>1</v>
      </c>
      <c r="S47" s="356">
        <f>IF('Indicator Date'!T48="No data","x",$S$2-'Indicator Date'!T48)</f>
        <v>0</v>
      </c>
      <c r="T47" s="356">
        <f>IF('Indicator Date'!U48="No data","x",$T$2-'Indicator Date'!U48)</f>
        <v>0</v>
      </c>
      <c r="U47" s="356">
        <f>IF('Indicator Date'!V48="No data","x",$U$2-'Indicator Date'!V48)</f>
        <v>0</v>
      </c>
      <c r="V47" s="356">
        <f>IF('Indicator Date'!W48="No data","x",$V$2-'Indicator Date'!W48)</f>
        <v>0</v>
      </c>
      <c r="W47" s="356">
        <f>IF('Indicator Date'!X48="No data","x",$W$2-'Indicator Date'!X48)</f>
        <v>0</v>
      </c>
      <c r="X47" s="356">
        <f>IF('Indicator Date'!Y48="No data","x",$X$2-'Indicator Date'!Y48)</f>
        <v>0</v>
      </c>
      <c r="Y47" s="356">
        <f>IF('Indicator Date'!Z48="No data","x",$Y$2-'Indicator Date'!Z48)</f>
        <v>1</v>
      </c>
      <c r="Z47" s="356">
        <f>IF('Indicator Date'!AA48="No data","x",$Z$2-'Indicator Date'!AA48)</f>
        <v>0</v>
      </c>
      <c r="AA47" s="356">
        <f>IF('Indicator Date'!AB48="No data","x",$AA$2-'Indicator Date'!AB48)</f>
        <v>0</v>
      </c>
      <c r="AB47" s="356">
        <f>IF('Indicator Date'!AC48="No data","x",$AB$2-'Indicator Date'!AC48)</f>
        <v>0</v>
      </c>
      <c r="AC47" s="356">
        <f>IF('Indicator Date'!AD48="No data","x",$AC$2-'Indicator Date'!AD48)</f>
        <v>0</v>
      </c>
      <c r="AD47" s="356">
        <f>IF('Indicator Date'!AE48="No data","x",$AD$2-'Indicator Date'!AE48)</f>
        <v>0</v>
      </c>
      <c r="AE47" s="356" t="str">
        <f>IF('Indicator Date'!AF48="No data","x",$AE$2-'Indicator Date'!AF48)</f>
        <v>x</v>
      </c>
      <c r="AF47" s="356">
        <f>IF('Indicator Date'!AG48="No data","x",$AF$2-'Indicator Date'!AG48)</f>
        <v>0</v>
      </c>
      <c r="AG47" s="356">
        <f>IF('Indicator Date'!AH48="No data","x",$AG$2-'Indicator Date'!AH48)</f>
        <v>1</v>
      </c>
      <c r="AH47" s="356">
        <f>IF('Indicator Date'!AI48="No data","x",$AH$2-'Indicator Date'!AI48)</f>
        <v>1</v>
      </c>
      <c r="AI47" s="356">
        <f>IF('Indicator Date'!AJ48="No data","x",$AI$2-'Indicator Date'!AJ48)</f>
        <v>0</v>
      </c>
      <c r="AJ47" s="356">
        <f>IF('Indicator Date'!AK48="No data","x",$AJ$2-'Indicator Date'!AK48)</f>
        <v>0</v>
      </c>
      <c r="AK47" s="356">
        <f>IF('Indicator Date'!AL48="No data","x",$AK$2-'Indicator Date'!AL48)</f>
        <v>0</v>
      </c>
      <c r="AL47" s="356">
        <f>IF('Indicator Date'!AM48="No data","x",$AL$2-'Indicator Date'!AM48)</f>
        <v>0</v>
      </c>
      <c r="AM47" s="356">
        <f>IF('Indicator Date'!AN48="No data","x",$AM$2-'Indicator Date'!AN48)</f>
        <v>0</v>
      </c>
      <c r="AN47" s="356">
        <f>IF('Indicator Date'!AO48="No data","x",$AN$2-'Indicator Date'!AO48)</f>
        <v>0</v>
      </c>
      <c r="AO47" s="356">
        <f>IF('Indicator Date'!AP48="No data","x",$AO$2-'Indicator Date'!AP48)</f>
        <v>0</v>
      </c>
      <c r="AP47" s="356">
        <f>IF('Indicator Date'!AQ48="No data","x",$AP$2-'Indicator Date'!AQ48)</f>
        <v>0</v>
      </c>
      <c r="AQ47" s="356">
        <f>IF('Indicator Date'!AR48="No data","x",$AQ$2-'Indicator Date'!AR48)</f>
        <v>0</v>
      </c>
      <c r="AR47" s="356">
        <f>IF('Indicator Date'!AS48="No data","x",$AR$2-'Indicator Date'!AS48)</f>
        <v>0</v>
      </c>
      <c r="AS47" s="356">
        <f>IF('Indicator Date'!AT48="No data","x",$AS$2-'Indicator Date'!AT48)</f>
        <v>1</v>
      </c>
      <c r="AT47" s="356">
        <f>IF('Indicator Date'!AU48="No data","x",$AT$2-'Indicator Date'!AU48)</f>
        <v>0</v>
      </c>
      <c r="AU47" s="356">
        <f>IF('Indicator Date'!AV48="No data","x",$AU$2-'Indicator Date'!AV48)</f>
        <v>1</v>
      </c>
      <c r="AV47" s="356">
        <f>IF('Indicator Date'!AW48="No data","x",$AV$2-'Indicator Date'!AW48)</f>
        <v>0</v>
      </c>
      <c r="AW47" s="356">
        <f>IF('Indicator Date'!AX48="No data","x",$AW$2-'Indicator Date'!AX48)</f>
        <v>0</v>
      </c>
      <c r="AX47" s="356">
        <f>IF('Indicator Date'!AY48="No data","x",$AX$2-'Indicator Date'!AY48)</f>
        <v>1</v>
      </c>
      <c r="AY47" s="356">
        <f>IF('Indicator Date'!AZ48="No data","x",$AY$2-'Indicator Date'!AZ48)</f>
        <v>1</v>
      </c>
      <c r="AZ47" s="356">
        <f>IF('Indicator Date'!BA48="No data","x",$AZ$2-'Indicator Date'!BA48)</f>
        <v>1</v>
      </c>
      <c r="BA47" s="356">
        <f>IF('Indicator Date'!BB48="No data","x",$BA$2-'Indicator Date'!BB48)</f>
        <v>1</v>
      </c>
      <c r="BB47" s="356">
        <f>IF('Indicator Date'!BC48="No data","x",$BB$2-'Indicator Date'!BC48)</f>
        <v>0</v>
      </c>
      <c r="BC47" s="356">
        <f>IF('Indicator Date'!BD48="No data","x",$BC$2-'Indicator Date'!BD48)</f>
        <v>0</v>
      </c>
      <c r="BD47" s="356">
        <f>IF('Indicator Date'!BE48="No data","x",$BD$2-'Indicator Date'!BE48)</f>
        <v>0</v>
      </c>
      <c r="BE47" s="356">
        <f>IF('Indicator Date'!BF48="No data","x",$BE$2-'Indicator Date'!BF48)</f>
        <v>0</v>
      </c>
      <c r="BF47" s="356">
        <f>IF('Indicator Date'!BG48="No data","x",$BF$2-'Indicator Date'!BG48)</f>
        <v>0</v>
      </c>
      <c r="BG47" s="356">
        <f>IF('Indicator Date'!BH48="No data","x",$BG$2-'Indicator Date'!BH48)</f>
        <v>0</v>
      </c>
      <c r="BH47" s="334">
        <f t="shared" si="0"/>
        <v>11</v>
      </c>
      <c r="BI47" s="336">
        <f t="shared" si="1"/>
        <v>0.19642857142857142</v>
      </c>
      <c r="BJ47" s="334">
        <f t="shared" si="2"/>
        <v>11</v>
      </c>
      <c r="BK47" s="336">
        <f t="shared" si="3"/>
        <v>0.39729634752298193</v>
      </c>
      <c r="BL47" s="335">
        <f t="shared" si="4"/>
        <v>0</v>
      </c>
    </row>
    <row r="48" spans="1:64" ht="15.75" customHeight="1">
      <c r="A48" s="334" t="s">
        <v>166</v>
      </c>
      <c r="B48" s="356">
        <f>IF('Indicator Date'!C49="No data","x",$B$2-'Indicator Date'!C49)</f>
        <v>0</v>
      </c>
      <c r="C48" s="356">
        <f>IF('Indicator Date'!D49="No data","x",$C$2-'Indicator Date'!D49)</f>
        <v>0</v>
      </c>
      <c r="D48" s="356">
        <f>IF('Indicator Date'!E49="No data","x",$C$2-'Indicator Date'!E49)</f>
        <v>0</v>
      </c>
      <c r="E48" s="356">
        <f>IF('Indicator Date'!F49="No data","x",$E$2-'Indicator Date'!F49)</f>
        <v>0</v>
      </c>
      <c r="F48" s="356">
        <f>IF('Indicator Date'!G49="No data","x",$F$2-'Indicator Date'!G49)</f>
        <v>0</v>
      </c>
      <c r="G48" s="356">
        <f>IF('Indicator Date'!H49="No data","x",$G$2-'Indicator Date'!H49)</f>
        <v>0</v>
      </c>
      <c r="H48" s="369">
        <f>IF('Indicator Date'!I49="No data","x",$H$2-'Indicator Date'!I49)</f>
        <v>0</v>
      </c>
      <c r="I48" s="356">
        <f>IF('Indicator Date'!J49="No data","x",$I$2-'Indicator Date'!J49)</f>
        <v>0</v>
      </c>
      <c r="J48" s="356">
        <f>IF('Indicator Date'!K49="No data","x",$J$2-'Indicator Date'!K49)</f>
        <v>0</v>
      </c>
      <c r="K48" s="369">
        <f>IF('Indicator Date'!L49="No data","x",$K$2-'Indicator Date'!L49)</f>
        <v>0</v>
      </c>
      <c r="L48" s="356">
        <f>IF('Indicator Date'!M49="No data","x",$L$2-'Indicator Date'!M49)</f>
        <v>0</v>
      </c>
      <c r="M48" s="356">
        <f>IF('Indicator Date'!N49="No data","x",$M$2-'Indicator Date'!N49)</f>
        <v>0</v>
      </c>
      <c r="N48" s="356">
        <f>IF('Indicator Date'!O49="No data","x",$N$2-'Indicator Date'!O49)</f>
        <v>0</v>
      </c>
      <c r="O48" s="356" t="str">
        <f>IF('Indicator Date'!P49="No data","x",$O$2-'Indicator Date'!P49)</f>
        <v>x</v>
      </c>
      <c r="P48" s="356">
        <f>IF('Indicator Date'!Q49="No data","x",$P$2-'Indicator Date'!Q49)</f>
        <v>0</v>
      </c>
      <c r="Q48" s="356">
        <f>IF('Indicator Date'!R49="No data","x",$Q$2-'Indicator Date'!R49)</f>
        <v>1</v>
      </c>
      <c r="R48" s="356">
        <f>IF('Indicator Date'!S49="No data","x",$R$2-'Indicator Date'!S49)</f>
        <v>1</v>
      </c>
      <c r="S48" s="356">
        <f>IF('Indicator Date'!T49="No data","x",$S$2-'Indicator Date'!T49)</f>
        <v>0</v>
      </c>
      <c r="T48" s="356">
        <f>IF('Indicator Date'!U49="No data","x",$T$2-'Indicator Date'!U49)</f>
        <v>0</v>
      </c>
      <c r="U48" s="356">
        <f>IF('Indicator Date'!V49="No data","x",$U$2-'Indicator Date'!V49)</f>
        <v>0</v>
      </c>
      <c r="V48" s="356">
        <f>IF('Indicator Date'!W49="No data","x",$V$2-'Indicator Date'!W49)</f>
        <v>0</v>
      </c>
      <c r="W48" s="356">
        <f>IF('Indicator Date'!X49="No data","x",$W$2-'Indicator Date'!X49)</f>
        <v>0</v>
      </c>
      <c r="X48" s="356">
        <f>IF('Indicator Date'!Y49="No data","x",$X$2-'Indicator Date'!Y49)</f>
        <v>0</v>
      </c>
      <c r="Y48" s="356">
        <f>IF('Indicator Date'!Z49="No data","x",$Y$2-'Indicator Date'!Z49)</f>
        <v>1</v>
      </c>
      <c r="Z48" s="356">
        <f>IF('Indicator Date'!AA49="No data","x",$Z$2-'Indicator Date'!AA49)</f>
        <v>0</v>
      </c>
      <c r="AA48" s="356">
        <f>IF('Indicator Date'!AB49="No data","x",$AA$2-'Indicator Date'!AB49)</f>
        <v>0</v>
      </c>
      <c r="AB48" s="356">
        <f>IF('Indicator Date'!AC49="No data","x",$AB$2-'Indicator Date'!AC49)</f>
        <v>0</v>
      </c>
      <c r="AC48" s="356">
        <f>IF('Indicator Date'!AD49="No data","x",$AC$2-'Indicator Date'!AD49)</f>
        <v>0</v>
      </c>
      <c r="AD48" s="356">
        <f>IF('Indicator Date'!AE49="No data","x",$AD$2-'Indicator Date'!AE49)</f>
        <v>0</v>
      </c>
      <c r="AE48" s="356" t="str">
        <f>IF('Indicator Date'!AF49="No data","x",$AE$2-'Indicator Date'!AF49)</f>
        <v>x</v>
      </c>
      <c r="AF48" s="356">
        <f>IF('Indicator Date'!AG49="No data","x",$AF$2-'Indicator Date'!AG49)</f>
        <v>0</v>
      </c>
      <c r="AG48" s="356">
        <f>IF('Indicator Date'!AH49="No data","x",$AG$2-'Indicator Date'!AH49)</f>
        <v>1</v>
      </c>
      <c r="AH48" s="356">
        <f>IF('Indicator Date'!AI49="No data","x",$AH$2-'Indicator Date'!AI49)</f>
        <v>1</v>
      </c>
      <c r="AI48" s="356">
        <f>IF('Indicator Date'!AJ49="No data","x",$AI$2-'Indicator Date'!AJ49)</f>
        <v>0</v>
      </c>
      <c r="AJ48" s="356">
        <f>IF('Indicator Date'!AK49="No data","x",$AJ$2-'Indicator Date'!AK49)</f>
        <v>0</v>
      </c>
      <c r="AK48" s="356">
        <f>IF('Indicator Date'!AL49="No data","x",$AK$2-'Indicator Date'!AL49)</f>
        <v>0</v>
      </c>
      <c r="AL48" s="356">
        <f>IF('Indicator Date'!AM49="No data","x",$AL$2-'Indicator Date'!AM49)</f>
        <v>0</v>
      </c>
      <c r="AM48" s="356">
        <f>IF('Indicator Date'!AN49="No data","x",$AM$2-'Indicator Date'!AN49)</f>
        <v>0</v>
      </c>
      <c r="AN48" s="356">
        <f>IF('Indicator Date'!AO49="No data","x",$AN$2-'Indicator Date'!AO49)</f>
        <v>0</v>
      </c>
      <c r="AO48" s="356">
        <f>IF('Indicator Date'!AP49="No data","x",$AO$2-'Indicator Date'!AP49)</f>
        <v>0</v>
      </c>
      <c r="AP48" s="356">
        <f>IF('Indicator Date'!AQ49="No data","x",$AP$2-'Indicator Date'!AQ49)</f>
        <v>0</v>
      </c>
      <c r="AQ48" s="356">
        <f>IF('Indicator Date'!AR49="No data","x",$AQ$2-'Indicator Date'!AR49)</f>
        <v>0</v>
      </c>
      <c r="AR48" s="356">
        <f>IF('Indicator Date'!AS49="No data","x",$AR$2-'Indicator Date'!AS49)</f>
        <v>0</v>
      </c>
      <c r="AS48" s="356">
        <f>IF('Indicator Date'!AT49="No data","x",$AS$2-'Indicator Date'!AT49)</f>
        <v>1</v>
      </c>
      <c r="AT48" s="356">
        <f>IF('Indicator Date'!AU49="No data","x",$AT$2-'Indicator Date'!AU49)</f>
        <v>0</v>
      </c>
      <c r="AU48" s="356">
        <f>IF('Indicator Date'!AV49="No data","x",$AU$2-'Indicator Date'!AV49)</f>
        <v>1</v>
      </c>
      <c r="AV48" s="356">
        <f>IF('Indicator Date'!AW49="No data","x",$AV$2-'Indicator Date'!AW49)</f>
        <v>0</v>
      </c>
      <c r="AW48" s="356">
        <f>IF('Indicator Date'!AX49="No data","x",$AW$2-'Indicator Date'!AX49)</f>
        <v>0</v>
      </c>
      <c r="AX48" s="356">
        <f>IF('Indicator Date'!AY49="No data","x",$AX$2-'Indicator Date'!AY49)</f>
        <v>1</v>
      </c>
      <c r="AY48" s="356">
        <f>IF('Indicator Date'!AZ49="No data","x",$AY$2-'Indicator Date'!AZ49)</f>
        <v>1</v>
      </c>
      <c r="AZ48" s="356">
        <f>IF('Indicator Date'!BA49="No data","x",$AZ$2-'Indicator Date'!BA49)</f>
        <v>1</v>
      </c>
      <c r="BA48" s="356">
        <f>IF('Indicator Date'!BB49="No data","x",$BA$2-'Indicator Date'!BB49)</f>
        <v>1</v>
      </c>
      <c r="BB48" s="356">
        <f>IF('Indicator Date'!BC49="No data","x",$BB$2-'Indicator Date'!BC49)</f>
        <v>0</v>
      </c>
      <c r="BC48" s="356">
        <f>IF('Indicator Date'!BD49="No data","x",$BC$2-'Indicator Date'!BD49)</f>
        <v>0</v>
      </c>
      <c r="BD48" s="356">
        <f>IF('Indicator Date'!BE49="No data","x",$BD$2-'Indicator Date'!BE49)</f>
        <v>0</v>
      </c>
      <c r="BE48" s="356">
        <f>IF('Indicator Date'!BF49="No data","x",$BE$2-'Indicator Date'!BF49)</f>
        <v>0</v>
      </c>
      <c r="BF48" s="356">
        <f>IF('Indicator Date'!BG49="No data","x",$BF$2-'Indicator Date'!BG49)</f>
        <v>0</v>
      </c>
      <c r="BG48" s="356">
        <f>IF('Indicator Date'!BH49="No data","x",$BG$2-'Indicator Date'!BH49)</f>
        <v>0</v>
      </c>
      <c r="BH48" s="334">
        <f t="shared" si="0"/>
        <v>11</v>
      </c>
      <c r="BI48" s="336">
        <f t="shared" si="1"/>
        <v>0.19642857142857142</v>
      </c>
      <c r="BJ48" s="334">
        <f t="shared" si="2"/>
        <v>11</v>
      </c>
      <c r="BK48" s="336">
        <f t="shared" si="3"/>
        <v>0.39729634752298193</v>
      </c>
      <c r="BL48" s="335">
        <f t="shared" si="4"/>
        <v>0</v>
      </c>
    </row>
    <row r="49" spans="1:64" ht="15.75" customHeight="1">
      <c r="A49" s="334" t="s">
        <v>180</v>
      </c>
      <c r="B49" s="356">
        <f>IF('Indicator Date'!C50="No data","x",$B$2-'Indicator Date'!C50)</f>
        <v>0</v>
      </c>
      <c r="C49" s="356">
        <f>IF('Indicator Date'!D50="No data","x",$C$2-'Indicator Date'!D50)</f>
        <v>0</v>
      </c>
      <c r="D49" s="356">
        <f>IF('Indicator Date'!E50="No data","x",$C$2-'Indicator Date'!E50)</f>
        <v>0</v>
      </c>
      <c r="E49" s="356">
        <f>IF('Indicator Date'!F50="No data","x",$E$2-'Indicator Date'!F50)</f>
        <v>0</v>
      </c>
      <c r="F49" s="356">
        <f>IF('Indicator Date'!G50="No data","x",$F$2-'Indicator Date'!G50)</f>
        <v>0</v>
      </c>
      <c r="G49" s="356">
        <f>IF('Indicator Date'!H50="No data","x",$G$2-'Indicator Date'!H50)</f>
        <v>0</v>
      </c>
      <c r="H49" s="369">
        <f>IF('Indicator Date'!I50="No data","x",$H$2-'Indicator Date'!I50)</f>
        <v>0</v>
      </c>
      <c r="I49" s="356">
        <f>IF('Indicator Date'!J50="No data","x",$I$2-'Indicator Date'!J50)</f>
        <v>0</v>
      </c>
      <c r="J49" s="356">
        <f>IF('Indicator Date'!K50="No data","x",$J$2-'Indicator Date'!K50)</f>
        <v>0</v>
      </c>
      <c r="K49" s="369">
        <f>IF('Indicator Date'!L50="No data","x",$K$2-'Indicator Date'!L50)</f>
        <v>0</v>
      </c>
      <c r="L49" s="356">
        <f>IF('Indicator Date'!M50="No data","x",$L$2-'Indicator Date'!M50)</f>
        <v>0</v>
      </c>
      <c r="M49" s="356">
        <f>IF('Indicator Date'!N50="No data","x",$M$2-'Indicator Date'!N50)</f>
        <v>0</v>
      </c>
      <c r="N49" s="356">
        <f>IF('Indicator Date'!O50="No data","x",$N$2-'Indicator Date'!O50)</f>
        <v>0</v>
      </c>
      <c r="O49" s="356" t="str">
        <f>IF('Indicator Date'!P50="No data","x",$O$2-'Indicator Date'!P50)</f>
        <v>x</v>
      </c>
      <c r="P49" s="356">
        <f>IF('Indicator Date'!Q50="No data","x",$P$2-'Indicator Date'!Q50)</f>
        <v>0</v>
      </c>
      <c r="Q49" s="356">
        <f>IF('Indicator Date'!R50="No data","x",$Q$2-'Indicator Date'!R50)</f>
        <v>1</v>
      </c>
      <c r="R49" s="356">
        <f>IF('Indicator Date'!S50="No data","x",$R$2-'Indicator Date'!S50)</f>
        <v>1</v>
      </c>
      <c r="S49" s="356">
        <f>IF('Indicator Date'!T50="No data","x",$S$2-'Indicator Date'!T50)</f>
        <v>0</v>
      </c>
      <c r="T49" s="356">
        <f>IF('Indicator Date'!U50="No data","x",$T$2-'Indicator Date'!U50)</f>
        <v>0</v>
      </c>
      <c r="U49" s="356">
        <f>IF('Indicator Date'!V50="No data","x",$U$2-'Indicator Date'!V50)</f>
        <v>0</v>
      </c>
      <c r="V49" s="356">
        <f>IF('Indicator Date'!W50="No data","x",$V$2-'Indicator Date'!W50)</f>
        <v>0</v>
      </c>
      <c r="W49" s="356">
        <f>IF('Indicator Date'!X50="No data","x",$W$2-'Indicator Date'!X50)</f>
        <v>0</v>
      </c>
      <c r="X49" s="356">
        <f>IF('Indicator Date'!Y50="No data","x",$X$2-'Indicator Date'!Y50)</f>
        <v>0</v>
      </c>
      <c r="Y49" s="356">
        <f>IF('Indicator Date'!Z50="No data","x",$Y$2-'Indicator Date'!Z50)</f>
        <v>1</v>
      </c>
      <c r="Z49" s="356">
        <f>IF('Indicator Date'!AA50="No data","x",$Z$2-'Indicator Date'!AA50)</f>
        <v>0</v>
      </c>
      <c r="AA49" s="356">
        <f>IF('Indicator Date'!AB50="No data","x",$AA$2-'Indicator Date'!AB50)</f>
        <v>0</v>
      </c>
      <c r="AB49" s="356">
        <f>IF('Indicator Date'!AC50="No data","x",$AB$2-'Indicator Date'!AC50)</f>
        <v>0</v>
      </c>
      <c r="AC49" s="356">
        <f>IF('Indicator Date'!AD50="No data","x",$AC$2-'Indicator Date'!AD50)</f>
        <v>0</v>
      </c>
      <c r="AD49" s="356">
        <f>IF('Indicator Date'!AE50="No data","x",$AD$2-'Indicator Date'!AE50)</f>
        <v>0</v>
      </c>
      <c r="AE49" s="356" t="str">
        <f>IF('Indicator Date'!AF50="No data","x",$AE$2-'Indicator Date'!AF50)</f>
        <v>x</v>
      </c>
      <c r="AF49" s="356">
        <f>IF('Indicator Date'!AG50="No data","x",$AF$2-'Indicator Date'!AG50)</f>
        <v>0</v>
      </c>
      <c r="AG49" s="356">
        <f>IF('Indicator Date'!AH50="No data","x",$AG$2-'Indicator Date'!AH50)</f>
        <v>1</v>
      </c>
      <c r="AH49" s="356">
        <f>IF('Indicator Date'!AI50="No data","x",$AH$2-'Indicator Date'!AI50)</f>
        <v>1</v>
      </c>
      <c r="AI49" s="356">
        <f>IF('Indicator Date'!AJ50="No data","x",$AI$2-'Indicator Date'!AJ50)</f>
        <v>0</v>
      </c>
      <c r="AJ49" s="356">
        <f>IF('Indicator Date'!AK50="No data","x",$AJ$2-'Indicator Date'!AK50)</f>
        <v>0</v>
      </c>
      <c r="AK49" s="356">
        <f>IF('Indicator Date'!AL50="No data","x",$AK$2-'Indicator Date'!AL50)</f>
        <v>0</v>
      </c>
      <c r="AL49" s="356">
        <f>IF('Indicator Date'!AM50="No data","x",$AL$2-'Indicator Date'!AM50)</f>
        <v>0</v>
      </c>
      <c r="AM49" s="356">
        <f>IF('Indicator Date'!AN50="No data","x",$AM$2-'Indicator Date'!AN50)</f>
        <v>0</v>
      </c>
      <c r="AN49" s="356">
        <f>IF('Indicator Date'!AO50="No data","x",$AN$2-'Indicator Date'!AO50)</f>
        <v>0</v>
      </c>
      <c r="AO49" s="356">
        <f>IF('Indicator Date'!AP50="No data","x",$AO$2-'Indicator Date'!AP50)</f>
        <v>0</v>
      </c>
      <c r="AP49" s="356">
        <f>IF('Indicator Date'!AQ50="No data","x",$AP$2-'Indicator Date'!AQ50)</f>
        <v>0</v>
      </c>
      <c r="AQ49" s="356">
        <f>IF('Indicator Date'!AR50="No data","x",$AQ$2-'Indicator Date'!AR50)</f>
        <v>0</v>
      </c>
      <c r="AR49" s="356">
        <f>IF('Indicator Date'!AS50="No data","x",$AR$2-'Indicator Date'!AS50)</f>
        <v>0</v>
      </c>
      <c r="AS49" s="356">
        <f>IF('Indicator Date'!AT50="No data","x",$AS$2-'Indicator Date'!AT50)</f>
        <v>1</v>
      </c>
      <c r="AT49" s="356">
        <f>IF('Indicator Date'!AU50="No data","x",$AT$2-'Indicator Date'!AU50)</f>
        <v>0</v>
      </c>
      <c r="AU49" s="356">
        <f>IF('Indicator Date'!AV50="No data","x",$AU$2-'Indicator Date'!AV50)</f>
        <v>1</v>
      </c>
      <c r="AV49" s="356">
        <f>IF('Indicator Date'!AW50="No data","x",$AV$2-'Indicator Date'!AW50)</f>
        <v>0</v>
      </c>
      <c r="AW49" s="356">
        <f>IF('Indicator Date'!AX50="No data","x",$AW$2-'Indicator Date'!AX50)</f>
        <v>0</v>
      </c>
      <c r="AX49" s="356">
        <f>IF('Indicator Date'!AY50="No data","x",$AX$2-'Indicator Date'!AY50)</f>
        <v>1</v>
      </c>
      <c r="AY49" s="356">
        <f>IF('Indicator Date'!AZ50="No data","x",$AY$2-'Indicator Date'!AZ50)</f>
        <v>1</v>
      </c>
      <c r="AZ49" s="356">
        <f>IF('Indicator Date'!BA50="No data","x",$AZ$2-'Indicator Date'!BA50)</f>
        <v>1</v>
      </c>
      <c r="BA49" s="356">
        <f>IF('Indicator Date'!BB50="No data","x",$BA$2-'Indicator Date'!BB50)</f>
        <v>1</v>
      </c>
      <c r="BB49" s="356">
        <f>IF('Indicator Date'!BC50="No data","x",$BB$2-'Indicator Date'!BC50)</f>
        <v>0</v>
      </c>
      <c r="BC49" s="356">
        <f>IF('Indicator Date'!BD50="No data","x",$BC$2-'Indicator Date'!BD50)</f>
        <v>0</v>
      </c>
      <c r="BD49" s="356">
        <f>IF('Indicator Date'!BE50="No data","x",$BD$2-'Indicator Date'!BE50)</f>
        <v>0</v>
      </c>
      <c r="BE49" s="356">
        <f>IF('Indicator Date'!BF50="No data","x",$BE$2-'Indicator Date'!BF50)</f>
        <v>0</v>
      </c>
      <c r="BF49" s="356">
        <f>IF('Indicator Date'!BG50="No data","x",$BF$2-'Indicator Date'!BG50)</f>
        <v>0</v>
      </c>
      <c r="BG49" s="356">
        <f>IF('Indicator Date'!BH50="No data","x",$BG$2-'Indicator Date'!BH50)</f>
        <v>0</v>
      </c>
      <c r="BH49" s="334">
        <f t="shared" si="0"/>
        <v>11</v>
      </c>
      <c r="BI49" s="336">
        <f t="shared" si="1"/>
        <v>0.19642857142857142</v>
      </c>
      <c r="BJ49" s="334">
        <f t="shared" si="2"/>
        <v>11</v>
      </c>
      <c r="BK49" s="336">
        <f t="shared" si="3"/>
        <v>0.39729634752298193</v>
      </c>
      <c r="BL49" s="335">
        <f t="shared" si="4"/>
        <v>0</v>
      </c>
    </row>
    <row r="50" spans="1:64" ht="15.75" customHeight="1">
      <c r="A50" s="334" t="s">
        <v>168</v>
      </c>
      <c r="B50" s="356">
        <f>IF('Indicator Date'!C51="No data","x",$B$2-'Indicator Date'!C51)</f>
        <v>0</v>
      </c>
      <c r="C50" s="356">
        <f>IF('Indicator Date'!D51="No data","x",$C$2-'Indicator Date'!D51)</f>
        <v>0</v>
      </c>
      <c r="D50" s="356">
        <f>IF('Indicator Date'!E51="No data","x",$C$2-'Indicator Date'!E51)</f>
        <v>0</v>
      </c>
      <c r="E50" s="356">
        <f>IF('Indicator Date'!F51="No data","x",$E$2-'Indicator Date'!F51)</f>
        <v>0</v>
      </c>
      <c r="F50" s="356">
        <f>IF('Indicator Date'!G51="No data","x",$F$2-'Indicator Date'!G51)</f>
        <v>0</v>
      </c>
      <c r="G50" s="356">
        <f>IF('Indicator Date'!H51="No data","x",$G$2-'Indicator Date'!H51)</f>
        <v>0</v>
      </c>
      <c r="H50" s="369">
        <f>IF('Indicator Date'!I51="No data","x",$H$2-'Indicator Date'!I51)</f>
        <v>0</v>
      </c>
      <c r="I50" s="356">
        <f>IF('Indicator Date'!J51="No data","x",$I$2-'Indicator Date'!J51)</f>
        <v>0</v>
      </c>
      <c r="J50" s="356">
        <f>IF('Indicator Date'!K51="No data","x",$J$2-'Indicator Date'!K51)</f>
        <v>0</v>
      </c>
      <c r="K50" s="369">
        <f>IF('Indicator Date'!L51="No data","x",$K$2-'Indicator Date'!L51)</f>
        <v>0</v>
      </c>
      <c r="L50" s="356">
        <f>IF('Indicator Date'!M51="No data","x",$L$2-'Indicator Date'!M51)</f>
        <v>0</v>
      </c>
      <c r="M50" s="356">
        <f>IF('Indicator Date'!N51="No data","x",$M$2-'Indicator Date'!N51)</f>
        <v>0</v>
      </c>
      <c r="N50" s="356">
        <f>IF('Indicator Date'!O51="No data","x",$N$2-'Indicator Date'!O51)</f>
        <v>0</v>
      </c>
      <c r="O50" s="356" t="str">
        <f>IF('Indicator Date'!P51="No data","x",$O$2-'Indicator Date'!P51)</f>
        <v>x</v>
      </c>
      <c r="P50" s="356">
        <f>IF('Indicator Date'!Q51="No data","x",$P$2-'Indicator Date'!Q51)</f>
        <v>0</v>
      </c>
      <c r="Q50" s="356">
        <f>IF('Indicator Date'!R51="No data","x",$Q$2-'Indicator Date'!R51)</f>
        <v>1</v>
      </c>
      <c r="R50" s="356">
        <f>IF('Indicator Date'!S51="No data","x",$R$2-'Indicator Date'!S51)</f>
        <v>1</v>
      </c>
      <c r="S50" s="356">
        <f>IF('Indicator Date'!T51="No data","x",$S$2-'Indicator Date'!T51)</f>
        <v>0</v>
      </c>
      <c r="T50" s="356">
        <f>IF('Indicator Date'!U51="No data","x",$T$2-'Indicator Date'!U51)</f>
        <v>0</v>
      </c>
      <c r="U50" s="356">
        <f>IF('Indicator Date'!V51="No data","x",$U$2-'Indicator Date'!V51)</f>
        <v>0</v>
      </c>
      <c r="V50" s="356">
        <f>IF('Indicator Date'!W51="No data","x",$V$2-'Indicator Date'!W51)</f>
        <v>0</v>
      </c>
      <c r="W50" s="356">
        <f>IF('Indicator Date'!X51="No data","x",$W$2-'Indicator Date'!X51)</f>
        <v>0</v>
      </c>
      <c r="X50" s="356">
        <f>IF('Indicator Date'!Y51="No data","x",$X$2-'Indicator Date'!Y51)</f>
        <v>0</v>
      </c>
      <c r="Y50" s="356">
        <f>IF('Indicator Date'!Z51="No data","x",$Y$2-'Indicator Date'!Z51)</f>
        <v>1</v>
      </c>
      <c r="Z50" s="356">
        <f>IF('Indicator Date'!AA51="No data","x",$Z$2-'Indicator Date'!AA51)</f>
        <v>0</v>
      </c>
      <c r="AA50" s="356">
        <f>IF('Indicator Date'!AB51="No data","x",$AA$2-'Indicator Date'!AB51)</f>
        <v>0</v>
      </c>
      <c r="AB50" s="356">
        <f>IF('Indicator Date'!AC51="No data","x",$AB$2-'Indicator Date'!AC51)</f>
        <v>0</v>
      </c>
      <c r="AC50" s="356">
        <f>IF('Indicator Date'!AD51="No data","x",$AC$2-'Indicator Date'!AD51)</f>
        <v>0</v>
      </c>
      <c r="AD50" s="356">
        <f>IF('Indicator Date'!AE51="No data","x",$AD$2-'Indicator Date'!AE51)</f>
        <v>0</v>
      </c>
      <c r="AE50" s="356" t="str">
        <f>IF('Indicator Date'!AF51="No data","x",$AE$2-'Indicator Date'!AF51)</f>
        <v>x</v>
      </c>
      <c r="AF50" s="356">
        <f>IF('Indicator Date'!AG51="No data","x",$AF$2-'Indicator Date'!AG51)</f>
        <v>0</v>
      </c>
      <c r="AG50" s="356">
        <f>IF('Indicator Date'!AH51="No data","x",$AG$2-'Indicator Date'!AH51)</f>
        <v>1</v>
      </c>
      <c r="AH50" s="356">
        <f>IF('Indicator Date'!AI51="No data","x",$AH$2-'Indicator Date'!AI51)</f>
        <v>1</v>
      </c>
      <c r="AI50" s="356">
        <f>IF('Indicator Date'!AJ51="No data","x",$AI$2-'Indicator Date'!AJ51)</f>
        <v>0</v>
      </c>
      <c r="AJ50" s="356">
        <f>IF('Indicator Date'!AK51="No data","x",$AJ$2-'Indicator Date'!AK51)</f>
        <v>0</v>
      </c>
      <c r="AK50" s="356">
        <f>IF('Indicator Date'!AL51="No data","x",$AK$2-'Indicator Date'!AL51)</f>
        <v>0</v>
      </c>
      <c r="AL50" s="356">
        <f>IF('Indicator Date'!AM51="No data","x",$AL$2-'Indicator Date'!AM51)</f>
        <v>0</v>
      </c>
      <c r="AM50" s="356">
        <f>IF('Indicator Date'!AN51="No data","x",$AM$2-'Indicator Date'!AN51)</f>
        <v>0</v>
      </c>
      <c r="AN50" s="356">
        <f>IF('Indicator Date'!AO51="No data","x",$AN$2-'Indicator Date'!AO51)</f>
        <v>0</v>
      </c>
      <c r="AO50" s="356">
        <f>IF('Indicator Date'!AP51="No data","x",$AO$2-'Indicator Date'!AP51)</f>
        <v>0</v>
      </c>
      <c r="AP50" s="356">
        <f>IF('Indicator Date'!AQ51="No data","x",$AP$2-'Indicator Date'!AQ51)</f>
        <v>0</v>
      </c>
      <c r="AQ50" s="356">
        <f>IF('Indicator Date'!AR51="No data","x",$AQ$2-'Indicator Date'!AR51)</f>
        <v>0</v>
      </c>
      <c r="AR50" s="356">
        <f>IF('Indicator Date'!AS51="No data","x",$AR$2-'Indicator Date'!AS51)</f>
        <v>0</v>
      </c>
      <c r="AS50" s="356">
        <f>IF('Indicator Date'!AT51="No data","x",$AS$2-'Indicator Date'!AT51)</f>
        <v>1</v>
      </c>
      <c r="AT50" s="356">
        <f>IF('Indicator Date'!AU51="No data","x",$AT$2-'Indicator Date'!AU51)</f>
        <v>0</v>
      </c>
      <c r="AU50" s="356">
        <f>IF('Indicator Date'!AV51="No data","x",$AU$2-'Indicator Date'!AV51)</f>
        <v>1</v>
      </c>
      <c r="AV50" s="356">
        <f>IF('Indicator Date'!AW51="No data","x",$AV$2-'Indicator Date'!AW51)</f>
        <v>0</v>
      </c>
      <c r="AW50" s="356">
        <f>IF('Indicator Date'!AX51="No data","x",$AW$2-'Indicator Date'!AX51)</f>
        <v>0</v>
      </c>
      <c r="AX50" s="356">
        <f>IF('Indicator Date'!AY51="No data","x",$AX$2-'Indicator Date'!AY51)</f>
        <v>1</v>
      </c>
      <c r="AY50" s="356">
        <f>IF('Indicator Date'!AZ51="No data","x",$AY$2-'Indicator Date'!AZ51)</f>
        <v>1</v>
      </c>
      <c r="AZ50" s="356">
        <f>IF('Indicator Date'!BA51="No data","x",$AZ$2-'Indicator Date'!BA51)</f>
        <v>1</v>
      </c>
      <c r="BA50" s="356">
        <f>IF('Indicator Date'!BB51="No data","x",$BA$2-'Indicator Date'!BB51)</f>
        <v>1</v>
      </c>
      <c r="BB50" s="356">
        <f>IF('Indicator Date'!BC51="No data","x",$BB$2-'Indicator Date'!BC51)</f>
        <v>0</v>
      </c>
      <c r="BC50" s="356">
        <f>IF('Indicator Date'!BD51="No data","x",$BC$2-'Indicator Date'!BD51)</f>
        <v>0</v>
      </c>
      <c r="BD50" s="356">
        <f>IF('Indicator Date'!BE51="No data","x",$BD$2-'Indicator Date'!BE51)</f>
        <v>0</v>
      </c>
      <c r="BE50" s="356">
        <f>IF('Indicator Date'!BF51="No data","x",$BE$2-'Indicator Date'!BF51)</f>
        <v>0</v>
      </c>
      <c r="BF50" s="356">
        <f>IF('Indicator Date'!BG51="No data","x",$BF$2-'Indicator Date'!BG51)</f>
        <v>0</v>
      </c>
      <c r="BG50" s="356">
        <f>IF('Indicator Date'!BH51="No data","x",$BG$2-'Indicator Date'!BH51)</f>
        <v>0</v>
      </c>
      <c r="BH50" s="334">
        <f t="shared" si="0"/>
        <v>11</v>
      </c>
      <c r="BI50" s="336">
        <f t="shared" si="1"/>
        <v>0.19642857142857142</v>
      </c>
      <c r="BJ50" s="334">
        <f t="shared" si="2"/>
        <v>11</v>
      </c>
      <c r="BK50" s="336">
        <f t="shared" si="3"/>
        <v>0.39729634752298193</v>
      </c>
      <c r="BL50" s="335">
        <f t="shared" si="4"/>
        <v>0</v>
      </c>
    </row>
    <row r="51" spans="1:64" ht="15.75" customHeight="1">
      <c r="A51" s="334" t="s">
        <v>182</v>
      </c>
      <c r="B51" s="356">
        <f>IF('Indicator Date'!C52="No data","x",$B$2-'Indicator Date'!C52)</f>
        <v>0</v>
      </c>
      <c r="C51" s="356">
        <f>IF('Indicator Date'!D52="No data","x",$C$2-'Indicator Date'!D52)</f>
        <v>0</v>
      </c>
      <c r="D51" s="356">
        <f>IF('Indicator Date'!E52="No data","x",$C$2-'Indicator Date'!E52)</f>
        <v>0</v>
      </c>
      <c r="E51" s="356">
        <f>IF('Indicator Date'!F52="No data","x",$E$2-'Indicator Date'!F52)</f>
        <v>0</v>
      </c>
      <c r="F51" s="356">
        <f>IF('Indicator Date'!G52="No data","x",$F$2-'Indicator Date'!G52)</f>
        <v>0</v>
      </c>
      <c r="G51" s="356">
        <f>IF('Indicator Date'!H52="No data","x",$G$2-'Indicator Date'!H52)</f>
        <v>0</v>
      </c>
      <c r="H51" s="369">
        <f>IF('Indicator Date'!I52="No data","x",$H$2-'Indicator Date'!I52)</f>
        <v>0</v>
      </c>
      <c r="I51" s="356">
        <f>IF('Indicator Date'!J52="No data","x",$I$2-'Indicator Date'!J52)</f>
        <v>0</v>
      </c>
      <c r="J51" s="356">
        <f>IF('Indicator Date'!K52="No data","x",$J$2-'Indicator Date'!K52)</f>
        <v>0</v>
      </c>
      <c r="K51" s="369">
        <f>IF('Indicator Date'!L52="No data","x",$K$2-'Indicator Date'!L52)</f>
        <v>0</v>
      </c>
      <c r="L51" s="356">
        <f>IF('Indicator Date'!M52="No data","x",$L$2-'Indicator Date'!M52)</f>
        <v>0</v>
      </c>
      <c r="M51" s="356">
        <f>IF('Indicator Date'!N52="No data","x",$M$2-'Indicator Date'!N52)</f>
        <v>0</v>
      </c>
      <c r="N51" s="356">
        <f>IF('Indicator Date'!O52="No data","x",$N$2-'Indicator Date'!O52)</f>
        <v>0</v>
      </c>
      <c r="O51" s="356" t="str">
        <f>IF('Indicator Date'!P52="No data","x",$O$2-'Indicator Date'!P52)</f>
        <v>x</v>
      </c>
      <c r="P51" s="356">
        <f>IF('Indicator Date'!Q52="No data","x",$P$2-'Indicator Date'!Q52)</f>
        <v>0</v>
      </c>
      <c r="Q51" s="356">
        <f>IF('Indicator Date'!R52="No data","x",$Q$2-'Indicator Date'!R52)</f>
        <v>1</v>
      </c>
      <c r="R51" s="356">
        <f>IF('Indicator Date'!S52="No data","x",$R$2-'Indicator Date'!S52)</f>
        <v>1</v>
      </c>
      <c r="S51" s="356">
        <f>IF('Indicator Date'!T52="No data","x",$S$2-'Indicator Date'!T52)</f>
        <v>0</v>
      </c>
      <c r="T51" s="356">
        <f>IF('Indicator Date'!U52="No data","x",$T$2-'Indicator Date'!U52)</f>
        <v>0</v>
      </c>
      <c r="U51" s="356">
        <f>IF('Indicator Date'!V52="No data","x",$U$2-'Indicator Date'!V52)</f>
        <v>0</v>
      </c>
      <c r="V51" s="356">
        <f>IF('Indicator Date'!W52="No data","x",$V$2-'Indicator Date'!W52)</f>
        <v>0</v>
      </c>
      <c r="W51" s="356">
        <f>IF('Indicator Date'!X52="No data","x",$W$2-'Indicator Date'!X52)</f>
        <v>0</v>
      </c>
      <c r="X51" s="356">
        <f>IF('Indicator Date'!Y52="No data","x",$X$2-'Indicator Date'!Y52)</f>
        <v>0</v>
      </c>
      <c r="Y51" s="356">
        <f>IF('Indicator Date'!Z52="No data","x",$Y$2-'Indicator Date'!Z52)</f>
        <v>1</v>
      </c>
      <c r="Z51" s="356">
        <f>IF('Indicator Date'!AA52="No data","x",$Z$2-'Indicator Date'!AA52)</f>
        <v>0</v>
      </c>
      <c r="AA51" s="356">
        <f>IF('Indicator Date'!AB52="No data","x",$AA$2-'Indicator Date'!AB52)</f>
        <v>0</v>
      </c>
      <c r="AB51" s="356">
        <f>IF('Indicator Date'!AC52="No data","x",$AB$2-'Indicator Date'!AC52)</f>
        <v>0</v>
      </c>
      <c r="AC51" s="356">
        <f>IF('Indicator Date'!AD52="No data","x",$AC$2-'Indicator Date'!AD52)</f>
        <v>0</v>
      </c>
      <c r="AD51" s="356">
        <f>IF('Indicator Date'!AE52="No data","x",$AD$2-'Indicator Date'!AE52)</f>
        <v>0</v>
      </c>
      <c r="AE51" s="356" t="str">
        <f>IF('Indicator Date'!AF52="No data","x",$AE$2-'Indicator Date'!AF52)</f>
        <v>x</v>
      </c>
      <c r="AF51" s="356">
        <f>IF('Indicator Date'!AG52="No data","x",$AF$2-'Indicator Date'!AG52)</f>
        <v>0</v>
      </c>
      <c r="AG51" s="356">
        <f>IF('Indicator Date'!AH52="No data","x",$AG$2-'Indicator Date'!AH52)</f>
        <v>1</v>
      </c>
      <c r="AH51" s="356">
        <f>IF('Indicator Date'!AI52="No data","x",$AH$2-'Indicator Date'!AI52)</f>
        <v>1</v>
      </c>
      <c r="AI51" s="356">
        <f>IF('Indicator Date'!AJ52="No data","x",$AI$2-'Indicator Date'!AJ52)</f>
        <v>0</v>
      </c>
      <c r="AJ51" s="356">
        <f>IF('Indicator Date'!AK52="No data","x",$AJ$2-'Indicator Date'!AK52)</f>
        <v>0</v>
      </c>
      <c r="AK51" s="356">
        <f>IF('Indicator Date'!AL52="No data","x",$AK$2-'Indicator Date'!AL52)</f>
        <v>0</v>
      </c>
      <c r="AL51" s="356">
        <f>IF('Indicator Date'!AM52="No data","x",$AL$2-'Indicator Date'!AM52)</f>
        <v>0</v>
      </c>
      <c r="AM51" s="356">
        <f>IF('Indicator Date'!AN52="No data","x",$AM$2-'Indicator Date'!AN52)</f>
        <v>0</v>
      </c>
      <c r="AN51" s="356">
        <f>IF('Indicator Date'!AO52="No data","x",$AN$2-'Indicator Date'!AO52)</f>
        <v>0</v>
      </c>
      <c r="AO51" s="356">
        <f>IF('Indicator Date'!AP52="No data","x",$AO$2-'Indicator Date'!AP52)</f>
        <v>0</v>
      </c>
      <c r="AP51" s="356">
        <f>IF('Indicator Date'!AQ52="No data","x",$AP$2-'Indicator Date'!AQ52)</f>
        <v>0</v>
      </c>
      <c r="AQ51" s="356">
        <f>IF('Indicator Date'!AR52="No data","x",$AQ$2-'Indicator Date'!AR52)</f>
        <v>0</v>
      </c>
      <c r="AR51" s="356">
        <f>IF('Indicator Date'!AS52="No data","x",$AR$2-'Indicator Date'!AS52)</f>
        <v>0</v>
      </c>
      <c r="AS51" s="356">
        <f>IF('Indicator Date'!AT52="No data","x",$AS$2-'Indicator Date'!AT52)</f>
        <v>1</v>
      </c>
      <c r="AT51" s="356">
        <f>IF('Indicator Date'!AU52="No data","x",$AT$2-'Indicator Date'!AU52)</f>
        <v>0</v>
      </c>
      <c r="AU51" s="356">
        <f>IF('Indicator Date'!AV52="No data","x",$AU$2-'Indicator Date'!AV52)</f>
        <v>1</v>
      </c>
      <c r="AV51" s="356">
        <f>IF('Indicator Date'!AW52="No data","x",$AV$2-'Indicator Date'!AW52)</f>
        <v>0</v>
      </c>
      <c r="AW51" s="356">
        <f>IF('Indicator Date'!AX52="No data","x",$AW$2-'Indicator Date'!AX52)</f>
        <v>0</v>
      </c>
      <c r="AX51" s="356">
        <f>IF('Indicator Date'!AY52="No data","x",$AX$2-'Indicator Date'!AY52)</f>
        <v>1</v>
      </c>
      <c r="AY51" s="356">
        <f>IF('Indicator Date'!AZ52="No data","x",$AY$2-'Indicator Date'!AZ52)</f>
        <v>1</v>
      </c>
      <c r="AZ51" s="356">
        <f>IF('Indicator Date'!BA52="No data","x",$AZ$2-'Indicator Date'!BA52)</f>
        <v>1</v>
      </c>
      <c r="BA51" s="356">
        <f>IF('Indicator Date'!BB52="No data","x",$BA$2-'Indicator Date'!BB52)</f>
        <v>1</v>
      </c>
      <c r="BB51" s="356">
        <f>IF('Indicator Date'!BC52="No data","x",$BB$2-'Indicator Date'!BC52)</f>
        <v>0</v>
      </c>
      <c r="BC51" s="356">
        <f>IF('Indicator Date'!BD52="No data","x",$BC$2-'Indicator Date'!BD52)</f>
        <v>0</v>
      </c>
      <c r="BD51" s="356">
        <f>IF('Indicator Date'!BE52="No data","x",$BD$2-'Indicator Date'!BE52)</f>
        <v>0</v>
      </c>
      <c r="BE51" s="356">
        <f>IF('Indicator Date'!BF52="No data","x",$BE$2-'Indicator Date'!BF52)</f>
        <v>0</v>
      </c>
      <c r="BF51" s="356">
        <f>IF('Indicator Date'!BG52="No data","x",$BF$2-'Indicator Date'!BG52)</f>
        <v>0</v>
      </c>
      <c r="BG51" s="356">
        <f>IF('Indicator Date'!BH52="No data","x",$BG$2-'Indicator Date'!BH52)</f>
        <v>0</v>
      </c>
      <c r="BH51" s="334">
        <f t="shared" si="0"/>
        <v>11</v>
      </c>
      <c r="BI51" s="336">
        <f t="shared" si="1"/>
        <v>0.19642857142857142</v>
      </c>
      <c r="BJ51" s="334">
        <f t="shared" si="2"/>
        <v>11</v>
      </c>
      <c r="BK51" s="336">
        <f t="shared" si="3"/>
        <v>0.39729634752298193</v>
      </c>
      <c r="BL51" s="335">
        <f t="shared" si="4"/>
        <v>0</v>
      </c>
    </row>
    <row r="52" spans="1:64" ht="15.75" customHeight="1">
      <c r="A52" s="334" t="s">
        <v>170</v>
      </c>
      <c r="B52" s="356">
        <f>IF('Indicator Date'!C53="No data","x",$B$2-'Indicator Date'!C53)</f>
        <v>0</v>
      </c>
      <c r="C52" s="356">
        <f>IF('Indicator Date'!D53="No data","x",$C$2-'Indicator Date'!D53)</f>
        <v>0</v>
      </c>
      <c r="D52" s="356">
        <f>IF('Indicator Date'!E53="No data","x",$C$2-'Indicator Date'!E53)</f>
        <v>0</v>
      </c>
      <c r="E52" s="356">
        <f>IF('Indicator Date'!F53="No data","x",$E$2-'Indicator Date'!F53)</f>
        <v>0</v>
      </c>
      <c r="F52" s="356">
        <f>IF('Indicator Date'!G53="No data","x",$F$2-'Indicator Date'!G53)</f>
        <v>0</v>
      </c>
      <c r="G52" s="356">
        <f>IF('Indicator Date'!H53="No data","x",$G$2-'Indicator Date'!H53)</f>
        <v>0</v>
      </c>
      <c r="H52" s="369">
        <f>IF('Indicator Date'!I53="No data","x",$H$2-'Indicator Date'!I53)</f>
        <v>0</v>
      </c>
      <c r="I52" s="356">
        <f>IF('Indicator Date'!J53="No data","x",$I$2-'Indicator Date'!J53)</f>
        <v>0</v>
      </c>
      <c r="J52" s="356">
        <f>IF('Indicator Date'!K53="No data","x",$J$2-'Indicator Date'!K53)</f>
        <v>0</v>
      </c>
      <c r="K52" s="369">
        <f>IF('Indicator Date'!L53="No data","x",$K$2-'Indicator Date'!L53)</f>
        <v>0</v>
      </c>
      <c r="L52" s="356">
        <f>IF('Indicator Date'!M53="No data","x",$L$2-'Indicator Date'!M53)</f>
        <v>0</v>
      </c>
      <c r="M52" s="356">
        <f>IF('Indicator Date'!N53="No data","x",$M$2-'Indicator Date'!N53)</f>
        <v>0</v>
      </c>
      <c r="N52" s="356">
        <f>IF('Indicator Date'!O53="No data","x",$N$2-'Indicator Date'!O53)</f>
        <v>0</v>
      </c>
      <c r="O52" s="356" t="str">
        <f>IF('Indicator Date'!P53="No data","x",$O$2-'Indicator Date'!P53)</f>
        <v>x</v>
      </c>
      <c r="P52" s="356">
        <f>IF('Indicator Date'!Q53="No data","x",$P$2-'Indicator Date'!Q53)</f>
        <v>0</v>
      </c>
      <c r="Q52" s="356">
        <f>IF('Indicator Date'!R53="No data","x",$Q$2-'Indicator Date'!R53)</f>
        <v>1</v>
      </c>
      <c r="R52" s="356">
        <f>IF('Indicator Date'!S53="No data","x",$R$2-'Indicator Date'!S53)</f>
        <v>1</v>
      </c>
      <c r="S52" s="356">
        <f>IF('Indicator Date'!T53="No data","x",$S$2-'Indicator Date'!T53)</f>
        <v>0</v>
      </c>
      <c r="T52" s="356">
        <f>IF('Indicator Date'!U53="No data","x",$T$2-'Indicator Date'!U53)</f>
        <v>0</v>
      </c>
      <c r="U52" s="356">
        <f>IF('Indicator Date'!V53="No data","x",$U$2-'Indicator Date'!V53)</f>
        <v>0</v>
      </c>
      <c r="V52" s="356">
        <f>IF('Indicator Date'!W53="No data","x",$V$2-'Indicator Date'!W53)</f>
        <v>0</v>
      </c>
      <c r="W52" s="356">
        <f>IF('Indicator Date'!X53="No data","x",$W$2-'Indicator Date'!X53)</f>
        <v>0</v>
      </c>
      <c r="X52" s="356">
        <f>IF('Indicator Date'!Y53="No data","x",$X$2-'Indicator Date'!Y53)</f>
        <v>0</v>
      </c>
      <c r="Y52" s="356">
        <f>IF('Indicator Date'!Z53="No data","x",$Y$2-'Indicator Date'!Z53)</f>
        <v>1</v>
      </c>
      <c r="Z52" s="356">
        <f>IF('Indicator Date'!AA53="No data","x",$Z$2-'Indicator Date'!AA53)</f>
        <v>0</v>
      </c>
      <c r="AA52" s="356">
        <f>IF('Indicator Date'!AB53="No data","x",$AA$2-'Indicator Date'!AB53)</f>
        <v>0</v>
      </c>
      <c r="AB52" s="356">
        <f>IF('Indicator Date'!AC53="No data","x",$AB$2-'Indicator Date'!AC53)</f>
        <v>0</v>
      </c>
      <c r="AC52" s="356">
        <f>IF('Indicator Date'!AD53="No data","x",$AC$2-'Indicator Date'!AD53)</f>
        <v>0</v>
      </c>
      <c r="AD52" s="356">
        <f>IF('Indicator Date'!AE53="No data","x",$AD$2-'Indicator Date'!AE53)</f>
        <v>0</v>
      </c>
      <c r="AE52" s="356" t="str">
        <f>IF('Indicator Date'!AF53="No data","x",$AE$2-'Indicator Date'!AF53)</f>
        <v>x</v>
      </c>
      <c r="AF52" s="356">
        <f>IF('Indicator Date'!AG53="No data","x",$AF$2-'Indicator Date'!AG53)</f>
        <v>0</v>
      </c>
      <c r="AG52" s="356">
        <f>IF('Indicator Date'!AH53="No data","x",$AG$2-'Indicator Date'!AH53)</f>
        <v>1</v>
      </c>
      <c r="AH52" s="356">
        <f>IF('Indicator Date'!AI53="No data","x",$AH$2-'Indicator Date'!AI53)</f>
        <v>1</v>
      </c>
      <c r="AI52" s="356">
        <f>IF('Indicator Date'!AJ53="No data","x",$AI$2-'Indicator Date'!AJ53)</f>
        <v>0</v>
      </c>
      <c r="AJ52" s="356">
        <f>IF('Indicator Date'!AK53="No data","x",$AJ$2-'Indicator Date'!AK53)</f>
        <v>0</v>
      </c>
      <c r="AK52" s="356">
        <f>IF('Indicator Date'!AL53="No data","x",$AK$2-'Indicator Date'!AL53)</f>
        <v>0</v>
      </c>
      <c r="AL52" s="356">
        <f>IF('Indicator Date'!AM53="No data","x",$AL$2-'Indicator Date'!AM53)</f>
        <v>0</v>
      </c>
      <c r="AM52" s="356">
        <f>IF('Indicator Date'!AN53="No data","x",$AM$2-'Indicator Date'!AN53)</f>
        <v>0</v>
      </c>
      <c r="AN52" s="356">
        <f>IF('Indicator Date'!AO53="No data","x",$AN$2-'Indicator Date'!AO53)</f>
        <v>0</v>
      </c>
      <c r="AO52" s="356">
        <f>IF('Indicator Date'!AP53="No data","x",$AO$2-'Indicator Date'!AP53)</f>
        <v>0</v>
      </c>
      <c r="AP52" s="356">
        <f>IF('Indicator Date'!AQ53="No data","x",$AP$2-'Indicator Date'!AQ53)</f>
        <v>0</v>
      </c>
      <c r="AQ52" s="356">
        <f>IF('Indicator Date'!AR53="No data","x",$AQ$2-'Indicator Date'!AR53)</f>
        <v>0</v>
      </c>
      <c r="AR52" s="356">
        <f>IF('Indicator Date'!AS53="No data","x",$AR$2-'Indicator Date'!AS53)</f>
        <v>0</v>
      </c>
      <c r="AS52" s="356">
        <f>IF('Indicator Date'!AT53="No data","x",$AS$2-'Indicator Date'!AT53)</f>
        <v>1</v>
      </c>
      <c r="AT52" s="356">
        <f>IF('Indicator Date'!AU53="No data","x",$AT$2-'Indicator Date'!AU53)</f>
        <v>0</v>
      </c>
      <c r="AU52" s="356">
        <f>IF('Indicator Date'!AV53="No data","x",$AU$2-'Indicator Date'!AV53)</f>
        <v>1</v>
      </c>
      <c r="AV52" s="356">
        <f>IF('Indicator Date'!AW53="No data","x",$AV$2-'Indicator Date'!AW53)</f>
        <v>0</v>
      </c>
      <c r="AW52" s="356">
        <f>IF('Indicator Date'!AX53="No data","x",$AW$2-'Indicator Date'!AX53)</f>
        <v>0</v>
      </c>
      <c r="AX52" s="356">
        <f>IF('Indicator Date'!AY53="No data","x",$AX$2-'Indicator Date'!AY53)</f>
        <v>1</v>
      </c>
      <c r="AY52" s="356">
        <f>IF('Indicator Date'!AZ53="No data","x",$AY$2-'Indicator Date'!AZ53)</f>
        <v>1</v>
      </c>
      <c r="AZ52" s="356">
        <f>IF('Indicator Date'!BA53="No data","x",$AZ$2-'Indicator Date'!BA53)</f>
        <v>1</v>
      </c>
      <c r="BA52" s="356">
        <f>IF('Indicator Date'!BB53="No data","x",$BA$2-'Indicator Date'!BB53)</f>
        <v>1</v>
      </c>
      <c r="BB52" s="356">
        <f>IF('Indicator Date'!BC53="No data","x",$BB$2-'Indicator Date'!BC53)</f>
        <v>0</v>
      </c>
      <c r="BC52" s="356">
        <f>IF('Indicator Date'!BD53="No data","x",$BC$2-'Indicator Date'!BD53)</f>
        <v>0</v>
      </c>
      <c r="BD52" s="356">
        <f>IF('Indicator Date'!BE53="No data","x",$BD$2-'Indicator Date'!BE53)</f>
        <v>0</v>
      </c>
      <c r="BE52" s="356">
        <f>IF('Indicator Date'!BF53="No data","x",$BE$2-'Indicator Date'!BF53)</f>
        <v>0</v>
      </c>
      <c r="BF52" s="356">
        <f>IF('Indicator Date'!BG53="No data","x",$BF$2-'Indicator Date'!BG53)</f>
        <v>0</v>
      </c>
      <c r="BG52" s="356">
        <f>IF('Indicator Date'!BH53="No data","x",$BG$2-'Indicator Date'!BH53)</f>
        <v>0</v>
      </c>
      <c r="BH52" s="334">
        <f t="shared" si="0"/>
        <v>11</v>
      </c>
      <c r="BI52" s="336">
        <f t="shared" si="1"/>
        <v>0.19642857142857142</v>
      </c>
      <c r="BJ52" s="334">
        <f t="shared" si="2"/>
        <v>11</v>
      </c>
      <c r="BK52" s="336">
        <f t="shared" si="3"/>
        <v>0.39729634752298193</v>
      </c>
      <c r="BL52" s="335">
        <f t="shared" si="4"/>
        <v>0</v>
      </c>
    </row>
    <row r="53" spans="1:64" ht="15.75" customHeight="1">
      <c r="A53" s="370" t="s">
        <v>190</v>
      </c>
      <c r="B53" s="356">
        <f>IF('Indicator Date'!C54="No data","x",$B$2-'Indicator Date'!C54)</f>
        <v>0</v>
      </c>
      <c r="C53" s="356">
        <f>IF('Indicator Date'!D54="No data","x",$C$2-'Indicator Date'!D54)</f>
        <v>0</v>
      </c>
      <c r="D53" s="356">
        <f>IF('Indicator Date'!E54="No data","x",$C$2-'Indicator Date'!E54)</f>
        <v>0</v>
      </c>
      <c r="E53" s="356">
        <f>IF('Indicator Date'!F54="No data","x",$E$2-'Indicator Date'!F54)</f>
        <v>0</v>
      </c>
      <c r="F53" s="356">
        <f>IF('Indicator Date'!G54="No data","x",$F$2-'Indicator Date'!G54)</f>
        <v>0</v>
      </c>
      <c r="G53" s="356">
        <f>IF('Indicator Date'!H54="No data","x",$G$2-'Indicator Date'!H54)</f>
        <v>0</v>
      </c>
      <c r="H53" s="369">
        <f>IF('Indicator Date'!I54="No data","x",$H$2-'Indicator Date'!I54)</f>
        <v>0</v>
      </c>
      <c r="I53" s="356">
        <f>IF('Indicator Date'!J54="No data","x",$I$2-'Indicator Date'!J54)</f>
        <v>0</v>
      </c>
      <c r="J53" s="356">
        <f>IF('Indicator Date'!K54="No data","x",$J$2-'Indicator Date'!K54)</f>
        <v>0</v>
      </c>
      <c r="K53" s="369">
        <f>IF('Indicator Date'!L54="No data","x",$K$2-'Indicator Date'!L54)</f>
        <v>0</v>
      </c>
      <c r="L53" s="356">
        <f>IF('Indicator Date'!M54="No data","x",$L$2-'Indicator Date'!M54)</f>
        <v>0</v>
      </c>
      <c r="M53" s="356">
        <f>IF('Indicator Date'!N54="No data","x",$M$2-'Indicator Date'!N54)</f>
        <v>0</v>
      </c>
      <c r="N53" s="356">
        <f>IF('Indicator Date'!O54="No data","x",$N$2-'Indicator Date'!O54)</f>
        <v>0</v>
      </c>
      <c r="O53" s="356" t="str">
        <f>IF('Indicator Date'!P54="No data","x",$O$2-'Indicator Date'!P54)</f>
        <v>x</v>
      </c>
      <c r="P53" s="356">
        <f>IF('Indicator Date'!Q54="No data","x",$P$2-'Indicator Date'!Q54)</f>
        <v>0</v>
      </c>
      <c r="Q53" s="356">
        <f>IF('Indicator Date'!R54="No data","x",$Q$2-'Indicator Date'!R54)</f>
        <v>1</v>
      </c>
      <c r="R53" s="356">
        <f>IF('Indicator Date'!S54="No data","x",$R$2-'Indicator Date'!S54)</f>
        <v>1</v>
      </c>
      <c r="S53" s="356">
        <f>IF('Indicator Date'!T54="No data","x",$S$2-'Indicator Date'!T54)</f>
        <v>0</v>
      </c>
      <c r="T53" s="356">
        <f>IF('Indicator Date'!U54="No data","x",$T$2-'Indicator Date'!U54)</f>
        <v>0</v>
      </c>
      <c r="U53" s="356">
        <f>IF('Indicator Date'!V54="No data","x",$U$2-'Indicator Date'!V54)</f>
        <v>0</v>
      </c>
      <c r="V53" s="356">
        <f>IF('Indicator Date'!W54="No data","x",$V$2-'Indicator Date'!W54)</f>
        <v>0</v>
      </c>
      <c r="W53" s="356">
        <f>IF('Indicator Date'!X54="No data","x",$W$2-'Indicator Date'!X54)</f>
        <v>0</v>
      </c>
      <c r="X53" s="356">
        <f>IF('Indicator Date'!Y54="No data","x",$X$2-'Indicator Date'!Y54)</f>
        <v>0</v>
      </c>
      <c r="Y53" s="356">
        <f>IF('Indicator Date'!Z54="No data","x",$Y$2-'Indicator Date'!Z54)</f>
        <v>1</v>
      </c>
      <c r="Z53" s="356">
        <f>IF('Indicator Date'!AA54="No data","x",$Z$2-'Indicator Date'!AA54)</f>
        <v>0</v>
      </c>
      <c r="AA53" s="356">
        <f>IF('Indicator Date'!AB54="No data","x",$AA$2-'Indicator Date'!AB54)</f>
        <v>0</v>
      </c>
      <c r="AB53" s="356">
        <f>IF('Indicator Date'!AC54="No data","x",$AB$2-'Indicator Date'!AC54)</f>
        <v>0</v>
      </c>
      <c r="AC53" s="356">
        <f>IF('Indicator Date'!AD54="No data","x",$AC$2-'Indicator Date'!AD54)</f>
        <v>0</v>
      </c>
      <c r="AD53" s="356">
        <f>IF('Indicator Date'!AE54="No data","x",$AD$2-'Indicator Date'!AE54)</f>
        <v>0</v>
      </c>
      <c r="AE53" s="356" t="str">
        <f>IF('Indicator Date'!AF54="No data","x",$AE$2-'Indicator Date'!AF54)</f>
        <v>x</v>
      </c>
      <c r="AF53" s="356">
        <f>IF('Indicator Date'!AG54="No data","x",$AF$2-'Indicator Date'!AG54)</f>
        <v>0</v>
      </c>
      <c r="AG53" s="356">
        <f>IF('Indicator Date'!AH54="No data","x",$AG$2-'Indicator Date'!AH54)</f>
        <v>1</v>
      </c>
      <c r="AH53" s="356">
        <f>IF('Indicator Date'!AI54="No data","x",$AH$2-'Indicator Date'!AI54)</f>
        <v>1</v>
      </c>
      <c r="AI53" s="356">
        <f>IF('Indicator Date'!AJ54="No data","x",$AI$2-'Indicator Date'!AJ54)</f>
        <v>0</v>
      </c>
      <c r="AJ53" s="356">
        <f>IF('Indicator Date'!AK54="No data","x",$AJ$2-'Indicator Date'!AK54)</f>
        <v>0</v>
      </c>
      <c r="AK53" s="356">
        <f>IF('Indicator Date'!AL54="No data","x",$AK$2-'Indicator Date'!AL54)</f>
        <v>0</v>
      </c>
      <c r="AL53" s="356">
        <f>IF('Indicator Date'!AM54="No data","x",$AL$2-'Indicator Date'!AM54)</f>
        <v>0</v>
      </c>
      <c r="AM53" s="356">
        <f>IF('Indicator Date'!AN54="No data","x",$AM$2-'Indicator Date'!AN54)</f>
        <v>0</v>
      </c>
      <c r="AN53" s="356">
        <f>IF('Indicator Date'!AO54="No data","x",$AN$2-'Indicator Date'!AO54)</f>
        <v>0</v>
      </c>
      <c r="AO53" s="356">
        <f>IF('Indicator Date'!AP54="No data","x",$AO$2-'Indicator Date'!AP54)</f>
        <v>0</v>
      </c>
      <c r="AP53" s="356">
        <f>IF('Indicator Date'!AQ54="No data","x",$AP$2-'Indicator Date'!AQ54)</f>
        <v>0</v>
      </c>
      <c r="AQ53" s="356">
        <f>IF('Indicator Date'!AR54="No data","x",$AQ$2-'Indicator Date'!AR54)</f>
        <v>0</v>
      </c>
      <c r="AR53" s="356">
        <f>IF('Indicator Date'!AS54="No data","x",$AR$2-'Indicator Date'!AS54)</f>
        <v>0</v>
      </c>
      <c r="AS53" s="356">
        <f>IF('Indicator Date'!AT54="No data","x",$AS$2-'Indicator Date'!AT54)</f>
        <v>1</v>
      </c>
      <c r="AT53" s="356">
        <f>IF('Indicator Date'!AU54="No data","x",$AT$2-'Indicator Date'!AU54)</f>
        <v>0</v>
      </c>
      <c r="AU53" s="356">
        <f>IF('Indicator Date'!AV54="No data","x",$AU$2-'Indicator Date'!AV54)</f>
        <v>1</v>
      </c>
      <c r="AV53" s="356">
        <f>IF('Indicator Date'!AW54="No data","x",$AV$2-'Indicator Date'!AW54)</f>
        <v>0</v>
      </c>
      <c r="AW53" s="356">
        <f>IF('Indicator Date'!AX54="No data","x",$AW$2-'Indicator Date'!AX54)</f>
        <v>0</v>
      </c>
      <c r="AX53" s="356">
        <f>IF('Indicator Date'!AY54="No data","x",$AX$2-'Indicator Date'!AY54)</f>
        <v>1</v>
      </c>
      <c r="AY53" s="356">
        <f>IF('Indicator Date'!AZ54="No data","x",$AY$2-'Indicator Date'!AZ54)</f>
        <v>1</v>
      </c>
      <c r="AZ53" s="356">
        <f>IF('Indicator Date'!BA54="No data","x",$AZ$2-'Indicator Date'!BA54)</f>
        <v>1</v>
      </c>
      <c r="BA53" s="356">
        <f>IF('Indicator Date'!BB54="No data","x",$BA$2-'Indicator Date'!BB54)</f>
        <v>1</v>
      </c>
      <c r="BB53" s="356">
        <f>IF('Indicator Date'!BC54="No data","x",$BB$2-'Indicator Date'!BC54)</f>
        <v>0</v>
      </c>
      <c r="BC53" s="356">
        <f>IF('Indicator Date'!BD54="No data","x",$BC$2-'Indicator Date'!BD54)</f>
        <v>0</v>
      </c>
      <c r="BD53" s="356">
        <f>IF('Indicator Date'!BE54="No data","x",$BD$2-'Indicator Date'!BE54)</f>
        <v>0</v>
      </c>
      <c r="BE53" s="356">
        <f>IF('Indicator Date'!BF54="No data","x",$BE$2-'Indicator Date'!BF54)</f>
        <v>0</v>
      </c>
      <c r="BF53" s="356">
        <f>IF('Indicator Date'!BG54="No data","x",$BF$2-'Indicator Date'!BG54)</f>
        <v>0</v>
      </c>
      <c r="BG53" s="356">
        <f>IF('Indicator Date'!BH54="No data","x",$BG$2-'Indicator Date'!BH54)</f>
        <v>0</v>
      </c>
      <c r="BH53" s="334">
        <f t="shared" si="0"/>
        <v>11</v>
      </c>
      <c r="BI53" s="336">
        <f t="shared" si="1"/>
        <v>0.19642857142857142</v>
      </c>
      <c r="BJ53" s="334">
        <f t="shared" si="2"/>
        <v>11</v>
      </c>
      <c r="BK53" s="336">
        <f t="shared" si="3"/>
        <v>0.39729634752298193</v>
      </c>
      <c r="BL53" s="335">
        <f t="shared" si="4"/>
        <v>0</v>
      </c>
    </row>
    <row r="54" spans="1:64" ht="15.75" customHeight="1"/>
    <row r="55" spans="1:64" ht="15.75" customHeight="1"/>
    <row r="56" spans="1:64" ht="15.75" customHeight="1"/>
    <row r="57" spans="1:64" ht="15.75" customHeight="1"/>
    <row r="58" spans="1:64" ht="15.75" customHeight="1"/>
    <row r="59" spans="1:64" ht="15.75" customHeight="1"/>
    <row r="60" spans="1:64" ht="15.75" customHeight="1"/>
    <row r="61" spans="1:64" ht="15.75" customHeight="1"/>
    <row r="62" spans="1:64" ht="15.75" customHeight="1"/>
    <row r="63" spans="1:64" ht="15.75" customHeight="1"/>
    <row r="64" spans="1: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L1000"/>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2578125" defaultRowHeight="15" customHeight="1"/>
  <cols>
    <col min="1" max="1" width="8.7109375" customWidth="1"/>
    <col min="2" max="62" width="5" customWidth="1"/>
    <col min="63" max="64" width="8.7109375" customWidth="1"/>
  </cols>
  <sheetData>
    <row r="1" spans="1:64" ht="201" customHeight="1">
      <c r="A1" s="334" t="s">
        <v>762</v>
      </c>
      <c r="B1" s="368" t="s">
        <v>198</v>
      </c>
      <c r="C1" s="368" t="s">
        <v>199</v>
      </c>
      <c r="D1" s="368" t="s">
        <v>202</v>
      </c>
      <c r="E1" s="368" t="s">
        <v>203</v>
      </c>
      <c r="F1" s="368" t="s">
        <v>201</v>
      </c>
      <c r="G1" s="368" t="s">
        <v>284</v>
      </c>
      <c r="H1" s="368" t="s">
        <v>205</v>
      </c>
      <c r="I1" s="368" t="s">
        <v>228</v>
      </c>
      <c r="J1" s="368" t="s">
        <v>229</v>
      </c>
      <c r="K1" s="368" t="s">
        <v>246</v>
      </c>
      <c r="L1" s="368" t="s">
        <v>226</v>
      </c>
      <c r="M1" s="368" t="s">
        <v>285</v>
      </c>
      <c r="N1" s="368" t="s">
        <v>286</v>
      </c>
      <c r="O1" s="368" t="s">
        <v>234</v>
      </c>
      <c r="P1" s="368" t="s">
        <v>241</v>
      </c>
      <c r="Q1" s="368" t="s">
        <v>287</v>
      </c>
      <c r="R1" s="368" t="s">
        <v>288</v>
      </c>
      <c r="S1" s="368" t="s">
        <v>289</v>
      </c>
      <c r="T1" s="368" t="s">
        <v>290</v>
      </c>
      <c r="U1" s="368" t="s">
        <v>291</v>
      </c>
      <c r="V1" s="368" t="s">
        <v>292</v>
      </c>
      <c r="W1" s="368" t="s">
        <v>293</v>
      </c>
      <c r="X1" s="368" t="s">
        <v>294</v>
      </c>
      <c r="Y1" s="368" t="s">
        <v>295</v>
      </c>
      <c r="Z1" s="368" t="s">
        <v>296</v>
      </c>
      <c r="AA1" s="368" t="s">
        <v>297</v>
      </c>
      <c r="AB1" s="368" t="s">
        <v>297</v>
      </c>
      <c r="AC1" s="368" t="s">
        <v>298</v>
      </c>
      <c r="AD1" s="368" t="s">
        <v>299</v>
      </c>
      <c r="AE1" s="368" t="s">
        <v>300</v>
      </c>
      <c r="AF1" s="368" t="s">
        <v>301</v>
      </c>
      <c r="AG1" s="368" t="s">
        <v>247</v>
      </c>
      <c r="AH1" s="368" t="s">
        <v>248</v>
      </c>
      <c r="AI1" s="368" t="s">
        <v>235</v>
      </c>
      <c r="AJ1" s="368" t="s">
        <v>302</v>
      </c>
      <c r="AK1" s="368" t="s">
        <v>303</v>
      </c>
      <c r="AL1" s="368" t="s">
        <v>304</v>
      </c>
      <c r="AM1" s="368" t="s">
        <v>305</v>
      </c>
      <c r="AN1" s="368" t="s">
        <v>257</v>
      </c>
      <c r="AO1" s="4" t="s">
        <v>249</v>
      </c>
      <c r="AP1" s="4" t="s">
        <v>250</v>
      </c>
      <c r="AQ1" s="4" t="s">
        <v>306</v>
      </c>
      <c r="AR1" s="368" t="s">
        <v>768</v>
      </c>
      <c r="AS1" s="368" t="s">
        <v>307</v>
      </c>
      <c r="AT1" s="368" t="s">
        <v>308</v>
      </c>
      <c r="AU1" s="368" t="s">
        <v>309</v>
      </c>
      <c r="AV1" s="368" t="s">
        <v>310</v>
      </c>
      <c r="AW1" s="368" t="s">
        <v>311</v>
      </c>
      <c r="AX1" s="4" t="s">
        <v>268</v>
      </c>
      <c r="AY1" s="4" t="s">
        <v>269</v>
      </c>
      <c r="AZ1" s="4" t="s">
        <v>270</v>
      </c>
      <c r="BA1" s="4" t="s">
        <v>271</v>
      </c>
      <c r="BB1" s="368" t="s">
        <v>312</v>
      </c>
      <c r="BC1" s="368" t="s">
        <v>274</v>
      </c>
      <c r="BD1" s="368" t="s">
        <v>313</v>
      </c>
      <c r="BE1" s="368" t="s">
        <v>314</v>
      </c>
      <c r="BF1" s="368" t="s">
        <v>315</v>
      </c>
      <c r="BG1" s="368" t="s">
        <v>316</v>
      </c>
      <c r="BH1" s="368" t="s">
        <v>317</v>
      </c>
      <c r="BI1" s="368" t="s">
        <v>318</v>
      </c>
      <c r="BJ1" s="368" t="s">
        <v>707</v>
      </c>
      <c r="BK1" s="368" t="s">
        <v>769</v>
      </c>
      <c r="BL1" s="368" t="s">
        <v>770</v>
      </c>
    </row>
    <row r="2" spans="1:64">
      <c r="A2" s="106" t="s">
        <v>108</v>
      </c>
      <c r="B2" s="356">
        <f>IF('Indicator Data'!D5="No Data",1,IF('Indicator Data imputation'!C5&lt;&gt;"",1,0))</f>
        <v>0</v>
      </c>
      <c r="C2" s="356">
        <f>IF('Indicator Data'!E5="No Data",1,IF('Indicator Data imputation'!D5&lt;&gt;"",1,0))</f>
        <v>0</v>
      </c>
      <c r="D2" s="356">
        <f>IF('Indicator Data'!F5="No Data",1,IF('Indicator Data imputation'!E5&lt;&gt;"",1,0))</f>
        <v>0</v>
      </c>
      <c r="E2" s="356">
        <f>IF('Indicator Data'!G5="No Data",1,IF('Indicator Data imputation'!F5&lt;&gt;"",1,0))</f>
        <v>0</v>
      </c>
      <c r="F2" s="356">
        <f>IF('Indicator Data'!H5="No Data",1,IF('Indicator Data imputation'!G5&lt;&gt;"",1,0))</f>
        <v>0</v>
      </c>
      <c r="G2" s="356">
        <f>IF('Indicator Data'!I5="No Data",1,IF('Indicator Data imputation'!H5&lt;&gt;"",1,0))</f>
        <v>0</v>
      </c>
      <c r="H2" s="356">
        <f>IF('Indicator Data'!J5="No Data",1,IF('Indicator Data imputation'!I5&lt;&gt;"",1,0))</f>
        <v>0</v>
      </c>
      <c r="I2" s="356">
        <f>IF('Indicator Data'!K5="No Data",1,IF('Indicator Data imputation'!J5&lt;&gt;"",1,0))</f>
        <v>0</v>
      </c>
      <c r="J2" s="356">
        <f>IF('Indicator Data'!L5="No Data",1,IF('Indicator Data imputation'!K5&lt;&gt;"",1,0))</f>
        <v>0</v>
      </c>
      <c r="K2" s="356">
        <f>IF('Indicator Data'!AH5="No Data",1,IF('Indicator Data imputation'!L5&lt;&gt;"",1,0))</f>
        <v>0</v>
      </c>
      <c r="L2" s="356">
        <f>IF('Indicator Data'!M5="No Data",1,IF('Indicator Data imputation'!M5&lt;&gt;"",1,0))</f>
        <v>0</v>
      </c>
      <c r="M2" s="356">
        <f>IF('Indicator Data'!N5="No Data",1,IF('Indicator Data imputation'!N5&lt;&gt;"",1,0))</f>
        <v>0</v>
      </c>
      <c r="N2" s="356">
        <f>IF('Indicator Data'!O5="No Data",1,IF('Indicator Data imputation'!O5&lt;&gt;"",1,0))</f>
        <v>0</v>
      </c>
      <c r="O2" s="356">
        <f>IF('Indicator Data'!P5="No Data",1,IF('Indicator Data imputation'!P5&lt;&gt;"",1,0))</f>
        <v>0</v>
      </c>
      <c r="P2" s="356">
        <f>IF('Indicator Data'!Q5="No Data",1,IF('Indicator Data imputation'!Q5&lt;&gt;"",1,0))</f>
        <v>0</v>
      </c>
      <c r="Q2" s="356">
        <f>IF('Indicator Data'!R5="No Data",1,IF('Indicator Data imputation'!R5&lt;&gt;"",1,0))</f>
        <v>0</v>
      </c>
      <c r="R2" s="356">
        <f>IF('Indicator Data'!S5="No Data",1,IF('Indicator Data imputation'!S5&lt;&gt;"",1,0))</f>
        <v>0</v>
      </c>
      <c r="S2" s="356">
        <f>IF('Indicator Data'!T5="No Data",1,IF('Indicator Data imputation'!T5&lt;&gt;"",1,0))</f>
        <v>0</v>
      </c>
      <c r="T2" s="356">
        <f>IF('Indicator Data'!U5="No Data",1,IF('Indicator Data imputation'!U5&lt;&gt;"",1,0))</f>
        <v>0</v>
      </c>
      <c r="U2" s="356">
        <f>IF('Indicator Data'!V5="No Data",1,IF('Indicator Data imputation'!V5&lt;&gt;"",1,0))</f>
        <v>0</v>
      </c>
      <c r="V2" s="356">
        <f>IF('Indicator Data'!W5="No Data",1,IF('Indicator Data imputation'!W5&lt;&gt;"",1,0))</f>
        <v>0</v>
      </c>
      <c r="W2" s="356">
        <f>IF('Indicator Data'!X5="No Data",1,IF('Indicator Data imputation'!X5&lt;&gt;"",1,0))</f>
        <v>0</v>
      </c>
      <c r="X2" s="356">
        <f>IF('Indicator Data'!Y5="No Data",1,IF('Indicator Data imputation'!Y5&lt;&gt;"",1,0))</f>
        <v>0</v>
      </c>
      <c r="Y2" s="356">
        <f>IF('Indicator Data'!Z5="No Data",1,IF('Indicator Data imputation'!Z5&lt;&gt;"",1,0))</f>
        <v>0</v>
      </c>
      <c r="Z2" s="356">
        <f>IF('Indicator Data'!AA5="No Data",1,IF('Indicator Data imputation'!AA5&lt;&gt;"",1,0))</f>
        <v>0</v>
      </c>
      <c r="AA2" s="356">
        <f>IF('Indicator Data'!AB5="No Data",1,IF('Indicator Data imputation'!AB5&lt;&gt;"",1,0))</f>
        <v>0</v>
      </c>
      <c r="AB2" s="356">
        <f>IF('Indicator Data'!AC5="No Data",1,IF('Indicator Data imputation'!AC5&lt;&gt;"",1,0))</f>
        <v>0</v>
      </c>
      <c r="AC2" s="356">
        <f>IF('Indicator Data'!AD5="No Data",1,IF('Indicator Data imputation'!AD5&lt;&gt;"",1,0))</f>
        <v>0</v>
      </c>
      <c r="AD2" s="356">
        <f>IF('Indicator Data'!AE5="No Data",1,IF('Indicator Data imputation'!AE5&lt;&gt;"",1,0))</f>
        <v>0</v>
      </c>
      <c r="AE2" s="356">
        <f>IF('Indicator Data'!AF5="No Data",1,IF('Indicator Data imputation'!AF5&lt;&gt;"",1,0))</f>
        <v>1</v>
      </c>
      <c r="AF2" s="356">
        <f>IF('Indicator Data'!AG5="No Data",1,IF('Indicator Data imputation'!AG5&lt;&gt;"",1,0))</f>
        <v>0</v>
      </c>
      <c r="AG2" s="356">
        <f>IF('Indicator Data'!AI5="No Data",1,IF('Indicator Data imputation'!AH5&lt;&gt;"",1,0))</f>
        <v>0</v>
      </c>
      <c r="AH2" s="356">
        <f>IF('Indicator Data'!AJ5="No Data",1,IF('Indicator Data imputation'!AI5&lt;&gt;"",1,0))</f>
        <v>0</v>
      </c>
      <c r="AI2" s="356">
        <f>IF('Indicator Data'!AK5="No Data",1,IF('Indicator Data imputation'!AJ5&lt;&gt;"",1,0))</f>
        <v>0</v>
      </c>
      <c r="AJ2" s="356">
        <f>IF('Indicator Data'!AL5="No Data",1,IF('Indicator Data imputation'!AK5&lt;&gt;"",1,0))</f>
        <v>0</v>
      </c>
      <c r="AK2" s="356">
        <f>IF('Indicator Data'!AM5="No Data",1,IF('Indicator Data imputation'!AL5&lt;&gt;"",1,0))</f>
        <v>0</v>
      </c>
      <c r="AL2" s="356">
        <f>IF('Indicator Data'!AN5="No Data",1,IF('Indicator Data imputation'!AM5&lt;&gt;"",1,0))</f>
        <v>0</v>
      </c>
      <c r="AM2" s="356">
        <f>IF('Indicator Data'!AO5="No Data",1,IF('Indicator Data imputation'!AN5&lt;&gt;"",1,0))</f>
        <v>0</v>
      </c>
      <c r="AN2" s="356">
        <f>IF('Indicator Data'!AP5="No Data",1,IF('Indicator Data imputation'!AO5&lt;&gt;"",1,0))</f>
        <v>0</v>
      </c>
      <c r="AO2" s="356">
        <f>IF('Indicator Data'!AQ5="No Data",1,IF('Indicator Data imputation'!AS5&lt;&gt;"",1,0))</f>
        <v>0</v>
      </c>
      <c r="AP2" s="356">
        <f>IF('Indicator Data'!AR5="No Data",1,IF('Indicator Data imputation'!AT5&lt;&gt;"",1,0))</f>
        <v>0</v>
      </c>
      <c r="AQ2" s="356">
        <f>IF('Indicator Data'!AS5="No Data",1,IF('Indicator Data imputation'!AU5&lt;&gt;"",1,0))</f>
        <v>0</v>
      </c>
      <c r="AR2" s="356">
        <f>IF('Indicator Data'!AT5="No Data",1,IF('Indicator Data imputation'!AS5&lt;&gt;"",1,0))</f>
        <v>0</v>
      </c>
      <c r="AS2" s="356">
        <f>IF('Indicator Data'!AU5="No Data",1,IF('Indicator Data imputation'!AT5&lt;&gt;"",1,0))</f>
        <v>0</v>
      </c>
      <c r="AT2" s="356">
        <f>IF('Indicator Data'!AV5="No Data",1,IF('Indicator Data imputation'!AU5&lt;&gt;"",1,0))</f>
        <v>0</v>
      </c>
      <c r="AU2" s="356">
        <f>IF('Indicator Data'!AW5="No Data",1,IF('Indicator Data imputation'!AV5&lt;&gt;"",1,0))</f>
        <v>0</v>
      </c>
      <c r="AV2" s="356">
        <f>IF('Indicator Data'!AX5="No Data",1,IF('Indicator Data imputation'!AW5&lt;&gt;"",1,0))</f>
        <v>0</v>
      </c>
      <c r="AW2" s="356">
        <f>IF('Indicator Data'!AY5="No Data",1,IF('Indicator Data imputation'!AX5&lt;&gt;"",1,0))</f>
        <v>0</v>
      </c>
      <c r="AX2" s="356">
        <f>IF('Indicator Data'!AZ5="No Data",1,IF('Indicator Data imputation'!AY5&lt;&gt;"",1,0))</f>
        <v>0</v>
      </c>
      <c r="AY2" s="356">
        <f>IF('Indicator Data'!BA5="No Data",1,IF('Indicator Data imputation'!AZ5&lt;&gt;"",1,0))</f>
        <v>0</v>
      </c>
      <c r="AZ2" s="356">
        <f>IF('Indicator Data'!BB5="No Data",1,IF('Indicator Data imputation'!BA5&lt;&gt;"",1,0))</f>
        <v>0</v>
      </c>
      <c r="BA2" s="356">
        <f>IF('Indicator Data'!BC5="No Data",1,IF('Indicator Data imputation'!BB5&lt;&gt;"",1,0))</f>
        <v>0</v>
      </c>
      <c r="BB2" s="356">
        <f>IF('Indicator Data'!BD5="No Data",1,IF('Indicator Data imputation'!BC5&lt;&gt;"",1,0))</f>
        <v>0</v>
      </c>
      <c r="BC2" s="356">
        <f>IF('Indicator Data'!BE5="No Data",1,IF('Indicator Data imputation'!BD5&lt;&gt;"",1,0))</f>
        <v>0</v>
      </c>
      <c r="BD2" s="356">
        <f>IF('Indicator Data'!BF5="No Data",1,IF('Indicator Data imputation'!BE5&lt;&gt;"",1,0))</f>
        <v>0</v>
      </c>
      <c r="BE2" s="356">
        <f>IF('Indicator Data'!BG5="No Data",1,IF('Indicator Data imputation'!BF5&lt;&gt;"",1,0))</f>
        <v>0</v>
      </c>
      <c r="BF2" s="356">
        <f>IF('Indicator Data'!BH5="No Data",1,IF('Indicator Data imputation'!BG5&lt;&gt;"",1,0))</f>
        <v>0</v>
      </c>
      <c r="BG2" s="356">
        <f>IF('Indicator Data'!BI5="No Data",1,IF('Indicator Data imputation'!BH5&lt;&gt;"",1,0))</f>
        <v>0</v>
      </c>
      <c r="BH2" s="356">
        <f>IF('Indicator Data'!BJ5="No Data",1,IF('Indicator Data imputation'!BI5&lt;&gt;"",1,0))</f>
        <v>0</v>
      </c>
      <c r="BI2" s="356">
        <f>IF('Indicator Data'!BK5="No Data",1,IF('Indicator Data imputation'!BJ5&lt;&gt;"",1,0))</f>
        <v>0</v>
      </c>
      <c r="BJ2" s="356">
        <f>IF('Indicator Data'!BL5="No Data",1,IF('Indicator Data imputation'!BK5&lt;&gt;"",1,0))</f>
        <v>0</v>
      </c>
      <c r="BK2" s="334">
        <f t="shared" ref="BK2:BK52" si="0">SUM(B2:BJ2)</f>
        <v>1</v>
      </c>
      <c r="BL2" s="371">
        <f t="shared" ref="BL2:BL52" si="1">BK2/54</f>
        <v>1.8518518518518517E-2</v>
      </c>
    </row>
    <row r="3" spans="1:64">
      <c r="A3" s="106" t="s">
        <v>94</v>
      </c>
      <c r="B3" s="356">
        <f>IF('Indicator Data'!D6="No Data",1,IF('Indicator Data imputation'!C6&lt;&gt;"",1,0))</f>
        <v>0</v>
      </c>
      <c r="C3" s="356">
        <f>IF('Indicator Data'!E6="No Data",1,IF('Indicator Data imputation'!D6&lt;&gt;"",1,0))</f>
        <v>0</v>
      </c>
      <c r="D3" s="356">
        <f>IF('Indicator Data'!F6="No Data",1,IF('Indicator Data imputation'!E6&lt;&gt;"",1,0))</f>
        <v>0</v>
      </c>
      <c r="E3" s="356">
        <f>IF('Indicator Data'!G6="No Data",1,IF('Indicator Data imputation'!F6&lt;&gt;"",1,0))</f>
        <v>0</v>
      </c>
      <c r="F3" s="356">
        <f>IF('Indicator Data'!H6="No Data",1,IF('Indicator Data imputation'!G6&lt;&gt;"",1,0))</f>
        <v>0</v>
      </c>
      <c r="G3" s="356">
        <f>IF('Indicator Data'!I6="No Data",1,IF('Indicator Data imputation'!H6&lt;&gt;"",1,0))</f>
        <v>0</v>
      </c>
      <c r="H3" s="356">
        <f>IF('Indicator Data'!J6="No Data",1,IF('Indicator Data imputation'!I6&lt;&gt;"",1,0))</f>
        <v>0</v>
      </c>
      <c r="I3" s="356">
        <f>IF('Indicator Data'!K6="No Data",1,IF('Indicator Data imputation'!J6&lt;&gt;"",1,0))</f>
        <v>0</v>
      </c>
      <c r="J3" s="356">
        <f>IF('Indicator Data'!L6="No Data",1,IF('Indicator Data imputation'!K6&lt;&gt;"",1,0))</f>
        <v>0</v>
      </c>
      <c r="K3" s="356">
        <f>IF('Indicator Data'!AH6="No Data",1,IF('Indicator Data imputation'!L6&lt;&gt;"",1,0))</f>
        <v>0</v>
      </c>
      <c r="L3" s="356">
        <f>IF('Indicator Data'!M6="No Data",1,IF('Indicator Data imputation'!M6&lt;&gt;"",1,0))</f>
        <v>0</v>
      </c>
      <c r="M3" s="356">
        <f>IF('Indicator Data'!N6="No Data",1,IF('Indicator Data imputation'!N6&lt;&gt;"",1,0))</f>
        <v>0</v>
      </c>
      <c r="N3" s="356">
        <f>IF('Indicator Data'!O6="No Data",1,IF('Indicator Data imputation'!O6&lt;&gt;"",1,0))</f>
        <v>0</v>
      </c>
      <c r="O3" s="356">
        <f>IF('Indicator Data'!P6="No Data",1,IF('Indicator Data imputation'!P6&lt;&gt;"",1,0))</f>
        <v>0</v>
      </c>
      <c r="P3" s="356">
        <f>IF('Indicator Data'!Q6="No Data",1,IF('Indicator Data imputation'!Q6&lt;&gt;"",1,0))</f>
        <v>0</v>
      </c>
      <c r="Q3" s="356">
        <f>IF('Indicator Data'!R6="No Data",1,IF('Indicator Data imputation'!R6&lt;&gt;"",1,0))</f>
        <v>0</v>
      </c>
      <c r="R3" s="356">
        <f>IF('Indicator Data'!S6="No Data",1,IF('Indicator Data imputation'!S6&lt;&gt;"",1,0))</f>
        <v>0</v>
      </c>
      <c r="S3" s="356">
        <f>IF('Indicator Data'!T6="No Data",1,IF('Indicator Data imputation'!T6&lt;&gt;"",1,0))</f>
        <v>0</v>
      </c>
      <c r="T3" s="356">
        <f>IF('Indicator Data'!U6="No Data",1,IF('Indicator Data imputation'!U6&lt;&gt;"",1,0))</f>
        <v>0</v>
      </c>
      <c r="U3" s="356">
        <f>IF('Indicator Data'!V6="No Data",1,IF('Indicator Data imputation'!V6&lt;&gt;"",1,0))</f>
        <v>0</v>
      </c>
      <c r="V3" s="356">
        <f>IF('Indicator Data'!W6="No Data",1,IF('Indicator Data imputation'!W6&lt;&gt;"",1,0))</f>
        <v>0</v>
      </c>
      <c r="W3" s="356">
        <f>IF('Indicator Data'!X6="No Data",1,IF('Indicator Data imputation'!X6&lt;&gt;"",1,0))</f>
        <v>0</v>
      </c>
      <c r="X3" s="356">
        <f>IF('Indicator Data'!Y6="No Data",1,IF('Indicator Data imputation'!Y6&lt;&gt;"",1,0))</f>
        <v>0</v>
      </c>
      <c r="Y3" s="356">
        <f>IF('Indicator Data'!Z6="No Data",1,IF('Indicator Data imputation'!Z6&lt;&gt;"",1,0))</f>
        <v>0</v>
      </c>
      <c r="Z3" s="356">
        <f>IF('Indicator Data'!AA6="No Data",1,IF('Indicator Data imputation'!AA6&lt;&gt;"",1,0))</f>
        <v>0</v>
      </c>
      <c r="AA3" s="356">
        <f>IF('Indicator Data'!AB6="No Data",1,IF('Indicator Data imputation'!AB6&lt;&gt;"",1,0))</f>
        <v>0</v>
      </c>
      <c r="AB3" s="356">
        <f>IF('Indicator Data'!AC6="No Data",1,IF('Indicator Data imputation'!AC6&lt;&gt;"",1,0))</f>
        <v>0</v>
      </c>
      <c r="AC3" s="356">
        <f>IF('Indicator Data'!AD6="No Data",1,IF('Indicator Data imputation'!AD6&lt;&gt;"",1,0))</f>
        <v>0</v>
      </c>
      <c r="AD3" s="356">
        <f>IF('Indicator Data'!AE6="No Data",1,IF('Indicator Data imputation'!AE6&lt;&gt;"",1,0))</f>
        <v>0</v>
      </c>
      <c r="AE3" s="356">
        <f>IF('Indicator Data'!AF6="No Data",1,IF('Indicator Data imputation'!AF6&lt;&gt;"",1,0))</f>
        <v>1</v>
      </c>
      <c r="AF3" s="356">
        <f>IF('Indicator Data'!AG6="No Data",1,IF('Indicator Data imputation'!AG6&lt;&gt;"",1,0))</f>
        <v>0</v>
      </c>
      <c r="AG3" s="356">
        <f>IF('Indicator Data'!AI6="No Data",1,IF('Indicator Data imputation'!AH6&lt;&gt;"",1,0))</f>
        <v>0</v>
      </c>
      <c r="AH3" s="356">
        <f>IF('Indicator Data'!AJ6="No Data",1,IF('Indicator Data imputation'!AI6&lt;&gt;"",1,0))</f>
        <v>0</v>
      </c>
      <c r="AI3" s="356">
        <f>IF('Indicator Data'!AK6="No Data",1,IF('Indicator Data imputation'!AJ6&lt;&gt;"",1,0))</f>
        <v>0</v>
      </c>
      <c r="AJ3" s="356">
        <f>IF('Indicator Data'!AL6="No Data",1,IF('Indicator Data imputation'!AK6&lt;&gt;"",1,0))</f>
        <v>0</v>
      </c>
      <c r="AK3" s="356">
        <f>IF('Indicator Data'!AM6="No Data",1,IF('Indicator Data imputation'!AL6&lt;&gt;"",1,0))</f>
        <v>0</v>
      </c>
      <c r="AL3" s="356">
        <f>IF('Indicator Data'!AN6="No Data",1,IF('Indicator Data imputation'!AM6&lt;&gt;"",1,0))</f>
        <v>0</v>
      </c>
      <c r="AM3" s="356">
        <f>IF('Indicator Data'!AO6="No Data",1,IF('Indicator Data imputation'!AN6&lt;&gt;"",1,0))</f>
        <v>0</v>
      </c>
      <c r="AN3" s="356">
        <f>IF('Indicator Data'!AP6="No Data",1,IF('Indicator Data imputation'!AO6&lt;&gt;"",1,0))</f>
        <v>0</v>
      </c>
      <c r="AO3" s="356">
        <f>IF('Indicator Data'!AQ6="No Data",1,IF('Indicator Data imputation'!AS6&lt;&gt;"",1,0))</f>
        <v>0</v>
      </c>
      <c r="AP3" s="356">
        <f>IF('Indicator Data'!AR6="No Data",1,IF('Indicator Data imputation'!AT6&lt;&gt;"",1,0))</f>
        <v>0</v>
      </c>
      <c r="AQ3" s="356">
        <f>IF('Indicator Data'!AS6="No Data",1,IF('Indicator Data imputation'!AU6&lt;&gt;"",1,0))</f>
        <v>0</v>
      </c>
      <c r="AR3" s="356">
        <f>IF('Indicator Data'!AT6="No Data",1,IF('Indicator Data imputation'!AS6&lt;&gt;"",1,0))</f>
        <v>0</v>
      </c>
      <c r="AS3" s="356">
        <f>IF('Indicator Data'!AU6="No Data",1,IF('Indicator Data imputation'!AT6&lt;&gt;"",1,0))</f>
        <v>0</v>
      </c>
      <c r="AT3" s="356">
        <f>IF('Indicator Data'!AV6="No Data",1,IF('Indicator Data imputation'!AU6&lt;&gt;"",1,0))</f>
        <v>0</v>
      </c>
      <c r="AU3" s="356">
        <f>IF('Indicator Data'!AW6="No Data",1,IF('Indicator Data imputation'!AV6&lt;&gt;"",1,0))</f>
        <v>0</v>
      </c>
      <c r="AV3" s="356">
        <f>IF('Indicator Data'!AX6="No Data",1,IF('Indicator Data imputation'!AW6&lt;&gt;"",1,0))</f>
        <v>0</v>
      </c>
      <c r="AW3" s="356">
        <f>IF('Indicator Data'!AY6="No Data",1,IF('Indicator Data imputation'!AX6&lt;&gt;"",1,0))</f>
        <v>0</v>
      </c>
      <c r="AX3" s="356">
        <f>IF('Indicator Data'!AZ6="No Data",1,IF('Indicator Data imputation'!AY6&lt;&gt;"",1,0))</f>
        <v>0</v>
      </c>
      <c r="AY3" s="356">
        <f>IF('Indicator Data'!BA6="No Data",1,IF('Indicator Data imputation'!AZ6&lt;&gt;"",1,0))</f>
        <v>0</v>
      </c>
      <c r="AZ3" s="356">
        <f>IF('Indicator Data'!BB6="No Data",1,IF('Indicator Data imputation'!BA6&lt;&gt;"",1,0))</f>
        <v>0</v>
      </c>
      <c r="BA3" s="356">
        <f>IF('Indicator Data'!BC6="No Data",1,IF('Indicator Data imputation'!BB6&lt;&gt;"",1,0))</f>
        <v>0</v>
      </c>
      <c r="BB3" s="356">
        <f>IF('Indicator Data'!BD6="No Data",1,IF('Indicator Data imputation'!BC6&lt;&gt;"",1,0))</f>
        <v>0</v>
      </c>
      <c r="BC3" s="356">
        <f>IF('Indicator Data'!BE6="No Data",1,IF('Indicator Data imputation'!BD6&lt;&gt;"",1,0))</f>
        <v>0</v>
      </c>
      <c r="BD3" s="356">
        <f>IF('Indicator Data'!BF6="No Data",1,IF('Indicator Data imputation'!BE6&lt;&gt;"",1,0))</f>
        <v>0</v>
      </c>
      <c r="BE3" s="356">
        <f>IF('Indicator Data'!BG6="No Data",1,IF('Indicator Data imputation'!BF6&lt;&gt;"",1,0))</f>
        <v>0</v>
      </c>
      <c r="BF3" s="356">
        <f>IF('Indicator Data'!BH6="No Data",1,IF('Indicator Data imputation'!BG6&lt;&gt;"",1,0))</f>
        <v>0</v>
      </c>
      <c r="BG3" s="356">
        <f>IF('Indicator Data'!BI6="No Data",1,IF('Indicator Data imputation'!BH6&lt;&gt;"",1,0))</f>
        <v>0</v>
      </c>
      <c r="BH3" s="356">
        <f>IF('Indicator Data'!BJ6="No Data",1,IF('Indicator Data imputation'!BI6&lt;&gt;"",1,0))</f>
        <v>0</v>
      </c>
      <c r="BI3" s="356">
        <f>IF('Indicator Data'!BK6="No Data",1,IF('Indicator Data imputation'!BJ6&lt;&gt;"",1,0))</f>
        <v>0</v>
      </c>
      <c r="BJ3" s="356">
        <f>IF('Indicator Data'!BL6="No Data",1,IF('Indicator Data imputation'!BK6&lt;&gt;"",1,0))</f>
        <v>0</v>
      </c>
      <c r="BK3" s="334">
        <f t="shared" si="0"/>
        <v>1</v>
      </c>
      <c r="BL3" s="371">
        <f t="shared" si="1"/>
        <v>1.8518518518518517E-2</v>
      </c>
    </row>
    <row r="4" spans="1:64">
      <c r="A4" s="106" t="s">
        <v>86</v>
      </c>
      <c r="B4" s="356">
        <f>IF('Indicator Data'!D7="No Data",1,IF('Indicator Data imputation'!C7&lt;&gt;"",1,0))</f>
        <v>0</v>
      </c>
      <c r="C4" s="356">
        <f>IF('Indicator Data'!E7="No Data",1,IF('Indicator Data imputation'!D7&lt;&gt;"",1,0))</f>
        <v>0</v>
      </c>
      <c r="D4" s="356">
        <f>IF('Indicator Data'!F7="No Data",1,IF('Indicator Data imputation'!E7&lt;&gt;"",1,0))</f>
        <v>0</v>
      </c>
      <c r="E4" s="356">
        <f>IF('Indicator Data'!G7="No Data",1,IF('Indicator Data imputation'!F7&lt;&gt;"",1,0))</f>
        <v>0</v>
      </c>
      <c r="F4" s="356">
        <f>IF('Indicator Data'!H7="No Data",1,IF('Indicator Data imputation'!G7&lt;&gt;"",1,0))</f>
        <v>0</v>
      </c>
      <c r="G4" s="356">
        <f>IF('Indicator Data'!I7="No Data",1,IF('Indicator Data imputation'!H7&lt;&gt;"",1,0))</f>
        <v>0</v>
      </c>
      <c r="H4" s="356">
        <f>IF('Indicator Data'!J7="No Data",1,IF('Indicator Data imputation'!I7&lt;&gt;"",1,0))</f>
        <v>0</v>
      </c>
      <c r="I4" s="356">
        <f>IF('Indicator Data'!K7="No Data",1,IF('Indicator Data imputation'!J7&lt;&gt;"",1,0))</f>
        <v>0</v>
      </c>
      <c r="J4" s="356">
        <f>IF('Indicator Data'!L7="No Data",1,IF('Indicator Data imputation'!K7&lt;&gt;"",1,0))</f>
        <v>0</v>
      </c>
      <c r="K4" s="356">
        <f>IF('Indicator Data'!AH7="No Data",1,IF('Indicator Data imputation'!L7&lt;&gt;"",1,0))</f>
        <v>0</v>
      </c>
      <c r="L4" s="356">
        <f>IF('Indicator Data'!M7="No Data",1,IF('Indicator Data imputation'!M7&lt;&gt;"",1,0))</f>
        <v>0</v>
      </c>
      <c r="M4" s="356">
        <f>IF('Indicator Data'!N7="No Data",1,IF('Indicator Data imputation'!N7&lt;&gt;"",1,0))</f>
        <v>0</v>
      </c>
      <c r="N4" s="356">
        <f>IF('Indicator Data'!O7="No Data",1,IF('Indicator Data imputation'!O7&lt;&gt;"",1,0))</f>
        <v>0</v>
      </c>
      <c r="O4" s="356">
        <f>IF('Indicator Data'!P7="No Data",1,IF('Indicator Data imputation'!P7&lt;&gt;"",1,0))</f>
        <v>0</v>
      </c>
      <c r="P4" s="356">
        <f>IF('Indicator Data'!Q7="No Data",1,IF('Indicator Data imputation'!Q7&lt;&gt;"",1,0))</f>
        <v>0</v>
      </c>
      <c r="Q4" s="356">
        <f>IF('Indicator Data'!R7="No Data",1,IF('Indicator Data imputation'!R7&lt;&gt;"",1,0))</f>
        <v>0</v>
      </c>
      <c r="R4" s="356">
        <f>IF('Indicator Data'!S7="No Data",1,IF('Indicator Data imputation'!S7&lt;&gt;"",1,0))</f>
        <v>0</v>
      </c>
      <c r="S4" s="356">
        <f>IF('Indicator Data'!T7="No Data",1,IF('Indicator Data imputation'!T7&lt;&gt;"",1,0))</f>
        <v>0</v>
      </c>
      <c r="T4" s="356">
        <f>IF('Indicator Data'!U7="No Data",1,IF('Indicator Data imputation'!U7&lt;&gt;"",1,0))</f>
        <v>0</v>
      </c>
      <c r="U4" s="356">
        <f>IF('Indicator Data'!V7="No Data",1,IF('Indicator Data imputation'!V7&lt;&gt;"",1,0))</f>
        <v>0</v>
      </c>
      <c r="V4" s="356">
        <f>IF('Indicator Data'!W7="No Data",1,IF('Indicator Data imputation'!W7&lt;&gt;"",1,0))</f>
        <v>0</v>
      </c>
      <c r="W4" s="356">
        <f>IF('Indicator Data'!X7="No Data",1,IF('Indicator Data imputation'!X7&lt;&gt;"",1,0))</f>
        <v>0</v>
      </c>
      <c r="X4" s="356">
        <f>IF('Indicator Data'!Y7="No Data",1,IF('Indicator Data imputation'!Y7&lt;&gt;"",1,0))</f>
        <v>0</v>
      </c>
      <c r="Y4" s="356">
        <f>IF('Indicator Data'!Z7="No Data",1,IF('Indicator Data imputation'!Z7&lt;&gt;"",1,0))</f>
        <v>0</v>
      </c>
      <c r="Z4" s="356">
        <f>IF('Indicator Data'!AA7="No Data",1,IF('Indicator Data imputation'!AA7&lt;&gt;"",1,0))</f>
        <v>0</v>
      </c>
      <c r="AA4" s="356">
        <f>IF('Indicator Data'!AB7="No Data",1,IF('Indicator Data imputation'!AB7&lt;&gt;"",1,0))</f>
        <v>0</v>
      </c>
      <c r="AB4" s="356">
        <f>IF('Indicator Data'!AC7="No Data",1,IF('Indicator Data imputation'!AC7&lt;&gt;"",1,0))</f>
        <v>0</v>
      </c>
      <c r="AC4" s="356">
        <f>IF('Indicator Data'!AD7="No Data",1,IF('Indicator Data imputation'!AD7&lt;&gt;"",1,0))</f>
        <v>0</v>
      </c>
      <c r="AD4" s="356">
        <f>IF('Indicator Data'!AE7="No Data",1,IF('Indicator Data imputation'!AE7&lt;&gt;"",1,0))</f>
        <v>0</v>
      </c>
      <c r="AE4" s="356">
        <f>IF('Indicator Data'!AF7="No Data",1,IF('Indicator Data imputation'!AF7&lt;&gt;"",1,0))</f>
        <v>1</v>
      </c>
      <c r="AF4" s="356">
        <f>IF('Indicator Data'!AG7="No Data",1,IF('Indicator Data imputation'!AG7&lt;&gt;"",1,0))</f>
        <v>0</v>
      </c>
      <c r="AG4" s="356">
        <f>IF('Indicator Data'!AI7="No Data",1,IF('Indicator Data imputation'!AH7&lt;&gt;"",1,0))</f>
        <v>0</v>
      </c>
      <c r="AH4" s="356">
        <f>IF('Indicator Data'!AJ7="No Data",1,IF('Indicator Data imputation'!AI7&lt;&gt;"",1,0))</f>
        <v>0</v>
      </c>
      <c r="AI4" s="356">
        <f>IF('Indicator Data'!AK7="No Data",1,IF('Indicator Data imputation'!AJ7&lt;&gt;"",1,0))</f>
        <v>0</v>
      </c>
      <c r="AJ4" s="356">
        <f>IF('Indicator Data'!AL7="No Data",1,IF('Indicator Data imputation'!AK7&lt;&gt;"",1,0))</f>
        <v>0</v>
      </c>
      <c r="AK4" s="356">
        <f>IF('Indicator Data'!AM7="No Data",1,IF('Indicator Data imputation'!AL7&lt;&gt;"",1,0))</f>
        <v>0</v>
      </c>
      <c r="AL4" s="356">
        <f>IF('Indicator Data'!AN7="No Data",1,IF('Indicator Data imputation'!AM7&lt;&gt;"",1,0))</f>
        <v>0</v>
      </c>
      <c r="AM4" s="356">
        <f>IF('Indicator Data'!AO7="No Data",1,IF('Indicator Data imputation'!AN7&lt;&gt;"",1,0))</f>
        <v>0</v>
      </c>
      <c r="AN4" s="356">
        <f>IF('Indicator Data'!AP7="No Data",1,IF('Indicator Data imputation'!AO7&lt;&gt;"",1,0))</f>
        <v>0</v>
      </c>
      <c r="AO4" s="356">
        <f>IF('Indicator Data'!AQ7="No Data",1,IF('Indicator Data imputation'!AS7&lt;&gt;"",1,0))</f>
        <v>0</v>
      </c>
      <c r="AP4" s="356">
        <f>IF('Indicator Data'!AR7="No Data",1,IF('Indicator Data imputation'!AT7&lt;&gt;"",1,0))</f>
        <v>0</v>
      </c>
      <c r="AQ4" s="356">
        <f>IF('Indicator Data'!AS7="No Data",1,IF('Indicator Data imputation'!AU7&lt;&gt;"",1,0))</f>
        <v>0</v>
      </c>
      <c r="AR4" s="356">
        <f>IF('Indicator Data'!AT7="No Data",1,IF('Indicator Data imputation'!AS7&lt;&gt;"",1,0))</f>
        <v>0</v>
      </c>
      <c r="AS4" s="356">
        <f>IF('Indicator Data'!AU7="No Data",1,IF('Indicator Data imputation'!AT7&lt;&gt;"",1,0))</f>
        <v>0</v>
      </c>
      <c r="AT4" s="356">
        <f>IF('Indicator Data'!AV7="No Data",1,IF('Indicator Data imputation'!AU7&lt;&gt;"",1,0))</f>
        <v>0</v>
      </c>
      <c r="AU4" s="356">
        <f>IF('Indicator Data'!AW7="No Data",1,IF('Indicator Data imputation'!AV7&lt;&gt;"",1,0))</f>
        <v>0</v>
      </c>
      <c r="AV4" s="356">
        <f>IF('Indicator Data'!AX7="No Data",1,IF('Indicator Data imputation'!AW7&lt;&gt;"",1,0))</f>
        <v>0</v>
      </c>
      <c r="AW4" s="356">
        <f>IF('Indicator Data'!AY7="No Data",1,IF('Indicator Data imputation'!AX7&lt;&gt;"",1,0))</f>
        <v>0</v>
      </c>
      <c r="AX4" s="356">
        <f>IF('Indicator Data'!AZ7="No Data",1,IF('Indicator Data imputation'!AY7&lt;&gt;"",1,0))</f>
        <v>0</v>
      </c>
      <c r="AY4" s="356">
        <f>IF('Indicator Data'!BA7="No Data",1,IF('Indicator Data imputation'!AZ7&lt;&gt;"",1,0))</f>
        <v>0</v>
      </c>
      <c r="AZ4" s="356">
        <f>IF('Indicator Data'!BB7="No Data",1,IF('Indicator Data imputation'!BA7&lt;&gt;"",1,0))</f>
        <v>0</v>
      </c>
      <c r="BA4" s="356">
        <f>IF('Indicator Data'!BC7="No Data",1,IF('Indicator Data imputation'!BB7&lt;&gt;"",1,0))</f>
        <v>0</v>
      </c>
      <c r="BB4" s="356">
        <f>IF('Indicator Data'!BD7="No Data",1,IF('Indicator Data imputation'!BC7&lt;&gt;"",1,0))</f>
        <v>0</v>
      </c>
      <c r="BC4" s="356">
        <f>IF('Indicator Data'!BE7="No Data",1,IF('Indicator Data imputation'!BD7&lt;&gt;"",1,0))</f>
        <v>0</v>
      </c>
      <c r="BD4" s="356">
        <f>IF('Indicator Data'!BF7="No Data",1,IF('Indicator Data imputation'!BE7&lt;&gt;"",1,0))</f>
        <v>0</v>
      </c>
      <c r="BE4" s="356">
        <f>IF('Indicator Data'!BG7="No Data",1,IF('Indicator Data imputation'!BF7&lt;&gt;"",1,0))</f>
        <v>0</v>
      </c>
      <c r="BF4" s="356">
        <f>IF('Indicator Data'!BH7="No Data",1,IF('Indicator Data imputation'!BG7&lt;&gt;"",1,0))</f>
        <v>0</v>
      </c>
      <c r="BG4" s="356">
        <f>IF('Indicator Data'!BI7="No Data",1,IF('Indicator Data imputation'!BH7&lt;&gt;"",1,0))</f>
        <v>0</v>
      </c>
      <c r="BH4" s="356">
        <f>IF('Indicator Data'!BJ7="No Data",1,IF('Indicator Data imputation'!BI7&lt;&gt;"",1,0))</f>
        <v>0</v>
      </c>
      <c r="BI4" s="356">
        <f>IF('Indicator Data'!BK7="No Data",1,IF('Indicator Data imputation'!BJ7&lt;&gt;"",1,0))</f>
        <v>0</v>
      </c>
      <c r="BJ4" s="356">
        <f>IF('Indicator Data'!BL7="No Data",1,IF('Indicator Data imputation'!BK7&lt;&gt;"",1,0))</f>
        <v>0</v>
      </c>
      <c r="BK4" s="334">
        <f t="shared" si="0"/>
        <v>1</v>
      </c>
      <c r="BL4" s="371">
        <f t="shared" si="1"/>
        <v>1.8518518518518517E-2</v>
      </c>
    </row>
    <row r="5" spans="1:64">
      <c r="A5" s="106" t="s">
        <v>116</v>
      </c>
      <c r="B5" s="356">
        <f>IF('Indicator Data'!D8="No Data",1,IF('Indicator Data imputation'!C8&lt;&gt;"",1,0))</f>
        <v>0</v>
      </c>
      <c r="C5" s="356">
        <f>IF('Indicator Data'!E8="No Data",1,IF('Indicator Data imputation'!D8&lt;&gt;"",1,0))</f>
        <v>0</v>
      </c>
      <c r="D5" s="356">
        <f>IF('Indicator Data'!F8="No Data",1,IF('Indicator Data imputation'!E8&lt;&gt;"",1,0))</f>
        <v>0</v>
      </c>
      <c r="E5" s="356">
        <f>IF('Indicator Data'!G8="No Data",1,IF('Indicator Data imputation'!F8&lt;&gt;"",1,0))</f>
        <v>0</v>
      </c>
      <c r="F5" s="356">
        <f>IF('Indicator Data'!H8="No Data",1,IF('Indicator Data imputation'!G8&lt;&gt;"",1,0))</f>
        <v>0</v>
      </c>
      <c r="G5" s="356">
        <f>IF('Indicator Data'!I8="No Data",1,IF('Indicator Data imputation'!H8&lt;&gt;"",1,0))</f>
        <v>0</v>
      </c>
      <c r="H5" s="356">
        <f>IF('Indicator Data'!J8="No Data",1,IF('Indicator Data imputation'!I8&lt;&gt;"",1,0))</f>
        <v>0</v>
      </c>
      <c r="I5" s="356">
        <f>IF('Indicator Data'!K8="No Data",1,IF('Indicator Data imputation'!J8&lt;&gt;"",1,0))</f>
        <v>0</v>
      </c>
      <c r="J5" s="356">
        <f>IF('Indicator Data'!L8="No Data",1,IF('Indicator Data imputation'!K8&lt;&gt;"",1,0))</f>
        <v>0</v>
      </c>
      <c r="K5" s="356">
        <f>IF('Indicator Data'!AH8="No Data",1,IF('Indicator Data imputation'!L8&lt;&gt;"",1,0))</f>
        <v>0</v>
      </c>
      <c r="L5" s="356">
        <f>IF('Indicator Data'!M8="No Data",1,IF('Indicator Data imputation'!M8&lt;&gt;"",1,0))</f>
        <v>0</v>
      </c>
      <c r="M5" s="356">
        <f>IF('Indicator Data'!N8="No Data",1,IF('Indicator Data imputation'!N8&lt;&gt;"",1,0))</f>
        <v>0</v>
      </c>
      <c r="N5" s="356">
        <f>IF('Indicator Data'!O8="No Data",1,IF('Indicator Data imputation'!O8&lt;&gt;"",1,0))</f>
        <v>1</v>
      </c>
      <c r="O5" s="356">
        <f>IF('Indicator Data'!P8="No Data",1,IF('Indicator Data imputation'!P8&lt;&gt;"",1,0))</f>
        <v>0</v>
      </c>
      <c r="P5" s="356">
        <f>IF('Indicator Data'!Q8="No Data",1,IF('Indicator Data imputation'!Q8&lt;&gt;"",1,0))</f>
        <v>0</v>
      </c>
      <c r="Q5" s="356">
        <f>IF('Indicator Data'!R8="No Data",1,IF('Indicator Data imputation'!R8&lt;&gt;"",1,0))</f>
        <v>0</v>
      </c>
      <c r="R5" s="356">
        <f>IF('Indicator Data'!S8="No Data",1,IF('Indicator Data imputation'!S8&lt;&gt;"",1,0))</f>
        <v>0</v>
      </c>
      <c r="S5" s="356">
        <f>IF('Indicator Data'!T8="No Data",1,IF('Indicator Data imputation'!T8&lt;&gt;"",1,0))</f>
        <v>0</v>
      </c>
      <c r="T5" s="356">
        <f>IF('Indicator Data'!U8="No Data",1,IF('Indicator Data imputation'!U8&lt;&gt;"",1,0))</f>
        <v>0</v>
      </c>
      <c r="U5" s="356">
        <f>IF('Indicator Data'!V8="No Data",1,IF('Indicator Data imputation'!V8&lt;&gt;"",1,0))</f>
        <v>0</v>
      </c>
      <c r="V5" s="356">
        <f>IF('Indicator Data'!W8="No Data",1,IF('Indicator Data imputation'!W8&lt;&gt;"",1,0))</f>
        <v>0</v>
      </c>
      <c r="W5" s="356">
        <f>IF('Indicator Data'!X8="No Data",1,IF('Indicator Data imputation'!X8&lt;&gt;"",1,0))</f>
        <v>0</v>
      </c>
      <c r="X5" s="356">
        <f>IF('Indicator Data'!Y8="No Data",1,IF('Indicator Data imputation'!Y8&lt;&gt;"",1,0))</f>
        <v>0</v>
      </c>
      <c r="Y5" s="356">
        <f>IF('Indicator Data'!Z8="No Data",1,IF('Indicator Data imputation'!Z8&lt;&gt;"",1,0))</f>
        <v>0</v>
      </c>
      <c r="Z5" s="356">
        <f>IF('Indicator Data'!AA8="No Data",1,IF('Indicator Data imputation'!AA8&lt;&gt;"",1,0))</f>
        <v>0</v>
      </c>
      <c r="AA5" s="356">
        <f>IF('Indicator Data'!AB8="No Data",1,IF('Indicator Data imputation'!AB8&lt;&gt;"",1,0))</f>
        <v>0</v>
      </c>
      <c r="AB5" s="356">
        <f>IF('Indicator Data'!AC8="No Data",1,IF('Indicator Data imputation'!AC8&lt;&gt;"",1,0))</f>
        <v>0</v>
      </c>
      <c r="AC5" s="356">
        <f>IF('Indicator Data'!AD8="No Data",1,IF('Indicator Data imputation'!AD8&lt;&gt;"",1,0))</f>
        <v>0</v>
      </c>
      <c r="AD5" s="356">
        <f>IF('Indicator Data'!AE8="No Data",1,IF('Indicator Data imputation'!AE8&lt;&gt;"",1,0))</f>
        <v>0</v>
      </c>
      <c r="AE5" s="356">
        <f>IF('Indicator Data'!AF8="No Data",1,IF('Indicator Data imputation'!AF8&lt;&gt;"",1,0))</f>
        <v>1</v>
      </c>
      <c r="AF5" s="356">
        <f>IF('Indicator Data'!AG8="No Data",1,IF('Indicator Data imputation'!AG8&lt;&gt;"",1,0))</f>
        <v>0</v>
      </c>
      <c r="AG5" s="356">
        <f>IF('Indicator Data'!AI8="No Data",1,IF('Indicator Data imputation'!AH8&lt;&gt;"",1,0))</f>
        <v>0</v>
      </c>
      <c r="AH5" s="356">
        <f>IF('Indicator Data'!AJ8="No Data",1,IF('Indicator Data imputation'!AI8&lt;&gt;"",1,0))</f>
        <v>0</v>
      </c>
      <c r="AI5" s="356">
        <f>IF('Indicator Data'!AK8="No Data",1,IF('Indicator Data imputation'!AJ8&lt;&gt;"",1,0))</f>
        <v>0</v>
      </c>
      <c r="AJ5" s="356">
        <f>IF('Indicator Data'!AL8="No Data",1,IF('Indicator Data imputation'!AK8&lt;&gt;"",1,0))</f>
        <v>0</v>
      </c>
      <c r="AK5" s="356">
        <f>IF('Indicator Data'!AM8="No Data",1,IF('Indicator Data imputation'!AL8&lt;&gt;"",1,0))</f>
        <v>0</v>
      </c>
      <c r="AL5" s="356">
        <f>IF('Indicator Data'!AN8="No Data",1,IF('Indicator Data imputation'!AM8&lt;&gt;"",1,0))</f>
        <v>0</v>
      </c>
      <c r="AM5" s="356">
        <f>IF('Indicator Data'!AO8="No Data",1,IF('Indicator Data imputation'!AN8&lt;&gt;"",1,0))</f>
        <v>0</v>
      </c>
      <c r="AN5" s="356">
        <f>IF('Indicator Data'!AP8="No Data",1,IF('Indicator Data imputation'!AO8&lt;&gt;"",1,0))</f>
        <v>0</v>
      </c>
      <c r="AO5" s="356">
        <f>IF('Indicator Data'!AQ8="No Data",1,IF('Indicator Data imputation'!AS8&lt;&gt;"",1,0))</f>
        <v>0</v>
      </c>
      <c r="AP5" s="356">
        <f>IF('Indicator Data'!AR8="No Data",1,IF('Indicator Data imputation'!AT8&lt;&gt;"",1,0))</f>
        <v>0</v>
      </c>
      <c r="AQ5" s="356">
        <f>IF('Indicator Data'!AS8="No Data",1,IF('Indicator Data imputation'!AU8&lt;&gt;"",1,0))</f>
        <v>0</v>
      </c>
      <c r="AR5" s="356">
        <f>IF('Indicator Data'!AT8="No Data",1,IF('Indicator Data imputation'!AS8&lt;&gt;"",1,0))</f>
        <v>0</v>
      </c>
      <c r="AS5" s="356">
        <f>IF('Indicator Data'!AU8="No Data",1,IF('Indicator Data imputation'!AT8&lt;&gt;"",1,0))</f>
        <v>0</v>
      </c>
      <c r="AT5" s="356">
        <f>IF('Indicator Data'!AV8="No Data",1,IF('Indicator Data imputation'!AU8&lt;&gt;"",1,0))</f>
        <v>0</v>
      </c>
      <c r="AU5" s="356">
        <f>IF('Indicator Data'!AW8="No Data",1,IF('Indicator Data imputation'!AV8&lt;&gt;"",1,0))</f>
        <v>0</v>
      </c>
      <c r="AV5" s="356">
        <f>IF('Indicator Data'!AX8="No Data",1,IF('Indicator Data imputation'!AW8&lt;&gt;"",1,0))</f>
        <v>0</v>
      </c>
      <c r="AW5" s="356">
        <f>IF('Indicator Data'!AY8="No Data",1,IF('Indicator Data imputation'!AX8&lt;&gt;"",1,0))</f>
        <v>0</v>
      </c>
      <c r="AX5" s="356">
        <f>IF('Indicator Data'!AZ8="No Data",1,IF('Indicator Data imputation'!AY8&lt;&gt;"",1,0))</f>
        <v>0</v>
      </c>
      <c r="AY5" s="356">
        <f>IF('Indicator Data'!BA8="No Data",1,IF('Indicator Data imputation'!AZ8&lt;&gt;"",1,0))</f>
        <v>0</v>
      </c>
      <c r="AZ5" s="356">
        <f>IF('Indicator Data'!BB8="No Data",1,IF('Indicator Data imputation'!BA8&lt;&gt;"",1,0))</f>
        <v>0</v>
      </c>
      <c r="BA5" s="356">
        <f>IF('Indicator Data'!BC8="No Data",1,IF('Indicator Data imputation'!BB8&lt;&gt;"",1,0))</f>
        <v>0</v>
      </c>
      <c r="BB5" s="356">
        <f>IF('Indicator Data'!BD8="No Data",1,IF('Indicator Data imputation'!BC8&lt;&gt;"",1,0))</f>
        <v>0</v>
      </c>
      <c r="BC5" s="356">
        <f>IF('Indicator Data'!BE8="No Data",1,IF('Indicator Data imputation'!BD8&lt;&gt;"",1,0))</f>
        <v>0</v>
      </c>
      <c r="BD5" s="356">
        <f>IF('Indicator Data'!BF8="No Data",1,IF('Indicator Data imputation'!BE8&lt;&gt;"",1,0))</f>
        <v>0</v>
      </c>
      <c r="BE5" s="356">
        <f>IF('Indicator Data'!BG8="No Data",1,IF('Indicator Data imputation'!BF8&lt;&gt;"",1,0))</f>
        <v>0</v>
      </c>
      <c r="BF5" s="356">
        <f>IF('Indicator Data'!BH8="No Data",1,IF('Indicator Data imputation'!BG8&lt;&gt;"",1,0))</f>
        <v>0</v>
      </c>
      <c r="BG5" s="356">
        <f>IF('Indicator Data'!BI8="No Data",1,IF('Indicator Data imputation'!BH8&lt;&gt;"",1,0))</f>
        <v>0</v>
      </c>
      <c r="BH5" s="356">
        <f>IF('Indicator Data'!BJ8="No Data",1,IF('Indicator Data imputation'!BI8&lt;&gt;"",1,0))</f>
        <v>0</v>
      </c>
      <c r="BI5" s="356">
        <f>IF('Indicator Data'!BK8="No Data",1,IF('Indicator Data imputation'!BJ8&lt;&gt;"",1,0))</f>
        <v>0</v>
      </c>
      <c r="BJ5" s="356">
        <f>IF('Indicator Data'!BL8="No Data",1,IF('Indicator Data imputation'!BK8&lt;&gt;"",1,0))</f>
        <v>0</v>
      </c>
      <c r="BK5" s="334">
        <f t="shared" si="0"/>
        <v>2</v>
      </c>
      <c r="BL5" s="371">
        <f t="shared" si="1"/>
        <v>3.7037037037037035E-2</v>
      </c>
    </row>
    <row r="6" spans="1:64">
      <c r="A6" s="106" t="s">
        <v>118</v>
      </c>
      <c r="B6" s="356">
        <f>IF('Indicator Data'!D9="No Data",1,IF('Indicator Data imputation'!C9&lt;&gt;"",1,0))</f>
        <v>0</v>
      </c>
      <c r="C6" s="356">
        <f>IF('Indicator Data'!E9="No Data",1,IF('Indicator Data imputation'!D9&lt;&gt;"",1,0))</f>
        <v>0</v>
      </c>
      <c r="D6" s="356">
        <f>IF('Indicator Data'!F9="No Data",1,IF('Indicator Data imputation'!E9&lt;&gt;"",1,0))</f>
        <v>0</v>
      </c>
      <c r="E6" s="356">
        <f>IF('Indicator Data'!G9="No Data",1,IF('Indicator Data imputation'!F9&lt;&gt;"",1,0))</f>
        <v>0</v>
      </c>
      <c r="F6" s="356">
        <f>IF('Indicator Data'!H9="No Data",1,IF('Indicator Data imputation'!G9&lt;&gt;"",1,0))</f>
        <v>0</v>
      </c>
      <c r="G6" s="356">
        <f>IF('Indicator Data'!I9="No Data",1,IF('Indicator Data imputation'!H9&lt;&gt;"",1,0))</f>
        <v>1</v>
      </c>
      <c r="H6" s="356">
        <f>IF('Indicator Data'!J9="No Data",1,IF('Indicator Data imputation'!I9&lt;&gt;"",1,0))</f>
        <v>0</v>
      </c>
      <c r="I6" s="356">
        <f>IF('Indicator Data'!K9="No Data",1,IF('Indicator Data imputation'!J9&lt;&gt;"",1,0))</f>
        <v>0</v>
      </c>
      <c r="J6" s="356">
        <f>IF('Indicator Data'!L9="No Data",1,IF('Indicator Data imputation'!K9&lt;&gt;"",1,0))</f>
        <v>0</v>
      </c>
      <c r="K6" s="356">
        <f>IF('Indicator Data'!AH9="No Data",1,IF('Indicator Data imputation'!L9&lt;&gt;"",1,0))</f>
        <v>0</v>
      </c>
      <c r="L6" s="356">
        <f>IF('Indicator Data'!M9="No Data",1,IF('Indicator Data imputation'!M9&lt;&gt;"",1,0))</f>
        <v>0</v>
      </c>
      <c r="M6" s="356">
        <f>IF('Indicator Data'!N9="No Data",1,IF('Indicator Data imputation'!N9&lt;&gt;"",1,0))</f>
        <v>0</v>
      </c>
      <c r="N6" s="356">
        <f>IF('Indicator Data'!O9="No Data",1,IF('Indicator Data imputation'!O9&lt;&gt;"",1,0))</f>
        <v>1</v>
      </c>
      <c r="O6" s="356">
        <f>IF('Indicator Data'!P9="No Data",1,IF('Indicator Data imputation'!P9&lt;&gt;"",1,0))</f>
        <v>0</v>
      </c>
      <c r="P6" s="356">
        <f>IF('Indicator Data'!Q9="No Data",1,IF('Indicator Data imputation'!Q9&lt;&gt;"",1,0))</f>
        <v>0</v>
      </c>
      <c r="Q6" s="356">
        <f>IF('Indicator Data'!R9="No Data",1,IF('Indicator Data imputation'!R9&lt;&gt;"",1,0))</f>
        <v>0</v>
      </c>
      <c r="R6" s="356">
        <f>IF('Indicator Data'!S9="No Data",1,IF('Indicator Data imputation'!S9&lt;&gt;"",1,0))</f>
        <v>0</v>
      </c>
      <c r="S6" s="356">
        <f>IF('Indicator Data'!T9="No Data",1,IF('Indicator Data imputation'!T9&lt;&gt;"",1,0))</f>
        <v>0</v>
      </c>
      <c r="T6" s="356">
        <f>IF('Indicator Data'!U9="No Data",1,IF('Indicator Data imputation'!U9&lt;&gt;"",1,0))</f>
        <v>0</v>
      </c>
      <c r="U6" s="356">
        <f>IF('Indicator Data'!V9="No Data",1,IF('Indicator Data imputation'!V9&lt;&gt;"",1,0))</f>
        <v>0</v>
      </c>
      <c r="V6" s="356">
        <f>IF('Indicator Data'!W9="No Data",1,IF('Indicator Data imputation'!W9&lt;&gt;"",1,0))</f>
        <v>0</v>
      </c>
      <c r="W6" s="356">
        <f>IF('Indicator Data'!X9="No Data",1,IF('Indicator Data imputation'!X9&lt;&gt;"",1,0))</f>
        <v>0</v>
      </c>
      <c r="X6" s="356">
        <f>IF('Indicator Data'!Y9="No Data",1,IF('Indicator Data imputation'!Y9&lt;&gt;"",1,0))</f>
        <v>0</v>
      </c>
      <c r="Y6" s="356">
        <f>IF('Indicator Data'!Z9="No Data",1,IF('Indicator Data imputation'!Z9&lt;&gt;"",1,0))</f>
        <v>0</v>
      </c>
      <c r="Z6" s="356">
        <f>IF('Indicator Data'!AA9="No Data",1,IF('Indicator Data imputation'!AA9&lt;&gt;"",1,0))</f>
        <v>0</v>
      </c>
      <c r="AA6" s="356">
        <f>IF('Indicator Data'!AB9="No Data",1,IF('Indicator Data imputation'!AB9&lt;&gt;"",1,0))</f>
        <v>0</v>
      </c>
      <c r="AB6" s="356">
        <f>IF('Indicator Data'!AC9="No Data",1,IF('Indicator Data imputation'!AC9&lt;&gt;"",1,0))</f>
        <v>0</v>
      </c>
      <c r="AC6" s="356">
        <f>IF('Indicator Data'!AD9="No Data",1,IF('Indicator Data imputation'!AD9&lt;&gt;"",1,0))</f>
        <v>0</v>
      </c>
      <c r="AD6" s="356">
        <f>IF('Indicator Data'!AE9="No Data",1,IF('Indicator Data imputation'!AE9&lt;&gt;"",1,0))</f>
        <v>0</v>
      </c>
      <c r="AE6" s="356">
        <f>IF('Indicator Data'!AF9="No Data",1,IF('Indicator Data imputation'!AF9&lt;&gt;"",1,0))</f>
        <v>1</v>
      </c>
      <c r="AF6" s="356">
        <f>IF('Indicator Data'!AG9="No Data",1,IF('Indicator Data imputation'!AG9&lt;&gt;"",1,0))</f>
        <v>0</v>
      </c>
      <c r="AG6" s="356">
        <f>IF('Indicator Data'!AI9="No Data",1,IF('Indicator Data imputation'!AH9&lt;&gt;"",1,0))</f>
        <v>0</v>
      </c>
      <c r="AH6" s="356">
        <f>IF('Indicator Data'!AJ9="No Data",1,IF('Indicator Data imputation'!AI9&lt;&gt;"",1,0))</f>
        <v>0</v>
      </c>
      <c r="AI6" s="356">
        <f>IF('Indicator Data'!AK9="No Data",1,IF('Indicator Data imputation'!AJ9&lt;&gt;"",1,0))</f>
        <v>0</v>
      </c>
      <c r="AJ6" s="356">
        <f>IF('Indicator Data'!AL9="No Data",1,IF('Indicator Data imputation'!AK9&lt;&gt;"",1,0))</f>
        <v>0</v>
      </c>
      <c r="AK6" s="356">
        <f>IF('Indicator Data'!AM9="No Data",1,IF('Indicator Data imputation'!AL9&lt;&gt;"",1,0))</f>
        <v>0</v>
      </c>
      <c r="AL6" s="356">
        <f>IF('Indicator Data'!AN9="No Data",1,IF('Indicator Data imputation'!AM9&lt;&gt;"",1,0))</f>
        <v>0</v>
      </c>
      <c r="AM6" s="356">
        <f>IF('Indicator Data'!AO9="No Data",1,IF('Indicator Data imputation'!AN9&lt;&gt;"",1,0))</f>
        <v>0</v>
      </c>
      <c r="AN6" s="356">
        <f>IF('Indicator Data'!AP9="No Data",1,IF('Indicator Data imputation'!AO9&lt;&gt;"",1,0))</f>
        <v>0</v>
      </c>
      <c r="AO6" s="356">
        <f>IF('Indicator Data'!AQ9="No Data",1,IF('Indicator Data imputation'!AS9&lt;&gt;"",1,0))</f>
        <v>0</v>
      </c>
      <c r="AP6" s="356">
        <f>IF('Indicator Data'!AR9="No Data",1,IF('Indicator Data imputation'!AT9&lt;&gt;"",1,0))</f>
        <v>0</v>
      </c>
      <c r="AQ6" s="356">
        <f>IF('Indicator Data'!AS9="No Data",1,IF('Indicator Data imputation'!AU9&lt;&gt;"",1,0))</f>
        <v>0</v>
      </c>
      <c r="AR6" s="356">
        <f>IF('Indicator Data'!AT9="No Data",1,IF('Indicator Data imputation'!AS9&lt;&gt;"",1,0))</f>
        <v>0</v>
      </c>
      <c r="AS6" s="356">
        <f>IF('Indicator Data'!AU9="No Data",1,IF('Indicator Data imputation'!AT9&lt;&gt;"",1,0))</f>
        <v>0</v>
      </c>
      <c r="AT6" s="356">
        <f>IF('Indicator Data'!AV9="No Data",1,IF('Indicator Data imputation'!AU9&lt;&gt;"",1,0))</f>
        <v>0</v>
      </c>
      <c r="AU6" s="356">
        <f>IF('Indicator Data'!AW9="No Data",1,IF('Indicator Data imputation'!AV9&lt;&gt;"",1,0))</f>
        <v>0</v>
      </c>
      <c r="AV6" s="356">
        <f>IF('Indicator Data'!AX9="No Data",1,IF('Indicator Data imputation'!AW9&lt;&gt;"",1,0))</f>
        <v>0</v>
      </c>
      <c r="AW6" s="356">
        <f>IF('Indicator Data'!AY9="No Data",1,IF('Indicator Data imputation'!AX9&lt;&gt;"",1,0))</f>
        <v>0</v>
      </c>
      <c r="AX6" s="356">
        <f>IF('Indicator Data'!AZ9="No Data",1,IF('Indicator Data imputation'!AY9&lt;&gt;"",1,0))</f>
        <v>0</v>
      </c>
      <c r="AY6" s="356">
        <f>IF('Indicator Data'!BA9="No Data",1,IF('Indicator Data imputation'!AZ9&lt;&gt;"",1,0))</f>
        <v>0</v>
      </c>
      <c r="AZ6" s="356">
        <f>IF('Indicator Data'!BB9="No Data",1,IF('Indicator Data imputation'!BA9&lt;&gt;"",1,0))</f>
        <v>0</v>
      </c>
      <c r="BA6" s="356">
        <f>IF('Indicator Data'!BC9="No Data",1,IF('Indicator Data imputation'!BB9&lt;&gt;"",1,0))</f>
        <v>0</v>
      </c>
      <c r="BB6" s="356">
        <f>IF('Indicator Data'!BD9="No Data",1,IF('Indicator Data imputation'!BC9&lt;&gt;"",1,0))</f>
        <v>0</v>
      </c>
      <c r="BC6" s="356">
        <f>IF('Indicator Data'!BE9="No Data",1,IF('Indicator Data imputation'!BD9&lt;&gt;"",1,0))</f>
        <v>0</v>
      </c>
      <c r="BD6" s="356">
        <f>IF('Indicator Data'!BF9="No Data",1,IF('Indicator Data imputation'!BE9&lt;&gt;"",1,0))</f>
        <v>0</v>
      </c>
      <c r="BE6" s="356">
        <f>IF('Indicator Data'!BG9="No Data",1,IF('Indicator Data imputation'!BF9&lt;&gt;"",1,0))</f>
        <v>0</v>
      </c>
      <c r="BF6" s="356">
        <f>IF('Indicator Data'!BH9="No Data",1,IF('Indicator Data imputation'!BG9&lt;&gt;"",1,0))</f>
        <v>0</v>
      </c>
      <c r="BG6" s="356">
        <f>IF('Indicator Data'!BI9="No Data",1,IF('Indicator Data imputation'!BH9&lt;&gt;"",1,0))</f>
        <v>0</v>
      </c>
      <c r="BH6" s="356">
        <f>IF('Indicator Data'!BJ9="No Data",1,IF('Indicator Data imputation'!BI9&lt;&gt;"",1,0))</f>
        <v>0</v>
      </c>
      <c r="BI6" s="356">
        <f>IF('Indicator Data'!BK9="No Data",1,IF('Indicator Data imputation'!BJ9&lt;&gt;"",1,0))</f>
        <v>0</v>
      </c>
      <c r="BJ6" s="356">
        <f>IF('Indicator Data'!BL9="No Data",1,IF('Indicator Data imputation'!BK9&lt;&gt;"",1,0))</f>
        <v>0</v>
      </c>
      <c r="BK6" s="334">
        <f t="shared" si="0"/>
        <v>3</v>
      </c>
      <c r="BL6" s="371">
        <f t="shared" si="1"/>
        <v>5.5555555555555552E-2</v>
      </c>
    </row>
    <row r="7" spans="1:64">
      <c r="A7" s="106" t="s">
        <v>96</v>
      </c>
      <c r="B7" s="356">
        <f>IF('Indicator Data'!D10="No Data",1,IF('Indicator Data imputation'!C10&lt;&gt;"",1,0))</f>
        <v>0</v>
      </c>
      <c r="C7" s="356">
        <f>IF('Indicator Data'!E10="No Data",1,IF('Indicator Data imputation'!D10&lt;&gt;"",1,0))</f>
        <v>0</v>
      </c>
      <c r="D7" s="356">
        <f>IF('Indicator Data'!F10="No Data",1,IF('Indicator Data imputation'!E10&lt;&gt;"",1,0))</f>
        <v>0</v>
      </c>
      <c r="E7" s="356">
        <f>IF('Indicator Data'!G10="No Data",1,IF('Indicator Data imputation'!F10&lt;&gt;"",1,0))</f>
        <v>0</v>
      </c>
      <c r="F7" s="356">
        <f>IF('Indicator Data'!H10="No Data",1,IF('Indicator Data imputation'!G10&lt;&gt;"",1,0))</f>
        <v>0</v>
      </c>
      <c r="G7" s="356">
        <f>IF('Indicator Data'!I10="No Data",1,IF('Indicator Data imputation'!H10&lt;&gt;"",1,0))</f>
        <v>0</v>
      </c>
      <c r="H7" s="356">
        <f>IF('Indicator Data'!J10="No Data",1,IF('Indicator Data imputation'!I10&lt;&gt;"",1,0))</f>
        <v>0</v>
      </c>
      <c r="I7" s="356">
        <f>IF('Indicator Data'!K10="No Data",1,IF('Indicator Data imputation'!J10&lt;&gt;"",1,0))</f>
        <v>0</v>
      </c>
      <c r="J7" s="356">
        <f>IF('Indicator Data'!L10="No Data",1,IF('Indicator Data imputation'!K10&lt;&gt;"",1,0))</f>
        <v>0</v>
      </c>
      <c r="K7" s="356">
        <f>IF('Indicator Data'!AH10="No Data",1,IF('Indicator Data imputation'!L10&lt;&gt;"",1,0))</f>
        <v>0</v>
      </c>
      <c r="L7" s="356">
        <f>IF('Indicator Data'!M10="No Data",1,IF('Indicator Data imputation'!M10&lt;&gt;"",1,0))</f>
        <v>0</v>
      </c>
      <c r="M7" s="356">
        <f>IF('Indicator Data'!N10="No Data",1,IF('Indicator Data imputation'!N10&lt;&gt;"",1,0))</f>
        <v>0</v>
      </c>
      <c r="N7" s="356">
        <f>IF('Indicator Data'!O10="No Data",1,IF('Indicator Data imputation'!O10&lt;&gt;"",1,0))</f>
        <v>1</v>
      </c>
      <c r="O7" s="356">
        <f>IF('Indicator Data'!P10="No Data",1,IF('Indicator Data imputation'!P10&lt;&gt;"",1,0))</f>
        <v>0</v>
      </c>
      <c r="P7" s="356">
        <f>IF('Indicator Data'!Q10="No Data",1,IF('Indicator Data imputation'!Q10&lt;&gt;"",1,0))</f>
        <v>0</v>
      </c>
      <c r="Q7" s="356">
        <f>IF('Indicator Data'!R10="No Data",1,IF('Indicator Data imputation'!R10&lt;&gt;"",1,0))</f>
        <v>0</v>
      </c>
      <c r="R7" s="356">
        <f>IF('Indicator Data'!S10="No Data",1,IF('Indicator Data imputation'!S10&lt;&gt;"",1,0))</f>
        <v>0</v>
      </c>
      <c r="S7" s="356">
        <f>IF('Indicator Data'!T10="No Data",1,IF('Indicator Data imputation'!T10&lt;&gt;"",1,0))</f>
        <v>0</v>
      </c>
      <c r="T7" s="356">
        <f>IF('Indicator Data'!U10="No Data",1,IF('Indicator Data imputation'!U10&lt;&gt;"",1,0))</f>
        <v>0</v>
      </c>
      <c r="U7" s="356">
        <f>IF('Indicator Data'!V10="No Data",1,IF('Indicator Data imputation'!V10&lt;&gt;"",1,0))</f>
        <v>0</v>
      </c>
      <c r="V7" s="356">
        <f>IF('Indicator Data'!W10="No Data",1,IF('Indicator Data imputation'!W10&lt;&gt;"",1,0))</f>
        <v>0</v>
      </c>
      <c r="W7" s="356">
        <f>IF('Indicator Data'!X10="No Data",1,IF('Indicator Data imputation'!X10&lt;&gt;"",1,0))</f>
        <v>0</v>
      </c>
      <c r="X7" s="356">
        <f>IF('Indicator Data'!Y10="No Data",1,IF('Indicator Data imputation'!Y10&lt;&gt;"",1,0))</f>
        <v>0</v>
      </c>
      <c r="Y7" s="356">
        <f>IF('Indicator Data'!Z10="No Data",1,IF('Indicator Data imputation'!Z10&lt;&gt;"",1,0))</f>
        <v>0</v>
      </c>
      <c r="Z7" s="356">
        <f>IF('Indicator Data'!AA10="No Data",1,IF('Indicator Data imputation'!AA10&lt;&gt;"",1,0))</f>
        <v>0</v>
      </c>
      <c r="AA7" s="356">
        <f>IF('Indicator Data'!AB10="No Data",1,IF('Indicator Data imputation'!AB10&lt;&gt;"",1,0))</f>
        <v>0</v>
      </c>
      <c r="AB7" s="356">
        <f>IF('Indicator Data'!AC10="No Data",1,IF('Indicator Data imputation'!AC10&lt;&gt;"",1,0))</f>
        <v>0</v>
      </c>
      <c r="AC7" s="356">
        <f>IF('Indicator Data'!AD10="No Data",1,IF('Indicator Data imputation'!AD10&lt;&gt;"",1,0))</f>
        <v>0</v>
      </c>
      <c r="AD7" s="356">
        <f>IF('Indicator Data'!AE10="No Data",1,IF('Indicator Data imputation'!AE10&lt;&gt;"",1,0))</f>
        <v>0</v>
      </c>
      <c r="AE7" s="356">
        <f>IF('Indicator Data'!AF10="No Data",1,IF('Indicator Data imputation'!AF10&lt;&gt;"",1,0))</f>
        <v>1</v>
      </c>
      <c r="AF7" s="356">
        <f>IF('Indicator Data'!AG10="No Data",1,IF('Indicator Data imputation'!AG10&lt;&gt;"",1,0))</f>
        <v>0</v>
      </c>
      <c r="AG7" s="356">
        <f>IF('Indicator Data'!AI10="No Data",1,IF('Indicator Data imputation'!AH10&lt;&gt;"",1,0))</f>
        <v>0</v>
      </c>
      <c r="AH7" s="356">
        <f>IF('Indicator Data'!AJ10="No Data",1,IF('Indicator Data imputation'!AI10&lt;&gt;"",1,0))</f>
        <v>0</v>
      </c>
      <c r="AI7" s="356">
        <f>IF('Indicator Data'!AK10="No Data",1,IF('Indicator Data imputation'!AJ10&lt;&gt;"",1,0))</f>
        <v>0</v>
      </c>
      <c r="AJ7" s="356">
        <f>IF('Indicator Data'!AL10="No Data",1,IF('Indicator Data imputation'!AK10&lt;&gt;"",1,0))</f>
        <v>0</v>
      </c>
      <c r="AK7" s="356">
        <f>IF('Indicator Data'!AM10="No Data",1,IF('Indicator Data imputation'!AL10&lt;&gt;"",1,0))</f>
        <v>0</v>
      </c>
      <c r="AL7" s="356">
        <f>IF('Indicator Data'!AN10="No Data",1,IF('Indicator Data imputation'!AM10&lt;&gt;"",1,0))</f>
        <v>0</v>
      </c>
      <c r="AM7" s="356">
        <f>IF('Indicator Data'!AO10="No Data",1,IF('Indicator Data imputation'!AN10&lt;&gt;"",1,0))</f>
        <v>0</v>
      </c>
      <c r="AN7" s="356">
        <f>IF('Indicator Data'!AP10="No Data",1,IF('Indicator Data imputation'!AO10&lt;&gt;"",1,0))</f>
        <v>0</v>
      </c>
      <c r="AO7" s="356">
        <f>IF('Indicator Data'!AQ10="No Data",1,IF('Indicator Data imputation'!AS10&lt;&gt;"",1,0))</f>
        <v>0</v>
      </c>
      <c r="AP7" s="356">
        <f>IF('Indicator Data'!AR10="No Data",1,IF('Indicator Data imputation'!AT10&lt;&gt;"",1,0))</f>
        <v>0</v>
      </c>
      <c r="AQ7" s="356">
        <f>IF('Indicator Data'!AS10="No Data",1,IF('Indicator Data imputation'!AU10&lt;&gt;"",1,0))</f>
        <v>0</v>
      </c>
      <c r="AR7" s="356">
        <f>IF('Indicator Data'!AT10="No Data",1,IF('Indicator Data imputation'!AS10&lt;&gt;"",1,0))</f>
        <v>0</v>
      </c>
      <c r="AS7" s="356">
        <f>IF('Indicator Data'!AU10="No Data",1,IF('Indicator Data imputation'!AT10&lt;&gt;"",1,0))</f>
        <v>0</v>
      </c>
      <c r="AT7" s="356">
        <f>IF('Indicator Data'!AV10="No Data",1,IF('Indicator Data imputation'!AU10&lt;&gt;"",1,0))</f>
        <v>0</v>
      </c>
      <c r="AU7" s="356">
        <f>IF('Indicator Data'!AW10="No Data",1,IF('Indicator Data imputation'!AV10&lt;&gt;"",1,0))</f>
        <v>0</v>
      </c>
      <c r="AV7" s="356">
        <f>IF('Indicator Data'!AX10="No Data",1,IF('Indicator Data imputation'!AW10&lt;&gt;"",1,0))</f>
        <v>0</v>
      </c>
      <c r="AW7" s="356">
        <f>IF('Indicator Data'!AY10="No Data",1,IF('Indicator Data imputation'!AX10&lt;&gt;"",1,0))</f>
        <v>0</v>
      </c>
      <c r="AX7" s="356">
        <f>IF('Indicator Data'!AZ10="No Data",1,IF('Indicator Data imputation'!AY10&lt;&gt;"",1,0))</f>
        <v>0</v>
      </c>
      <c r="AY7" s="356">
        <f>IF('Indicator Data'!BA10="No Data",1,IF('Indicator Data imputation'!AZ10&lt;&gt;"",1,0))</f>
        <v>0</v>
      </c>
      <c r="AZ7" s="356">
        <f>IF('Indicator Data'!BB10="No Data",1,IF('Indicator Data imputation'!BA10&lt;&gt;"",1,0))</f>
        <v>0</v>
      </c>
      <c r="BA7" s="356">
        <f>IF('Indicator Data'!BC10="No Data",1,IF('Indicator Data imputation'!BB10&lt;&gt;"",1,0))</f>
        <v>0</v>
      </c>
      <c r="BB7" s="356">
        <f>IF('Indicator Data'!BD10="No Data",1,IF('Indicator Data imputation'!BC10&lt;&gt;"",1,0))</f>
        <v>0</v>
      </c>
      <c r="BC7" s="356">
        <f>IF('Indicator Data'!BE10="No Data",1,IF('Indicator Data imputation'!BD10&lt;&gt;"",1,0))</f>
        <v>0</v>
      </c>
      <c r="BD7" s="356">
        <f>IF('Indicator Data'!BF10="No Data",1,IF('Indicator Data imputation'!BE10&lt;&gt;"",1,0))</f>
        <v>0</v>
      </c>
      <c r="BE7" s="356">
        <f>IF('Indicator Data'!BG10="No Data",1,IF('Indicator Data imputation'!BF10&lt;&gt;"",1,0))</f>
        <v>0</v>
      </c>
      <c r="BF7" s="356">
        <f>IF('Indicator Data'!BH10="No Data",1,IF('Indicator Data imputation'!BG10&lt;&gt;"",1,0))</f>
        <v>0</v>
      </c>
      <c r="BG7" s="356">
        <f>IF('Indicator Data'!BI10="No Data",1,IF('Indicator Data imputation'!BH10&lt;&gt;"",1,0))</f>
        <v>0</v>
      </c>
      <c r="BH7" s="356">
        <f>IF('Indicator Data'!BJ10="No Data",1,IF('Indicator Data imputation'!BI10&lt;&gt;"",1,0))</f>
        <v>0</v>
      </c>
      <c r="BI7" s="356">
        <f>IF('Indicator Data'!BK10="No Data",1,IF('Indicator Data imputation'!BJ10&lt;&gt;"",1,0))</f>
        <v>0</v>
      </c>
      <c r="BJ7" s="356">
        <f>IF('Indicator Data'!BL10="No Data",1,IF('Indicator Data imputation'!BK10&lt;&gt;"",1,0))</f>
        <v>0</v>
      </c>
      <c r="BK7" s="334">
        <f t="shared" si="0"/>
        <v>2</v>
      </c>
      <c r="BL7" s="371">
        <f t="shared" si="1"/>
        <v>3.7037037037037035E-2</v>
      </c>
    </row>
    <row r="8" spans="1:64">
      <c r="A8" s="106" t="s">
        <v>98</v>
      </c>
      <c r="B8" s="356">
        <f>IF('Indicator Data'!D11="No Data",1,IF('Indicator Data imputation'!C11&lt;&gt;"",1,0))</f>
        <v>0</v>
      </c>
      <c r="C8" s="356">
        <f>IF('Indicator Data'!E11="No Data",1,IF('Indicator Data imputation'!D11&lt;&gt;"",1,0))</f>
        <v>0</v>
      </c>
      <c r="D8" s="356">
        <f>IF('Indicator Data'!F11="No Data",1,IF('Indicator Data imputation'!E11&lt;&gt;"",1,0))</f>
        <v>0</v>
      </c>
      <c r="E8" s="356">
        <f>IF('Indicator Data'!G11="No Data",1,IF('Indicator Data imputation'!F11&lt;&gt;"",1,0))</f>
        <v>0</v>
      </c>
      <c r="F8" s="356">
        <f>IF('Indicator Data'!H11="No Data",1,IF('Indicator Data imputation'!G11&lt;&gt;"",1,0))</f>
        <v>0</v>
      </c>
      <c r="G8" s="356">
        <f>IF('Indicator Data'!I11="No Data",1,IF('Indicator Data imputation'!H11&lt;&gt;"",1,0))</f>
        <v>0</v>
      </c>
      <c r="H8" s="356">
        <f>IF('Indicator Data'!J11="No Data",1,IF('Indicator Data imputation'!I11&lt;&gt;"",1,0))</f>
        <v>0</v>
      </c>
      <c r="I8" s="356">
        <f>IF('Indicator Data'!K11="No Data",1,IF('Indicator Data imputation'!J11&lt;&gt;"",1,0))</f>
        <v>0</v>
      </c>
      <c r="J8" s="356">
        <f>IF('Indicator Data'!L11="No Data",1,IF('Indicator Data imputation'!K11&lt;&gt;"",1,0))</f>
        <v>0</v>
      </c>
      <c r="K8" s="356">
        <f>IF('Indicator Data'!AH11="No Data",1,IF('Indicator Data imputation'!L11&lt;&gt;"",1,0))</f>
        <v>0</v>
      </c>
      <c r="L8" s="356">
        <f>IF('Indicator Data'!M11="No Data",1,IF('Indicator Data imputation'!M11&lt;&gt;"",1,0))</f>
        <v>0</v>
      </c>
      <c r="M8" s="356">
        <f>IF('Indicator Data'!N11="No Data",1,IF('Indicator Data imputation'!N11&lt;&gt;"",1,0))</f>
        <v>0</v>
      </c>
      <c r="N8" s="356">
        <f>IF('Indicator Data'!O11="No Data",1,IF('Indicator Data imputation'!O11&lt;&gt;"",1,0))</f>
        <v>0</v>
      </c>
      <c r="O8" s="356">
        <f>IF('Indicator Data'!P11="No Data",1,IF('Indicator Data imputation'!P11&lt;&gt;"",1,0))</f>
        <v>0</v>
      </c>
      <c r="P8" s="356">
        <f>IF('Indicator Data'!Q11="No Data",1,IF('Indicator Data imputation'!Q11&lt;&gt;"",1,0))</f>
        <v>0</v>
      </c>
      <c r="Q8" s="356">
        <f>IF('Indicator Data'!R11="No Data",1,IF('Indicator Data imputation'!R11&lt;&gt;"",1,0))</f>
        <v>0</v>
      </c>
      <c r="R8" s="356">
        <f>IF('Indicator Data'!S11="No Data",1,IF('Indicator Data imputation'!S11&lt;&gt;"",1,0))</f>
        <v>0</v>
      </c>
      <c r="S8" s="356">
        <f>IF('Indicator Data'!T11="No Data",1,IF('Indicator Data imputation'!T11&lt;&gt;"",1,0))</f>
        <v>0</v>
      </c>
      <c r="T8" s="356">
        <f>IF('Indicator Data'!U11="No Data",1,IF('Indicator Data imputation'!U11&lt;&gt;"",1,0))</f>
        <v>0</v>
      </c>
      <c r="U8" s="356">
        <f>IF('Indicator Data'!V11="No Data",1,IF('Indicator Data imputation'!V11&lt;&gt;"",1,0))</f>
        <v>0</v>
      </c>
      <c r="V8" s="356">
        <f>IF('Indicator Data'!W11="No Data",1,IF('Indicator Data imputation'!W11&lt;&gt;"",1,0))</f>
        <v>0</v>
      </c>
      <c r="W8" s="356">
        <f>IF('Indicator Data'!X11="No Data",1,IF('Indicator Data imputation'!X11&lt;&gt;"",1,0))</f>
        <v>0</v>
      </c>
      <c r="X8" s="356">
        <f>IF('Indicator Data'!Y11="No Data",1,IF('Indicator Data imputation'!Y11&lt;&gt;"",1,0))</f>
        <v>0</v>
      </c>
      <c r="Y8" s="356">
        <f>IF('Indicator Data'!Z11="No Data",1,IF('Indicator Data imputation'!Z11&lt;&gt;"",1,0))</f>
        <v>0</v>
      </c>
      <c r="Z8" s="356">
        <f>IF('Indicator Data'!AA11="No Data",1,IF('Indicator Data imputation'!AA11&lt;&gt;"",1,0))</f>
        <v>0</v>
      </c>
      <c r="AA8" s="356">
        <f>IF('Indicator Data'!AB11="No Data",1,IF('Indicator Data imputation'!AB11&lt;&gt;"",1,0))</f>
        <v>0</v>
      </c>
      <c r="AB8" s="356">
        <f>IF('Indicator Data'!AC11="No Data",1,IF('Indicator Data imputation'!AC11&lt;&gt;"",1,0))</f>
        <v>0</v>
      </c>
      <c r="AC8" s="356">
        <f>IF('Indicator Data'!AD11="No Data",1,IF('Indicator Data imputation'!AD11&lt;&gt;"",1,0))</f>
        <v>0</v>
      </c>
      <c r="AD8" s="356">
        <f>IF('Indicator Data'!AE11="No Data",1,IF('Indicator Data imputation'!AE11&lt;&gt;"",1,0))</f>
        <v>0</v>
      </c>
      <c r="AE8" s="356">
        <f>IF('Indicator Data'!AF11="No Data",1,IF('Indicator Data imputation'!AF11&lt;&gt;"",1,0))</f>
        <v>1</v>
      </c>
      <c r="AF8" s="356">
        <f>IF('Indicator Data'!AG11="No Data",1,IF('Indicator Data imputation'!AG11&lt;&gt;"",1,0))</f>
        <v>0</v>
      </c>
      <c r="AG8" s="356">
        <f>IF('Indicator Data'!AI11="No Data",1,IF('Indicator Data imputation'!AH11&lt;&gt;"",1,0))</f>
        <v>0</v>
      </c>
      <c r="AH8" s="356">
        <f>IF('Indicator Data'!AJ11="No Data",1,IF('Indicator Data imputation'!AI11&lt;&gt;"",1,0))</f>
        <v>0</v>
      </c>
      <c r="AI8" s="356">
        <f>IF('Indicator Data'!AK11="No Data",1,IF('Indicator Data imputation'!AJ11&lt;&gt;"",1,0))</f>
        <v>0</v>
      </c>
      <c r="AJ8" s="356">
        <f>IF('Indicator Data'!AL11="No Data",1,IF('Indicator Data imputation'!AK11&lt;&gt;"",1,0))</f>
        <v>0</v>
      </c>
      <c r="AK8" s="356">
        <f>IF('Indicator Data'!AM11="No Data",1,IF('Indicator Data imputation'!AL11&lt;&gt;"",1,0))</f>
        <v>0</v>
      </c>
      <c r="AL8" s="356">
        <f>IF('Indicator Data'!AN11="No Data",1,IF('Indicator Data imputation'!AM11&lt;&gt;"",1,0))</f>
        <v>0</v>
      </c>
      <c r="AM8" s="356">
        <f>IF('Indicator Data'!AO11="No Data",1,IF('Indicator Data imputation'!AN11&lt;&gt;"",1,0))</f>
        <v>0</v>
      </c>
      <c r="AN8" s="356">
        <f>IF('Indicator Data'!AP11="No Data",1,IF('Indicator Data imputation'!AO11&lt;&gt;"",1,0))</f>
        <v>0</v>
      </c>
      <c r="AO8" s="356">
        <f>IF('Indicator Data'!AQ11="No Data",1,IF('Indicator Data imputation'!AS11&lt;&gt;"",1,0))</f>
        <v>0</v>
      </c>
      <c r="AP8" s="356">
        <f>IF('Indicator Data'!AR11="No Data",1,IF('Indicator Data imputation'!AT11&lt;&gt;"",1,0))</f>
        <v>0</v>
      </c>
      <c r="AQ8" s="356">
        <f>IF('Indicator Data'!AS11="No Data",1,IF('Indicator Data imputation'!AU11&lt;&gt;"",1,0))</f>
        <v>0</v>
      </c>
      <c r="AR8" s="356">
        <f>IF('Indicator Data'!AT11="No Data",1,IF('Indicator Data imputation'!AS11&lt;&gt;"",1,0))</f>
        <v>0</v>
      </c>
      <c r="AS8" s="356">
        <f>IF('Indicator Data'!AU11="No Data",1,IF('Indicator Data imputation'!AT11&lt;&gt;"",1,0))</f>
        <v>0</v>
      </c>
      <c r="AT8" s="356">
        <f>IF('Indicator Data'!AV11="No Data",1,IF('Indicator Data imputation'!AU11&lt;&gt;"",1,0))</f>
        <v>0</v>
      </c>
      <c r="AU8" s="356">
        <f>IF('Indicator Data'!AW11="No Data",1,IF('Indicator Data imputation'!AV11&lt;&gt;"",1,0))</f>
        <v>0</v>
      </c>
      <c r="AV8" s="356">
        <f>IF('Indicator Data'!AX11="No Data",1,IF('Indicator Data imputation'!AW11&lt;&gt;"",1,0))</f>
        <v>0</v>
      </c>
      <c r="AW8" s="356">
        <f>IF('Indicator Data'!AY11="No Data",1,IF('Indicator Data imputation'!AX11&lt;&gt;"",1,0))</f>
        <v>0</v>
      </c>
      <c r="AX8" s="356">
        <f>IF('Indicator Data'!AZ11="No Data",1,IF('Indicator Data imputation'!AY11&lt;&gt;"",1,0))</f>
        <v>0</v>
      </c>
      <c r="AY8" s="356">
        <f>IF('Indicator Data'!BA11="No Data",1,IF('Indicator Data imputation'!AZ11&lt;&gt;"",1,0))</f>
        <v>0</v>
      </c>
      <c r="AZ8" s="356">
        <f>IF('Indicator Data'!BB11="No Data",1,IF('Indicator Data imputation'!BA11&lt;&gt;"",1,0))</f>
        <v>0</v>
      </c>
      <c r="BA8" s="356">
        <f>IF('Indicator Data'!BC11="No Data",1,IF('Indicator Data imputation'!BB11&lt;&gt;"",1,0))</f>
        <v>0</v>
      </c>
      <c r="BB8" s="356">
        <f>IF('Indicator Data'!BD11="No Data",1,IF('Indicator Data imputation'!BC11&lt;&gt;"",1,0))</f>
        <v>0</v>
      </c>
      <c r="BC8" s="356">
        <f>IF('Indicator Data'!BE11="No Data",1,IF('Indicator Data imputation'!BD11&lt;&gt;"",1,0))</f>
        <v>0</v>
      </c>
      <c r="BD8" s="356">
        <f>IF('Indicator Data'!BF11="No Data",1,IF('Indicator Data imputation'!BE11&lt;&gt;"",1,0))</f>
        <v>0</v>
      </c>
      <c r="BE8" s="356">
        <f>IF('Indicator Data'!BG11="No Data",1,IF('Indicator Data imputation'!BF11&lt;&gt;"",1,0))</f>
        <v>0</v>
      </c>
      <c r="BF8" s="356">
        <f>IF('Indicator Data'!BH11="No Data",1,IF('Indicator Data imputation'!BG11&lt;&gt;"",1,0))</f>
        <v>0</v>
      </c>
      <c r="BG8" s="356">
        <f>IF('Indicator Data'!BI11="No Data",1,IF('Indicator Data imputation'!BH11&lt;&gt;"",1,0))</f>
        <v>0</v>
      </c>
      <c r="BH8" s="356">
        <f>IF('Indicator Data'!BJ11="No Data",1,IF('Indicator Data imputation'!BI11&lt;&gt;"",1,0))</f>
        <v>0</v>
      </c>
      <c r="BI8" s="356">
        <f>IF('Indicator Data'!BK11="No Data",1,IF('Indicator Data imputation'!BJ11&lt;&gt;"",1,0))</f>
        <v>0</v>
      </c>
      <c r="BJ8" s="356">
        <f>IF('Indicator Data'!BL11="No Data",1,IF('Indicator Data imputation'!BK11&lt;&gt;"",1,0))</f>
        <v>0</v>
      </c>
      <c r="BK8" s="334">
        <f t="shared" si="0"/>
        <v>1</v>
      </c>
      <c r="BL8" s="371">
        <f t="shared" si="1"/>
        <v>1.8518518518518517E-2</v>
      </c>
    </row>
    <row r="9" spans="1:64">
      <c r="A9" s="106" t="s">
        <v>110</v>
      </c>
      <c r="B9" s="356">
        <f>IF('Indicator Data'!D12="No Data",1,IF('Indicator Data imputation'!C12&lt;&gt;"",1,0))</f>
        <v>0</v>
      </c>
      <c r="C9" s="356">
        <f>IF('Indicator Data'!E12="No Data",1,IF('Indicator Data imputation'!D12&lt;&gt;"",1,0))</f>
        <v>0</v>
      </c>
      <c r="D9" s="356">
        <f>IF('Indicator Data'!F12="No Data",1,IF('Indicator Data imputation'!E12&lt;&gt;"",1,0))</f>
        <v>0</v>
      </c>
      <c r="E9" s="356">
        <f>IF('Indicator Data'!G12="No Data",1,IF('Indicator Data imputation'!F12&lt;&gt;"",1,0))</f>
        <v>0</v>
      </c>
      <c r="F9" s="356">
        <f>IF('Indicator Data'!H12="No Data",1,IF('Indicator Data imputation'!G12&lt;&gt;"",1,0))</f>
        <v>0</v>
      </c>
      <c r="G9" s="356">
        <f>IF('Indicator Data'!I12="No Data",1,IF('Indicator Data imputation'!H12&lt;&gt;"",1,0))</f>
        <v>0</v>
      </c>
      <c r="H9" s="356">
        <f>IF('Indicator Data'!J12="No Data",1,IF('Indicator Data imputation'!I12&lt;&gt;"",1,0))</f>
        <v>0</v>
      </c>
      <c r="I9" s="356">
        <f>IF('Indicator Data'!K12="No Data",1,IF('Indicator Data imputation'!J12&lt;&gt;"",1,0))</f>
        <v>0</v>
      </c>
      <c r="J9" s="356">
        <f>IF('Indicator Data'!L12="No Data",1,IF('Indicator Data imputation'!K12&lt;&gt;"",1,0))</f>
        <v>0</v>
      </c>
      <c r="K9" s="356">
        <f>IF('Indicator Data'!AH12="No Data",1,IF('Indicator Data imputation'!L12&lt;&gt;"",1,0))</f>
        <v>0</v>
      </c>
      <c r="L9" s="356">
        <f>IF('Indicator Data'!M12="No Data",1,IF('Indicator Data imputation'!M12&lt;&gt;"",1,0))</f>
        <v>0</v>
      </c>
      <c r="M9" s="356">
        <f>IF('Indicator Data'!N12="No Data",1,IF('Indicator Data imputation'!N12&lt;&gt;"",1,0))</f>
        <v>0</v>
      </c>
      <c r="N9" s="356">
        <f>IF('Indicator Data'!O12="No Data",1,IF('Indicator Data imputation'!O12&lt;&gt;"",1,0))</f>
        <v>0</v>
      </c>
      <c r="O9" s="356">
        <f>IF('Indicator Data'!P12="No Data",1,IF('Indicator Data imputation'!P12&lt;&gt;"",1,0))</f>
        <v>0</v>
      </c>
      <c r="P9" s="356">
        <f>IF('Indicator Data'!Q12="No Data",1,IF('Indicator Data imputation'!Q12&lt;&gt;"",1,0))</f>
        <v>0</v>
      </c>
      <c r="Q9" s="356">
        <f>IF('Indicator Data'!R12="No Data",1,IF('Indicator Data imputation'!R12&lt;&gt;"",1,0))</f>
        <v>0</v>
      </c>
      <c r="R9" s="356">
        <f>IF('Indicator Data'!S12="No Data",1,IF('Indicator Data imputation'!S12&lt;&gt;"",1,0))</f>
        <v>0</v>
      </c>
      <c r="S9" s="356">
        <f>IF('Indicator Data'!T12="No Data",1,IF('Indicator Data imputation'!T12&lt;&gt;"",1,0))</f>
        <v>0</v>
      </c>
      <c r="T9" s="356">
        <f>IF('Indicator Data'!U12="No Data",1,IF('Indicator Data imputation'!U12&lt;&gt;"",1,0))</f>
        <v>0</v>
      </c>
      <c r="U9" s="356">
        <f>IF('Indicator Data'!V12="No Data",1,IF('Indicator Data imputation'!V12&lt;&gt;"",1,0))</f>
        <v>0</v>
      </c>
      <c r="V9" s="356">
        <f>IF('Indicator Data'!W12="No Data",1,IF('Indicator Data imputation'!W12&lt;&gt;"",1,0))</f>
        <v>0</v>
      </c>
      <c r="W9" s="356">
        <f>IF('Indicator Data'!X12="No Data",1,IF('Indicator Data imputation'!X12&lt;&gt;"",1,0))</f>
        <v>0</v>
      </c>
      <c r="X9" s="356">
        <f>IF('Indicator Data'!Y12="No Data",1,IF('Indicator Data imputation'!Y12&lt;&gt;"",1,0))</f>
        <v>0</v>
      </c>
      <c r="Y9" s="356">
        <f>IF('Indicator Data'!Z12="No Data",1,IF('Indicator Data imputation'!Z12&lt;&gt;"",1,0))</f>
        <v>0</v>
      </c>
      <c r="Z9" s="356">
        <f>IF('Indicator Data'!AA12="No Data",1,IF('Indicator Data imputation'!AA12&lt;&gt;"",1,0))</f>
        <v>0</v>
      </c>
      <c r="AA9" s="356">
        <f>IF('Indicator Data'!AB12="No Data",1,IF('Indicator Data imputation'!AB12&lt;&gt;"",1,0))</f>
        <v>0</v>
      </c>
      <c r="AB9" s="356">
        <f>IF('Indicator Data'!AC12="No Data",1,IF('Indicator Data imputation'!AC12&lt;&gt;"",1,0))</f>
        <v>0</v>
      </c>
      <c r="AC9" s="356">
        <f>IF('Indicator Data'!AD12="No Data",1,IF('Indicator Data imputation'!AD12&lt;&gt;"",1,0))</f>
        <v>0</v>
      </c>
      <c r="AD9" s="356">
        <f>IF('Indicator Data'!AE12="No Data",1,IF('Indicator Data imputation'!AE12&lt;&gt;"",1,0))</f>
        <v>0</v>
      </c>
      <c r="AE9" s="356">
        <f>IF('Indicator Data'!AF12="No Data",1,IF('Indicator Data imputation'!AF12&lt;&gt;"",1,0))</f>
        <v>1</v>
      </c>
      <c r="AF9" s="356">
        <f>IF('Indicator Data'!AG12="No Data",1,IF('Indicator Data imputation'!AG12&lt;&gt;"",1,0))</f>
        <v>0</v>
      </c>
      <c r="AG9" s="356">
        <f>IF('Indicator Data'!AI12="No Data",1,IF('Indicator Data imputation'!AH12&lt;&gt;"",1,0))</f>
        <v>0</v>
      </c>
      <c r="AH9" s="356">
        <f>IF('Indicator Data'!AJ12="No Data",1,IF('Indicator Data imputation'!AI12&lt;&gt;"",1,0))</f>
        <v>0</v>
      </c>
      <c r="AI9" s="356">
        <f>IF('Indicator Data'!AK12="No Data",1,IF('Indicator Data imputation'!AJ12&lt;&gt;"",1,0))</f>
        <v>0</v>
      </c>
      <c r="AJ9" s="356">
        <f>IF('Indicator Data'!AL12="No Data",1,IF('Indicator Data imputation'!AK12&lt;&gt;"",1,0))</f>
        <v>0</v>
      </c>
      <c r="AK9" s="356">
        <f>IF('Indicator Data'!AM12="No Data",1,IF('Indicator Data imputation'!AL12&lt;&gt;"",1,0))</f>
        <v>0</v>
      </c>
      <c r="AL9" s="356">
        <f>IF('Indicator Data'!AN12="No Data",1,IF('Indicator Data imputation'!AM12&lt;&gt;"",1,0))</f>
        <v>0</v>
      </c>
      <c r="AM9" s="356">
        <f>IF('Indicator Data'!AO12="No Data",1,IF('Indicator Data imputation'!AN12&lt;&gt;"",1,0))</f>
        <v>0</v>
      </c>
      <c r="AN9" s="356">
        <f>IF('Indicator Data'!AP12="No Data",1,IF('Indicator Data imputation'!AO12&lt;&gt;"",1,0))</f>
        <v>0</v>
      </c>
      <c r="AO9" s="356">
        <f>IF('Indicator Data'!AQ12="No Data",1,IF('Indicator Data imputation'!AS12&lt;&gt;"",1,0))</f>
        <v>0</v>
      </c>
      <c r="AP9" s="356">
        <f>IF('Indicator Data'!AR12="No Data",1,IF('Indicator Data imputation'!AT12&lt;&gt;"",1,0))</f>
        <v>0</v>
      </c>
      <c r="AQ9" s="356">
        <f>IF('Indicator Data'!AS12="No Data",1,IF('Indicator Data imputation'!AU12&lt;&gt;"",1,0))</f>
        <v>0</v>
      </c>
      <c r="AR9" s="356">
        <f>IF('Indicator Data'!AT12="No Data",1,IF('Indicator Data imputation'!AS12&lt;&gt;"",1,0))</f>
        <v>0</v>
      </c>
      <c r="AS9" s="356">
        <f>IF('Indicator Data'!AU12="No Data",1,IF('Indicator Data imputation'!AT12&lt;&gt;"",1,0))</f>
        <v>0</v>
      </c>
      <c r="AT9" s="356">
        <f>IF('Indicator Data'!AV12="No Data",1,IF('Indicator Data imputation'!AU12&lt;&gt;"",1,0))</f>
        <v>0</v>
      </c>
      <c r="AU9" s="356">
        <f>IF('Indicator Data'!AW12="No Data",1,IF('Indicator Data imputation'!AV12&lt;&gt;"",1,0))</f>
        <v>0</v>
      </c>
      <c r="AV9" s="356">
        <f>IF('Indicator Data'!AX12="No Data",1,IF('Indicator Data imputation'!AW12&lt;&gt;"",1,0))</f>
        <v>0</v>
      </c>
      <c r="AW9" s="356">
        <f>IF('Indicator Data'!AY12="No Data",1,IF('Indicator Data imputation'!AX12&lt;&gt;"",1,0))</f>
        <v>0</v>
      </c>
      <c r="AX9" s="356">
        <f>IF('Indicator Data'!AZ12="No Data",1,IF('Indicator Data imputation'!AY12&lt;&gt;"",1,0))</f>
        <v>0</v>
      </c>
      <c r="AY9" s="356">
        <f>IF('Indicator Data'!BA12="No Data",1,IF('Indicator Data imputation'!AZ12&lt;&gt;"",1,0))</f>
        <v>0</v>
      </c>
      <c r="AZ9" s="356">
        <f>IF('Indicator Data'!BB12="No Data",1,IF('Indicator Data imputation'!BA12&lt;&gt;"",1,0))</f>
        <v>0</v>
      </c>
      <c r="BA9" s="356">
        <f>IF('Indicator Data'!BC12="No Data",1,IF('Indicator Data imputation'!BB12&lt;&gt;"",1,0))</f>
        <v>0</v>
      </c>
      <c r="BB9" s="356">
        <f>IF('Indicator Data'!BD12="No Data",1,IF('Indicator Data imputation'!BC12&lt;&gt;"",1,0))</f>
        <v>0</v>
      </c>
      <c r="BC9" s="356">
        <f>IF('Indicator Data'!BE12="No Data",1,IF('Indicator Data imputation'!BD12&lt;&gt;"",1,0))</f>
        <v>0</v>
      </c>
      <c r="BD9" s="356">
        <f>IF('Indicator Data'!BF12="No Data",1,IF('Indicator Data imputation'!BE12&lt;&gt;"",1,0))</f>
        <v>0</v>
      </c>
      <c r="BE9" s="356">
        <f>IF('Indicator Data'!BG12="No Data",1,IF('Indicator Data imputation'!BF12&lt;&gt;"",1,0))</f>
        <v>0</v>
      </c>
      <c r="BF9" s="356">
        <f>IF('Indicator Data'!BH12="No Data",1,IF('Indicator Data imputation'!BG12&lt;&gt;"",1,0))</f>
        <v>0</v>
      </c>
      <c r="BG9" s="356">
        <f>IF('Indicator Data'!BI12="No Data",1,IF('Indicator Data imputation'!BH12&lt;&gt;"",1,0))</f>
        <v>0</v>
      </c>
      <c r="BH9" s="356">
        <f>IF('Indicator Data'!BJ12="No Data",1,IF('Indicator Data imputation'!BI12&lt;&gt;"",1,0))</f>
        <v>0</v>
      </c>
      <c r="BI9" s="356">
        <f>IF('Indicator Data'!BK12="No Data",1,IF('Indicator Data imputation'!BJ12&lt;&gt;"",1,0))</f>
        <v>0</v>
      </c>
      <c r="BJ9" s="356">
        <f>IF('Indicator Data'!BL12="No Data",1,IF('Indicator Data imputation'!BK12&lt;&gt;"",1,0))</f>
        <v>0</v>
      </c>
      <c r="BK9" s="334">
        <f t="shared" si="0"/>
        <v>1</v>
      </c>
      <c r="BL9" s="371">
        <f t="shared" si="1"/>
        <v>1.8518518518518517E-2</v>
      </c>
    </row>
    <row r="10" spans="1:64">
      <c r="A10" s="106" t="s">
        <v>90</v>
      </c>
      <c r="B10" s="356">
        <f>IF('Indicator Data'!D13="No Data",1,IF('Indicator Data imputation'!C13&lt;&gt;"",1,0))</f>
        <v>0</v>
      </c>
      <c r="C10" s="356">
        <f>IF('Indicator Data'!E13="No Data",1,IF('Indicator Data imputation'!D13&lt;&gt;"",1,0))</f>
        <v>0</v>
      </c>
      <c r="D10" s="356">
        <f>IF('Indicator Data'!F13="No Data",1,IF('Indicator Data imputation'!E13&lt;&gt;"",1,0))</f>
        <v>0</v>
      </c>
      <c r="E10" s="356">
        <f>IF('Indicator Data'!G13="No Data",1,IF('Indicator Data imputation'!F13&lt;&gt;"",1,0))</f>
        <v>0</v>
      </c>
      <c r="F10" s="356">
        <f>IF('Indicator Data'!H13="No Data",1,IF('Indicator Data imputation'!G13&lt;&gt;"",1,0))</f>
        <v>0</v>
      </c>
      <c r="G10" s="356">
        <f>IF('Indicator Data'!I13="No Data",1,IF('Indicator Data imputation'!H13&lt;&gt;"",1,0))</f>
        <v>0</v>
      </c>
      <c r="H10" s="356">
        <f>IF('Indicator Data'!J13="No Data",1,IF('Indicator Data imputation'!I13&lt;&gt;"",1,0))</f>
        <v>0</v>
      </c>
      <c r="I10" s="356">
        <f>IF('Indicator Data'!K13="No Data",1,IF('Indicator Data imputation'!J13&lt;&gt;"",1,0))</f>
        <v>0</v>
      </c>
      <c r="J10" s="356">
        <f>IF('Indicator Data'!L13="No Data",1,IF('Indicator Data imputation'!K13&lt;&gt;"",1,0))</f>
        <v>0</v>
      </c>
      <c r="K10" s="356">
        <f>IF('Indicator Data'!AH13="No Data",1,IF('Indicator Data imputation'!L13&lt;&gt;"",1,0))</f>
        <v>0</v>
      </c>
      <c r="L10" s="356">
        <f>IF('Indicator Data'!M13="No Data",1,IF('Indicator Data imputation'!M13&lt;&gt;"",1,0))</f>
        <v>0</v>
      </c>
      <c r="M10" s="356">
        <f>IF('Indicator Data'!N13="No Data",1,IF('Indicator Data imputation'!N13&lt;&gt;"",1,0))</f>
        <v>0</v>
      </c>
      <c r="N10" s="356">
        <f>IF('Indicator Data'!O13="No Data",1,IF('Indicator Data imputation'!O13&lt;&gt;"",1,0))</f>
        <v>1</v>
      </c>
      <c r="O10" s="356">
        <f>IF('Indicator Data'!P13="No Data",1,IF('Indicator Data imputation'!P13&lt;&gt;"",1,0))</f>
        <v>0</v>
      </c>
      <c r="P10" s="356">
        <f>IF('Indicator Data'!Q13="No Data",1,IF('Indicator Data imputation'!Q13&lt;&gt;"",1,0))</f>
        <v>0</v>
      </c>
      <c r="Q10" s="356">
        <f>IF('Indicator Data'!R13="No Data",1,IF('Indicator Data imputation'!R13&lt;&gt;"",1,0))</f>
        <v>0</v>
      </c>
      <c r="R10" s="356">
        <f>IF('Indicator Data'!S13="No Data",1,IF('Indicator Data imputation'!S13&lt;&gt;"",1,0))</f>
        <v>0</v>
      </c>
      <c r="S10" s="356">
        <f>IF('Indicator Data'!T13="No Data",1,IF('Indicator Data imputation'!T13&lt;&gt;"",1,0))</f>
        <v>0</v>
      </c>
      <c r="T10" s="356">
        <f>IF('Indicator Data'!U13="No Data",1,IF('Indicator Data imputation'!U13&lt;&gt;"",1,0))</f>
        <v>0</v>
      </c>
      <c r="U10" s="356">
        <f>IF('Indicator Data'!V13="No Data",1,IF('Indicator Data imputation'!V13&lt;&gt;"",1,0))</f>
        <v>0</v>
      </c>
      <c r="V10" s="356">
        <f>IF('Indicator Data'!W13="No Data",1,IF('Indicator Data imputation'!W13&lt;&gt;"",1,0))</f>
        <v>0</v>
      </c>
      <c r="W10" s="356">
        <f>IF('Indicator Data'!X13="No Data",1,IF('Indicator Data imputation'!X13&lt;&gt;"",1,0))</f>
        <v>0</v>
      </c>
      <c r="X10" s="356">
        <f>IF('Indicator Data'!Y13="No Data",1,IF('Indicator Data imputation'!Y13&lt;&gt;"",1,0))</f>
        <v>0</v>
      </c>
      <c r="Y10" s="356">
        <f>IF('Indicator Data'!Z13="No Data",1,IF('Indicator Data imputation'!Z13&lt;&gt;"",1,0))</f>
        <v>0</v>
      </c>
      <c r="Z10" s="356">
        <f>IF('Indicator Data'!AA13="No Data",1,IF('Indicator Data imputation'!AA13&lt;&gt;"",1,0))</f>
        <v>0</v>
      </c>
      <c r="AA10" s="356">
        <f>IF('Indicator Data'!AB13="No Data",1,IF('Indicator Data imputation'!AB13&lt;&gt;"",1,0))</f>
        <v>0</v>
      </c>
      <c r="AB10" s="356">
        <f>IF('Indicator Data'!AC13="No Data",1,IF('Indicator Data imputation'!AC13&lt;&gt;"",1,0))</f>
        <v>0</v>
      </c>
      <c r="AC10" s="356">
        <f>IF('Indicator Data'!AD13="No Data",1,IF('Indicator Data imputation'!AD13&lt;&gt;"",1,0))</f>
        <v>0</v>
      </c>
      <c r="AD10" s="356">
        <f>IF('Indicator Data'!AE13="No Data",1,IF('Indicator Data imputation'!AE13&lt;&gt;"",1,0))</f>
        <v>0</v>
      </c>
      <c r="AE10" s="356">
        <f>IF('Indicator Data'!AF13="No Data",1,IF('Indicator Data imputation'!AF13&lt;&gt;"",1,0))</f>
        <v>1</v>
      </c>
      <c r="AF10" s="356">
        <f>IF('Indicator Data'!AG13="No Data",1,IF('Indicator Data imputation'!AG13&lt;&gt;"",1,0))</f>
        <v>0</v>
      </c>
      <c r="AG10" s="356">
        <f>IF('Indicator Data'!AI13="No Data",1,IF('Indicator Data imputation'!AH13&lt;&gt;"",1,0))</f>
        <v>0</v>
      </c>
      <c r="AH10" s="356">
        <f>IF('Indicator Data'!AJ13="No Data",1,IF('Indicator Data imputation'!AI13&lt;&gt;"",1,0))</f>
        <v>0</v>
      </c>
      <c r="AI10" s="356">
        <f>IF('Indicator Data'!AK13="No Data",1,IF('Indicator Data imputation'!AJ13&lt;&gt;"",1,0))</f>
        <v>0</v>
      </c>
      <c r="AJ10" s="356">
        <f>IF('Indicator Data'!AL13="No Data",1,IF('Indicator Data imputation'!AK13&lt;&gt;"",1,0))</f>
        <v>0</v>
      </c>
      <c r="AK10" s="356">
        <f>IF('Indicator Data'!AM13="No Data",1,IF('Indicator Data imputation'!AL13&lt;&gt;"",1,0))</f>
        <v>0</v>
      </c>
      <c r="AL10" s="356">
        <f>IF('Indicator Data'!AN13="No Data",1,IF('Indicator Data imputation'!AM13&lt;&gt;"",1,0))</f>
        <v>0</v>
      </c>
      <c r="AM10" s="356">
        <f>IF('Indicator Data'!AO13="No Data",1,IF('Indicator Data imputation'!AN13&lt;&gt;"",1,0))</f>
        <v>0</v>
      </c>
      <c r="AN10" s="356">
        <f>IF('Indicator Data'!AP13="No Data",1,IF('Indicator Data imputation'!AO13&lt;&gt;"",1,0))</f>
        <v>0</v>
      </c>
      <c r="AO10" s="356">
        <f>IF('Indicator Data'!AQ13="No Data",1,IF('Indicator Data imputation'!AS13&lt;&gt;"",1,0))</f>
        <v>0</v>
      </c>
      <c r="AP10" s="356">
        <f>IF('Indicator Data'!AR13="No Data",1,IF('Indicator Data imputation'!AT13&lt;&gt;"",1,0))</f>
        <v>0</v>
      </c>
      <c r="AQ10" s="356">
        <f>IF('Indicator Data'!AS13="No Data",1,IF('Indicator Data imputation'!AU13&lt;&gt;"",1,0))</f>
        <v>0</v>
      </c>
      <c r="AR10" s="356">
        <f>IF('Indicator Data'!AT13="No Data",1,IF('Indicator Data imputation'!AS13&lt;&gt;"",1,0))</f>
        <v>0</v>
      </c>
      <c r="AS10" s="356">
        <f>IF('Indicator Data'!AU13="No Data",1,IF('Indicator Data imputation'!AT13&lt;&gt;"",1,0))</f>
        <v>0</v>
      </c>
      <c r="AT10" s="356">
        <f>IF('Indicator Data'!AV13="No Data",1,IF('Indicator Data imputation'!AU13&lt;&gt;"",1,0))</f>
        <v>0</v>
      </c>
      <c r="AU10" s="356">
        <f>IF('Indicator Data'!AW13="No Data",1,IF('Indicator Data imputation'!AV13&lt;&gt;"",1,0))</f>
        <v>0</v>
      </c>
      <c r="AV10" s="356">
        <f>IF('Indicator Data'!AX13="No Data",1,IF('Indicator Data imputation'!AW13&lt;&gt;"",1,0))</f>
        <v>0</v>
      </c>
      <c r="AW10" s="356">
        <f>IF('Indicator Data'!AY13="No Data",1,IF('Indicator Data imputation'!AX13&lt;&gt;"",1,0))</f>
        <v>0</v>
      </c>
      <c r="AX10" s="356">
        <f>IF('Indicator Data'!AZ13="No Data",1,IF('Indicator Data imputation'!AY13&lt;&gt;"",1,0))</f>
        <v>0</v>
      </c>
      <c r="AY10" s="356">
        <f>IF('Indicator Data'!BA13="No Data",1,IF('Indicator Data imputation'!AZ13&lt;&gt;"",1,0))</f>
        <v>0</v>
      </c>
      <c r="AZ10" s="356">
        <f>IF('Indicator Data'!BB13="No Data",1,IF('Indicator Data imputation'!BA13&lt;&gt;"",1,0))</f>
        <v>0</v>
      </c>
      <c r="BA10" s="356">
        <f>IF('Indicator Data'!BC13="No Data",1,IF('Indicator Data imputation'!BB13&lt;&gt;"",1,0))</f>
        <v>0</v>
      </c>
      <c r="BB10" s="356">
        <f>IF('Indicator Data'!BD13="No Data",1,IF('Indicator Data imputation'!BC13&lt;&gt;"",1,0))</f>
        <v>0</v>
      </c>
      <c r="BC10" s="356">
        <f>IF('Indicator Data'!BE13="No Data",1,IF('Indicator Data imputation'!BD13&lt;&gt;"",1,0))</f>
        <v>0</v>
      </c>
      <c r="BD10" s="356">
        <f>IF('Indicator Data'!BF13="No Data",1,IF('Indicator Data imputation'!BE13&lt;&gt;"",1,0))</f>
        <v>0</v>
      </c>
      <c r="BE10" s="356">
        <f>IF('Indicator Data'!BG13="No Data",1,IF('Indicator Data imputation'!BF13&lt;&gt;"",1,0))</f>
        <v>0</v>
      </c>
      <c r="BF10" s="356">
        <f>IF('Indicator Data'!BH13="No Data",1,IF('Indicator Data imputation'!BG13&lt;&gt;"",1,0))</f>
        <v>0</v>
      </c>
      <c r="BG10" s="356">
        <f>IF('Indicator Data'!BI13="No Data",1,IF('Indicator Data imputation'!BH13&lt;&gt;"",1,0))</f>
        <v>0</v>
      </c>
      <c r="BH10" s="356">
        <f>IF('Indicator Data'!BJ13="No Data",1,IF('Indicator Data imputation'!BI13&lt;&gt;"",1,0))</f>
        <v>0</v>
      </c>
      <c r="BI10" s="356">
        <f>IF('Indicator Data'!BK13="No Data",1,IF('Indicator Data imputation'!BJ13&lt;&gt;"",1,0))</f>
        <v>0</v>
      </c>
      <c r="BJ10" s="356">
        <f>IF('Indicator Data'!BL13="No Data",1,IF('Indicator Data imputation'!BK13&lt;&gt;"",1,0))</f>
        <v>0</v>
      </c>
      <c r="BK10" s="334">
        <f t="shared" si="0"/>
        <v>2</v>
      </c>
      <c r="BL10" s="371">
        <f t="shared" si="1"/>
        <v>3.7037037037037035E-2</v>
      </c>
    </row>
    <row r="11" spans="1:64">
      <c r="A11" s="106" t="s">
        <v>88</v>
      </c>
      <c r="B11" s="356">
        <f>IF('Indicator Data'!D14="No Data",1,IF('Indicator Data imputation'!C14&lt;&gt;"",1,0))</f>
        <v>0</v>
      </c>
      <c r="C11" s="356">
        <f>IF('Indicator Data'!E14="No Data",1,IF('Indicator Data imputation'!D14&lt;&gt;"",1,0))</f>
        <v>0</v>
      </c>
      <c r="D11" s="356">
        <f>IF('Indicator Data'!F14="No Data",1,IF('Indicator Data imputation'!E14&lt;&gt;"",1,0))</f>
        <v>0</v>
      </c>
      <c r="E11" s="356">
        <f>IF('Indicator Data'!G14="No Data",1,IF('Indicator Data imputation'!F14&lt;&gt;"",1,0))</f>
        <v>0</v>
      </c>
      <c r="F11" s="356">
        <f>IF('Indicator Data'!H14="No Data",1,IF('Indicator Data imputation'!G14&lt;&gt;"",1,0))</f>
        <v>0</v>
      </c>
      <c r="G11" s="356">
        <f>IF('Indicator Data'!I14="No Data",1,IF('Indicator Data imputation'!H14&lt;&gt;"",1,0))</f>
        <v>0</v>
      </c>
      <c r="H11" s="356">
        <f>IF('Indicator Data'!J14="No Data",1,IF('Indicator Data imputation'!I14&lt;&gt;"",1,0))</f>
        <v>0</v>
      </c>
      <c r="I11" s="356">
        <f>IF('Indicator Data'!K14="No Data",1,IF('Indicator Data imputation'!J14&lt;&gt;"",1,0))</f>
        <v>0</v>
      </c>
      <c r="J11" s="356">
        <f>IF('Indicator Data'!L14="No Data",1,IF('Indicator Data imputation'!K14&lt;&gt;"",1,0))</f>
        <v>0</v>
      </c>
      <c r="K11" s="356">
        <f>IF('Indicator Data'!AH14="No Data",1,IF('Indicator Data imputation'!L14&lt;&gt;"",1,0))</f>
        <v>0</v>
      </c>
      <c r="L11" s="356">
        <f>IF('Indicator Data'!M14="No Data",1,IF('Indicator Data imputation'!M14&lt;&gt;"",1,0))</f>
        <v>0</v>
      </c>
      <c r="M11" s="356">
        <f>IF('Indicator Data'!N14="No Data",1,IF('Indicator Data imputation'!N14&lt;&gt;"",1,0))</f>
        <v>0</v>
      </c>
      <c r="N11" s="356">
        <f>IF('Indicator Data'!O14="No Data",1,IF('Indicator Data imputation'!O14&lt;&gt;"",1,0))</f>
        <v>1</v>
      </c>
      <c r="O11" s="356">
        <f>IF('Indicator Data'!P14="No Data",1,IF('Indicator Data imputation'!P14&lt;&gt;"",1,0))</f>
        <v>0</v>
      </c>
      <c r="P11" s="356">
        <f>IF('Indicator Data'!Q14="No Data",1,IF('Indicator Data imputation'!Q14&lt;&gt;"",1,0))</f>
        <v>0</v>
      </c>
      <c r="Q11" s="356">
        <f>IF('Indicator Data'!R14="No Data",1,IF('Indicator Data imputation'!R14&lt;&gt;"",1,0))</f>
        <v>0</v>
      </c>
      <c r="R11" s="356">
        <f>IF('Indicator Data'!S14="No Data",1,IF('Indicator Data imputation'!S14&lt;&gt;"",1,0))</f>
        <v>0</v>
      </c>
      <c r="S11" s="356">
        <f>IF('Indicator Data'!T14="No Data",1,IF('Indicator Data imputation'!T14&lt;&gt;"",1,0))</f>
        <v>0</v>
      </c>
      <c r="T11" s="356">
        <f>IF('Indicator Data'!U14="No Data",1,IF('Indicator Data imputation'!U14&lt;&gt;"",1,0))</f>
        <v>0</v>
      </c>
      <c r="U11" s="356">
        <f>IF('Indicator Data'!V14="No Data",1,IF('Indicator Data imputation'!V14&lt;&gt;"",1,0))</f>
        <v>0</v>
      </c>
      <c r="V11" s="356">
        <f>IF('Indicator Data'!W14="No Data",1,IF('Indicator Data imputation'!W14&lt;&gt;"",1,0))</f>
        <v>0</v>
      </c>
      <c r="W11" s="356">
        <f>IF('Indicator Data'!X14="No Data",1,IF('Indicator Data imputation'!X14&lt;&gt;"",1,0))</f>
        <v>0</v>
      </c>
      <c r="X11" s="356">
        <f>IF('Indicator Data'!Y14="No Data",1,IF('Indicator Data imputation'!Y14&lt;&gt;"",1,0))</f>
        <v>0</v>
      </c>
      <c r="Y11" s="356">
        <f>IF('Indicator Data'!Z14="No Data",1,IF('Indicator Data imputation'!Z14&lt;&gt;"",1,0))</f>
        <v>0</v>
      </c>
      <c r="Z11" s="356">
        <f>IF('Indicator Data'!AA14="No Data",1,IF('Indicator Data imputation'!AA14&lt;&gt;"",1,0))</f>
        <v>0</v>
      </c>
      <c r="AA11" s="356">
        <f>IF('Indicator Data'!AB14="No Data",1,IF('Indicator Data imputation'!AB14&lt;&gt;"",1,0))</f>
        <v>0</v>
      </c>
      <c r="AB11" s="356">
        <f>IF('Indicator Data'!AC14="No Data",1,IF('Indicator Data imputation'!AC14&lt;&gt;"",1,0))</f>
        <v>0</v>
      </c>
      <c r="AC11" s="356">
        <f>IF('Indicator Data'!AD14="No Data",1,IF('Indicator Data imputation'!AD14&lt;&gt;"",1,0))</f>
        <v>0</v>
      </c>
      <c r="AD11" s="356">
        <f>IF('Indicator Data'!AE14="No Data",1,IF('Indicator Data imputation'!AE14&lt;&gt;"",1,0))</f>
        <v>0</v>
      </c>
      <c r="AE11" s="356">
        <f>IF('Indicator Data'!AF14="No Data",1,IF('Indicator Data imputation'!AF14&lt;&gt;"",1,0))</f>
        <v>1</v>
      </c>
      <c r="AF11" s="356">
        <f>IF('Indicator Data'!AG14="No Data",1,IF('Indicator Data imputation'!AG14&lt;&gt;"",1,0))</f>
        <v>0</v>
      </c>
      <c r="AG11" s="356">
        <f>IF('Indicator Data'!AI14="No Data",1,IF('Indicator Data imputation'!AH14&lt;&gt;"",1,0))</f>
        <v>0</v>
      </c>
      <c r="AH11" s="356">
        <f>IF('Indicator Data'!AJ14="No Data",1,IF('Indicator Data imputation'!AI14&lt;&gt;"",1,0))</f>
        <v>0</v>
      </c>
      <c r="AI11" s="356">
        <f>IF('Indicator Data'!AK14="No Data",1,IF('Indicator Data imputation'!AJ14&lt;&gt;"",1,0))</f>
        <v>0</v>
      </c>
      <c r="AJ11" s="356">
        <f>IF('Indicator Data'!AL14="No Data",1,IF('Indicator Data imputation'!AK14&lt;&gt;"",1,0))</f>
        <v>0</v>
      </c>
      <c r="AK11" s="356">
        <f>IF('Indicator Data'!AM14="No Data",1,IF('Indicator Data imputation'!AL14&lt;&gt;"",1,0))</f>
        <v>0</v>
      </c>
      <c r="AL11" s="356">
        <f>IF('Indicator Data'!AN14="No Data",1,IF('Indicator Data imputation'!AM14&lt;&gt;"",1,0))</f>
        <v>0</v>
      </c>
      <c r="AM11" s="356">
        <f>IF('Indicator Data'!AO14="No Data",1,IF('Indicator Data imputation'!AN14&lt;&gt;"",1,0))</f>
        <v>0</v>
      </c>
      <c r="AN11" s="356">
        <f>IF('Indicator Data'!AP14="No Data",1,IF('Indicator Data imputation'!AO14&lt;&gt;"",1,0))</f>
        <v>0</v>
      </c>
      <c r="AO11" s="356">
        <f>IF('Indicator Data'!AQ14="No Data",1,IF('Indicator Data imputation'!AS14&lt;&gt;"",1,0))</f>
        <v>0</v>
      </c>
      <c r="AP11" s="356">
        <f>IF('Indicator Data'!AR14="No Data",1,IF('Indicator Data imputation'!AT14&lt;&gt;"",1,0))</f>
        <v>0</v>
      </c>
      <c r="AQ11" s="356">
        <f>IF('Indicator Data'!AS14="No Data",1,IF('Indicator Data imputation'!AU14&lt;&gt;"",1,0))</f>
        <v>0</v>
      </c>
      <c r="AR11" s="356">
        <f>IF('Indicator Data'!AT14="No Data",1,IF('Indicator Data imputation'!AS14&lt;&gt;"",1,0))</f>
        <v>0</v>
      </c>
      <c r="AS11" s="356">
        <f>IF('Indicator Data'!AU14="No Data",1,IF('Indicator Data imputation'!AT14&lt;&gt;"",1,0))</f>
        <v>0</v>
      </c>
      <c r="AT11" s="356">
        <f>IF('Indicator Data'!AV14="No Data",1,IF('Indicator Data imputation'!AU14&lt;&gt;"",1,0))</f>
        <v>0</v>
      </c>
      <c r="AU11" s="356">
        <f>IF('Indicator Data'!AW14="No Data",1,IF('Indicator Data imputation'!AV14&lt;&gt;"",1,0))</f>
        <v>0</v>
      </c>
      <c r="AV11" s="356">
        <f>IF('Indicator Data'!AX14="No Data",1,IF('Indicator Data imputation'!AW14&lt;&gt;"",1,0))</f>
        <v>0</v>
      </c>
      <c r="AW11" s="356">
        <f>IF('Indicator Data'!AY14="No Data",1,IF('Indicator Data imputation'!AX14&lt;&gt;"",1,0))</f>
        <v>0</v>
      </c>
      <c r="AX11" s="356">
        <f>IF('Indicator Data'!AZ14="No Data",1,IF('Indicator Data imputation'!AY14&lt;&gt;"",1,0))</f>
        <v>0</v>
      </c>
      <c r="AY11" s="356">
        <f>IF('Indicator Data'!BA14="No Data",1,IF('Indicator Data imputation'!AZ14&lt;&gt;"",1,0))</f>
        <v>0</v>
      </c>
      <c r="AZ11" s="356">
        <f>IF('Indicator Data'!BB14="No Data",1,IF('Indicator Data imputation'!BA14&lt;&gt;"",1,0))</f>
        <v>0</v>
      </c>
      <c r="BA11" s="356">
        <f>IF('Indicator Data'!BC14="No Data",1,IF('Indicator Data imputation'!BB14&lt;&gt;"",1,0))</f>
        <v>0</v>
      </c>
      <c r="BB11" s="356">
        <f>IF('Indicator Data'!BD14="No Data",1,IF('Indicator Data imputation'!BC14&lt;&gt;"",1,0))</f>
        <v>0</v>
      </c>
      <c r="BC11" s="356">
        <f>IF('Indicator Data'!BE14="No Data",1,IF('Indicator Data imputation'!BD14&lt;&gt;"",1,0))</f>
        <v>0</v>
      </c>
      <c r="BD11" s="356">
        <f>IF('Indicator Data'!BF14="No Data",1,IF('Indicator Data imputation'!BE14&lt;&gt;"",1,0))</f>
        <v>0</v>
      </c>
      <c r="BE11" s="356">
        <f>IF('Indicator Data'!BG14="No Data",1,IF('Indicator Data imputation'!BF14&lt;&gt;"",1,0))</f>
        <v>0</v>
      </c>
      <c r="BF11" s="356">
        <f>IF('Indicator Data'!BH14="No Data",1,IF('Indicator Data imputation'!BG14&lt;&gt;"",1,0))</f>
        <v>0</v>
      </c>
      <c r="BG11" s="356">
        <f>IF('Indicator Data'!BI14="No Data",1,IF('Indicator Data imputation'!BH14&lt;&gt;"",1,0))</f>
        <v>0</v>
      </c>
      <c r="BH11" s="356">
        <f>IF('Indicator Data'!BJ14="No Data",1,IF('Indicator Data imputation'!BI14&lt;&gt;"",1,0))</f>
        <v>0</v>
      </c>
      <c r="BI11" s="356">
        <f>IF('Indicator Data'!BK14="No Data",1,IF('Indicator Data imputation'!BJ14&lt;&gt;"",1,0))</f>
        <v>0</v>
      </c>
      <c r="BJ11" s="356">
        <f>IF('Indicator Data'!BL14="No Data",1,IF('Indicator Data imputation'!BK14&lt;&gt;"",1,0))</f>
        <v>0</v>
      </c>
      <c r="BK11" s="334">
        <f t="shared" si="0"/>
        <v>2</v>
      </c>
      <c r="BL11" s="371">
        <f t="shared" si="1"/>
        <v>3.7037037037037035E-2</v>
      </c>
    </row>
    <row r="12" spans="1:64">
      <c r="A12" s="106" t="s">
        <v>100</v>
      </c>
      <c r="B12" s="356">
        <f>IF('Indicator Data'!D15="No Data",1,IF('Indicator Data imputation'!C15&lt;&gt;"",1,0))</f>
        <v>0</v>
      </c>
      <c r="C12" s="356">
        <f>IF('Indicator Data'!E15="No Data",1,IF('Indicator Data imputation'!D15&lt;&gt;"",1,0))</f>
        <v>0</v>
      </c>
      <c r="D12" s="356">
        <f>IF('Indicator Data'!F15="No Data",1,IF('Indicator Data imputation'!E15&lt;&gt;"",1,0))</f>
        <v>0</v>
      </c>
      <c r="E12" s="356">
        <f>IF('Indicator Data'!G15="No Data",1,IF('Indicator Data imputation'!F15&lt;&gt;"",1,0))</f>
        <v>0</v>
      </c>
      <c r="F12" s="356">
        <f>IF('Indicator Data'!H15="No Data",1,IF('Indicator Data imputation'!G15&lt;&gt;"",1,0))</f>
        <v>0</v>
      </c>
      <c r="G12" s="356">
        <f>IF('Indicator Data'!I15="No Data",1,IF('Indicator Data imputation'!H15&lt;&gt;"",1,0))</f>
        <v>0</v>
      </c>
      <c r="H12" s="356">
        <f>IF('Indicator Data'!J15="No Data",1,IF('Indicator Data imputation'!I15&lt;&gt;"",1,0))</f>
        <v>0</v>
      </c>
      <c r="I12" s="356">
        <f>IF('Indicator Data'!K15="No Data",1,IF('Indicator Data imputation'!J15&lt;&gt;"",1,0))</f>
        <v>0</v>
      </c>
      <c r="J12" s="356">
        <f>IF('Indicator Data'!L15="No Data",1,IF('Indicator Data imputation'!K15&lt;&gt;"",1,0))</f>
        <v>0</v>
      </c>
      <c r="K12" s="356">
        <f>IF('Indicator Data'!AH15="No Data",1,IF('Indicator Data imputation'!L15&lt;&gt;"",1,0))</f>
        <v>0</v>
      </c>
      <c r="L12" s="356">
        <f>IF('Indicator Data'!M15="No Data",1,IF('Indicator Data imputation'!M15&lt;&gt;"",1,0))</f>
        <v>0</v>
      </c>
      <c r="M12" s="356">
        <f>IF('Indicator Data'!N15="No Data",1,IF('Indicator Data imputation'!N15&lt;&gt;"",1,0))</f>
        <v>0</v>
      </c>
      <c r="N12" s="356">
        <f>IF('Indicator Data'!O15="No Data",1,IF('Indicator Data imputation'!O15&lt;&gt;"",1,0))</f>
        <v>1</v>
      </c>
      <c r="O12" s="356">
        <f>IF('Indicator Data'!P15="No Data",1,IF('Indicator Data imputation'!P15&lt;&gt;"",1,0))</f>
        <v>0</v>
      </c>
      <c r="P12" s="356">
        <f>IF('Indicator Data'!Q15="No Data",1,IF('Indicator Data imputation'!Q15&lt;&gt;"",1,0))</f>
        <v>0</v>
      </c>
      <c r="Q12" s="356">
        <f>IF('Indicator Data'!R15="No Data",1,IF('Indicator Data imputation'!R15&lt;&gt;"",1,0))</f>
        <v>0</v>
      </c>
      <c r="R12" s="356">
        <f>IF('Indicator Data'!S15="No Data",1,IF('Indicator Data imputation'!S15&lt;&gt;"",1,0))</f>
        <v>0</v>
      </c>
      <c r="S12" s="356">
        <f>IF('Indicator Data'!T15="No Data",1,IF('Indicator Data imputation'!T15&lt;&gt;"",1,0))</f>
        <v>0</v>
      </c>
      <c r="T12" s="356">
        <f>IF('Indicator Data'!U15="No Data",1,IF('Indicator Data imputation'!U15&lt;&gt;"",1,0))</f>
        <v>0</v>
      </c>
      <c r="U12" s="356">
        <f>IF('Indicator Data'!V15="No Data",1,IF('Indicator Data imputation'!V15&lt;&gt;"",1,0))</f>
        <v>0</v>
      </c>
      <c r="V12" s="356">
        <f>IF('Indicator Data'!W15="No Data",1,IF('Indicator Data imputation'!W15&lt;&gt;"",1,0))</f>
        <v>0</v>
      </c>
      <c r="W12" s="356">
        <f>IF('Indicator Data'!X15="No Data",1,IF('Indicator Data imputation'!X15&lt;&gt;"",1,0))</f>
        <v>0</v>
      </c>
      <c r="X12" s="356">
        <f>IF('Indicator Data'!Y15="No Data",1,IF('Indicator Data imputation'!Y15&lt;&gt;"",1,0))</f>
        <v>0</v>
      </c>
      <c r="Y12" s="356">
        <f>IF('Indicator Data'!Z15="No Data",1,IF('Indicator Data imputation'!Z15&lt;&gt;"",1,0))</f>
        <v>0</v>
      </c>
      <c r="Z12" s="356">
        <f>IF('Indicator Data'!AA15="No Data",1,IF('Indicator Data imputation'!AA15&lt;&gt;"",1,0))</f>
        <v>0</v>
      </c>
      <c r="AA12" s="356">
        <f>IF('Indicator Data'!AB15="No Data",1,IF('Indicator Data imputation'!AB15&lt;&gt;"",1,0))</f>
        <v>0</v>
      </c>
      <c r="AB12" s="356">
        <f>IF('Indicator Data'!AC15="No Data",1,IF('Indicator Data imputation'!AC15&lt;&gt;"",1,0))</f>
        <v>0</v>
      </c>
      <c r="AC12" s="356">
        <f>IF('Indicator Data'!AD15="No Data",1,IF('Indicator Data imputation'!AD15&lt;&gt;"",1,0))</f>
        <v>0</v>
      </c>
      <c r="AD12" s="356">
        <f>IF('Indicator Data'!AE15="No Data",1,IF('Indicator Data imputation'!AE15&lt;&gt;"",1,0))</f>
        <v>0</v>
      </c>
      <c r="AE12" s="356">
        <f>IF('Indicator Data'!AF15="No Data",1,IF('Indicator Data imputation'!AF15&lt;&gt;"",1,0))</f>
        <v>1</v>
      </c>
      <c r="AF12" s="356">
        <f>IF('Indicator Data'!AG15="No Data",1,IF('Indicator Data imputation'!AG15&lt;&gt;"",1,0))</f>
        <v>0</v>
      </c>
      <c r="AG12" s="356">
        <f>IF('Indicator Data'!AI15="No Data",1,IF('Indicator Data imputation'!AH15&lt;&gt;"",1,0))</f>
        <v>0</v>
      </c>
      <c r="AH12" s="356">
        <f>IF('Indicator Data'!AJ15="No Data",1,IF('Indicator Data imputation'!AI15&lt;&gt;"",1,0))</f>
        <v>0</v>
      </c>
      <c r="AI12" s="356">
        <f>IF('Indicator Data'!AK15="No Data",1,IF('Indicator Data imputation'!AJ15&lt;&gt;"",1,0))</f>
        <v>0</v>
      </c>
      <c r="AJ12" s="356">
        <f>IF('Indicator Data'!AL15="No Data",1,IF('Indicator Data imputation'!AK15&lt;&gt;"",1,0))</f>
        <v>0</v>
      </c>
      <c r="AK12" s="356">
        <f>IF('Indicator Data'!AM15="No Data",1,IF('Indicator Data imputation'!AL15&lt;&gt;"",1,0))</f>
        <v>0</v>
      </c>
      <c r="AL12" s="356">
        <f>IF('Indicator Data'!AN15="No Data",1,IF('Indicator Data imputation'!AM15&lt;&gt;"",1,0))</f>
        <v>0</v>
      </c>
      <c r="AM12" s="356">
        <f>IF('Indicator Data'!AO15="No Data",1,IF('Indicator Data imputation'!AN15&lt;&gt;"",1,0))</f>
        <v>0</v>
      </c>
      <c r="AN12" s="356">
        <f>IF('Indicator Data'!AP15="No Data",1,IF('Indicator Data imputation'!AO15&lt;&gt;"",1,0))</f>
        <v>0</v>
      </c>
      <c r="AO12" s="356">
        <f>IF('Indicator Data'!AQ15="No Data",1,IF('Indicator Data imputation'!AS15&lt;&gt;"",1,0))</f>
        <v>0</v>
      </c>
      <c r="AP12" s="356">
        <f>IF('Indicator Data'!AR15="No Data",1,IF('Indicator Data imputation'!AT15&lt;&gt;"",1,0))</f>
        <v>0</v>
      </c>
      <c r="AQ12" s="356">
        <f>IF('Indicator Data'!AS15="No Data",1,IF('Indicator Data imputation'!AU15&lt;&gt;"",1,0))</f>
        <v>0</v>
      </c>
      <c r="AR12" s="356">
        <f>IF('Indicator Data'!AT15="No Data",1,IF('Indicator Data imputation'!AS15&lt;&gt;"",1,0))</f>
        <v>0</v>
      </c>
      <c r="AS12" s="356">
        <f>IF('Indicator Data'!AU15="No Data",1,IF('Indicator Data imputation'!AT15&lt;&gt;"",1,0))</f>
        <v>0</v>
      </c>
      <c r="AT12" s="356">
        <f>IF('Indicator Data'!AV15="No Data",1,IF('Indicator Data imputation'!AU15&lt;&gt;"",1,0))</f>
        <v>0</v>
      </c>
      <c r="AU12" s="356">
        <f>IF('Indicator Data'!AW15="No Data",1,IF('Indicator Data imputation'!AV15&lt;&gt;"",1,0))</f>
        <v>0</v>
      </c>
      <c r="AV12" s="356">
        <f>IF('Indicator Data'!AX15="No Data",1,IF('Indicator Data imputation'!AW15&lt;&gt;"",1,0))</f>
        <v>0</v>
      </c>
      <c r="AW12" s="356">
        <f>IF('Indicator Data'!AY15="No Data",1,IF('Indicator Data imputation'!AX15&lt;&gt;"",1,0))</f>
        <v>0</v>
      </c>
      <c r="AX12" s="356">
        <f>IF('Indicator Data'!AZ15="No Data",1,IF('Indicator Data imputation'!AY15&lt;&gt;"",1,0))</f>
        <v>0</v>
      </c>
      <c r="AY12" s="356">
        <f>IF('Indicator Data'!BA15="No Data",1,IF('Indicator Data imputation'!AZ15&lt;&gt;"",1,0))</f>
        <v>0</v>
      </c>
      <c r="AZ12" s="356">
        <f>IF('Indicator Data'!BB15="No Data",1,IF('Indicator Data imputation'!BA15&lt;&gt;"",1,0))</f>
        <v>0</v>
      </c>
      <c r="BA12" s="356">
        <f>IF('Indicator Data'!BC15="No Data",1,IF('Indicator Data imputation'!BB15&lt;&gt;"",1,0))</f>
        <v>0</v>
      </c>
      <c r="BB12" s="356">
        <f>IF('Indicator Data'!BD15="No Data",1,IF('Indicator Data imputation'!BC15&lt;&gt;"",1,0))</f>
        <v>0</v>
      </c>
      <c r="BC12" s="356">
        <f>IF('Indicator Data'!BE15="No Data",1,IF('Indicator Data imputation'!BD15&lt;&gt;"",1,0))</f>
        <v>0</v>
      </c>
      <c r="BD12" s="356">
        <f>IF('Indicator Data'!BF15="No Data",1,IF('Indicator Data imputation'!BE15&lt;&gt;"",1,0))</f>
        <v>0</v>
      </c>
      <c r="BE12" s="356">
        <f>IF('Indicator Data'!BG15="No Data",1,IF('Indicator Data imputation'!BF15&lt;&gt;"",1,0))</f>
        <v>0</v>
      </c>
      <c r="BF12" s="356">
        <f>IF('Indicator Data'!BH15="No Data",1,IF('Indicator Data imputation'!BG15&lt;&gt;"",1,0))</f>
        <v>0</v>
      </c>
      <c r="BG12" s="356">
        <f>IF('Indicator Data'!BI15="No Data",1,IF('Indicator Data imputation'!BH15&lt;&gt;"",1,0))</f>
        <v>0</v>
      </c>
      <c r="BH12" s="356">
        <f>IF('Indicator Data'!BJ15="No Data",1,IF('Indicator Data imputation'!BI15&lt;&gt;"",1,0))</f>
        <v>0</v>
      </c>
      <c r="BI12" s="356">
        <f>IF('Indicator Data'!BK15="No Data",1,IF('Indicator Data imputation'!BJ15&lt;&gt;"",1,0))</f>
        <v>0</v>
      </c>
      <c r="BJ12" s="356">
        <f>IF('Indicator Data'!BL15="No Data",1,IF('Indicator Data imputation'!BK15&lt;&gt;"",1,0))</f>
        <v>0</v>
      </c>
      <c r="BK12" s="334">
        <f t="shared" si="0"/>
        <v>2</v>
      </c>
      <c r="BL12" s="371">
        <f t="shared" si="1"/>
        <v>3.7037037037037035E-2</v>
      </c>
    </row>
    <row r="13" spans="1:64">
      <c r="A13" s="106" t="s">
        <v>102</v>
      </c>
      <c r="B13" s="356">
        <f>IF('Indicator Data'!D16="No Data",1,IF('Indicator Data imputation'!C16&lt;&gt;"",1,0))</f>
        <v>0</v>
      </c>
      <c r="C13" s="356">
        <f>IF('Indicator Data'!E16="No Data",1,IF('Indicator Data imputation'!D16&lt;&gt;"",1,0))</f>
        <v>0</v>
      </c>
      <c r="D13" s="356">
        <f>IF('Indicator Data'!F16="No Data",1,IF('Indicator Data imputation'!E16&lt;&gt;"",1,0))</f>
        <v>0</v>
      </c>
      <c r="E13" s="356">
        <f>IF('Indicator Data'!G16="No Data",1,IF('Indicator Data imputation'!F16&lt;&gt;"",1,0))</f>
        <v>0</v>
      </c>
      <c r="F13" s="356">
        <f>IF('Indicator Data'!H16="No Data",1,IF('Indicator Data imputation'!G16&lt;&gt;"",1,0))</f>
        <v>0</v>
      </c>
      <c r="G13" s="356">
        <f>IF('Indicator Data'!I16="No Data",1,IF('Indicator Data imputation'!H16&lt;&gt;"",1,0))</f>
        <v>0</v>
      </c>
      <c r="H13" s="356">
        <f>IF('Indicator Data'!J16="No Data",1,IF('Indicator Data imputation'!I16&lt;&gt;"",1,0))</f>
        <v>0</v>
      </c>
      <c r="I13" s="356">
        <f>IF('Indicator Data'!K16="No Data",1,IF('Indicator Data imputation'!J16&lt;&gt;"",1,0))</f>
        <v>0</v>
      </c>
      <c r="J13" s="356">
        <f>IF('Indicator Data'!L16="No Data",1,IF('Indicator Data imputation'!K16&lt;&gt;"",1,0))</f>
        <v>0</v>
      </c>
      <c r="K13" s="356">
        <f>IF('Indicator Data'!AH16="No Data",1,IF('Indicator Data imputation'!L16&lt;&gt;"",1,0))</f>
        <v>0</v>
      </c>
      <c r="L13" s="356">
        <f>IF('Indicator Data'!M16="No Data",1,IF('Indicator Data imputation'!M16&lt;&gt;"",1,0))</f>
        <v>0</v>
      </c>
      <c r="M13" s="356">
        <f>IF('Indicator Data'!N16="No Data",1,IF('Indicator Data imputation'!N16&lt;&gt;"",1,0))</f>
        <v>0</v>
      </c>
      <c r="N13" s="356">
        <f>IF('Indicator Data'!O16="No Data",1,IF('Indicator Data imputation'!O16&lt;&gt;"",1,0))</f>
        <v>1</v>
      </c>
      <c r="O13" s="356">
        <f>IF('Indicator Data'!P16="No Data",1,IF('Indicator Data imputation'!P16&lt;&gt;"",1,0))</f>
        <v>0</v>
      </c>
      <c r="P13" s="356">
        <f>IF('Indicator Data'!Q16="No Data",1,IF('Indicator Data imputation'!Q16&lt;&gt;"",1,0))</f>
        <v>0</v>
      </c>
      <c r="Q13" s="356">
        <f>IF('Indicator Data'!R16="No Data",1,IF('Indicator Data imputation'!R16&lt;&gt;"",1,0))</f>
        <v>0</v>
      </c>
      <c r="R13" s="356">
        <f>IF('Indicator Data'!S16="No Data",1,IF('Indicator Data imputation'!S16&lt;&gt;"",1,0))</f>
        <v>0</v>
      </c>
      <c r="S13" s="356">
        <f>IF('Indicator Data'!T16="No Data",1,IF('Indicator Data imputation'!T16&lt;&gt;"",1,0))</f>
        <v>0</v>
      </c>
      <c r="T13" s="356">
        <f>IF('Indicator Data'!U16="No Data",1,IF('Indicator Data imputation'!U16&lt;&gt;"",1,0))</f>
        <v>0</v>
      </c>
      <c r="U13" s="356">
        <f>IF('Indicator Data'!V16="No Data",1,IF('Indicator Data imputation'!V16&lt;&gt;"",1,0))</f>
        <v>0</v>
      </c>
      <c r="V13" s="356">
        <f>IF('Indicator Data'!W16="No Data",1,IF('Indicator Data imputation'!W16&lt;&gt;"",1,0))</f>
        <v>0</v>
      </c>
      <c r="W13" s="356">
        <f>IF('Indicator Data'!X16="No Data",1,IF('Indicator Data imputation'!X16&lt;&gt;"",1,0))</f>
        <v>0</v>
      </c>
      <c r="X13" s="356">
        <f>IF('Indicator Data'!Y16="No Data",1,IF('Indicator Data imputation'!Y16&lt;&gt;"",1,0))</f>
        <v>0</v>
      </c>
      <c r="Y13" s="356">
        <f>IF('Indicator Data'!Z16="No Data",1,IF('Indicator Data imputation'!Z16&lt;&gt;"",1,0))</f>
        <v>0</v>
      </c>
      <c r="Z13" s="356">
        <f>IF('Indicator Data'!AA16="No Data",1,IF('Indicator Data imputation'!AA16&lt;&gt;"",1,0))</f>
        <v>0</v>
      </c>
      <c r="AA13" s="356">
        <f>IF('Indicator Data'!AB16="No Data",1,IF('Indicator Data imputation'!AB16&lt;&gt;"",1,0))</f>
        <v>0</v>
      </c>
      <c r="AB13" s="356">
        <f>IF('Indicator Data'!AC16="No Data",1,IF('Indicator Data imputation'!AC16&lt;&gt;"",1,0))</f>
        <v>0</v>
      </c>
      <c r="AC13" s="356">
        <f>IF('Indicator Data'!AD16="No Data",1,IF('Indicator Data imputation'!AD16&lt;&gt;"",1,0))</f>
        <v>0</v>
      </c>
      <c r="AD13" s="356">
        <f>IF('Indicator Data'!AE16="No Data",1,IF('Indicator Data imputation'!AE16&lt;&gt;"",1,0))</f>
        <v>0</v>
      </c>
      <c r="AE13" s="356">
        <f>IF('Indicator Data'!AF16="No Data",1,IF('Indicator Data imputation'!AF16&lt;&gt;"",1,0))</f>
        <v>1</v>
      </c>
      <c r="AF13" s="356">
        <f>IF('Indicator Data'!AG16="No Data",1,IF('Indicator Data imputation'!AG16&lt;&gt;"",1,0))</f>
        <v>0</v>
      </c>
      <c r="AG13" s="356">
        <f>IF('Indicator Data'!AI16="No Data",1,IF('Indicator Data imputation'!AH16&lt;&gt;"",1,0))</f>
        <v>0</v>
      </c>
      <c r="AH13" s="356">
        <f>IF('Indicator Data'!AJ16="No Data",1,IF('Indicator Data imputation'!AI16&lt;&gt;"",1,0))</f>
        <v>0</v>
      </c>
      <c r="AI13" s="356">
        <f>IF('Indicator Data'!AK16="No Data",1,IF('Indicator Data imputation'!AJ16&lt;&gt;"",1,0))</f>
        <v>0</v>
      </c>
      <c r="AJ13" s="356">
        <f>IF('Indicator Data'!AL16="No Data",1,IF('Indicator Data imputation'!AK16&lt;&gt;"",1,0))</f>
        <v>0</v>
      </c>
      <c r="AK13" s="356">
        <f>IF('Indicator Data'!AM16="No Data",1,IF('Indicator Data imputation'!AL16&lt;&gt;"",1,0))</f>
        <v>0</v>
      </c>
      <c r="AL13" s="356">
        <f>IF('Indicator Data'!AN16="No Data",1,IF('Indicator Data imputation'!AM16&lt;&gt;"",1,0))</f>
        <v>0</v>
      </c>
      <c r="AM13" s="356">
        <f>IF('Indicator Data'!AO16="No Data",1,IF('Indicator Data imputation'!AN16&lt;&gt;"",1,0))</f>
        <v>0</v>
      </c>
      <c r="AN13" s="356">
        <f>IF('Indicator Data'!AP16="No Data",1,IF('Indicator Data imputation'!AO16&lt;&gt;"",1,0))</f>
        <v>0</v>
      </c>
      <c r="AO13" s="356">
        <f>IF('Indicator Data'!AQ16="No Data",1,IF('Indicator Data imputation'!AS16&lt;&gt;"",1,0))</f>
        <v>0</v>
      </c>
      <c r="AP13" s="356">
        <f>IF('Indicator Data'!AR16="No Data",1,IF('Indicator Data imputation'!AT16&lt;&gt;"",1,0))</f>
        <v>0</v>
      </c>
      <c r="AQ13" s="356">
        <f>IF('Indicator Data'!AS16="No Data",1,IF('Indicator Data imputation'!AU16&lt;&gt;"",1,0))</f>
        <v>0</v>
      </c>
      <c r="AR13" s="356">
        <f>IF('Indicator Data'!AT16="No Data",1,IF('Indicator Data imputation'!AS16&lt;&gt;"",1,0))</f>
        <v>0</v>
      </c>
      <c r="AS13" s="356">
        <f>IF('Indicator Data'!AU16="No Data",1,IF('Indicator Data imputation'!AT16&lt;&gt;"",1,0))</f>
        <v>0</v>
      </c>
      <c r="AT13" s="356">
        <f>IF('Indicator Data'!AV16="No Data",1,IF('Indicator Data imputation'!AU16&lt;&gt;"",1,0))</f>
        <v>0</v>
      </c>
      <c r="AU13" s="356">
        <f>IF('Indicator Data'!AW16="No Data",1,IF('Indicator Data imputation'!AV16&lt;&gt;"",1,0))</f>
        <v>0</v>
      </c>
      <c r="AV13" s="356">
        <f>IF('Indicator Data'!AX16="No Data",1,IF('Indicator Data imputation'!AW16&lt;&gt;"",1,0))</f>
        <v>0</v>
      </c>
      <c r="AW13" s="356">
        <f>IF('Indicator Data'!AY16="No Data",1,IF('Indicator Data imputation'!AX16&lt;&gt;"",1,0))</f>
        <v>0</v>
      </c>
      <c r="AX13" s="356">
        <f>IF('Indicator Data'!AZ16="No Data",1,IF('Indicator Data imputation'!AY16&lt;&gt;"",1,0))</f>
        <v>0</v>
      </c>
      <c r="AY13" s="356">
        <f>IF('Indicator Data'!BA16="No Data",1,IF('Indicator Data imputation'!AZ16&lt;&gt;"",1,0))</f>
        <v>0</v>
      </c>
      <c r="AZ13" s="356">
        <f>IF('Indicator Data'!BB16="No Data",1,IF('Indicator Data imputation'!BA16&lt;&gt;"",1,0))</f>
        <v>0</v>
      </c>
      <c r="BA13" s="356">
        <f>IF('Indicator Data'!BC16="No Data",1,IF('Indicator Data imputation'!BB16&lt;&gt;"",1,0))</f>
        <v>0</v>
      </c>
      <c r="BB13" s="356">
        <f>IF('Indicator Data'!BD16="No Data",1,IF('Indicator Data imputation'!BC16&lt;&gt;"",1,0))</f>
        <v>0</v>
      </c>
      <c r="BC13" s="356">
        <f>IF('Indicator Data'!BE16="No Data",1,IF('Indicator Data imputation'!BD16&lt;&gt;"",1,0))</f>
        <v>0</v>
      </c>
      <c r="BD13" s="356">
        <f>IF('Indicator Data'!BF16="No Data",1,IF('Indicator Data imputation'!BE16&lt;&gt;"",1,0))</f>
        <v>0</v>
      </c>
      <c r="BE13" s="356">
        <f>IF('Indicator Data'!BG16="No Data",1,IF('Indicator Data imputation'!BF16&lt;&gt;"",1,0))</f>
        <v>0</v>
      </c>
      <c r="BF13" s="356">
        <f>IF('Indicator Data'!BH16="No Data",1,IF('Indicator Data imputation'!BG16&lt;&gt;"",1,0))</f>
        <v>0</v>
      </c>
      <c r="BG13" s="356">
        <f>IF('Indicator Data'!BI16="No Data",1,IF('Indicator Data imputation'!BH16&lt;&gt;"",1,0))</f>
        <v>0</v>
      </c>
      <c r="BH13" s="356">
        <f>IF('Indicator Data'!BJ16="No Data",1,IF('Indicator Data imputation'!BI16&lt;&gt;"",1,0))</f>
        <v>0</v>
      </c>
      <c r="BI13" s="356">
        <f>IF('Indicator Data'!BK16="No Data",1,IF('Indicator Data imputation'!BJ16&lt;&gt;"",1,0))</f>
        <v>0</v>
      </c>
      <c r="BJ13" s="356">
        <f>IF('Indicator Data'!BL16="No Data",1,IF('Indicator Data imputation'!BK16&lt;&gt;"",1,0))</f>
        <v>0</v>
      </c>
      <c r="BK13" s="334">
        <f t="shared" si="0"/>
        <v>2</v>
      </c>
      <c r="BL13" s="371">
        <f t="shared" si="1"/>
        <v>3.7037037037037035E-2</v>
      </c>
    </row>
    <row r="14" spans="1:64">
      <c r="A14" s="106" t="s">
        <v>114</v>
      </c>
      <c r="B14" s="356">
        <f>IF('Indicator Data'!D17="No Data",1,IF('Indicator Data imputation'!C18&lt;&gt;"",1,0))</f>
        <v>0</v>
      </c>
      <c r="C14" s="356">
        <f>IF('Indicator Data'!E17="No Data",1,IF('Indicator Data imputation'!D18&lt;&gt;"",1,0))</f>
        <v>0</v>
      </c>
      <c r="D14" s="356">
        <f>IF('Indicator Data'!F17="No Data",1,IF('Indicator Data imputation'!E18&lt;&gt;"",1,0))</f>
        <v>0</v>
      </c>
      <c r="E14" s="356">
        <f>IF('Indicator Data'!G17="No Data",1,IF('Indicator Data imputation'!F18&lt;&gt;"",1,0))</f>
        <v>0</v>
      </c>
      <c r="F14" s="356">
        <f>IF('Indicator Data'!H17="No Data",1,IF('Indicator Data imputation'!G18&lt;&gt;"",1,0))</f>
        <v>0</v>
      </c>
      <c r="G14" s="356">
        <f>IF('Indicator Data'!I17="No Data",1,IF('Indicator Data imputation'!H18&lt;&gt;"",1,0))</f>
        <v>0</v>
      </c>
      <c r="H14" s="356">
        <f>IF('Indicator Data'!J17="No Data",1,IF('Indicator Data imputation'!I18&lt;&gt;"",1,0))</f>
        <v>0</v>
      </c>
      <c r="I14" s="356">
        <f>IF('Indicator Data'!K17="No Data",1,IF('Indicator Data imputation'!J18&lt;&gt;"",1,0))</f>
        <v>0</v>
      </c>
      <c r="J14" s="356">
        <f>IF('Indicator Data'!L17="No Data",1,IF('Indicator Data imputation'!K18&lt;&gt;"",1,0))</f>
        <v>0</v>
      </c>
      <c r="K14" s="356">
        <f>IF('Indicator Data'!AH17="No Data",1,IF('Indicator Data imputation'!L18&lt;&gt;"",1,0))</f>
        <v>0</v>
      </c>
      <c r="L14" s="356">
        <f>IF('Indicator Data'!M17="No Data",1,IF('Indicator Data imputation'!M18&lt;&gt;"",1,0))</f>
        <v>0</v>
      </c>
      <c r="M14" s="356">
        <f>IF('Indicator Data'!N17="No Data",1,IF('Indicator Data imputation'!N18&lt;&gt;"",1,0))</f>
        <v>0</v>
      </c>
      <c r="N14" s="356">
        <f>IF('Indicator Data'!O17="No Data",1,IF('Indicator Data imputation'!O18&lt;&gt;"",1,0))</f>
        <v>1</v>
      </c>
      <c r="O14" s="356">
        <f>IF('Indicator Data'!P17="No Data",1,IF('Indicator Data imputation'!P18&lt;&gt;"",1,0))</f>
        <v>0</v>
      </c>
      <c r="P14" s="356">
        <f>IF('Indicator Data'!Q17="No Data",1,IF('Indicator Data imputation'!Q18&lt;&gt;"",1,0))</f>
        <v>0</v>
      </c>
      <c r="Q14" s="356">
        <f>IF('Indicator Data'!R17="No Data",1,IF('Indicator Data imputation'!R18&lt;&gt;"",1,0))</f>
        <v>0</v>
      </c>
      <c r="R14" s="356">
        <f>IF('Indicator Data'!S17="No Data",1,IF('Indicator Data imputation'!S18&lt;&gt;"",1,0))</f>
        <v>0</v>
      </c>
      <c r="S14" s="356">
        <f>IF('Indicator Data'!T17="No Data",1,IF('Indicator Data imputation'!T18&lt;&gt;"",1,0))</f>
        <v>0</v>
      </c>
      <c r="T14" s="356">
        <f>IF('Indicator Data'!U17="No Data",1,IF('Indicator Data imputation'!U18&lt;&gt;"",1,0))</f>
        <v>0</v>
      </c>
      <c r="U14" s="356">
        <f>IF('Indicator Data'!V17="No Data",1,IF('Indicator Data imputation'!V18&lt;&gt;"",1,0))</f>
        <v>0</v>
      </c>
      <c r="V14" s="356">
        <f>IF('Indicator Data'!W17="No Data",1,IF('Indicator Data imputation'!W18&lt;&gt;"",1,0))</f>
        <v>0</v>
      </c>
      <c r="W14" s="356">
        <f>IF('Indicator Data'!X17="No Data",1,IF('Indicator Data imputation'!X18&lt;&gt;"",1,0))</f>
        <v>0</v>
      </c>
      <c r="X14" s="356">
        <f>IF('Indicator Data'!Y17="No Data",1,IF('Indicator Data imputation'!Y18&lt;&gt;"",1,0))</f>
        <v>0</v>
      </c>
      <c r="Y14" s="356">
        <f>IF('Indicator Data'!Z17="No Data",1,IF('Indicator Data imputation'!Z18&lt;&gt;"",1,0))</f>
        <v>0</v>
      </c>
      <c r="Z14" s="356">
        <f>IF('Indicator Data'!AA17="No Data",1,IF('Indicator Data imputation'!AA18&lt;&gt;"",1,0))</f>
        <v>0</v>
      </c>
      <c r="AA14" s="356">
        <f>IF('Indicator Data'!AB17="No Data",1,IF('Indicator Data imputation'!AB18&lt;&gt;"",1,0))</f>
        <v>0</v>
      </c>
      <c r="AB14" s="356">
        <f>IF('Indicator Data'!AC17="No Data",1,IF('Indicator Data imputation'!AC18&lt;&gt;"",1,0))</f>
        <v>0</v>
      </c>
      <c r="AC14" s="356">
        <f>IF('Indicator Data'!AD17="No Data",1,IF('Indicator Data imputation'!AD18&lt;&gt;"",1,0))</f>
        <v>0</v>
      </c>
      <c r="AD14" s="356">
        <f>IF('Indicator Data'!AE17="No Data",1,IF('Indicator Data imputation'!AE18&lt;&gt;"",1,0))</f>
        <v>0</v>
      </c>
      <c r="AE14" s="356">
        <f>IF('Indicator Data'!AF17="No Data",1,IF('Indicator Data imputation'!AF18&lt;&gt;"",1,0))</f>
        <v>1</v>
      </c>
      <c r="AF14" s="356">
        <f>IF('Indicator Data'!AG17="No Data",1,IF('Indicator Data imputation'!AG18&lt;&gt;"",1,0))</f>
        <v>0</v>
      </c>
      <c r="AG14" s="356">
        <f>IF('Indicator Data'!AI17="No Data",1,IF('Indicator Data imputation'!AH18&lt;&gt;"",1,0))</f>
        <v>0</v>
      </c>
      <c r="AH14" s="356">
        <f>IF('Indicator Data'!AJ17="No Data",1,IF('Indicator Data imputation'!AI18&lt;&gt;"",1,0))</f>
        <v>0</v>
      </c>
      <c r="AI14" s="356">
        <f>IF('Indicator Data'!AK17="No Data",1,IF('Indicator Data imputation'!AJ18&lt;&gt;"",1,0))</f>
        <v>0</v>
      </c>
      <c r="AJ14" s="356">
        <f>IF('Indicator Data'!AL17="No Data",1,IF('Indicator Data imputation'!AK18&lt;&gt;"",1,0))</f>
        <v>0</v>
      </c>
      <c r="AK14" s="356">
        <f>IF('Indicator Data'!AM17="No Data",1,IF('Indicator Data imputation'!AL18&lt;&gt;"",1,0))</f>
        <v>0</v>
      </c>
      <c r="AL14" s="356">
        <f>IF('Indicator Data'!AN17="No Data",1,IF('Indicator Data imputation'!AM18&lt;&gt;"",1,0))</f>
        <v>0</v>
      </c>
      <c r="AM14" s="356">
        <f>IF('Indicator Data'!AO17="No Data",1,IF('Indicator Data imputation'!AN18&lt;&gt;"",1,0))</f>
        <v>0</v>
      </c>
      <c r="AN14" s="356">
        <f>IF('Indicator Data'!AP17="No Data",1,IF('Indicator Data imputation'!AO18&lt;&gt;"",1,0))</f>
        <v>0</v>
      </c>
      <c r="AO14" s="356">
        <f>IF('Indicator Data'!AQ17="No Data",1,IF('Indicator Data imputation'!AS18&lt;&gt;"",1,0))</f>
        <v>0</v>
      </c>
      <c r="AP14" s="356">
        <f>IF('Indicator Data'!AR17="No Data",1,IF('Indicator Data imputation'!AT18&lt;&gt;"",1,0))</f>
        <v>0</v>
      </c>
      <c r="AQ14" s="356">
        <f>IF('Indicator Data'!AS17="No Data",1,IF('Indicator Data imputation'!AU18&lt;&gt;"",1,0))</f>
        <v>0</v>
      </c>
      <c r="AR14" s="356">
        <f>IF('Indicator Data'!AT17="No Data",1,IF('Indicator Data imputation'!AS18&lt;&gt;"",1,0))</f>
        <v>0</v>
      </c>
      <c r="AS14" s="356">
        <f>IF('Indicator Data'!AU17="No Data",1,IF('Indicator Data imputation'!AT18&lt;&gt;"",1,0))</f>
        <v>0</v>
      </c>
      <c r="AT14" s="356">
        <f>IF('Indicator Data'!AV17="No Data",1,IF('Indicator Data imputation'!AU18&lt;&gt;"",1,0))</f>
        <v>0</v>
      </c>
      <c r="AU14" s="356">
        <f>IF('Indicator Data'!AW17="No Data",1,IF('Indicator Data imputation'!AV18&lt;&gt;"",1,0))</f>
        <v>0</v>
      </c>
      <c r="AV14" s="356">
        <f>IF('Indicator Data'!AX17="No Data",1,IF('Indicator Data imputation'!AW18&lt;&gt;"",1,0))</f>
        <v>0</v>
      </c>
      <c r="AW14" s="356">
        <f>IF('Indicator Data'!AY17="No Data",1,IF('Indicator Data imputation'!AX18&lt;&gt;"",1,0))</f>
        <v>0</v>
      </c>
      <c r="AX14" s="356">
        <f>IF('Indicator Data'!AZ17="No Data",1,IF('Indicator Data imputation'!AY18&lt;&gt;"",1,0))</f>
        <v>0</v>
      </c>
      <c r="AY14" s="356">
        <f>IF('Indicator Data'!BA17="No Data",1,IF('Indicator Data imputation'!AZ18&lt;&gt;"",1,0))</f>
        <v>0</v>
      </c>
      <c r="AZ14" s="356">
        <f>IF('Indicator Data'!BB17="No Data",1,IF('Indicator Data imputation'!BA18&lt;&gt;"",1,0))</f>
        <v>0</v>
      </c>
      <c r="BA14" s="356">
        <f>IF('Indicator Data'!BC17="No Data",1,IF('Indicator Data imputation'!BB18&lt;&gt;"",1,0))</f>
        <v>0</v>
      </c>
      <c r="BB14" s="356">
        <f>IF('Indicator Data'!BD17="No Data",1,IF('Indicator Data imputation'!BC18&lt;&gt;"",1,0))</f>
        <v>0</v>
      </c>
      <c r="BC14" s="356">
        <f>IF('Indicator Data'!BE17="No Data",1,IF('Indicator Data imputation'!BD18&lt;&gt;"",1,0))</f>
        <v>0</v>
      </c>
      <c r="BD14" s="356">
        <f>IF('Indicator Data'!BF17="No Data",1,IF('Indicator Data imputation'!BE18&lt;&gt;"",1,0))</f>
        <v>0</v>
      </c>
      <c r="BE14" s="356">
        <f>IF('Indicator Data'!BG17="No Data",1,IF('Indicator Data imputation'!BF18&lt;&gt;"",1,0))</f>
        <v>0</v>
      </c>
      <c r="BF14" s="356">
        <f>IF('Indicator Data'!BH17="No Data",1,IF('Indicator Data imputation'!BG18&lt;&gt;"",1,0))</f>
        <v>0</v>
      </c>
      <c r="BG14" s="356">
        <f>IF('Indicator Data'!BI17="No Data",1,IF('Indicator Data imputation'!BH18&lt;&gt;"",1,0))</f>
        <v>0</v>
      </c>
      <c r="BH14" s="356">
        <f>IF('Indicator Data'!BJ17="No Data",1,IF('Indicator Data imputation'!BI18&lt;&gt;"",1,0))</f>
        <v>0</v>
      </c>
      <c r="BI14" s="356">
        <f>IF('Indicator Data'!BK17="No Data",1,IF('Indicator Data imputation'!BJ18&lt;&gt;"",1,0))</f>
        <v>0</v>
      </c>
      <c r="BJ14" s="356">
        <f>IF('Indicator Data'!BL17="No Data",1,IF('Indicator Data imputation'!BK18&lt;&gt;"",1,0))</f>
        <v>0</v>
      </c>
      <c r="BK14" s="334">
        <f t="shared" si="0"/>
        <v>2</v>
      </c>
      <c r="BL14" s="371">
        <f t="shared" si="1"/>
        <v>3.7037037037037035E-2</v>
      </c>
    </row>
    <row r="15" spans="1:64">
      <c r="A15" s="106" t="s">
        <v>112</v>
      </c>
      <c r="B15" s="356">
        <f>IF('Indicator Data'!D18="No Data",1,IF('Indicator Data imputation'!C19&lt;&gt;"",1,0))</f>
        <v>0</v>
      </c>
      <c r="C15" s="356">
        <f>IF('Indicator Data'!E18="No Data",1,IF('Indicator Data imputation'!D19&lt;&gt;"",1,0))</f>
        <v>0</v>
      </c>
      <c r="D15" s="356">
        <f>IF('Indicator Data'!F18="No Data",1,IF('Indicator Data imputation'!E19&lt;&gt;"",1,0))</f>
        <v>0</v>
      </c>
      <c r="E15" s="356">
        <f>IF('Indicator Data'!G18="No Data",1,IF('Indicator Data imputation'!F19&lt;&gt;"",1,0))</f>
        <v>0</v>
      </c>
      <c r="F15" s="356">
        <f>IF('Indicator Data'!H18="No Data",1,IF('Indicator Data imputation'!G19&lt;&gt;"",1,0))</f>
        <v>0</v>
      </c>
      <c r="G15" s="356">
        <f>IF('Indicator Data'!I18="No Data",1,IF('Indicator Data imputation'!H19&lt;&gt;"",1,0))</f>
        <v>1</v>
      </c>
      <c r="H15" s="356">
        <f>IF('Indicator Data'!J18="No Data",1,IF('Indicator Data imputation'!I19&lt;&gt;"",1,0))</f>
        <v>0</v>
      </c>
      <c r="I15" s="356">
        <f>IF('Indicator Data'!K18="No Data",1,IF('Indicator Data imputation'!J19&lt;&gt;"",1,0))</f>
        <v>0</v>
      </c>
      <c r="J15" s="356">
        <f>IF('Indicator Data'!L18="No Data",1,IF('Indicator Data imputation'!K19&lt;&gt;"",1,0))</f>
        <v>0</v>
      </c>
      <c r="K15" s="356">
        <f>IF('Indicator Data'!AH18="No Data",1,IF('Indicator Data imputation'!L19&lt;&gt;"",1,0))</f>
        <v>1</v>
      </c>
      <c r="L15" s="356">
        <f>IF('Indicator Data'!M18="No Data",1,IF('Indicator Data imputation'!M19&lt;&gt;"",1,0))</f>
        <v>0</v>
      </c>
      <c r="M15" s="356">
        <f>IF('Indicator Data'!N18="No Data",1,IF('Indicator Data imputation'!N19&lt;&gt;"",1,0))</f>
        <v>0</v>
      </c>
      <c r="N15" s="356">
        <f>IF('Indicator Data'!O18="No Data",1,IF('Indicator Data imputation'!O19&lt;&gt;"",1,0))</f>
        <v>1</v>
      </c>
      <c r="O15" s="356">
        <f>IF('Indicator Data'!P18="No Data",1,IF('Indicator Data imputation'!P19&lt;&gt;"",1,0))</f>
        <v>1</v>
      </c>
      <c r="P15" s="356">
        <f>IF('Indicator Data'!Q18="No Data",1,IF('Indicator Data imputation'!Q19&lt;&gt;"",1,0))</f>
        <v>0</v>
      </c>
      <c r="Q15" s="356">
        <f>IF('Indicator Data'!R18="No Data",1,IF('Indicator Data imputation'!R19&lt;&gt;"",1,0))</f>
        <v>0</v>
      </c>
      <c r="R15" s="356">
        <f>IF('Indicator Data'!S18="No Data",1,IF('Indicator Data imputation'!S19&lt;&gt;"",1,0))</f>
        <v>0</v>
      </c>
      <c r="S15" s="356">
        <f>IF('Indicator Data'!T18="No Data",1,IF('Indicator Data imputation'!T19&lt;&gt;"",1,0))</f>
        <v>0</v>
      </c>
      <c r="T15" s="356">
        <f>IF('Indicator Data'!U18="No Data",1,IF('Indicator Data imputation'!U19&lt;&gt;"",1,0))</f>
        <v>0</v>
      </c>
      <c r="U15" s="356">
        <f>IF('Indicator Data'!V18="No Data",1,IF('Indicator Data imputation'!V19&lt;&gt;"",1,0))</f>
        <v>0</v>
      </c>
      <c r="V15" s="356">
        <f>IF('Indicator Data'!W18="No Data",1,IF('Indicator Data imputation'!W19&lt;&gt;"",1,0))</f>
        <v>0</v>
      </c>
      <c r="W15" s="356">
        <f>IF('Indicator Data'!X18="No Data",1,IF('Indicator Data imputation'!X19&lt;&gt;"",1,0))</f>
        <v>0</v>
      </c>
      <c r="X15" s="356">
        <f>IF('Indicator Data'!Y18="No Data",1,IF('Indicator Data imputation'!Y19&lt;&gt;"",1,0))</f>
        <v>0</v>
      </c>
      <c r="Y15" s="356">
        <f>IF('Indicator Data'!Z18="No Data",1,IF('Indicator Data imputation'!Z19&lt;&gt;"",1,0))</f>
        <v>0</v>
      </c>
      <c r="Z15" s="356">
        <f>IF('Indicator Data'!AA18="No Data",1,IF('Indicator Data imputation'!AA19&lt;&gt;"",1,0))</f>
        <v>0</v>
      </c>
      <c r="AA15" s="356">
        <f>IF('Indicator Data'!AB18="No Data",1,IF('Indicator Data imputation'!AB19&lt;&gt;"",1,0))</f>
        <v>0</v>
      </c>
      <c r="AB15" s="356">
        <f>IF('Indicator Data'!AC18="No Data",1,IF('Indicator Data imputation'!AC19&lt;&gt;"",1,0))</f>
        <v>0</v>
      </c>
      <c r="AC15" s="356">
        <f>IF('Indicator Data'!AD18="No Data",1,IF('Indicator Data imputation'!AD19&lt;&gt;"",1,0))</f>
        <v>0</v>
      </c>
      <c r="AD15" s="356">
        <f>IF('Indicator Data'!AE18="No Data",1,IF('Indicator Data imputation'!AE19&lt;&gt;"",1,0))</f>
        <v>0</v>
      </c>
      <c r="AE15" s="356">
        <f>IF('Indicator Data'!AF18="No Data",1,IF('Indicator Data imputation'!AF19&lt;&gt;"",1,0))</f>
        <v>1</v>
      </c>
      <c r="AF15" s="356">
        <f>IF('Indicator Data'!AG18="No Data",1,IF('Indicator Data imputation'!AG19&lt;&gt;"",1,0))</f>
        <v>0</v>
      </c>
      <c r="AG15" s="356">
        <f>IF('Indicator Data'!AI18="No Data",1,IF('Indicator Data imputation'!AH19&lt;&gt;"",1,0))</f>
        <v>0</v>
      </c>
      <c r="AH15" s="356">
        <f>IF('Indicator Data'!AJ18="No Data",1,IF('Indicator Data imputation'!AI19&lt;&gt;"",1,0))</f>
        <v>0</v>
      </c>
      <c r="AI15" s="356">
        <f>IF('Indicator Data'!AK18="No Data",1,IF('Indicator Data imputation'!AJ19&lt;&gt;"",1,0))</f>
        <v>0</v>
      </c>
      <c r="AJ15" s="356">
        <f>IF('Indicator Data'!AL18="No Data",1,IF('Indicator Data imputation'!AK19&lt;&gt;"",1,0))</f>
        <v>0</v>
      </c>
      <c r="AK15" s="356">
        <f>IF('Indicator Data'!AM18="No Data",1,IF('Indicator Data imputation'!AL19&lt;&gt;"",1,0))</f>
        <v>0</v>
      </c>
      <c r="AL15" s="356">
        <f>IF('Indicator Data'!AN18="No Data",1,IF('Indicator Data imputation'!AM19&lt;&gt;"",1,0))</f>
        <v>0</v>
      </c>
      <c r="AM15" s="356">
        <f>IF('Indicator Data'!AO18="No Data",1,IF('Indicator Data imputation'!AN19&lt;&gt;"",1,0))</f>
        <v>0</v>
      </c>
      <c r="AN15" s="356">
        <f>IF('Indicator Data'!AP18="No Data",1,IF('Indicator Data imputation'!AO19&lt;&gt;"",1,0))</f>
        <v>0</v>
      </c>
      <c r="AO15" s="356">
        <f>IF('Indicator Data'!AQ18="No Data",1,IF('Indicator Data imputation'!AS19&lt;&gt;"",1,0))</f>
        <v>0</v>
      </c>
      <c r="AP15" s="356">
        <f>IF('Indicator Data'!AR18="No Data",1,IF('Indicator Data imputation'!AT19&lt;&gt;"",1,0))</f>
        <v>0</v>
      </c>
      <c r="AQ15" s="356">
        <f>IF('Indicator Data'!AS18="No Data",1,IF('Indicator Data imputation'!AU19&lt;&gt;"",1,0))</f>
        <v>0</v>
      </c>
      <c r="AR15" s="356">
        <f>IF('Indicator Data'!AT18="No Data",1,IF('Indicator Data imputation'!AS19&lt;&gt;"",1,0))</f>
        <v>0</v>
      </c>
      <c r="AS15" s="356">
        <f>IF('Indicator Data'!AU18="No Data",1,IF('Indicator Data imputation'!AT19&lt;&gt;"",1,0))</f>
        <v>0</v>
      </c>
      <c r="AT15" s="356">
        <f>IF('Indicator Data'!AV18="No Data",1,IF('Indicator Data imputation'!AU19&lt;&gt;"",1,0))</f>
        <v>0</v>
      </c>
      <c r="AU15" s="356">
        <f>IF('Indicator Data'!AW18="No Data",1,IF('Indicator Data imputation'!AV19&lt;&gt;"",1,0))</f>
        <v>0</v>
      </c>
      <c r="AV15" s="356">
        <f>IF('Indicator Data'!AX18="No Data",1,IF('Indicator Data imputation'!AW19&lt;&gt;"",1,0))</f>
        <v>0</v>
      </c>
      <c r="AW15" s="356">
        <f>IF('Indicator Data'!AY18="No Data",1,IF('Indicator Data imputation'!AX19&lt;&gt;"",1,0))</f>
        <v>0</v>
      </c>
      <c r="AX15" s="356">
        <f>IF('Indicator Data'!AZ18="No Data",1,IF('Indicator Data imputation'!AY19&lt;&gt;"",1,0))</f>
        <v>0</v>
      </c>
      <c r="AY15" s="356">
        <f>IF('Indicator Data'!BA18="No Data",1,IF('Indicator Data imputation'!AZ19&lt;&gt;"",1,0))</f>
        <v>0</v>
      </c>
      <c r="AZ15" s="356">
        <f>IF('Indicator Data'!BB18="No Data",1,IF('Indicator Data imputation'!BA19&lt;&gt;"",1,0))</f>
        <v>0</v>
      </c>
      <c r="BA15" s="356">
        <f>IF('Indicator Data'!BC18="No Data",1,IF('Indicator Data imputation'!BB19&lt;&gt;"",1,0))</f>
        <v>0</v>
      </c>
      <c r="BB15" s="356">
        <f>IF('Indicator Data'!BD18="No Data",1,IF('Indicator Data imputation'!BC19&lt;&gt;"",1,0))</f>
        <v>0</v>
      </c>
      <c r="BC15" s="356">
        <f>IF('Indicator Data'!BE18="No Data",1,IF('Indicator Data imputation'!BD19&lt;&gt;"",1,0))</f>
        <v>0</v>
      </c>
      <c r="BD15" s="356">
        <f>IF('Indicator Data'!BF18="No Data",1,IF('Indicator Data imputation'!BE19&lt;&gt;"",1,0))</f>
        <v>0</v>
      </c>
      <c r="BE15" s="356">
        <f>IF('Indicator Data'!BG18="No Data",1,IF('Indicator Data imputation'!BF19&lt;&gt;"",1,0))</f>
        <v>0</v>
      </c>
      <c r="BF15" s="356">
        <f>IF('Indicator Data'!BH18="No Data",1,IF('Indicator Data imputation'!BG19&lt;&gt;"",1,0))</f>
        <v>0</v>
      </c>
      <c r="BG15" s="356">
        <f>IF('Indicator Data'!BI18="No Data",1,IF('Indicator Data imputation'!BH19&lt;&gt;"",1,0))</f>
        <v>0</v>
      </c>
      <c r="BH15" s="356">
        <f>IF('Indicator Data'!BJ18="No Data",1,IF('Indicator Data imputation'!BI19&lt;&gt;"",1,0))</f>
        <v>0</v>
      </c>
      <c r="BI15" s="356">
        <f>IF('Indicator Data'!BK18="No Data",1,IF('Indicator Data imputation'!BJ19&lt;&gt;"",1,0))</f>
        <v>0</v>
      </c>
      <c r="BJ15" s="356">
        <f>IF('Indicator Data'!BL18="No Data",1,IF('Indicator Data imputation'!BK19&lt;&gt;"",1,0))</f>
        <v>0</v>
      </c>
      <c r="BK15" s="334">
        <f t="shared" si="0"/>
        <v>5</v>
      </c>
      <c r="BL15" s="371">
        <f t="shared" si="1"/>
        <v>9.2592592592592587E-2</v>
      </c>
    </row>
    <row r="16" spans="1:64">
      <c r="A16" s="106" t="s">
        <v>92</v>
      </c>
      <c r="B16" s="356">
        <f>IF('Indicator Data'!D19="No Data",1,IF('Indicator Data imputation'!C20&lt;&gt;"",1,0))</f>
        <v>0</v>
      </c>
      <c r="C16" s="356">
        <f>IF('Indicator Data'!E19="No Data",1,IF('Indicator Data imputation'!D20&lt;&gt;"",1,0))</f>
        <v>0</v>
      </c>
      <c r="D16" s="356">
        <f>IF('Indicator Data'!F19="No Data",1,IF('Indicator Data imputation'!E20&lt;&gt;"",1,0))</f>
        <v>0</v>
      </c>
      <c r="E16" s="356">
        <f>IF('Indicator Data'!G19="No Data",1,IF('Indicator Data imputation'!F20&lt;&gt;"",1,0))</f>
        <v>0</v>
      </c>
      <c r="F16" s="356">
        <f>IF('Indicator Data'!H19="No Data",1,IF('Indicator Data imputation'!G20&lt;&gt;"",1,0))</f>
        <v>0</v>
      </c>
      <c r="G16" s="356">
        <f>IF('Indicator Data'!I19="No Data",1,IF('Indicator Data imputation'!H20&lt;&gt;"",1,0))</f>
        <v>0</v>
      </c>
      <c r="H16" s="356">
        <f>IF('Indicator Data'!J19="No Data",1,IF('Indicator Data imputation'!I20&lt;&gt;"",1,0))</f>
        <v>0</v>
      </c>
      <c r="I16" s="356">
        <f>IF('Indicator Data'!K19="No Data",1,IF('Indicator Data imputation'!J20&lt;&gt;"",1,0))</f>
        <v>0</v>
      </c>
      <c r="J16" s="356">
        <f>IF('Indicator Data'!L19="No Data",1,IF('Indicator Data imputation'!K20&lt;&gt;"",1,0))</f>
        <v>0</v>
      </c>
      <c r="K16" s="356">
        <f>IF('Indicator Data'!AH19="No Data",1,IF('Indicator Data imputation'!L20&lt;&gt;"",1,0))</f>
        <v>0</v>
      </c>
      <c r="L16" s="356">
        <f>IF('Indicator Data'!M19="No Data",1,IF('Indicator Data imputation'!M20&lt;&gt;"",1,0))</f>
        <v>0</v>
      </c>
      <c r="M16" s="356">
        <f>IF('Indicator Data'!N19="No Data",1,IF('Indicator Data imputation'!N20&lt;&gt;"",1,0))</f>
        <v>0</v>
      </c>
      <c r="N16" s="356">
        <f>IF('Indicator Data'!O19="No Data",1,IF('Indicator Data imputation'!O20&lt;&gt;"",1,0))</f>
        <v>1</v>
      </c>
      <c r="O16" s="356">
        <f>IF('Indicator Data'!P19="No Data",1,IF('Indicator Data imputation'!P20&lt;&gt;"",1,0))</f>
        <v>0</v>
      </c>
      <c r="P16" s="356">
        <f>IF('Indicator Data'!Q19="No Data",1,IF('Indicator Data imputation'!Q20&lt;&gt;"",1,0))</f>
        <v>0</v>
      </c>
      <c r="Q16" s="356">
        <f>IF('Indicator Data'!R19="No Data",1,IF('Indicator Data imputation'!R20&lt;&gt;"",1,0))</f>
        <v>0</v>
      </c>
      <c r="R16" s="356">
        <f>IF('Indicator Data'!S19="No Data",1,IF('Indicator Data imputation'!S20&lt;&gt;"",1,0))</f>
        <v>0</v>
      </c>
      <c r="S16" s="356">
        <f>IF('Indicator Data'!T19="No Data",1,IF('Indicator Data imputation'!T20&lt;&gt;"",1,0))</f>
        <v>0</v>
      </c>
      <c r="T16" s="356">
        <f>IF('Indicator Data'!U19="No Data",1,IF('Indicator Data imputation'!U20&lt;&gt;"",1,0))</f>
        <v>0</v>
      </c>
      <c r="U16" s="356">
        <f>IF('Indicator Data'!V19="No Data",1,IF('Indicator Data imputation'!V20&lt;&gt;"",1,0))</f>
        <v>0</v>
      </c>
      <c r="V16" s="356">
        <f>IF('Indicator Data'!W19="No Data",1,IF('Indicator Data imputation'!W20&lt;&gt;"",1,0))</f>
        <v>0</v>
      </c>
      <c r="W16" s="356">
        <f>IF('Indicator Data'!X19="No Data",1,IF('Indicator Data imputation'!X20&lt;&gt;"",1,0))</f>
        <v>0</v>
      </c>
      <c r="X16" s="356">
        <f>IF('Indicator Data'!Y19="No Data",1,IF('Indicator Data imputation'!Y20&lt;&gt;"",1,0))</f>
        <v>0</v>
      </c>
      <c r="Y16" s="356">
        <f>IF('Indicator Data'!Z19="No Data",1,IF('Indicator Data imputation'!Z20&lt;&gt;"",1,0))</f>
        <v>0</v>
      </c>
      <c r="Z16" s="356">
        <f>IF('Indicator Data'!AA19="No Data",1,IF('Indicator Data imputation'!AA20&lt;&gt;"",1,0))</f>
        <v>0</v>
      </c>
      <c r="AA16" s="356">
        <f>IF('Indicator Data'!AB19="No Data",1,IF('Indicator Data imputation'!AB20&lt;&gt;"",1,0))</f>
        <v>0</v>
      </c>
      <c r="AB16" s="356">
        <f>IF('Indicator Data'!AC19="No Data",1,IF('Indicator Data imputation'!AC20&lt;&gt;"",1,0))</f>
        <v>0</v>
      </c>
      <c r="AC16" s="356">
        <f>IF('Indicator Data'!AD19="No Data",1,IF('Indicator Data imputation'!AD20&lt;&gt;"",1,0))</f>
        <v>0</v>
      </c>
      <c r="AD16" s="356">
        <f>IF('Indicator Data'!AE19="No Data",1,IF('Indicator Data imputation'!AE20&lt;&gt;"",1,0))</f>
        <v>0</v>
      </c>
      <c r="AE16" s="356">
        <f>IF('Indicator Data'!AF19="No Data",1,IF('Indicator Data imputation'!AF20&lt;&gt;"",1,0))</f>
        <v>1</v>
      </c>
      <c r="AF16" s="356">
        <f>IF('Indicator Data'!AG19="No Data",1,IF('Indicator Data imputation'!AG20&lt;&gt;"",1,0))</f>
        <v>0</v>
      </c>
      <c r="AG16" s="356">
        <f>IF('Indicator Data'!AI19="No Data",1,IF('Indicator Data imputation'!AH20&lt;&gt;"",1,0))</f>
        <v>0</v>
      </c>
      <c r="AH16" s="356">
        <f>IF('Indicator Data'!AJ19="No Data",1,IF('Indicator Data imputation'!AI20&lt;&gt;"",1,0))</f>
        <v>0</v>
      </c>
      <c r="AI16" s="356">
        <f>IF('Indicator Data'!AK19="No Data",1,IF('Indicator Data imputation'!AJ20&lt;&gt;"",1,0))</f>
        <v>0</v>
      </c>
      <c r="AJ16" s="356">
        <f>IF('Indicator Data'!AL19="No Data",1,IF('Indicator Data imputation'!AK20&lt;&gt;"",1,0))</f>
        <v>0</v>
      </c>
      <c r="AK16" s="356">
        <f>IF('Indicator Data'!AM19="No Data",1,IF('Indicator Data imputation'!AL20&lt;&gt;"",1,0))</f>
        <v>0</v>
      </c>
      <c r="AL16" s="356">
        <f>IF('Indicator Data'!AN19="No Data",1,IF('Indicator Data imputation'!AM20&lt;&gt;"",1,0))</f>
        <v>0</v>
      </c>
      <c r="AM16" s="356">
        <f>IF('Indicator Data'!AO19="No Data",1,IF('Indicator Data imputation'!AN20&lt;&gt;"",1,0))</f>
        <v>0</v>
      </c>
      <c r="AN16" s="356">
        <f>IF('Indicator Data'!AP19="No Data",1,IF('Indicator Data imputation'!AO20&lt;&gt;"",1,0))</f>
        <v>0</v>
      </c>
      <c r="AO16" s="356">
        <f>IF('Indicator Data'!AQ19="No Data",1,IF('Indicator Data imputation'!AS20&lt;&gt;"",1,0))</f>
        <v>0</v>
      </c>
      <c r="AP16" s="356">
        <f>IF('Indicator Data'!AR19="No Data",1,IF('Indicator Data imputation'!AT20&lt;&gt;"",1,0))</f>
        <v>0</v>
      </c>
      <c r="AQ16" s="356">
        <f>IF('Indicator Data'!AS19="No Data",1,IF('Indicator Data imputation'!AU20&lt;&gt;"",1,0))</f>
        <v>0</v>
      </c>
      <c r="AR16" s="356">
        <f>IF('Indicator Data'!AT19="No Data",1,IF('Indicator Data imputation'!AS20&lt;&gt;"",1,0))</f>
        <v>0</v>
      </c>
      <c r="AS16" s="356">
        <f>IF('Indicator Data'!AU19="No Data",1,IF('Indicator Data imputation'!AT20&lt;&gt;"",1,0))</f>
        <v>0</v>
      </c>
      <c r="AT16" s="356">
        <f>IF('Indicator Data'!AV19="No Data",1,IF('Indicator Data imputation'!AU20&lt;&gt;"",1,0))</f>
        <v>0</v>
      </c>
      <c r="AU16" s="356">
        <f>IF('Indicator Data'!AW19="No Data",1,IF('Indicator Data imputation'!AV20&lt;&gt;"",1,0))</f>
        <v>0</v>
      </c>
      <c r="AV16" s="356">
        <f>IF('Indicator Data'!AX19="No Data",1,IF('Indicator Data imputation'!AW20&lt;&gt;"",1,0))</f>
        <v>0</v>
      </c>
      <c r="AW16" s="356">
        <f>IF('Indicator Data'!AY19="No Data",1,IF('Indicator Data imputation'!AX20&lt;&gt;"",1,0))</f>
        <v>0</v>
      </c>
      <c r="AX16" s="356">
        <f>IF('Indicator Data'!AZ19="No Data",1,IF('Indicator Data imputation'!AY20&lt;&gt;"",1,0))</f>
        <v>0</v>
      </c>
      <c r="AY16" s="356">
        <f>IF('Indicator Data'!BA19="No Data",1,IF('Indicator Data imputation'!AZ20&lt;&gt;"",1,0))</f>
        <v>0</v>
      </c>
      <c r="AZ16" s="356">
        <f>IF('Indicator Data'!BB19="No Data",1,IF('Indicator Data imputation'!BA20&lt;&gt;"",1,0))</f>
        <v>0</v>
      </c>
      <c r="BA16" s="356">
        <f>IF('Indicator Data'!BC19="No Data",1,IF('Indicator Data imputation'!BB20&lt;&gt;"",1,0))</f>
        <v>0</v>
      </c>
      <c r="BB16" s="356">
        <f>IF('Indicator Data'!BD19="No Data",1,IF('Indicator Data imputation'!BC20&lt;&gt;"",1,0))</f>
        <v>0</v>
      </c>
      <c r="BC16" s="356">
        <f>IF('Indicator Data'!BE19="No Data",1,IF('Indicator Data imputation'!BD20&lt;&gt;"",1,0))</f>
        <v>0</v>
      </c>
      <c r="BD16" s="356">
        <f>IF('Indicator Data'!BF19="No Data",1,IF('Indicator Data imputation'!BE20&lt;&gt;"",1,0))</f>
        <v>0</v>
      </c>
      <c r="BE16" s="356">
        <f>IF('Indicator Data'!BG19="No Data",1,IF('Indicator Data imputation'!BF20&lt;&gt;"",1,0))</f>
        <v>0</v>
      </c>
      <c r="BF16" s="356">
        <f>IF('Indicator Data'!BH19="No Data",1,IF('Indicator Data imputation'!BG20&lt;&gt;"",1,0))</f>
        <v>0</v>
      </c>
      <c r="BG16" s="356">
        <f>IF('Indicator Data'!BI19="No Data",1,IF('Indicator Data imputation'!BH20&lt;&gt;"",1,0))</f>
        <v>0</v>
      </c>
      <c r="BH16" s="356">
        <f>IF('Indicator Data'!BJ19="No Data",1,IF('Indicator Data imputation'!BI20&lt;&gt;"",1,0))</f>
        <v>0</v>
      </c>
      <c r="BI16" s="356">
        <f>IF('Indicator Data'!BK19="No Data",1,IF('Indicator Data imputation'!BJ20&lt;&gt;"",1,0))</f>
        <v>0</v>
      </c>
      <c r="BJ16" s="356">
        <f>IF('Indicator Data'!BL19="No Data",1,IF('Indicator Data imputation'!BK20&lt;&gt;"",1,0))</f>
        <v>0</v>
      </c>
      <c r="BK16" s="334">
        <f t="shared" si="0"/>
        <v>2</v>
      </c>
      <c r="BL16" s="371">
        <f t="shared" si="1"/>
        <v>3.7037037037037035E-2</v>
      </c>
    </row>
    <row r="17" spans="1:64">
      <c r="A17" s="106" t="s">
        <v>104</v>
      </c>
      <c r="B17" s="356">
        <f>IF('Indicator Data'!D20="No Data",1,IF('Indicator Data imputation'!C21&lt;&gt;"",1,0))</f>
        <v>0</v>
      </c>
      <c r="C17" s="356">
        <f>IF('Indicator Data'!E20="No Data",1,IF('Indicator Data imputation'!D21&lt;&gt;"",1,0))</f>
        <v>0</v>
      </c>
      <c r="D17" s="356">
        <f>IF('Indicator Data'!F20="No Data",1,IF('Indicator Data imputation'!E21&lt;&gt;"",1,0))</f>
        <v>0</v>
      </c>
      <c r="E17" s="356">
        <f>IF('Indicator Data'!G20="No Data",1,IF('Indicator Data imputation'!F21&lt;&gt;"",1,0))</f>
        <v>0</v>
      </c>
      <c r="F17" s="356">
        <f>IF('Indicator Data'!H20="No Data",1,IF('Indicator Data imputation'!G21&lt;&gt;"",1,0))</f>
        <v>0</v>
      </c>
      <c r="G17" s="356">
        <f>IF('Indicator Data'!I20="No Data",1,IF('Indicator Data imputation'!H21&lt;&gt;"",1,0))</f>
        <v>0</v>
      </c>
      <c r="H17" s="356">
        <f>IF('Indicator Data'!J20="No Data",1,IF('Indicator Data imputation'!I21&lt;&gt;"",1,0))</f>
        <v>0</v>
      </c>
      <c r="I17" s="356">
        <f>IF('Indicator Data'!K20="No Data",1,IF('Indicator Data imputation'!J21&lt;&gt;"",1,0))</f>
        <v>0</v>
      </c>
      <c r="J17" s="356">
        <f>IF('Indicator Data'!L20="No Data",1,IF('Indicator Data imputation'!K21&lt;&gt;"",1,0))</f>
        <v>0</v>
      </c>
      <c r="K17" s="356">
        <f>IF('Indicator Data'!AH20="No Data",1,IF('Indicator Data imputation'!L21&lt;&gt;"",1,0))</f>
        <v>0</v>
      </c>
      <c r="L17" s="356">
        <f>IF('Indicator Data'!M20="No Data",1,IF('Indicator Data imputation'!M21&lt;&gt;"",1,0))</f>
        <v>0</v>
      </c>
      <c r="M17" s="356">
        <f>IF('Indicator Data'!N20="No Data",1,IF('Indicator Data imputation'!N21&lt;&gt;"",1,0))</f>
        <v>0</v>
      </c>
      <c r="N17" s="356">
        <f>IF('Indicator Data'!O20="No Data",1,IF('Indicator Data imputation'!O21&lt;&gt;"",1,0))</f>
        <v>1</v>
      </c>
      <c r="O17" s="356">
        <f>IF('Indicator Data'!P20="No Data",1,IF('Indicator Data imputation'!P21&lt;&gt;"",1,0))</f>
        <v>0</v>
      </c>
      <c r="P17" s="356">
        <f>IF('Indicator Data'!Q20="No Data",1,IF('Indicator Data imputation'!Q21&lt;&gt;"",1,0))</f>
        <v>0</v>
      </c>
      <c r="Q17" s="356">
        <f>IF('Indicator Data'!R20="No Data",1,IF('Indicator Data imputation'!R21&lt;&gt;"",1,0))</f>
        <v>0</v>
      </c>
      <c r="R17" s="356">
        <f>IF('Indicator Data'!S20="No Data",1,IF('Indicator Data imputation'!S21&lt;&gt;"",1,0))</f>
        <v>0</v>
      </c>
      <c r="S17" s="356">
        <f>IF('Indicator Data'!T20="No Data",1,IF('Indicator Data imputation'!T21&lt;&gt;"",1,0))</f>
        <v>0</v>
      </c>
      <c r="T17" s="356">
        <f>IF('Indicator Data'!U20="No Data",1,IF('Indicator Data imputation'!U21&lt;&gt;"",1,0))</f>
        <v>0</v>
      </c>
      <c r="U17" s="356">
        <f>IF('Indicator Data'!V20="No Data",1,IF('Indicator Data imputation'!V21&lt;&gt;"",1,0))</f>
        <v>0</v>
      </c>
      <c r="V17" s="356">
        <f>IF('Indicator Data'!W20="No Data",1,IF('Indicator Data imputation'!W21&lt;&gt;"",1,0))</f>
        <v>0</v>
      </c>
      <c r="W17" s="356">
        <f>IF('Indicator Data'!X20="No Data",1,IF('Indicator Data imputation'!X21&lt;&gt;"",1,0))</f>
        <v>0</v>
      </c>
      <c r="X17" s="356">
        <f>IF('Indicator Data'!Y20="No Data",1,IF('Indicator Data imputation'!Y21&lt;&gt;"",1,0))</f>
        <v>0</v>
      </c>
      <c r="Y17" s="356">
        <f>IF('Indicator Data'!Z20="No Data",1,IF('Indicator Data imputation'!Z21&lt;&gt;"",1,0))</f>
        <v>0</v>
      </c>
      <c r="Z17" s="356">
        <f>IF('Indicator Data'!AA20="No Data",1,IF('Indicator Data imputation'!AA21&lt;&gt;"",1,0))</f>
        <v>0</v>
      </c>
      <c r="AA17" s="356">
        <f>IF('Indicator Data'!AB20="No Data",1,IF('Indicator Data imputation'!AB21&lt;&gt;"",1,0))</f>
        <v>0</v>
      </c>
      <c r="AB17" s="356">
        <f>IF('Indicator Data'!AC20="No Data",1,IF('Indicator Data imputation'!AC21&lt;&gt;"",1,0))</f>
        <v>0</v>
      </c>
      <c r="AC17" s="356">
        <f>IF('Indicator Data'!AD20="No Data",1,IF('Indicator Data imputation'!AD21&lt;&gt;"",1,0))</f>
        <v>0</v>
      </c>
      <c r="AD17" s="356">
        <f>IF('Indicator Data'!AE20="No Data",1,IF('Indicator Data imputation'!AE21&lt;&gt;"",1,0))</f>
        <v>0</v>
      </c>
      <c r="AE17" s="356">
        <f>IF('Indicator Data'!AF20="No Data",1,IF('Indicator Data imputation'!AF21&lt;&gt;"",1,0))</f>
        <v>1</v>
      </c>
      <c r="AF17" s="356">
        <f>IF('Indicator Data'!AG20="No Data",1,IF('Indicator Data imputation'!AG21&lt;&gt;"",1,0))</f>
        <v>0</v>
      </c>
      <c r="AG17" s="356">
        <f>IF('Indicator Data'!AI20="No Data",1,IF('Indicator Data imputation'!AH21&lt;&gt;"",1,0))</f>
        <v>0</v>
      </c>
      <c r="AH17" s="356">
        <f>IF('Indicator Data'!AJ20="No Data",1,IF('Indicator Data imputation'!AI21&lt;&gt;"",1,0))</f>
        <v>0</v>
      </c>
      <c r="AI17" s="356">
        <f>IF('Indicator Data'!AK20="No Data",1,IF('Indicator Data imputation'!AJ21&lt;&gt;"",1,0))</f>
        <v>0</v>
      </c>
      <c r="AJ17" s="356">
        <f>IF('Indicator Data'!AL20="No Data",1,IF('Indicator Data imputation'!AK21&lt;&gt;"",1,0))</f>
        <v>0</v>
      </c>
      <c r="AK17" s="356">
        <f>IF('Indicator Data'!AM20="No Data",1,IF('Indicator Data imputation'!AL21&lt;&gt;"",1,0))</f>
        <v>0</v>
      </c>
      <c r="AL17" s="356">
        <f>IF('Indicator Data'!AN20="No Data",1,IF('Indicator Data imputation'!AM21&lt;&gt;"",1,0))</f>
        <v>0</v>
      </c>
      <c r="AM17" s="356">
        <f>IF('Indicator Data'!AO20="No Data",1,IF('Indicator Data imputation'!AN21&lt;&gt;"",1,0))</f>
        <v>0</v>
      </c>
      <c r="AN17" s="356">
        <f>IF('Indicator Data'!AP20="No Data",1,IF('Indicator Data imputation'!AO21&lt;&gt;"",1,0))</f>
        <v>0</v>
      </c>
      <c r="AO17" s="356">
        <f>IF('Indicator Data'!AQ20="No Data",1,IF('Indicator Data imputation'!AS21&lt;&gt;"",1,0))</f>
        <v>0</v>
      </c>
      <c r="AP17" s="356">
        <f>IF('Indicator Data'!AR20="No Data",1,IF('Indicator Data imputation'!AT21&lt;&gt;"",1,0))</f>
        <v>0</v>
      </c>
      <c r="AQ17" s="356">
        <f>IF('Indicator Data'!AS20="No Data",1,IF('Indicator Data imputation'!AU21&lt;&gt;"",1,0))</f>
        <v>0</v>
      </c>
      <c r="AR17" s="356">
        <f>IF('Indicator Data'!AT20="No Data",1,IF('Indicator Data imputation'!AS21&lt;&gt;"",1,0))</f>
        <v>0</v>
      </c>
      <c r="AS17" s="356">
        <f>IF('Indicator Data'!AU20="No Data",1,IF('Indicator Data imputation'!AT21&lt;&gt;"",1,0))</f>
        <v>0</v>
      </c>
      <c r="AT17" s="356">
        <f>IF('Indicator Data'!AV20="No Data",1,IF('Indicator Data imputation'!AU21&lt;&gt;"",1,0))</f>
        <v>0</v>
      </c>
      <c r="AU17" s="356">
        <f>IF('Indicator Data'!AW20="No Data",1,IF('Indicator Data imputation'!AV21&lt;&gt;"",1,0))</f>
        <v>0</v>
      </c>
      <c r="AV17" s="356">
        <f>IF('Indicator Data'!AX20="No Data",1,IF('Indicator Data imputation'!AW21&lt;&gt;"",1,0))</f>
        <v>0</v>
      </c>
      <c r="AW17" s="356">
        <f>IF('Indicator Data'!AY20="No Data",1,IF('Indicator Data imputation'!AX21&lt;&gt;"",1,0))</f>
        <v>0</v>
      </c>
      <c r="AX17" s="356">
        <f>IF('Indicator Data'!AZ20="No Data",1,IF('Indicator Data imputation'!AY21&lt;&gt;"",1,0))</f>
        <v>0</v>
      </c>
      <c r="AY17" s="356">
        <f>IF('Indicator Data'!BA20="No Data",1,IF('Indicator Data imputation'!AZ21&lt;&gt;"",1,0))</f>
        <v>0</v>
      </c>
      <c r="AZ17" s="356">
        <f>IF('Indicator Data'!BB20="No Data",1,IF('Indicator Data imputation'!BA21&lt;&gt;"",1,0))</f>
        <v>0</v>
      </c>
      <c r="BA17" s="356">
        <f>IF('Indicator Data'!BC20="No Data",1,IF('Indicator Data imputation'!BB21&lt;&gt;"",1,0))</f>
        <v>0</v>
      </c>
      <c r="BB17" s="356">
        <f>IF('Indicator Data'!BD20="No Data",1,IF('Indicator Data imputation'!BC21&lt;&gt;"",1,0))</f>
        <v>0</v>
      </c>
      <c r="BC17" s="356">
        <f>IF('Indicator Data'!BE20="No Data",1,IF('Indicator Data imputation'!BD21&lt;&gt;"",1,0))</f>
        <v>0</v>
      </c>
      <c r="BD17" s="356">
        <f>IF('Indicator Data'!BF20="No Data",1,IF('Indicator Data imputation'!BE21&lt;&gt;"",1,0))</f>
        <v>0</v>
      </c>
      <c r="BE17" s="356">
        <f>IF('Indicator Data'!BG20="No Data",1,IF('Indicator Data imputation'!BF21&lt;&gt;"",1,0))</f>
        <v>0</v>
      </c>
      <c r="BF17" s="356">
        <f>IF('Indicator Data'!BH20="No Data",1,IF('Indicator Data imputation'!BG21&lt;&gt;"",1,0))</f>
        <v>0</v>
      </c>
      <c r="BG17" s="356">
        <f>IF('Indicator Data'!BI20="No Data",1,IF('Indicator Data imputation'!BH21&lt;&gt;"",1,0))</f>
        <v>0</v>
      </c>
      <c r="BH17" s="356">
        <f>IF('Indicator Data'!BJ20="No Data",1,IF('Indicator Data imputation'!BI21&lt;&gt;"",1,0))</f>
        <v>0</v>
      </c>
      <c r="BI17" s="356">
        <f>IF('Indicator Data'!BK20="No Data",1,IF('Indicator Data imputation'!BJ21&lt;&gt;"",1,0))</f>
        <v>0</v>
      </c>
      <c r="BJ17" s="356">
        <f>IF('Indicator Data'!BL20="No Data",1,IF('Indicator Data imputation'!BK21&lt;&gt;"",1,0))</f>
        <v>0</v>
      </c>
      <c r="BK17" s="334">
        <f t="shared" si="0"/>
        <v>2</v>
      </c>
      <c r="BL17" s="371">
        <f t="shared" si="1"/>
        <v>3.7037037037037035E-2</v>
      </c>
    </row>
    <row r="18" spans="1:64">
      <c r="A18" s="106" t="s">
        <v>106</v>
      </c>
      <c r="B18" s="356">
        <f>IF('Indicator Data'!D21="No Data",1,IF('Indicator Data imputation'!C22&lt;&gt;"",1,0))</f>
        <v>0</v>
      </c>
      <c r="C18" s="356">
        <f>IF('Indicator Data'!E21="No Data",1,IF('Indicator Data imputation'!D22&lt;&gt;"",1,0))</f>
        <v>0</v>
      </c>
      <c r="D18" s="356">
        <f>IF('Indicator Data'!F21="No Data",1,IF('Indicator Data imputation'!E22&lt;&gt;"",1,0))</f>
        <v>0</v>
      </c>
      <c r="E18" s="356">
        <f>IF('Indicator Data'!G21="No Data",1,IF('Indicator Data imputation'!F22&lt;&gt;"",1,0))</f>
        <v>0</v>
      </c>
      <c r="F18" s="356">
        <f>IF('Indicator Data'!H21="No Data",1,IF('Indicator Data imputation'!G22&lt;&gt;"",1,0))</f>
        <v>0</v>
      </c>
      <c r="G18" s="356">
        <f>IF('Indicator Data'!I21="No Data",1,IF('Indicator Data imputation'!H22&lt;&gt;"",1,0))</f>
        <v>0</v>
      </c>
      <c r="H18" s="356">
        <f>IF('Indicator Data'!J21="No Data",1,IF('Indicator Data imputation'!I22&lt;&gt;"",1,0))</f>
        <v>0</v>
      </c>
      <c r="I18" s="356">
        <f>IF('Indicator Data'!K21="No Data",1,IF('Indicator Data imputation'!J22&lt;&gt;"",1,0))</f>
        <v>0</v>
      </c>
      <c r="J18" s="356">
        <f>IF('Indicator Data'!L21="No Data",1,IF('Indicator Data imputation'!K22&lt;&gt;"",1,0))</f>
        <v>0</v>
      </c>
      <c r="K18" s="356">
        <f>IF('Indicator Data'!AH21="No Data",1,IF('Indicator Data imputation'!L22&lt;&gt;"",1,0))</f>
        <v>0</v>
      </c>
      <c r="L18" s="356">
        <f>IF('Indicator Data'!M21="No Data",1,IF('Indicator Data imputation'!M22&lt;&gt;"",1,0))</f>
        <v>0</v>
      </c>
      <c r="M18" s="356">
        <f>IF('Indicator Data'!N21="No Data",1,IF('Indicator Data imputation'!N22&lt;&gt;"",1,0))</f>
        <v>0</v>
      </c>
      <c r="N18" s="356">
        <f>IF('Indicator Data'!O21="No Data",1,IF('Indicator Data imputation'!O22&lt;&gt;"",1,0))</f>
        <v>1</v>
      </c>
      <c r="O18" s="356">
        <f>IF('Indicator Data'!P21="No Data",1,IF('Indicator Data imputation'!P22&lt;&gt;"",1,0))</f>
        <v>0</v>
      </c>
      <c r="P18" s="356">
        <f>IF('Indicator Data'!Q21="No Data",1,IF('Indicator Data imputation'!Q22&lt;&gt;"",1,0))</f>
        <v>0</v>
      </c>
      <c r="Q18" s="356">
        <f>IF('Indicator Data'!R21="No Data",1,IF('Indicator Data imputation'!R22&lt;&gt;"",1,0))</f>
        <v>0</v>
      </c>
      <c r="R18" s="356">
        <f>IF('Indicator Data'!S21="No Data",1,IF('Indicator Data imputation'!S22&lt;&gt;"",1,0))</f>
        <v>0</v>
      </c>
      <c r="S18" s="356">
        <f>IF('Indicator Data'!T21="No Data",1,IF('Indicator Data imputation'!T22&lt;&gt;"",1,0))</f>
        <v>0</v>
      </c>
      <c r="T18" s="356">
        <f>IF('Indicator Data'!U21="No Data",1,IF('Indicator Data imputation'!U22&lt;&gt;"",1,0))</f>
        <v>0</v>
      </c>
      <c r="U18" s="356">
        <f>IF('Indicator Data'!V21="No Data",1,IF('Indicator Data imputation'!V22&lt;&gt;"",1,0))</f>
        <v>0</v>
      </c>
      <c r="V18" s="356">
        <f>IF('Indicator Data'!W21="No Data",1,IF('Indicator Data imputation'!W22&lt;&gt;"",1,0))</f>
        <v>0</v>
      </c>
      <c r="W18" s="356">
        <f>IF('Indicator Data'!X21="No Data",1,IF('Indicator Data imputation'!X22&lt;&gt;"",1,0))</f>
        <v>0</v>
      </c>
      <c r="X18" s="356">
        <f>IF('Indicator Data'!Y21="No Data",1,IF('Indicator Data imputation'!Y22&lt;&gt;"",1,0))</f>
        <v>0</v>
      </c>
      <c r="Y18" s="356">
        <f>IF('Indicator Data'!Z21="No Data",1,IF('Indicator Data imputation'!Z22&lt;&gt;"",1,0))</f>
        <v>0</v>
      </c>
      <c r="Z18" s="356">
        <f>IF('Indicator Data'!AA21="No Data",1,IF('Indicator Data imputation'!AA22&lt;&gt;"",1,0))</f>
        <v>0</v>
      </c>
      <c r="AA18" s="356">
        <f>IF('Indicator Data'!AB21="No Data",1,IF('Indicator Data imputation'!AB22&lt;&gt;"",1,0))</f>
        <v>0</v>
      </c>
      <c r="AB18" s="356">
        <f>IF('Indicator Data'!AC21="No Data",1,IF('Indicator Data imputation'!AC22&lt;&gt;"",1,0))</f>
        <v>0</v>
      </c>
      <c r="AC18" s="356">
        <f>IF('Indicator Data'!AD21="No Data",1,IF('Indicator Data imputation'!AD22&lt;&gt;"",1,0))</f>
        <v>0</v>
      </c>
      <c r="AD18" s="356">
        <f>IF('Indicator Data'!AE21="No Data",1,IF('Indicator Data imputation'!AE22&lt;&gt;"",1,0))</f>
        <v>0</v>
      </c>
      <c r="AE18" s="356">
        <f>IF('Indicator Data'!AF21="No Data",1,IF('Indicator Data imputation'!AF22&lt;&gt;"",1,0))</f>
        <v>1</v>
      </c>
      <c r="AF18" s="356">
        <f>IF('Indicator Data'!AG21="No Data",1,IF('Indicator Data imputation'!AG22&lt;&gt;"",1,0))</f>
        <v>0</v>
      </c>
      <c r="AG18" s="356">
        <f>IF('Indicator Data'!AI21="No Data",1,IF('Indicator Data imputation'!AH22&lt;&gt;"",1,0))</f>
        <v>0</v>
      </c>
      <c r="AH18" s="356">
        <f>IF('Indicator Data'!AJ21="No Data",1,IF('Indicator Data imputation'!AI22&lt;&gt;"",1,0))</f>
        <v>0</v>
      </c>
      <c r="AI18" s="356">
        <f>IF('Indicator Data'!AK21="No Data",1,IF('Indicator Data imputation'!AJ22&lt;&gt;"",1,0))</f>
        <v>0</v>
      </c>
      <c r="AJ18" s="356">
        <f>IF('Indicator Data'!AL21="No Data",1,IF('Indicator Data imputation'!AK22&lt;&gt;"",1,0))</f>
        <v>0</v>
      </c>
      <c r="AK18" s="356">
        <f>IF('Indicator Data'!AM21="No Data",1,IF('Indicator Data imputation'!AL22&lt;&gt;"",1,0))</f>
        <v>0</v>
      </c>
      <c r="AL18" s="356">
        <f>IF('Indicator Data'!AN21="No Data",1,IF('Indicator Data imputation'!AM22&lt;&gt;"",1,0))</f>
        <v>0</v>
      </c>
      <c r="AM18" s="356">
        <f>IF('Indicator Data'!AO21="No Data",1,IF('Indicator Data imputation'!AN22&lt;&gt;"",1,0))</f>
        <v>0</v>
      </c>
      <c r="AN18" s="356">
        <f>IF('Indicator Data'!AP21="No Data",1,IF('Indicator Data imputation'!AO22&lt;&gt;"",1,0))</f>
        <v>0</v>
      </c>
      <c r="AO18" s="356">
        <f>IF('Indicator Data'!AQ21="No Data",1,IF('Indicator Data imputation'!AS22&lt;&gt;"",1,0))</f>
        <v>0</v>
      </c>
      <c r="AP18" s="356">
        <f>IF('Indicator Data'!AR21="No Data",1,IF('Indicator Data imputation'!AT22&lt;&gt;"",1,0))</f>
        <v>0</v>
      </c>
      <c r="AQ18" s="356">
        <f>IF('Indicator Data'!AS21="No Data",1,IF('Indicator Data imputation'!AU22&lt;&gt;"",1,0))</f>
        <v>0</v>
      </c>
      <c r="AR18" s="356">
        <f>IF('Indicator Data'!AT21="No Data",1,IF('Indicator Data imputation'!AS22&lt;&gt;"",1,0))</f>
        <v>0</v>
      </c>
      <c r="AS18" s="356">
        <f>IF('Indicator Data'!AU21="No Data",1,IF('Indicator Data imputation'!AT22&lt;&gt;"",1,0))</f>
        <v>0</v>
      </c>
      <c r="AT18" s="356">
        <f>IF('Indicator Data'!AV21="No Data",1,IF('Indicator Data imputation'!AU22&lt;&gt;"",1,0))</f>
        <v>0</v>
      </c>
      <c r="AU18" s="356">
        <f>IF('Indicator Data'!AW21="No Data",1,IF('Indicator Data imputation'!AV22&lt;&gt;"",1,0))</f>
        <v>0</v>
      </c>
      <c r="AV18" s="356">
        <f>IF('Indicator Data'!AX21="No Data",1,IF('Indicator Data imputation'!AW22&lt;&gt;"",1,0))</f>
        <v>0</v>
      </c>
      <c r="AW18" s="356">
        <f>IF('Indicator Data'!AY21="No Data",1,IF('Indicator Data imputation'!AX22&lt;&gt;"",1,0))</f>
        <v>0</v>
      </c>
      <c r="AX18" s="356">
        <f>IF('Indicator Data'!AZ21="No Data",1,IF('Indicator Data imputation'!AY22&lt;&gt;"",1,0))</f>
        <v>0</v>
      </c>
      <c r="AY18" s="356">
        <f>IF('Indicator Data'!BA21="No Data",1,IF('Indicator Data imputation'!AZ22&lt;&gt;"",1,0))</f>
        <v>0</v>
      </c>
      <c r="AZ18" s="356">
        <f>IF('Indicator Data'!BB21="No Data",1,IF('Indicator Data imputation'!BA22&lt;&gt;"",1,0))</f>
        <v>0</v>
      </c>
      <c r="BA18" s="356">
        <f>IF('Indicator Data'!BC21="No Data",1,IF('Indicator Data imputation'!BB22&lt;&gt;"",1,0))</f>
        <v>0</v>
      </c>
      <c r="BB18" s="356">
        <f>IF('Indicator Data'!BD21="No Data",1,IF('Indicator Data imputation'!BC22&lt;&gt;"",1,0))</f>
        <v>0</v>
      </c>
      <c r="BC18" s="356">
        <f>IF('Indicator Data'!BE21="No Data",1,IF('Indicator Data imputation'!BD22&lt;&gt;"",1,0))</f>
        <v>0</v>
      </c>
      <c r="BD18" s="356">
        <f>IF('Indicator Data'!BF21="No Data",1,IF('Indicator Data imputation'!BE22&lt;&gt;"",1,0))</f>
        <v>0</v>
      </c>
      <c r="BE18" s="356">
        <f>IF('Indicator Data'!BG21="No Data",1,IF('Indicator Data imputation'!BF22&lt;&gt;"",1,0))</f>
        <v>0</v>
      </c>
      <c r="BF18" s="356">
        <f>IF('Indicator Data'!BH21="No Data",1,IF('Indicator Data imputation'!BG22&lt;&gt;"",1,0))</f>
        <v>0</v>
      </c>
      <c r="BG18" s="356">
        <f>IF('Indicator Data'!BI21="No Data",1,IF('Indicator Data imputation'!BH22&lt;&gt;"",1,0))</f>
        <v>0</v>
      </c>
      <c r="BH18" s="356">
        <f>IF('Indicator Data'!BJ21="No Data",1,IF('Indicator Data imputation'!BI22&lt;&gt;"",1,0))</f>
        <v>0</v>
      </c>
      <c r="BI18" s="356">
        <f>IF('Indicator Data'!BK21="No Data",1,IF('Indicator Data imputation'!BJ22&lt;&gt;"",1,0))</f>
        <v>0</v>
      </c>
      <c r="BJ18" s="356">
        <f>IF('Indicator Data'!BL21="No Data",1,IF('Indicator Data imputation'!BK22&lt;&gt;"",1,0))</f>
        <v>0</v>
      </c>
      <c r="BK18" s="334">
        <f t="shared" si="0"/>
        <v>2</v>
      </c>
      <c r="BL18" s="371">
        <f t="shared" si="1"/>
        <v>3.7037037037037035E-2</v>
      </c>
    </row>
    <row r="19" spans="1:64">
      <c r="A19" s="106" t="s">
        <v>125</v>
      </c>
      <c r="B19" s="356">
        <f>IF('Indicator Data'!D22="No Data",1,IF('Indicator Data imputation'!C23&lt;&gt;"",1,0))</f>
        <v>0</v>
      </c>
      <c r="C19" s="356">
        <f>IF('Indicator Data'!E22="No Data",1,IF('Indicator Data imputation'!D23&lt;&gt;"",1,0))</f>
        <v>0</v>
      </c>
      <c r="D19" s="356">
        <f>IF('Indicator Data'!F22="No Data",1,IF('Indicator Data imputation'!E23&lt;&gt;"",1,0))</f>
        <v>0</v>
      </c>
      <c r="E19" s="356">
        <f>IF('Indicator Data'!G22="No Data",1,IF('Indicator Data imputation'!F23&lt;&gt;"",1,0))</f>
        <v>0</v>
      </c>
      <c r="F19" s="356">
        <f>IF('Indicator Data'!H22="No Data",1,IF('Indicator Data imputation'!G23&lt;&gt;"",1,0))</f>
        <v>0</v>
      </c>
      <c r="G19" s="356">
        <f>IF('Indicator Data'!I22="No Data",1,IF('Indicator Data imputation'!H23&lt;&gt;"",1,0))</f>
        <v>0</v>
      </c>
      <c r="H19" s="356">
        <f>IF('Indicator Data'!J22="No Data",1,IF('Indicator Data imputation'!I23&lt;&gt;"",1,0))</f>
        <v>0</v>
      </c>
      <c r="I19" s="356">
        <f>IF('Indicator Data'!K22="No Data",1,IF('Indicator Data imputation'!J23&lt;&gt;"",1,0))</f>
        <v>0</v>
      </c>
      <c r="J19" s="356">
        <f>IF('Indicator Data'!L22="No Data",1,IF('Indicator Data imputation'!K23&lt;&gt;"",1,0))</f>
        <v>0</v>
      </c>
      <c r="K19" s="356">
        <f>IF('Indicator Data'!AH22="No Data",1,IF('Indicator Data imputation'!L23&lt;&gt;"",1,0))</f>
        <v>0</v>
      </c>
      <c r="L19" s="356">
        <f>IF('Indicator Data'!M22="No Data",1,IF('Indicator Data imputation'!M23&lt;&gt;"",1,0))</f>
        <v>0</v>
      </c>
      <c r="M19" s="356">
        <f>IF('Indicator Data'!N22="No Data",1,IF('Indicator Data imputation'!N23&lt;&gt;"",1,0))</f>
        <v>0</v>
      </c>
      <c r="N19" s="356">
        <f>IF('Indicator Data'!O22="No Data",1,IF('Indicator Data imputation'!O23&lt;&gt;"",1,0))</f>
        <v>0</v>
      </c>
      <c r="O19" s="356">
        <f>IF('Indicator Data'!P22="No Data",1,IF('Indicator Data imputation'!P23&lt;&gt;"",1,0))</f>
        <v>0</v>
      </c>
      <c r="P19" s="356">
        <f>IF('Indicator Data'!Q22="No Data",1,IF('Indicator Data imputation'!Q23&lt;&gt;"",1,0))</f>
        <v>0</v>
      </c>
      <c r="Q19" s="356">
        <f>IF('Indicator Data'!R22="No Data",1,IF('Indicator Data imputation'!R23&lt;&gt;"",1,0))</f>
        <v>0</v>
      </c>
      <c r="R19" s="356">
        <f>IF('Indicator Data'!S22="No Data",1,IF('Indicator Data imputation'!S23&lt;&gt;"",1,0))</f>
        <v>0</v>
      </c>
      <c r="S19" s="356">
        <f>IF('Indicator Data'!T22="No Data",1,IF('Indicator Data imputation'!T23&lt;&gt;"",1,0))</f>
        <v>0</v>
      </c>
      <c r="T19" s="356">
        <f>IF('Indicator Data'!U22="No Data",1,IF('Indicator Data imputation'!U23&lt;&gt;"",1,0))</f>
        <v>0</v>
      </c>
      <c r="U19" s="356">
        <f>IF('Indicator Data'!V22="No Data",1,IF('Indicator Data imputation'!V23&lt;&gt;"",1,0))</f>
        <v>0</v>
      </c>
      <c r="V19" s="356">
        <f>IF('Indicator Data'!W22="No Data",1,IF('Indicator Data imputation'!W23&lt;&gt;"",1,0))</f>
        <v>0</v>
      </c>
      <c r="W19" s="356">
        <f>IF('Indicator Data'!X22="No Data",1,IF('Indicator Data imputation'!X23&lt;&gt;"",1,0))</f>
        <v>0</v>
      </c>
      <c r="X19" s="356">
        <f>IF('Indicator Data'!Y22="No Data",1,IF('Indicator Data imputation'!Y23&lt;&gt;"",1,0))</f>
        <v>0</v>
      </c>
      <c r="Y19" s="356">
        <f>IF('Indicator Data'!Z22="No Data",1,IF('Indicator Data imputation'!Z23&lt;&gt;"",1,0))</f>
        <v>0</v>
      </c>
      <c r="Z19" s="356">
        <f>IF('Indicator Data'!AA22="No Data",1,IF('Indicator Data imputation'!AA23&lt;&gt;"",1,0))</f>
        <v>0</v>
      </c>
      <c r="AA19" s="356">
        <f>IF('Indicator Data'!AB22="No Data",1,IF('Indicator Data imputation'!AB23&lt;&gt;"",1,0))</f>
        <v>0</v>
      </c>
      <c r="AB19" s="356">
        <f>IF('Indicator Data'!AC22="No Data",1,IF('Indicator Data imputation'!AC23&lt;&gt;"",1,0))</f>
        <v>0</v>
      </c>
      <c r="AC19" s="356">
        <f>IF('Indicator Data'!AD22="No Data",1,IF('Indicator Data imputation'!AD23&lt;&gt;"",1,0))</f>
        <v>0</v>
      </c>
      <c r="AD19" s="356">
        <f>IF('Indicator Data'!AE22="No Data",1,IF('Indicator Data imputation'!AE23&lt;&gt;"",1,0))</f>
        <v>0</v>
      </c>
      <c r="AE19" s="356">
        <f>IF('Indicator Data'!AF22="No Data",1,IF('Indicator Data imputation'!AF23&lt;&gt;"",1,0))</f>
        <v>1</v>
      </c>
      <c r="AF19" s="356">
        <f>IF('Indicator Data'!AG22="No Data",1,IF('Indicator Data imputation'!AG23&lt;&gt;"",1,0))</f>
        <v>0</v>
      </c>
      <c r="AG19" s="356">
        <f>IF('Indicator Data'!AI22="No Data",1,IF('Indicator Data imputation'!AH23&lt;&gt;"",1,0))</f>
        <v>0</v>
      </c>
      <c r="AH19" s="356">
        <f>IF('Indicator Data'!AJ22="No Data",1,IF('Indicator Data imputation'!AI23&lt;&gt;"",1,0))</f>
        <v>0</v>
      </c>
      <c r="AI19" s="356">
        <f>IF('Indicator Data'!AK22="No Data",1,IF('Indicator Data imputation'!AJ23&lt;&gt;"",1,0))</f>
        <v>0</v>
      </c>
      <c r="AJ19" s="356">
        <f>IF('Indicator Data'!AL22="No Data",1,IF('Indicator Data imputation'!AK23&lt;&gt;"",1,0))</f>
        <v>0</v>
      </c>
      <c r="AK19" s="356">
        <f>IF('Indicator Data'!AM22="No Data",1,IF('Indicator Data imputation'!AL23&lt;&gt;"",1,0))</f>
        <v>1</v>
      </c>
      <c r="AL19" s="356">
        <f>IF('Indicator Data'!AN22="No Data",1,IF('Indicator Data imputation'!AM23&lt;&gt;"",1,0))</f>
        <v>0</v>
      </c>
      <c r="AM19" s="356">
        <f>IF('Indicator Data'!AO22="No Data",1,IF('Indicator Data imputation'!AN23&lt;&gt;"",1,0))</f>
        <v>0</v>
      </c>
      <c r="AN19" s="356">
        <f>IF('Indicator Data'!AP22="No Data",1,IF('Indicator Data imputation'!AO23&lt;&gt;"",1,0))</f>
        <v>0</v>
      </c>
      <c r="AO19" s="356">
        <f>IF('Indicator Data'!AQ22="No Data",1,IF('Indicator Data imputation'!AS23&lt;&gt;"",1,0))</f>
        <v>0</v>
      </c>
      <c r="AP19" s="356">
        <f>IF('Indicator Data'!AR22="No Data",1,IF('Indicator Data imputation'!AT23&lt;&gt;"",1,0))</f>
        <v>0</v>
      </c>
      <c r="AQ19" s="356">
        <f>IF('Indicator Data'!AS22="No Data",1,IF('Indicator Data imputation'!AU23&lt;&gt;"",1,0))</f>
        <v>0</v>
      </c>
      <c r="AR19" s="356">
        <f>IF('Indicator Data'!AT22="No Data",1,IF('Indicator Data imputation'!AS23&lt;&gt;"",1,0))</f>
        <v>0</v>
      </c>
      <c r="AS19" s="356">
        <f>IF('Indicator Data'!AU22="No Data",1,IF('Indicator Data imputation'!AT23&lt;&gt;"",1,0))</f>
        <v>0</v>
      </c>
      <c r="AT19" s="356">
        <f>IF('Indicator Data'!AV22="No Data",1,IF('Indicator Data imputation'!AU23&lt;&gt;"",1,0))</f>
        <v>0</v>
      </c>
      <c r="AU19" s="356">
        <f>IF('Indicator Data'!AW22="No Data",1,IF('Indicator Data imputation'!AV23&lt;&gt;"",1,0))</f>
        <v>0</v>
      </c>
      <c r="AV19" s="356">
        <f>IF('Indicator Data'!AX22="No Data",1,IF('Indicator Data imputation'!AW23&lt;&gt;"",1,0))</f>
        <v>0</v>
      </c>
      <c r="AW19" s="356">
        <f>IF('Indicator Data'!AY22="No Data",1,IF('Indicator Data imputation'!AX23&lt;&gt;"",1,0))</f>
        <v>0</v>
      </c>
      <c r="AX19" s="356">
        <f>IF('Indicator Data'!AZ22="No Data",1,IF('Indicator Data imputation'!AY23&lt;&gt;"",1,0))</f>
        <v>0</v>
      </c>
      <c r="AY19" s="356">
        <f>IF('Indicator Data'!BA22="No Data",1,IF('Indicator Data imputation'!AZ23&lt;&gt;"",1,0))</f>
        <v>0</v>
      </c>
      <c r="AZ19" s="356">
        <f>IF('Indicator Data'!BB22="No Data",1,IF('Indicator Data imputation'!BA23&lt;&gt;"",1,0))</f>
        <v>0</v>
      </c>
      <c r="BA19" s="356">
        <f>IF('Indicator Data'!BC22="No Data",1,IF('Indicator Data imputation'!BB23&lt;&gt;"",1,0))</f>
        <v>0</v>
      </c>
      <c r="BB19" s="356">
        <f>IF('Indicator Data'!BD22="No Data",1,IF('Indicator Data imputation'!BC23&lt;&gt;"",1,0))</f>
        <v>0</v>
      </c>
      <c r="BC19" s="356">
        <f>IF('Indicator Data'!BE22="No Data",1,IF('Indicator Data imputation'!BD23&lt;&gt;"",1,0))</f>
        <v>0</v>
      </c>
      <c r="BD19" s="356">
        <f>IF('Indicator Data'!BF22="No Data",1,IF('Indicator Data imputation'!BE23&lt;&gt;"",1,0))</f>
        <v>0</v>
      </c>
      <c r="BE19" s="356">
        <f>IF('Indicator Data'!BG22="No Data",1,IF('Indicator Data imputation'!BF23&lt;&gt;"",1,0))</f>
        <v>0</v>
      </c>
      <c r="BF19" s="356">
        <f>IF('Indicator Data'!BH22="No Data",1,IF('Indicator Data imputation'!BG23&lt;&gt;"",1,0))</f>
        <v>0</v>
      </c>
      <c r="BG19" s="356">
        <f>IF('Indicator Data'!BI22="No Data",1,IF('Indicator Data imputation'!BH23&lt;&gt;"",1,0))</f>
        <v>0</v>
      </c>
      <c r="BH19" s="356">
        <f>IF('Indicator Data'!BJ22="No Data",1,IF('Indicator Data imputation'!BI23&lt;&gt;"",1,0))</f>
        <v>0</v>
      </c>
      <c r="BI19" s="356">
        <f>IF('Indicator Data'!BK22="No Data",1,IF('Indicator Data imputation'!BJ23&lt;&gt;"",1,0))</f>
        <v>0</v>
      </c>
      <c r="BJ19" s="356">
        <f>IF('Indicator Data'!BL22="No Data",1,IF('Indicator Data imputation'!BK23&lt;&gt;"",1,0))</f>
        <v>0</v>
      </c>
      <c r="BK19" s="334">
        <f t="shared" si="0"/>
        <v>2</v>
      </c>
      <c r="BL19" s="371">
        <f t="shared" si="1"/>
        <v>3.7037037037037035E-2</v>
      </c>
    </row>
    <row r="20" spans="1:64">
      <c r="A20" s="106" t="s">
        <v>137</v>
      </c>
      <c r="B20" s="356">
        <f>IF('Indicator Data'!D23="No Data",1,IF('Indicator Data imputation'!C24&lt;&gt;"",1,0))</f>
        <v>0</v>
      </c>
      <c r="C20" s="356">
        <f>IF('Indicator Data'!E23="No Data",1,IF('Indicator Data imputation'!D24&lt;&gt;"",1,0))</f>
        <v>0</v>
      </c>
      <c r="D20" s="356">
        <f>IF('Indicator Data'!F23="No Data",1,IF('Indicator Data imputation'!E24&lt;&gt;"",1,0))</f>
        <v>0</v>
      </c>
      <c r="E20" s="356">
        <f>IF('Indicator Data'!G23="No Data",1,IF('Indicator Data imputation'!F24&lt;&gt;"",1,0))</f>
        <v>0</v>
      </c>
      <c r="F20" s="356">
        <f>IF('Indicator Data'!H23="No Data",1,IF('Indicator Data imputation'!G24&lt;&gt;"",1,0))</f>
        <v>0</v>
      </c>
      <c r="G20" s="356">
        <f>IF('Indicator Data'!I23="No Data",1,IF('Indicator Data imputation'!H24&lt;&gt;"",1,0))</f>
        <v>0</v>
      </c>
      <c r="H20" s="356">
        <f>IF('Indicator Data'!J23="No Data",1,IF('Indicator Data imputation'!I24&lt;&gt;"",1,0))</f>
        <v>0</v>
      </c>
      <c r="I20" s="356">
        <f>IF('Indicator Data'!K23="No Data",1,IF('Indicator Data imputation'!J24&lt;&gt;"",1,0))</f>
        <v>0</v>
      </c>
      <c r="J20" s="356">
        <f>IF('Indicator Data'!L23="No Data",1,IF('Indicator Data imputation'!K24&lt;&gt;"",1,0))</f>
        <v>0</v>
      </c>
      <c r="K20" s="356">
        <f>IF('Indicator Data'!AH23="No Data",1,IF('Indicator Data imputation'!L24&lt;&gt;"",1,0))</f>
        <v>0</v>
      </c>
      <c r="L20" s="356">
        <f>IF('Indicator Data'!M23="No Data",1,IF('Indicator Data imputation'!M24&lt;&gt;"",1,0))</f>
        <v>0</v>
      </c>
      <c r="M20" s="356">
        <f>IF('Indicator Data'!N23="No Data",1,IF('Indicator Data imputation'!N24&lt;&gt;"",1,0))</f>
        <v>0</v>
      </c>
      <c r="N20" s="356">
        <f>IF('Indicator Data'!O23="No Data",1,IF('Indicator Data imputation'!O24&lt;&gt;"",1,0))</f>
        <v>0</v>
      </c>
      <c r="O20" s="356">
        <f>IF('Indicator Data'!P23="No Data",1,IF('Indicator Data imputation'!P24&lt;&gt;"",1,0))</f>
        <v>0</v>
      </c>
      <c r="P20" s="356">
        <f>IF('Indicator Data'!Q23="No Data",1,IF('Indicator Data imputation'!Q24&lt;&gt;"",1,0))</f>
        <v>0</v>
      </c>
      <c r="Q20" s="356">
        <f>IF('Indicator Data'!R23="No Data",1,IF('Indicator Data imputation'!R24&lt;&gt;"",1,0))</f>
        <v>0</v>
      </c>
      <c r="R20" s="356">
        <f>IF('Indicator Data'!S23="No Data",1,IF('Indicator Data imputation'!S24&lt;&gt;"",1,0))</f>
        <v>0</v>
      </c>
      <c r="S20" s="356">
        <f>IF('Indicator Data'!T23="No Data",1,IF('Indicator Data imputation'!T24&lt;&gt;"",1,0))</f>
        <v>0</v>
      </c>
      <c r="T20" s="356">
        <f>IF('Indicator Data'!U23="No Data",1,IF('Indicator Data imputation'!U24&lt;&gt;"",1,0))</f>
        <v>0</v>
      </c>
      <c r="U20" s="356">
        <f>IF('Indicator Data'!V23="No Data",1,IF('Indicator Data imputation'!V24&lt;&gt;"",1,0))</f>
        <v>0</v>
      </c>
      <c r="V20" s="356">
        <f>IF('Indicator Data'!W23="No Data",1,IF('Indicator Data imputation'!W24&lt;&gt;"",1,0))</f>
        <v>0</v>
      </c>
      <c r="W20" s="356">
        <f>IF('Indicator Data'!X23="No Data",1,IF('Indicator Data imputation'!X24&lt;&gt;"",1,0))</f>
        <v>0</v>
      </c>
      <c r="X20" s="356">
        <f>IF('Indicator Data'!Y23="No Data",1,IF('Indicator Data imputation'!Y24&lt;&gt;"",1,0))</f>
        <v>0</v>
      </c>
      <c r="Y20" s="356">
        <f>IF('Indicator Data'!Z23="No Data",1,IF('Indicator Data imputation'!Z24&lt;&gt;"",1,0))</f>
        <v>0</v>
      </c>
      <c r="Z20" s="356">
        <f>IF('Indicator Data'!AA23="No Data",1,IF('Indicator Data imputation'!AA24&lt;&gt;"",1,0))</f>
        <v>0</v>
      </c>
      <c r="AA20" s="356">
        <f>IF('Indicator Data'!AB23="No Data",1,IF('Indicator Data imputation'!AB24&lt;&gt;"",1,0))</f>
        <v>0</v>
      </c>
      <c r="AB20" s="356">
        <f>IF('Indicator Data'!AC23="No Data",1,IF('Indicator Data imputation'!AC24&lt;&gt;"",1,0))</f>
        <v>0</v>
      </c>
      <c r="AC20" s="356">
        <f>IF('Indicator Data'!AD23="No Data",1,IF('Indicator Data imputation'!AD24&lt;&gt;"",1,0))</f>
        <v>0</v>
      </c>
      <c r="AD20" s="356">
        <f>IF('Indicator Data'!AE23="No Data",1,IF('Indicator Data imputation'!AE24&lt;&gt;"",1,0))</f>
        <v>0</v>
      </c>
      <c r="AE20" s="356">
        <f>IF('Indicator Data'!AF23="No Data",1,IF('Indicator Data imputation'!AF24&lt;&gt;"",1,0))</f>
        <v>1</v>
      </c>
      <c r="AF20" s="356">
        <f>IF('Indicator Data'!AG23="No Data",1,IF('Indicator Data imputation'!AG24&lt;&gt;"",1,0))</f>
        <v>0</v>
      </c>
      <c r="AG20" s="356">
        <f>IF('Indicator Data'!AI23="No Data",1,IF('Indicator Data imputation'!AH24&lt;&gt;"",1,0))</f>
        <v>0</v>
      </c>
      <c r="AH20" s="356">
        <f>IF('Indicator Data'!AJ23="No Data",1,IF('Indicator Data imputation'!AI24&lt;&gt;"",1,0))</f>
        <v>0</v>
      </c>
      <c r="AI20" s="356">
        <f>IF('Indicator Data'!AK23="No Data",1,IF('Indicator Data imputation'!AJ24&lt;&gt;"",1,0))</f>
        <v>0</v>
      </c>
      <c r="AJ20" s="356">
        <f>IF('Indicator Data'!AL23="No Data",1,IF('Indicator Data imputation'!AK24&lt;&gt;"",1,0))</f>
        <v>0</v>
      </c>
      <c r="AK20" s="356">
        <f>IF('Indicator Data'!AM23="No Data",1,IF('Indicator Data imputation'!AL24&lt;&gt;"",1,0))</f>
        <v>1</v>
      </c>
      <c r="AL20" s="356">
        <f>IF('Indicator Data'!AN23="No Data",1,IF('Indicator Data imputation'!AM24&lt;&gt;"",1,0))</f>
        <v>0</v>
      </c>
      <c r="AM20" s="356">
        <f>IF('Indicator Data'!AO23="No Data",1,IF('Indicator Data imputation'!AN24&lt;&gt;"",1,0))</f>
        <v>0</v>
      </c>
      <c r="AN20" s="356">
        <f>IF('Indicator Data'!AP23="No Data",1,IF('Indicator Data imputation'!AO24&lt;&gt;"",1,0))</f>
        <v>0</v>
      </c>
      <c r="AO20" s="356">
        <f>IF('Indicator Data'!AQ23="No Data",1,IF('Indicator Data imputation'!AS24&lt;&gt;"",1,0))</f>
        <v>0</v>
      </c>
      <c r="AP20" s="356">
        <f>IF('Indicator Data'!AR23="No Data",1,IF('Indicator Data imputation'!AT24&lt;&gt;"",1,0))</f>
        <v>0</v>
      </c>
      <c r="AQ20" s="356">
        <f>IF('Indicator Data'!AS23="No Data",1,IF('Indicator Data imputation'!AU24&lt;&gt;"",1,0))</f>
        <v>0</v>
      </c>
      <c r="AR20" s="356">
        <f>IF('Indicator Data'!AT23="No Data",1,IF('Indicator Data imputation'!AS24&lt;&gt;"",1,0))</f>
        <v>0</v>
      </c>
      <c r="AS20" s="356">
        <f>IF('Indicator Data'!AU23="No Data",1,IF('Indicator Data imputation'!AT24&lt;&gt;"",1,0))</f>
        <v>0</v>
      </c>
      <c r="AT20" s="356">
        <f>IF('Indicator Data'!AV23="No Data",1,IF('Indicator Data imputation'!AU24&lt;&gt;"",1,0))</f>
        <v>0</v>
      </c>
      <c r="AU20" s="356">
        <f>IF('Indicator Data'!AW23="No Data",1,IF('Indicator Data imputation'!AV24&lt;&gt;"",1,0))</f>
        <v>0</v>
      </c>
      <c r="AV20" s="356">
        <f>IF('Indicator Data'!AX23="No Data",1,IF('Indicator Data imputation'!AW24&lt;&gt;"",1,0))</f>
        <v>0</v>
      </c>
      <c r="AW20" s="356">
        <f>IF('Indicator Data'!AY23="No Data",1,IF('Indicator Data imputation'!AX24&lt;&gt;"",1,0))</f>
        <v>0</v>
      </c>
      <c r="AX20" s="356">
        <f>IF('Indicator Data'!AZ23="No Data",1,IF('Indicator Data imputation'!AY24&lt;&gt;"",1,0))</f>
        <v>0</v>
      </c>
      <c r="AY20" s="356">
        <f>IF('Indicator Data'!BA23="No Data",1,IF('Indicator Data imputation'!AZ24&lt;&gt;"",1,0))</f>
        <v>0</v>
      </c>
      <c r="AZ20" s="356">
        <f>IF('Indicator Data'!BB23="No Data",1,IF('Indicator Data imputation'!BA24&lt;&gt;"",1,0))</f>
        <v>0</v>
      </c>
      <c r="BA20" s="356">
        <f>IF('Indicator Data'!BC23="No Data",1,IF('Indicator Data imputation'!BB24&lt;&gt;"",1,0))</f>
        <v>0</v>
      </c>
      <c r="BB20" s="356">
        <f>IF('Indicator Data'!BD23="No Data",1,IF('Indicator Data imputation'!BC24&lt;&gt;"",1,0))</f>
        <v>0</v>
      </c>
      <c r="BC20" s="356">
        <f>IF('Indicator Data'!BE23="No Data",1,IF('Indicator Data imputation'!BD24&lt;&gt;"",1,0))</f>
        <v>0</v>
      </c>
      <c r="BD20" s="356">
        <f>IF('Indicator Data'!BF23="No Data",1,IF('Indicator Data imputation'!BE24&lt;&gt;"",1,0))</f>
        <v>0</v>
      </c>
      <c r="BE20" s="356">
        <f>IF('Indicator Data'!BG23="No Data",1,IF('Indicator Data imputation'!BF24&lt;&gt;"",1,0))</f>
        <v>0</v>
      </c>
      <c r="BF20" s="356">
        <f>IF('Indicator Data'!BH23="No Data",1,IF('Indicator Data imputation'!BG24&lt;&gt;"",1,0))</f>
        <v>0</v>
      </c>
      <c r="BG20" s="356">
        <f>IF('Indicator Data'!BI23="No Data",1,IF('Indicator Data imputation'!BH24&lt;&gt;"",1,0))</f>
        <v>0</v>
      </c>
      <c r="BH20" s="356">
        <f>IF('Indicator Data'!BJ23="No Data",1,IF('Indicator Data imputation'!BI24&lt;&gt;"",1,0))</f>
        <v>0</v>
      </c>
      <c r="BI20" s="356">
        <f>IF('Indicator Data'!BK23="No Data",1,IF('Indicator Data imputation'!BJ24&lt;&gt;"",1,0))</f>
        <v>0</v>
      </c>
      <c r="BJ20" s="356">
        <f>IF('Indicator Data'!BL23="No Data",1,IF('Indicator Data imputation'!BK24&lt;&gt;"",1,0))</f>
        <v>0</v>
      </c>
      <c r="BK20" s="334">
        <f t="shared" si="0"/>
        <v>2</v>
      </c>
      <c r="BL20" s="371">
        <f t="shared" si="1"/>
        <v>3.7037037037037035E-2</v>
      </c>
    </row>
    <row r="21" spans="1:64" ht="15.75" customHeight="1">
      <c r="A21" s="106" t="s">
        <v>123</v>
      </c>
      <c r="B21" s="356">
        <f>IF('Indicator Data'!D24="No Data",1,IF('Indicator Data imputation'!C25&lt;&gt;"",1,0))</f>
        <v>0</v>
      </c>
      <c r="C21" s="356">
        <f>IF('Indicator Data'!E24="No Data",1,IF('Indicator Data imputation'!D25&lt;&gt;"",1,0))</f>
        <v>0</v>
      </c>
      <c r="D21" s="356">
        <f>IF('Indicator Data'!F24="No Data",1,IF('Indicator Data imputation'!E25&lt;&gt;"",1,0))</f>
        <v>0</v>
      </c>
      <c r="E21" s="356">
        <f>IF('Indicator Data'!G24="No Data",1,IF('Indicator Data imputation'!F25&lt;&gt;"",1,0))</f>
        <v>0</v>
      </c>
      <c r="F21" s="356">
        <f>IF('Indicator Data'!H24="No Data",1,IF('Indicator Data imputation'!G25&lt;&gt;"",1,0))</f>
        <v>0</v>
      </c>
      <c r="G21" s="356">
        <f>IF('Indicator Data'!I24="No Data",1,IF('Indicator Data imputation'!H25&lt;&gt;"",1,0))</f>
        <v>0</v>
      </c>
      <c r="H21" s="356">
        <f>IF('Indicator Data'!J24="No Data",1,IF('Indicator Data imputation'!I25&lt;&gt;"",1,0))</f>
        <v>0</v>
      </c>
      <c r="I21" s="356">
        <f>IF('Indicator Data'!K24="No Data",1,IF('Indicator Data imputation'!J25&lt;&gt;"",1,0))</f>
        <v>0</v>
      </c>
      <c r="J21" s="356">
        <f>IF('Indicator Data'!L24="No Data",1,IF('Indicator Data imputation'!K25&lt;&gt;"",1,0))</f>
        <v>0</v>
      </c>
      <c r="K21" s="356">
        <f>IF('Indicator Data'!AH24="No Data",1,IF('Indicator Data imputation'!L25&lt;&gt;"",1,0))</f>
        <v>0</v>
      </c>
      <c r="L21" s="356">
        <f>IF('Indicator Data'!M24="No Data",1,IF('Indicator Data imputation'!M25&lt;&gt;"",1,0))</f>
        <v>0</v>
      </c>
      <c r="M21" s="356">
        <f>IF('Indicator Data'!N24="No Data",1,IF('Indicator Data imputation'!N25&lt;&gt;"",1,0))</f>
        <v>0</v>
      </c>
      <c r="N21" s="356">
        <f>IF('Indicator Data'!O24="No Data",1,IF('Indicator Data imputation'!O25&lt;&gt;"",1,0))</f>
        <v>0</v>
      </c>
      <c r="O21" s="356">
        <f>IF('Indicator Data'!P24="No Data",1,IF('Indicator Data imputation'!P25&lt;&gt;"",1,0))</f>
        <v>0</v>
      </c>
      <c r="P21" s="356">
        <f>IF('Indicator Data'!Q24="No Data",1,IF('Indicator Data imputation'!Q25&lt;&gt;"",1,0))</f>
        <v>0</v>
      </c>
      <c r="Q21" s="356">
        <f>IF('Indicator Data'!R24="No Data",1,IF('Indicator Data imputation'!R25&lt;&gt;"",1,0))</f>
        <v>0</v>
      </c>
      <c r="R21" s="356">
        <f>IF('Indicator Data'!S24="No Data",1,IF('Indicator Data imputation'!S25&lt;&gt;"",1,0))</f>
        <v>0</v>
      </c>
      <c r="S21" s="356">
        <f>IF('Indicator Data'!T24="No Data",1,IF('Indicator Data imputation'!T25&lt;&gt;"",1,0))</f>
        <v>0</v>
      </c>
      <c r="T21" s="356">
        <f>IF('Indicator Data'!U24="No Data",1,IF('Indicator Data imputation'!U25&lt;&gt;"",1,0))</f>
        <v>0</v>
      </c>
      <c r="U21" s="356">
        <f>IF('Indicator Data'!V24="No Data",1,IF('Indicator Data imputation'!V25&lt;&gt;"",1,0))</f>
        <v>0</v>
      </c>
      <c r="V21" s="356">
        <f>IF('Indicator Data'!W24="No Data",1,IF('Indicator Data imputation'!W25&lt;&gt;"",1,0))</f>
        <v>0</v>
      </c>
      <c r="W21" s="356">
        <f>IF('Indicator Data'!X24="No Data",1,IF('Indicator Data imputation'!X25&lt;&gt;"",1,0))</f>
        <v>0</v>
      </c>
      <c r="X21" s="356">
        <f>IF('Indicator Data'!Y24="No Data",1,IF('Indicator Data imputation'!Y25&lt;&gt;"",1,0))</f>
        <v>0</v>
      </c>
      <c r="Y21" s="356">
        <f>IF('Indicator Data'!Z24="No Data",1,IF('Indicator Data imputation'!Z25&lt;&gt;"",1,0))</f>
        <v>0</v>
      </c>
      <c r="Z21" s="356">
        <f>IF('Indicator Data'!AA24="No Data",1,IF('Indicator Data imputation'!AA25&lt;&gt;"",1,0))</f>
        <v>0</v>
      </c>
      <c r="AA21" s="356">
        <f>IF('Indicator Data'!AB24="No Data",1,IF('Indicator Data imputation'!AB25&lt;&gt;"",1,0))</f>
        <v>0</v>
      </c>
      <c r="AB21" s="356">
        <f>IF('Indicator Data'!AC24="No Data",1,IF('Indicator Data imputation'!AC25&lt;&gt;"",1,0))</f>
        <v>0</v>
      </c>
      <c r="AC21" s="356">
        <f>IF('Indicator Data'!AD24="No Data",1,IF('Indicator Data imputation'!AD25&lt;&gt;"",1,0))</f>
        <v>0</v>
      </c>
      <c r="AD21" s="356">
        <f>IF('Indicator Data'!AE24="No Data",1,IF('Indicator Data imputation'!AE25&lt;&gt;"",1,0))</f>
        <v>0</v>
      </c>
      <c r="AE21" s="356">
        <f>IF('Indicator Data'!AF24="No Data",1,IF('Indicator Data imputation'!AF25&lt;&gt;"",1,0))</f>
        <v>1</v>
      </c>
      <c r="AF21" s="356">
        <f>IF('Indicator Data'!AG24="No Data",1,IF('Indicator Data imputation'!AG25&lt;&gt;"",1,0))</f>
        <v>0</v>
      </c>
      <c r="AG21" s="356">
        <f>IF('Indicator Data'!AI24="No Data",1,IF('Indicator Data imputation'!AH25&lt;&gt;"",1,0))</f>
        <v>0</v>
      </c>
      <c r="AH21" s="356">
        <f>IF('Indicator Data'!AJ24="No Data",1,IF('Indicator Data imputation'!AI25&lt;&gt;"",1,0))</f>
        <v>0</v>
      </c>
      <c r="AI21" s="356">
        <f>IF('Indicator Data'!AK24="No Data",1,IF('Indicator Data imputation'!AJ25&lt;&gt;"",1,0))</f>
        <v>0</v>
      </c>
      <c r="AJ21" s="356">
        <f>IF('Indicator Data'!AL24="No Data",1,IF('Indicator Data imputation'!AK25&lt;&gt;"",1,0))</f>
        <v>0</v>
      </c>
      <c r="AK21" s="356">
        <f>IF('Indicator Data'!AM24="No Data",1,IF('Indicator Data imputation'!AL25&lt;&gt;"",1,0))</f>
        <v>1</v>
      </c>
      <c r="AL21" s="356">
        <f>IF('Indicator Data'!AN24="No Data",1,IF('Indicator Data imputation'!AM25&lt;&gt;"",1,0))</f>
        <v>0</v>
      </c>
      <c r="AM21" s="356">
        <f>IF('Indicator Data'!AO24="No Data",1,IF('Indicator Data imputation'!AN25&lt;&gt;"",1,0))</f>
        <v>0</v>
      </c>
      <c r="AN21" s="356">
        <f>IF('Indicator Data'!AP24="No Data",1,IF('Indicator Data imputation'!AO25&lt;&gt;"",1,0))</f>
        <v>0</v>
      </c>
      <c r="AO21" s="356">
        <f>IF('Indicator Data'!AQ24="No Data",1,IF('Indicator Data imputation'!AS25&lt;&gt;"",1,0))</f>
        <v>0</v>
      </c>
      <c r="AP21" s="356">
        <f>IF('Indicator Data'!AR24="No Data",1,IF('Indicator Data imputation'!AT25&lt;&gt;"",1,0))</f>
        <v>0</v>
      </c>
      <c r="AQ21" s="356">
        <f>IF('Indicator Data'!AS24="No Data",1,IF('Indicator Data imputation'!AU25&lt;&gt;"",1,0))</f>
        <v>0</v>
      </c>
      <c r="AR21" s="356">
        <f>IF('Indicator Data'!AT24="No Data",1,IF('Indicator Data imputation'!AS25&lt;&gt;"",1,0))</f>
        <v>0</v>
      </c>
      <c r="AS21" s="356">
        <f>IF('Indicator Data'!AU24="No Data",1,IF('Indicator Data imputation'!AT25&lt;&gt;"",1,0))</f>
        <v>0</v>
      </c>
      <c r="AT21" s="356">
        <f>IF('Indicator Data'!AV24="No Data",1,IF('Indicator Data imputation'!AU25&lt;&gt;"",1,0))</f>
        <v>0</v>
      </c>
      <c r="AU21" s="356">
        <f>IF('Indicator Data'!AW24="No Data",1,IF('Indicator Data imputation'!AV25&lt;&gt;"",1,0))</f>
        <v>0</v>
      </c>
      <c r="AV21" s="356">
        <f>IF('Indicator Data'!AX24="No Data",1,IF('Indicator Data imputation'!AW25&lt;&gt;"",1,0))</f>
        <v>0</v>
      </c>
      <c r="AW21" s="356">
        <f>IF('Indicator Data'!AY24="No Data",1,IF('Indicator Data imputation'!AX25&lt;&gt;"",1,0))</f>
        <v>0</v>
      </c>
      <c r="AX21" s="356">
        <f>IF('Indicator Data'!AZ24="No Data",1,IF('Indicator Data imputation'!AY25&lt;&gt;"",1,0))</f>
        <v>0</v>
      </c>
      <c r="AY21" s="356">
        <f>IF('Indicator Data'!BA24="No Data",1,IF('Indicator Data imputation'!AZ25&lt;&gt;"",1,0))</f>
        <v>0</v>
      </c>
      <c r="AZ21" s="356">
        <f>IF('Indicator Data'!BB24="No Data",1,IF('Indicator Data imputation'!BA25&lt;&gt;"",1,0))</f>
        <v>0</v>
      </c>
      <c r="BA21" s="356">
        <f>IF('Indicator Data'!BC24="No Data",1,IF('Indicator Data imputation'!BB25&lt;&gt;"",1,0))</f>
        <v>0</v>
      </c>
      <c r="BB21" s="356">
        <f>IF('Indicator Data'!BD24="No Data",1,IF('Indicator Data imputation'!BC25&lt;&gt;"",1,0))</f>
        <v>0</v>
      </c>
      <c r="BC21" s="356">
        <f>IF('Indicator Data'!BE24="No Data",1,IF('Indicator Data imputation'!BD25&lt;&gt;"",1,0))</f>
        <v>0</v>
      </c>
      <c r="BD21" s="356">
        <f>IF('Indicator Data'!BF24="No Data",1,IF('Indicator Data imputation'!BE25&lt;&gt;"",1,0))</f>
        <v>0</v>
      </c>
      <c r="BE21" s="356">
        <f>IF('Indicator Data'!BG24="No Data",1,IF('Indicator Data imputation'!BF25&lt;&gt;"",1,0))</f>
        <v>0</v>
      </c>
      <c r="BF21" s="356">
        <f>IF('Indicator Data'!BH24="No Data",1,IF('Indicator Data imputation'!BG25&lt;&gt;"",1,0))</f>
        <v>0</v>
      </c>
      <c r="BG21" s="356">
        <f>IF('Indicator Data'!BI24="No Data",1,IF('Indicator Data imputation'!BH25&lt;&gt;"",1,0))</f>
        <v>0</v>
      </c>
      <c r="BH21" s="356">
        <f>IF('Indicator Data'!BJ24="No Data",1,IF('Indicator Data imputation'!BI25&lt;&gt;"",1,0))</f>
        <v>0</v>
      </c>
      <c r="BI21" s="356">
        <f>IF('Indicator Data'!BK24="No Data",1,IF('Indicator Data imputation'!BJ25&lt;&gt;"",1,0))</f>
        <v>0</v>
      </c>
      <c r="BJ21" s="356">
        <f>IF('Indicator Data'!BL24="No Data",1,IF('Indicator Data imputation'!BK25&lt;&gt;"",1,0))</f>
        <v>0</v>
      </c>
      <c r="BK21" s="334">
        <f t="shared" si="0"/>
        <v>2</v>
      </c>
      <c r="BL21" s="371">
        <f t="shared" si="1"/>
        <v>3.7037037037037035E-2</v>
      </c>
    </row>
    <row r="22" spans="1:64" ht="15.75" customHeight="1">
      <c r="A22" s="106" t="s">
        <v>127</v>
      </c>
      <c r="B22" s="356">
        <f>IF('Indicator Data'!D25="No Data",1,IF('Indicator Data imputation'!C26&lt;&gt;"",1,0))</f>
        <v>0</v>
      </c>
      <c r="C22" s="356">
        <f>IF('Indicator Data'!E25="No Data",1,IF('Indicator Data imputation'!D26&lt;&gt;"",1,0))</f>
        <v>0</v>
      </c>
      <c r="D22" s="356">
        <f>IF('Indicator Data'!F25="No Data",1,IF('Indicator Data imputation'!E26&lt;&gt;"",1,0))</f>
        <v>0</v>
      </c>
      <c r="E22" s="356">
        <f>IF('Indicator Data'!G25="No Data",1,IF('Indicator Data imputation'!F26&lt;&gt;"",1,0))</f>
        <v>0</v>
      </c>
      <c r="F22" s="356">
        <f>IF('Indicator Data'!H25="No Data",1,IF('Indicator Data imputation'!G26&lt;&gt;"",1,0))</f>
        <v>0</v>
      </c>
      <c r="G22" s="356">
        <f>IF('Indicator Data'!I25="No Data",1,IF('Indicator Data imputation'!H26&lt;&gt;"",1,0))</f>
        <v>0</v>
      </c>
      <c r="H22" s="356">
        <f>IF('Indicator Data'!J25="No Data",1,IF('Indicator Data imputation'!I26&lt;&gt;"",1,0))</f>
        <v>0</v>
      </c>
      <c r="I22" s="356">
        <f>IF('Indicator Data'!K25="No Data",1,IF('Indicator Data imputation'!J26&lt;&gt;"",1,0))</f>
        <v>0</v>
      </c>
      <c r="J22" s="356">
        <f>IF('Indicator Data'!L25="No Data",1,IF('Indicator Data imputation'!K26&lt;&gt;"",1,0))</f>
        <v>0</v>
      </c>
      <c r="K22" s="356">
        <f>IF('Indicator Data'!AH25="No Data",1,IF('Indicator Data imputation'!L26&lt;&gt;"",1,0))</f>
        <v>0</v>
      </c>
      <c r="L22" s="356">
        <f>IF('Indicator Data'!M25="No Data",1,IF('Indicator Data imputation'!M26&lt;&gt;"",1,0))</f>
        <v>0</v>
      </c>
      <c r="M22" s="356">
        <f>IF('Indicator Data'!N25="No Data",1,IF('Indicator Data imputation'!N26&lt;&gt;"",1,0))</f>
        <v>0</v>
      </c>
      <c r="N22" s="356">
        <f>IF('Indicator Data'!O25="No Data",1,IF('Indicator Data imputation'!O26&lt;&gt;"",1,0))</f>
        <v>0</v>
      </c>
      <c r="O22" s="356">
        <f>IF('Indicator Data'!P25="No Data",1,IF('Indicator Data imputation'!P26&lt;&gt;"",1,0))</f>
        <v>0</v>
      </c>
      <c r="P22" s="356">
        <f>IF('Indicator Data'!Q25="No Data",1,IF('Indicator Data imputation'!Q26&lt;&gt;"",1,0))</f>
        <v>0</v>
      </c>
      <c r="Q22" s="356">
        <f>IF('Indicator Data'!R25="No Data",1,IF('Indicator Data imputation'!R26&lt;&gt;"",1,0))</f>
        <v>0</v>
      </c>
      <c r="R22" s="356">
        <f>IF('Indicator Data'!S25="No Data",1,IF('Indicator Data imputation'!S26&lt;&gt;"",1,0))</f>
        <v>0</v>
      </c>
      <c r="S22" s="356">
        <f>IF('Indicator Data'!T25="No Data",1,IF('Indicator Data imputation'!T26&lt;&gt;"",1,0))</f>
        <v>0</v>
      </c>
      <c r="T22" s="356">
        <f>IF('Indicator Data'!U25="No Data",1,IF('Indicator Data imputation'!U26&lt;&gt;"",1,0))</f>
        <v>0</v>
      </c>
      <c r="U22" s="356">
        <f>IF('Indicator Data'!V25="No Data",1,IF('Indicator Data imputation'!V26&lt;&gt;"",1,0))</f>
        <v>0</v>
      </c>
      <c r="V22" s="356">
        <f>IF('Indicator Data'!W25="No Data",1,IF('Indicator Data imputation'!W26&lt;&gt;"",1,0))</f>
        <v>0</v>
      </c>
      <c r="W22" s="356">
        <f>IF('Indicator Data'!X25="No Data",1,IF('Indicator Data imputation'!X26&lt;&gt;"",1,0))</f>
        <v>0</v>
      </c>
      <c r="X22" s="356">
        <f>IF('Indicator Data'!Y25="No Data",1,IF('Indicator Data imputation'!Y26&lt;&gt;"",1,0))</f>
        <v>0</v>
      </c>
      <c r="Y22" s="356">
        <f>IF('Indicator Data'!Z25="No Data",1,IF('Indicator Data imputation'!Z26&lt;&gt;"",1,0))</f>
        <v>0</v>
      </c>
      <c r="Z22" s="356">
        <f>IF('Indicator Data'!AA25="No Data",1,IF('Indicator Data imputation'!AA26&lt;&gt;"",1,0))</f>
        <v>0</v>
      </c>
      <c r="AA22" s="356">
        <f>IF('Indicator Data'!AB25="No Data",1,IF('Indicator Data imputation'!AB26&lt;&gt;"",1,0))</f>
        <v>0</v>
      </c>
      <c r="AB22" s="356">
        <f>IF('Indicator Data'!AC25="No Data",1,IF('Indicator Data imputation'!AC26&lt;&gt;"",1,0))</f>
        <v>0</v>
      </c>
      <c r="AC22" s="356">
        <f>IF('Indicator Data'!AD25="No Data",1,IF('Indicator Data imputation'!AD26&lt;&gt;"",1,0))</f>
        <v>0</v>
      </c>
      <c r="AD22" s="356">
        <f>IF('Indicator Data'!AE25="No Data",1,IF('Indicator Data imputation'!AE26&lt;&gt;"",1,0))</f>
        <v>0</v>
      </c>
      <c r="AE22" s="356">
        <f>IF('Indicator Data'!AF25="No Data",1,IF('Indicator Data imputation'!AF26&lt;&gt;"",1,0))</f>
        <v>1</v>
      </c>
      <c r="AF22" s="356">
        <f>IF('Indicator Data'!AG25="No Data",1,IF('Indicator Data imputation'!AG26&lt;&gt;"",1,0))</f>
        <v>0</v>
      </c>
      <c r="AG22" s="356">
        <f>IF('Indicator Data'!AI25="No Data",1,IF('Indicator Data imputation'!AH26&lt;&gt;"",1,0))</f>
        <v>0</v>
      </c>
      <c r="AH22" s="356">
        <f>IF('Indicator Data'!AJ25="No Data",1,IF('Indicator Data imputation'!AI26&lt;&gt;"",1,0))</f>
        <v>0</v>
      </c>
      <c r="AI22" s="356">
        <f>IF('Indicator Data'!AK25="No Data",1,IF('Indicator Data imputation'!AJ26&lt;&gt;"",1,0))</f>
        <v>0</v>
      </c>
      <c r="AJ22" s="356">
        <f>IF('Indicator Data'!AL25="No Data",1,IF('Indicator Data imputation'!AK26&lt;&gt;"",1,0))</f>
        <v>0</v>
      </c>
      <c r="AK22" s="356">
        <f>IF('Indicator Data'!AM25="No Data",1,IF('Indicator Data imputation'!AL26&lt;&gt;"",1,0))</f>
        <v>1</v>
      </c>
      <c r="AL22" s="356">
        <f>IF('Indicator Data'!AN25="No Data",1,IF('Indicator Data imputation'!AM26&lt;&gt;"",1,0))</f>
        <v>0</v>
      </c>
      <c r="AM22" s="356">
        <f>IF('Indicator Data'!AO25="No Data",1,IF('Indicator Data imputation'!AN26&lt;&gt;"",1,0))</f>
        <v>0</v>
      </c>
      <c r="AN22" s="356">
        <f>IF('Indicator Data'!AP25="No Data",1,IF('Indicator Data imputation'!AO26&lt;&gt;"",1,0))</f>
        <v>0</v>
      </c>
      <c r="AO22" s="356">
        <f>IF('Indicator Data'!AQ25="No Data",1,IF('Indicator Data imputation'!AS26&lt;&gt;"",1,0))</f>
        <v>0</v>
      </c>
      <c r="AP22" s="356">
        <f>IF('Indicator Data'!AR25="No Data",1,IF('Indicator Data imputation'!AT26&lt;&gt;"",1,0))</f>
        <v>0</v>
      </c>
      <c r="AQ22" s="356">
        <f>IF('Indicator Data'!AS25="No Data",1,IF('Indicator Data imputation'!AU26&lt;&gt;"",1,0))</f>
        <v>0</v>
      </c>
      <c r="AR22" s="356">
        <f>IF('Indicator Data'!AT25="No Data",1,IF('Indicator Data imputation'!AS26&lt;&gt;"",1,0))</f>
        <v>0</v>
      </c>
      <c r="AS22" s="356">
        <f>IF('Indicator Data'!AU25="No Data",1,IF('Indicator Data imputation'!AT26&lt;&gt;"",1,0))</f>
        <v>0</v>
      </c>
      <c r="AT22" s="356">
        <f>IF('Indicator Data'!AV25="No Data",1,IF('Indicator Data imputation'!AU26&lt;&gt;"",1,0))</f>
        <v>0</v>
      </c>
      <c r="AU22" s="356">
        <f>IF('Indicator Data'!AW25="No Data",1,IF('Indicator Data imputation'!AV26&lt;&gt;"",1,0))</f>
        <v>0</v>
      </c>
      <c r="AV22" s="356">
        <f>IF('Indicator Data'!AX25="No Data",1,IF('Indicator Data imputation'!AW26&lt;&gt;"",1,0))</f>
        <v>0</v>
      </c>
      <c r="AW22" s="356">
        <f>IF('Indicator Data'!AY25="No Data",1,IF('Indicator Data imputation'!AX26&lt;&gt;"",1,0))</f>
        <v>0</v>
      </c>
      <c r="AX22" s="356">
        <f>IF('Indicator Data'!AZ25="No Data",1,IF('Indicator Data imputation'!AY26&lt;&gt;"",1,0))</f>
        <v>0</v>
      </c>
      <c r="AY22" s="356">
        <f>IF('Indicator Data'!BA25="No Data",1,IF('Indicator Data imputation'!AZ26&lt;&gt;"",1,0))</f>
        <v>0</v>
      </c>
      <c r="AZ22" s="356">
        <f>IF('Indicator Data'!BB25="No Data",1,IF('Indicator Data imputation'!BA26&lt;&gt;"",1,0))</f>
        <v>0</v>
      </c>
      <c r="BA22" s="356">
        <f>IF('Indicator Data'!BC25="No Data",1,IF('Indicator Data imputation'!BB26&lt;&gt;"",1,0))</f>
        <v>0</v>
      </c>
      <c r="BB22" s="356">
        <f>IF('Indicator Data'!BD25="No Data",1,IF('Indicator Data imputation'!BC26&lt;&gt;"",1,0))</f>
        <v>0</v>
      </c>
      <c r="BC22" s="356">
        <f>IF('Indicator Data'!BE25="No Data",1,IF('Indicator Data imputation'!BD26&lt;&gt;"",1,0))</f>
        <v>0</v>
      </c>
      <c r="BD22" s="356">
        <f>IF('Indicator Data'!BF25="No Data",1,IF('Indicator Data imputation'!BE26&lt;&gt;"",1,0))</f>
        <v>0</v>
      </c>
      <c r="BE22" s="356">
        <f>IF('Indicator Data'!BG25="No Data",1,IF('Indicator Data imputation'!BF26&lt;&gt;"",1,0))</f>
        <v>0</v>
      </c>
      <c r="BF22" s="356">
        <f>IF('Indicator Data'!BH25="No Data",1,IF('Indicator Data imputation'!BG26&lt;&gt;"",1,0))</f>
        <v>0</v>
      </c>
      <c r="BG22" s="356">
        <f>IF('Indicator Data'!BI25="No Data",1,IF('Indicator Data imputation'!BH26&lt;&gt;"",1,0))</f>
        <v>0</v>
      </c>
      <c r="BH22" s="356">
        <f>IF('Indicator Data'!BJ25="No Data",1,IF('Indicator Data imputation'!BI26&lt;&gt;"",1,0))</f>
        <v>0</v>
      </c>
      <c r="BI22" s="356">
        <f>IF('Indicator Data'!BK25="No Data",1,IF('Indicator Data imputation'!BJ26&lt;&gt;"",1,0))</f>
        <v>0</v>
      </c>
      <c r="BJ22" s="356">
        <f>IF('Indicator Data'!BL25="No Data",1,IF('Indicator Data imputation'!BK26&lt;&gt;"",1,0))</f>
        <v>0</v>
      </c>
      <c r="BK22" s="334">
        <f t="shared" si="0"/>
        <v>2</v>
      </c>
      <c r="BL22" s="371">
        <f t="shared" si="1"/>
        <v>3.7037037037037035E-2</v>
      </c>
    </row>
    <row r="23" spans="1:64" ht="15.75" customHeight="1">
      <c r="A23" s="106" t="s">
        <v>121</v>
      </c>
      <c r="B23" s="356">
        <f>IF('Indicator Data'!D26="No Data",1,IF('Indicator Data imputation'!C27&lt;&gt;"",1,0))</f>
        <v>0</v>
      </c>
      <c r="C23" s="356">
        <f>IF('Indicator Data'!E26="No Data",1,IF('Indicator Data imputation'!D27&lt;&gt;"",1,0))</f>
        <v>0</v>
      </c>
      <c r="D23" s="356">
        <f>IF('Indicator Data'!F26="No Data",1,IF('Indicator Data imputation'!E27&lt;&gt;"",1,0))</f>
        <v>0</v>
      </c>
      <c r="E23" s="356">
        <f>IF('Indicator Data'!G26="No Data",1,IF('Indicator Data imputation'!F27&lt;&gt;"",1,0))</f>
        <v>0</v>
      </c>
      <c r="F23" s="356">
        <f>IF('Indicator Data'!H26="No Data",1,IF('Indicator Data imputation'!G27&lt;&gt;"",1,0))</f>
        <v>0</v>
      </c>
      <c r="G23" s="356">
        <f>IF('Indicator Data'!I26="No Data",1,IF('Indicator Data imputation'!H27&lt;&gt;"",1,0))</f>
        <v>0</v>
      </c>
      <c r="H23" s="356">
        <f>IF('Indicator Data'!J26="No Data",1,IF('Indicator Data imputation'!I27&lt;&gt;"",1,0))</f>
        <v>0</v>
      </c>
      <c r="I23" s="356">
        <f>IF('Indicator Data'!K26="No Data",1,IF('Indicator Data imputation'!J27&lt;&gt;"",1,0))</f>
        <v>0</v>
      </c>
      <c r="J23" s="356">
        <f>IF('Indicator Data'!L26="No Data",1,IF('Indicator Data imputation'!K27&lt;&gt;"",1,0))</f>
        <v>0</v>
      </c>
      <c r="K23" s="356">
        <f>IF('Indicator Data'!AH26="No Data",1,IF('Indicator Data imputation'!L27&lt;&gt;"",1,0))</f>
        <v>0</v>
      </c>
      <c r="L23" s="356">
        <f>IF('Indicator Data'!M26="No Data",1,IF('Indicator Data imputation'!M27&lt;&gt;"",1,0))</f>
        <v>0</v>
      </c>
      <c r="M23" s="356">
        <f>IF('Indicator Data'!N26="No Data",1,IF('Indicator Data imputation'!N27&lt;&gt;"",1,0))</f>
        <v>0</v>
      </c>
      <c r="N23" s="356">
        <f>IF('Indicator Data'!O26="No Data",1,IF('Indicator Data imputation'!O27&lt;&gt;"",1,0))</f>
        <v>0</v>
      </c>
      <c r="O23" s="356">
        <f>IF('Indicator Data'!P26="No Data",1,IF('Indicator Data imputation'!P27&lt;&gt;"",1,0))</f>
        <v>0</v>
      </c>
      <c r="P23" s="356">
        <f>IF('Indicator Data'!Q26="No Data",1,IF('Indicator Data imputation'!Q27&lt;&gt;"",1,0))</f>
        <v>0</v>
      </c>
      <c r="Q23" s="356">
        <f>IF('Indicator Data'!R26="No Data",1,IF('Indicator Data imputation'!R27&lt;&gt;"",1,0))</f>
        <v>0</v>
      </c>
      <c r="R23" s="356">
        <f>IF('Indicator Data'!S26="No Data",1,IF('Indicator Data imputation'!S27&lt;&gt;"",1,0))</f>
        <v>0</v>
      </c>
      <c r="S23" s="356">
        <f>IF('Indicator Data'!T26="No Data",1,IF('Indicator Data imputation'!T27&lt;&gt;"",1,0))</f>
        <v>0</v>
      </c>
      <c r="T23" s="356">
        <f>IF('Indicator Data'!U26="No Data",1,IF('Indicator Data imputation'!U27&lt;&gt;"",1,0))</f>
        <v>0</v>
      </c>
      <c r="U23" s="356">
        <f>IF('Indicator Data'!V26="No Data",1,IF('Indicator Data imputation'!V27&lt;&gt;"",1,0))</f>
        <v>0</v>
      </c>
      <c r="V23" s="356">
        <f>IF('Indicator Data'!W26="No Data",1,IF('Indicator Data imputation'!W27&lt;&gt;"",1,0))</f>
        <v>0</v>
      </c>
      <c r="W23" s="356">
        <f>IF('Indicator Data'!X26="No Data",1,IF('Indicator Data imputation'!X27&lt;&gt;"",1,0))</f>
        <v>0</v>
      </c>
      <c r="X23" s="356">
        <f>IF('Indicator Data'!Y26="No Data",1,IF('Indicator Data imputation'!Y27&lt;&gt;"",1,0))</f>
        <v>0</v>
      </c>
      <c r="Y23" s="356">
        <f>IF('Indicator Data'!Z26="No Data",1,IF('Indicator Data imputation'!Z27&lt;&gt;"",1,0))</f>
        <v>0</v>
      </c>
      <c r="Z23" s="356">
        <f>IF('Indicator Data'!AA26="No Data",1,IF('Indicator Data imputation'!AA27&lt;&gt;"",1,0))</f>
        <v>0</v>
      </c>
      <c r="AA23" s="356">
        <f>IF('Indicator Data'!AB26="No Data",1,IF('Indicator Data imputation'!AB27&lt;&gt;"",1,0))</f>
        <v>0</v>
      </c>
      <c r="AB23" s="356">
        <f>IF('Indicator Data'!AC26="No Data",1,IF('Indicator Data imputation'!AC27&lt;&gt;"",1,0))</f>
        <v>0</v>
      </c>
      <c r="AC23" s="356">
        <f>IF('Indicator Data'!AD26="No Data",1,IF('Indicator Data imputation'!AD27&lt;&gt;"",1,0))</f>
        <v>0</v>
      </c>
      <c r="AD23" s="356">
        <f>IF('Indicator Data'!AE26="No Data",1,IF('Indicator Data imputation'!AE27&lt;&gt;"",1,0))</f>
        <v>0</v>
      </c>
      <c r="AE23" s="356">
        <f>IF('Indicator Data'!AF26="No Data",1,IF('Indicator Data imputation'!AF27&lt;&gt;"",1,0))</f>
        <v>1</v>
      </c>
      <c r="AF23" s="356">
        <f>IF('Indicator Data'!AG26="No Data",1,IF('Indicator Data imputation'!AG27&lt;&gt;"",1,0))</f>
        <v>0</v>
      </c>
      <c r="AG23" s="356">
        <f>IF('Indicator Data'!AI26="No Data",1,IF('Indicator Data imputation'!AH27&lt;&gt;"",1,0))</f>
        <v>0</v>
      </c>
      <c r="AH23" s="356">
        <f>IF('Indicator Data'!AJ26="No Data",1,IF('Indicator Data imputation'!AI27&lt;&gt;"",1,0))</f>
        <v>0</v>
      </c>
      <c r="AI23" s="356">
        <f>IF('Indicator Data'!AK26="No Data",1,IF('Indicator Data imputation'!AJ27&lt;&gt;"",1,0))</f>
        <v>0</v>
      </c>
      <c r="AJ23" s="356">
        <f>IF('Indicator Data'!AL26="No Data",1,IF('Indicator Data imputation'!AK27&lt;&gt;"",1,0))</f>
        <v>0</v>
      </c>
      <c r="AK23" s="356">
        <f>IF('Indicator Data'!AM26="No Data",1,IF('Indicator Data imputation'!AL27&lt;&gt;"",1,0))</f>
        <v>1</v>
      </c>
      <c r="AL23" s="356">
        <f>IF('Indicator Data'!AN26="No Data",1,IF('Indicator Data imputation'!AM27&lt;&gt;"",1,0))</f>
        <v>0</v>
      </c>
      <c r="AM23" s="356">
        <f>IF('Indicator Data'!AO26="No Data",1,IF('Indicator Data imputation'!AN27&lt;&gt;"",1,0))</f>
        <v>0</v>
      </c>
      <c r="AN23" s="356">
        <f>IF('Indicator Data'!AP26="No Data",1,IF('Indicator Data imputation'!AO27&lt;&gt;"",1,0))</f>
        <v>0</v>
      </c>
      <c r="AO23" s="356">
        <f>IF('Indicator Data'!AQ26="No Data",1,IF('Indicator Data imputation'!AS27&lt;&gt;"",1,0))</f>
        <v>0</v>
      </c>
      <c r="AP23" s="356">
        <f>IF('Indicator Data'!AR26="No Data",1,IF('Indicator Data imputation'!AT27&lt;&gt;"",1,0))</f>
        <v>0</v>
      </c>
      <c r="AQ23" s="356">
        <f>IF('Indicator Data'!AS26="No Data",1,IF('Indicator Data imputation'!AU27&lt;&gt;"",1,0))</f>
        <v>0</v>
      </c>
      <c r="AR23" s="356">
        <f>IF('Indicator Data'!AT26="No Data",1,IF('Indicator Data imputation'!AS27&lt;&gt;"",1,0))</f>
        <v>0</v>
      </c>
      <c r="AS23" s="356">
        <f>IF('Indicator Data'!AU26="No Data",1,IF('Indicator Data imputation'!AT27&lt;&gt;"",1,0))</f>
        <v>0</v>
      </c>
      <c r="AT23" s="356">
        <f>IF('Indicator Data'!AV26="No Data",1,IF('Indicator Data imputation'!AU27&lt;&gt;"",1,0))</f>
        <v>0</v>
      </c>
      <c r="AU23" s="356">
        <f>IF('Indicator Data'!AW26="No Data",1,IF('Indicator Data imputation'!AV27&lt;&gt;"",1,0))</f>
        <v>0</v>
      </c>
      <c r="AV23" s="356">
        <f>IF('Indicator Data'!AX26="No Data",1,IF('Indicator Data imputation'!AW27&lt;&gt;"",1,0))</f>
        <v>0</v>
      </c>
      <c r="AW23" s="356">
        <f>IF('Indicator Data'!AY26="No Data",1,IF('Indicator Data imputation'!AX27&lt;&gt;"",1,0))</f>
        <v>0</v>
      </c>
      <c r="AX23" s="356">
        <f>IF('Indicator Data'!AZ26="No Data",1,IF('Indicator Data imputation'!AY27&lt;&gt;"",1,0))</f>
        <v>0</v>
      </c>
      <c r="AY23" s="356">
        <f>IF('Indicator Data'!BA26="No Data",1,IF('Indicator Data imputation'!AZ27&lt;&gt;"",1,0))</f>
        <v>0</v>
      </c>
      <c r="AZ23" s="356">
        <f>IF('Indicator Data'!BB26="No Data",1,IF('Indicator Data imputation'!BA27&lt;&gt;"",1,0))</f>
        <v>0</v>
      </c>
      <c r="BA23" s="356">
        <f>IF('Indicator Data'!BC26="No Data",1,IF('Indicator Data imputation'!BB27&lt;&gt;"",1,0))</f>
        <v>0</v>
      </c>
      <c r="BB23" s="356">
        <f>IF('Indicator Data'!BD26="No Data",1,IF('Indicator Data imputation'!BC27&lt;&gt;"",1,0))</f>
        <v>0</v>
      </c>
      <c r="BC23" s="356">
        <f>IF('Indicator Data'!BE26="No Data",1,IF('Indicator Data imputation'!BD27&lt;&gt;"",1,0))</f>
        <v>0</v>
      </c>
      <c r="BD23" s="356">
        <f>IF('Indicator Data'!BF26="No Data",1,IF('Indicator Data imputation'!BE27&lt;&gt;"",1,0))</f>
        <v>0</v>
      </c>
      <c r="BE23" s="356">
        <f>IF('Indicator Data'!BG26="No Data",1,IF('Indicator Data imputation'!BF27&lt;&gt;"",1,0))</f>
        <v>0</v>
      </c>
      <c r="BF23" s="356">
        <f>IF('Indicator Data'!BH26="No Data",1,IF('Indicator Data imputation'!BG27&lt;&gt;"",1,0))</f>
        <v>0</v>
      </c>
      <c r="BG23" s="356">
        <f>IF('Indicator Data'!BI26="No Data",1,IF('Indicator Data imputation'!BH27&lt;&gt;"",1,0))</f>
        <v>0</v>
      </c>
      <c r="BH23" s="356">
        <f>IF('Indicator Data'!BJ26="No Data",1,IF('Indicator Data imputation'!BI27&lt;&gt;"",1,0))</f>
        <v>0</v>
      </c>
      <c r="BI23" s="356">
        <f>IF('Indicator Data'!BK26="No Data",1,IF('Indicator Data imputation'!BJ27&lt;&gt;"",1,0))</f>
        <v>0</v>
      </c>
      <c r="BJ23" s="356">
        <f>IF('Indicator Data'!BL26="No Data",1,IF('Indicator Data imputation'!BK27&lt;&gt;"",1,0))</f>
        <v>0</v>
      </c>
      <c r="BK23" s="334">
        <f t="shared" si="0"/>
        <v>2</v>
      </c>
      <c r="BL23" s="371">
        <f t="shared" si="1"/>
        <v>3.7037037037037035E-2</v>
      </c>
    </row>
    <row r="24" spans="1:64" ht="15.75" customHeight="1">
      <c r="A24" s="106" t="s">
        <v>129</v>
      </c>
      <c r="B24" s="356">
        <f>IF('Indicator Data'!D27="No Data",1,IF('Indicator Data imputation'!C28&lt;&gt;"",1,0))</f>
        <v>0</v>
      </c>
      <c r="C24" s="356">
        <f>IF('Indicator Data'!E27="No Data",1,IF('Indicator Data imputation'!D28&lt;&gt;"",1,0))</f>
        <v>0</v>
      </c>
      <c r="D24" s="356">
        <f>IF('Indicator Data'!F27="No Data",1,IF('Indicator Data imputation'!E28&lt;&gt;"",1,0))</f>
        <v>0</v>
      </c>
      <c r="E24" s="356">
        <f>IF('Indicator Data'!G27="No Data",1,IF('Indicator Data imputation'!F28&lt;&gt;"",1,0))</f>
        <v>0</v>
      </c>
      <c r="F24" s="356">
        <f>IF('Indicator Data'!H27="No Data",1,IF('Indicator Data imputation'!G28&lt;&gt;"",1,0))</f>
        <v>0</v>
      </c>
      <c r="G24" s="356">
        <f>IF('Indicator Data'!I27="No Data",1,IF('Indicator Data imputation'!H28&lt;&gt;"",1,0))</f>
        <v>0</v>
      </c>
      <c r="H24" s="356">
        <f>IF('Indicator Data'!J27="No Data",1,IF('Indicator Data imputation'!I28&lt;&gt;"",1,0))</f>
        <v>0</v>
      </c>
      <c r="I24" s="356">
        <f>IF('Indicator Data'!K27="No Data",1,IF('Indicator Data imputation'!J28&lt;&gt;"",1,0))</f>
        <v>0</v>
      </c>
      <c r="J24" s="356">
        <f>IF('Indicator Data'!L27="No Data",1,IF('Indicator Data imputation'!K28&lt;&gt;"",1,0))</f>
        <v>0</v>
      </c>
      <c r="K24" s="356">
        <f>IF('Indicator Data'!AH27="No Data",1,IF('Indicator Data imputation'!L28&lt;&gt;"",1,0))</f>
        <v>0</v>
      </c>
      <c r="L24" s="356">
        <f>IF('Indicator Data'!M27="No Data",1,IF('Indicator Data imputation'!M28&lt;&gt;"",1,0))</f>
        <v>0</v>
      </c>
      <c r="M24" s="356">
        <f>IF('Indicator Data'!N27="No Data",1,IF('Indicator Data imputation'!N28&lt;&gt;"",1,0))</f>
        <v>0</v>
      </c>
      <c r="N24" s="356">
        <f>IF('Indicator Data'!O27="No Data",1,IF('Indicator Data imputation'!O28&lt;&gt;"",1,0))</f>
        <v>0</v>
      </c>
      <c r="O24" s="356">
        <f>IF('Indicator Data'!P27="No Data",1,IF('Indicator Data imputation'!P28&lt;&gt;"",1,0))</f>
        <v>0</v>
      </c>
      <c r="P24" s="356">
        <f>IF('Indicator Data'!Q27="No Data",1,IF('Indicator Data imputation'!Q28&lt;&gt;"",1,0))</f>
        <v>0</v>
      </c>
      <c r="Q24" s="356">
        <f>IF('Indicator Data'!R27="No Data",1,IF('Indicator Data imputation'!R28&lt;&gt;"",1,0))</f>
        <v>0</v>
      </c>
      <c r="R24" s="356">
        <f>IF('Indicator Data'!S27="No Data",1,IF('Indicator Data imputation'!S28&lt;&gt;"",1,0))</f>
        <v>0</v>
      </c>
      <c r="S24" s="356">
        <f>IF('Indicator Data'!T27="No Data",1,IF('Indicator Data imputation'!T28&lt;&gt;"",1,0))</f>
        <v>0</v>
      </c>
      <c r="T24" s="356">
        <f>IF('Indicator Data'!U27="No Data",1,IF('Indicator Data imputation'!U28&lt;&gt;"",1,0))</f>
        <v>0</v>
      </c>
      <c r="U24" s="356">
        <f>IF('Indicator Data'!V27="No Data",1,IF('Indicator Data imputation'!V28&lt;&gt;"",1,0))</f>
        <v>0</v>
      </c>
      <c r="V24" s="356">
        <f>IF('Indicator Data'!W27="No Data",1,IF('Indicator Data imputation'!W28&lt;&gt;"",1,0))</f>
        <v>0</v>
      </c>
      <c r="W24" s="356">
        <f>IF('Indicator Data'!X27="No Data",1,IF('Indicator Data imputation'!X28&lt;&gt;"",1,0))</f>
        <v>0</v>
      </c>
      <c r="X24" s="356">
        <f>IF('Indicator Data'!Y27="No Data",1,IF('Indicator Data imputation'!Y28&lt;&gt;"",1,0))</f>
        <v>0</v>
      </c>
      <c r="Y24" s="356">
        <f>IF('Indicator Data'!Z27="No Data",1,IF('Indicator Data imputation'!Z28&lt;&gt;"",1,0))</f>
        <v>0</v>
      </c>
      <c r="Z24" s="356">
        <f>IF('Indicator Data'!AA27="No Data",1,IF('Indicator Data imputation'!AA28&lt;&gt;"",1,0))</f>
        <v>0</v>
      </c>
      <c r="AA24" s="356">
        <f>IF('Indicator Data'!AB27="No Data",1,IF('Indicator Data imputation'!AB28&lt;&gt;"",1,0))</f>
        <v>0</v>
      </c>
      <c r="AB24" s="356">
        <f>IF('Indicator Data'!AC27="No Data",1,IF('Indicator Data imputation'!AC28&lt;&gt;"",1,0))</f>
        <v>0</v>
      </c>
      <c r="AC24" s="356">
        <f>IF('Indicator Data'!AD27="No Data",1,IF('Indicator Data imputation'!AD28&lt;&gt;"",1,0))</f>
        <v>0</v>
      </c>
      <c r="AD24" s="356">
        <f>IF('Indicator Data'!AE27="No Data",1,IF('Indicator Data imputation'!AE28&lt;&gt;"",1,0))</f>
        <v>0</v>
      </c>
      <c r="AE24" s="356">
        <f>IF('Indicator Data'!AF27="No Data",1,IF('Indicator Data imputation'!AF28&lt;&gt;"",1,0))</f>
        <v>1</v>
      </c>
      <c r="AF24" s="356">
        <f>IF('Indicator Data'!AG27="No Data",1,IF('Indicator Data imputation'!AG28&lt;&gt;"",1,0))</f>
        <v>0</v>
      </c>
      <c r="AG24" s="356">
        <f>IF('Indicator Data'!AI27="No Data",1,IF('Indicator Data imputation'!AH28&lt;&gt;"",1,0))</f>
        <v>0</v>
      </c>
      <c r="AH24" s="356">
        <f>IF('Indicator Data'!AJ27="No Data",1,IF('Indicator Data imputation'!AI28&lt;&gt;"",1,0))</f>
        <v>0</v>
      </c>
      <c r="AI24" s="356">
        <f>IF('Indicator Data'!AK27="No Data",1,IF('Indicator Data imputation'!AJ28&lt;&gt;"",1,0))</f>
        <v>0</v>
      </c>
      <c r="AJ24" s="356">
        <f>IF('Indicator Data'!AL27="No Data",1,IF('Indicator Data imputation'!AK28&lt;&gt;"",1,0))</f>
        <v>0</v>
      </c>
      <c r="AK24" s="356">
        <f>IF('Indicator Data'!AM27="No Data",1,IF('Indicator Data imputation'!AL28&lt;&gt;"",1,0))</f>
        <v>1</v>
      </c>
      <c r="AL24" s="356">
        <f>IF('Indicator Data'!AN27="No Data",1,IF('Indicator Data imputation'!AM28&lt;&gt;"",1,0))</f>
        <v>0</v>
      </c>
      <c r="AM24" s="356">
        <f>IF('Indicator Data'!AO27="No Data",1,IF('Indicator Data imputation'!AN28&lt;&gt;"",1,0))</f>
        <v>0</v>
      </c>
      <c r="AN24" s="356">
        <f>IF('Indicator Data'!AP27="No Data",1,IF('Indicator Data imputation'!AO28&lt;&gt;"",1,0))</f>
        <v>0</v>
      </c>
      <c r="AO24" s="356">
        <f>IF('Indicator Data'!AQ27="No Data",1,IF('Indicator Data imputation'!AS28&lt;&gt;"",1,0))</f>
        <v>0</v>
      </c>
      <c r="AP24" s="356">
        <f>IF('Indicator Data'!AR27="No Data",1,IF('Indicator Data imputation'!AT28&lt;&gt;"",1,0))</f>
        <v>0</v>
      </c>
      <c r="AQ24" s="356">
        <f>IF('Indicator Data'!AS27="No Data",1,IF('Indicator Data imputation'!AU28&lt;&gt;"",1,0))</f>
        <v>0</v>
      </c>
      <c r="AR24" s="356">
        <f>IF('Indicator Data'!AT27="No Data",1,IF('Indicator Data imputation'!AS28&lt;&gt;"",1,0))</f>
        <v>0</v>
      </c>
      <c r="AS24" s="356">
        <f>IF('Indicator Data'!AU27="No Data",1,IF('Indicator Data imputation'!AT28&lt;&gt;"",1,0))</f>
        <v>0</v>
      </c>
      <c r="AT24" s="356">
        <f>IF('Indicator Data'!AV27="No Data",1,IF('Indicator Data imputation'!AU28&lt;&gt;"",1,0))</f>
        <v>0</v>
      </c>
      <c r="AU24" s="356">
        <f>IF('Indicator Data'!AW27="No Data",1,IF('Indicator Data imputation'!AV28&lt;&gt;"",1,0))</f>
        <v>0</v>
      </c>
      <c r="AV24" s="356">
        <f>IF('Indicator Data'!AX27="No Data",1,IF('Indicator Data imputation'!AW28&lt;&gt;"",1,0))</f>
        <v>0</v>
      </c>
      <c r="AW24" s="356">
        <f>IF('Indicator Data'!AY27="No Data",1,IF('Indicator Data imputation'!AX28&lt;&gt;"",1,0))</f>
        <v>0</v>
      </c>
      <c r="AX24" s="356">
        <f>IF('Indicator Data'!AZ27="No Data",1,IF('Indicator Data imputation'!AY28&lt;&gt;"",1,0))</f>
        <v>0</v>
      </c>
      <c r="AY24" s="356">
        <f>IF('Indicator Data'!BA27="No Data",1,IF('Indicator Data imputation'!AZ28&lt;&gt;"",1,0))</f>
        <v>0</v>
      </c>
      <c r="AZ24" s="356">
        <f>IF('Indicator Data'!BB27="No Data",1,IF('Indicator Data imputation'!BA28&lt;&gt;"",1,0))</f>
        <v>0</v>
      </c>
      <c r="BA24" s="356">
        <f>IF('Indicator Data'!BC27="No Data",1,IF('Indicator Data imputation'!BB28&lt;&gt;"",1,0))</f>
        <v>0</v>
      </c>
      <c r="BB24" s="356">
        <f>IF('Indicator Data'!BD27="No Data",1,IF('Indicator Data imputation'!BC28&lt;&gt;"",1,0))</f>
        <v>0</v>
      </c>
      <c r="BC24" s="356">
        <f>IF('Indicator Data'!BE27="No Data",1,IF('Indicator Data imputation'!BD28&lt;&gt;"",1,0))</f>
        <v>0</v>
      </c>
      <c r="BD24" s="356">
        <f>IF('Indicator Data'!BF27="No Data",1,IF('Indicator Data imputation'!BE28&lt;&gt;"",1,0))</f>
        <v>0</v>
      </c>
      <c r="BE24" s="356">
        <f>IF('Indicator Data'!BG27="No Data",1,IF('Indicator Data imputation'!BF28&lt;&gt;"",1,0))</f>
        <v>0</v>
      </c>
      <c r="BF24" s="356">
        <f>IF('Indicator Data'!BH27="No Data",1,IF('Indicator Data imputation'!BG28&lt;&gt;"",1,0))</f>
        <v>0</v>
      </c>
      <c r="BG24" s="356">
        <f>IF('Indicator Data'!BI27="No Data",1,IF('Indicator Data imputation'!BH28&lt;&gt;"",1,0))</f>
        <v>0</v>
      </c>
      <c r="BH24" s="356">
        <f>IF('Indicator Data'!BJ27="No Data",1,IF('Indicator Data imputation'!BI28&lt;&gt;"",1,0))</f>
        <v>0</v>
      </c>
      <c r="BI24" s="356">
        <f>IF('Indicator Data'!BK27="No Data",1,IF('Indicator Data imputation'!BJ28&lt;&gt;"",1,0))</f>
        <v>0</v>
      </c>
      <c r="BJ24" s="356">
        <f>IF('Indicator Data'!BL27="No Data",1,IF('Indicator Data imputation'!BK28&lt;&gt;"",1,0))</f>
        <v>0</v>
      </c>
      <c r="BK24" s="334">
        <f t="shared" si="0"/>
        <v>2</v>
      </c>
      <c r="BL24" s="371">
        <f t="shared" si="1"/>
        <v>3.7037037037037035E-2</v>
      </c>
    </row>
    <row r="25" spans="1:64" ht="15.75" customHeight="1">
      <c r="A25" s="106" t="s">
        <v>131</v>
      </c>
      <c r="B25" s="356">
        <f>IF('Indicator Data'!D28="No Data",1,IF('Indicator Data imputation'!C29&lt;&gt;"",1,0))</f>
        <v>0</v>
      </c>
      <c r="C25" s="356">
        <f>IF('Indicator Data'!E28="No Data",1,IF('Indicator Data imputation'!D29&lt;&gt;"",1,0))</f>
        <v>0</v>
      </c>
      <c r="D25" s="356">
        <f>IF('Indicator Data'!F28="No Data",1,IF('Indicator Data imputation'!E29&lt;&gt;"",1,0))</f>
        <v>0</v>
      </c>
      <c r="E25" s="356">
        <f>IF('Indicator Data'!G28="No Data",1,IF('Indicator Data imputation'!F29&lt;&gt;"",1,0))</f>
        <v>0</v>
      </c>
      <c r="F25" s="356">
        <f>IF('Indicator Data'!H28="No Data",1,IF('Indicator Data imputation'!G29&lt;&gt;"",1,0))</f>
        <v>0</v>
      </c>
      <c r="G25" s="356">
        <f>IF('Indicator Data'!I28="No Data",1,IF('Indicator Data imputation'!H29&lt;&gt;"",1,0))</f>
        <v>0</v>
      </c>
      <c r="H25" s="356">
        <f>IF('Indicator Data'!J28="No Data",1,IF('Indicator Data imputation'!I29&lt;&gt;"",1,0))</f>
        <v>0</v>
      </c>
      <c r="I25" s="356">
        <f>IF('Indicator Data'!K28="No Data",1,IF('Indicator Data imputation'!J29&lt;&gt;"",1,0))</f>
        <v>0</v>
      </c>
      <c r="J25" s="356">
        <f>IF('Indicator Data'!L28="No Data",1,IF('Indicator Data imputation'!K29&lt;&gt;"",1,0))</f>
        <v>0</v>
      </c>
      <c r="K25" s="356">
        <f>IF('Indicator Data'!AH28="No Data",1,IF('Indicator Data imputation'!L29&lt;&gt;"",1,0))</f>
        <v>0</v>
      </c>
      <c r="L25" s="356">
        <f>IF('Indicator Data'!M28="No Data",1,IF('Indicator Data imputation'!M29&lt;&gt;"",1,0))</f>
        <v>0</v>
      </c>
      <c r="M25" s="356">
        <f>IF('Indicator Data'!N28="No Data",1,IF('Indicator Data imputation'!N29&lt;&gt;"",1,0))</f>
        <v>0</v>
      </c>
      <c r="N25" s="356">
        <f>IF('Indicator Data'!O28="No Data",1,IF('Indicator Data imputation'!O29&lt;&gt;"",1,0))</f>
        <v>0</v>
      </c>
      <c r="O25" s="356">
        <f>IF('Indicator Data'!P28="No Data",1,IF('Indicator Data imputation'!P29&lt;&gt;"",1,0))</f>
        <v>0</v>
      </c>
      <c r="P25" s="356">
        <f>IF('Indicator Data'!Q28="No Data",1,IF('Indicator Data imputation'!Q29&lt;&gt;"",1,0))</f>
        <v>0</v>
      </c>
      <c r="Q25" s="356">
        <f>IF('Indicator Data'!R28="No Data",1,IF('Indicator Data imputation'!R29&lt;&gt;"",1,0))</f>
        <v>0</v>
      </c>
      <c r="R25" s="356">
        <f>IF('Indicator Data'!S28="No Data",1,IF('Indicator Data imputation'!S29&lt;&gt;"",1,0))</f>
        <v>0</v>
      </c>
      <c r="S25" s="356">
        <f>IF('Indicator Data'!T28="No Data",1,IF('Indicator Data imputation'!T29&lt;&gt;"",1,0))</f>
        <v>0</v>
      </c>
      <c r="T25" s="356">
        <f>IF('Indicator Data'!U28="No Data",1,IF('Indicator Data imputation'!U29&lt;&gt;"",1,0))</f>
        <v>0</v>
      </c>
      <c r="U25" s="356">
        <f>IF('Indicator Data'!V28="No Data",1,IF('Indicator Data imputation'!V29&lt;&gt;"",1,0))</f>
        <v>0</v>
      </c>
      <c r="V25" s="356">
        <f>IF('Indicator Data'!W28="No Data",1,IF('Indicator Data imputation'!W29&lt;&gt;"",1,0))</f>
        <v>0</v>
      </c>
      <c r="W25" s="356">
        <f>IF('Indicator Data'!X28="No Data",1,IF('Indicator Data imputation'!X29&lt;&gt;"",1,0))</f>
        <v>0</v>
      </c>
      <c r="X25" s="356">
        <f>IF('Indicator Data'!Y28="No Data",1,IF('Indicator Data imputation'!Y29&lt;&gt;"",1,0))</f>
        <v>0</v>
      </c>
      <c r="Y25" s="356">
        <f>IF('Indicator Data'!Z28="No Data",1,IF('Indicator Data imputation'!Z29&lt;&gt;"",1,0))</f>
        <v>0</v>
      </c>
      <c r="Z25" s="356">
        <f>IF('Indicator Data'!AA28="No Data",1,IF('Indicator Data imputation'!AA29&lt;&gt;"",1,0))</f>
        <v>0</v>
      </c>
      <c r="AA25" s="356">
        <f>IF('Indicator Data'!AB28="No Data",1,IF('Indicator Data imputation'!AB29&lt;&gt;"",1,0))</f>
        <v>0</v>
      </c>
      <c r="AB25" s="356">
        <f>IF('Indicator Data'!AC28="No Data",1,IF('Indicator Data imputation'!AC29&lt;&gt;"",1,0))</f>
        <v>0</v>
      </c>
      <c r="AC25" s="356">
        <f>IF('Indicator Data'!AD28="No Data",1,IF('Indicator Data imputation'!AD29&lt;&gt;"",1,0))</f>
        <v>0</v>
      </c>
      <c r="AD25" s="356">
        <f>IF('Indicator Data'!AE28="No Data",1,IF('Indicator Data imputation'!AE29&lt;&gt;"",1,0))</f>
        <v>0</v>
      </c>
      <c r="AE25" s="356">
        <f>IF('Indicator Data'!AF28="No Data",1,IF('Indicator Data imputation'!AF29&lt;&gt;"",1,0))</f>
        <v>1</v>
      </c>
      <c r="AF25" s="356">
        <f>IF('Indicator Data'!AG28="No Data",1,IF('Indicator Data imputation'!AG29&lt;&gt;"",1,0))</f>
        <v>0</v>
      </c>
      <c r="AG25" s="356">
        <f>IF('Indicator Data'!AI28="No Data",1,IF('Indicator Data imputation'!AH29&lt;&gt;"",1,0))</f>
        <v>0</v>
      </c>
      <c r="AH25" s="356">
        <f>IF('Indicator Data'!AJ28="No Data",1,IF('Indicator Data imputation'!AI29&lt;&gt;"",1,0))</f>
        <v>0</v>
      </c>
      <c r="AI25" s="356">
        <f>IF('Indicator Data'!AK28="No Data",1,IF('Indicator Data imputation'!AJ29&lt;&gt;"",1,0))</f>
        <v>0</v>
      </c>
      <c r="AJ25" s="356">
        <f>IF('Indicator Data'!AL28="No Data",1,IF('Indicator Data imputation'!AK29&lt;&gt;"",1,0))</f>
        <v>0</v>
      </c>
      <c r="AK25" s="356">
        <f>IF('Indicator Data'!AM28="No Data",1,IF('Indicator Data imputation'!AL29&lt;&gt;"",1,0))</f>
        <v>1</v>
      </c>
      <c r="AL25" s="356">
        <f>IF('Indicator Data'!AN28="No Data",1,IF('Indicator Data imputation'!AM29&lt;&gt;"",1,0))</f>
        <v>0</v>
      </c>
      <c r="AM25" s="356">
        <f>IF('Indicator Data'!AO28="No Data",1,IF('Indicator Data imputation'!AN29&lt;&gt;"",1,0))</f>
        <v>0</v>
      </c>
      <c r="AN25" s="356">
        <f>IF('Indicator Data'!AP28="No Data",1,IF('Indicator Data imputation'!AO29&lt;&gt;"",1,0))</f>
        <v>0</v>
      </c>
      <c r="AO25" s="356">
        <f>IF('Indicator Data'!AQ28="No Data",1,IF('Indicator Data imputation'!AS29&lt;&gt;"",1,0))</f>
        <v>0</v>
      </c>
      <c r="AP25" s="356">
        <f>IF('Indicator Data'!AR28="No Data",1,IF('Indicator Data imputation'!AT29&lt;&gt;"",1,0))</f>
        <v>0</v>
      </c>
      <c r="AQ25" s="356">
        <f>IF('Indicator Data'!AS28="No Data",1,IF('Indicator Data imputation'!AU29&lt;&gt;"",1,0))</f>
        <v>0</v>
      </c>
      <c r="AR25" s="356">
        <f>IF('Indicator Data'!AT28="No Data",1,IF('Indicator Data imputation'!AS29&lt;&gt;"",1,0))</f>
        <v>0</v>
      </c>
      <c r="AS25" s="356">
        <f>IF('Indicator Data'!AU28="No Data",1,IF('Indicator Data imputation'!AT29&lt;&gt;"",1,0))</f>
        <v>0</v>
      </c>
      <c r="AT25" s="356">
        <f>IF('Indicator Data'!AV28="No Data",1,IF('Indicator Data imputation'!AU29&lt;&gt;"",1,0))</f>
        <v>0</v>
      </c>
      <c r="AU25" s="356">
        <f>IF('Indicator Data'!AW28="No Data",1,IF('Indicator Data imputation'!AV29&lt;&gt;"",1,0))</f>
        <v>0</v>
      </c>
      <c r="AV25" s="356">
        <f>IF('Indicator Data'!AX28="No Data",1,IF('Indicator Data imputation'!AW29&lt;&gt;"",1,0))</f>
        <v>0</v>
      </c>
      <c r="AW25" s="356">
        <f>IF('Indicator Data'!AY28="No Data",1,IF('Indicator Data imputation'!AX29&lt;&gt;"",1,0))</f>
        <v>0</v>
      </c>
      <c r="AX25" s="356">
        <f>IF('Indicator Data'!AZ28="No Data",1,IF('Indicator Data imputation'!AY29&lt;&gt;"",1,0))</f>
        <v>0</v>
      </c>
      <c r="AY25" s="356">
        <f>IF('Indicator Data'!BA28="No Data",1,IF('Indicator Data imputation'!AZ29&lt;&gt;"",1,0))</f>
        <v>0</v>
      </c>
      <c r="AZ25" s="356">
        <f>IF('Indicator Data'!BB28="No Data",1,IF('Indicator Data imputation'!BA29&lt;&gt;"",1,0))</f>
        <v>0</v>
      </c>
      <c r="BA25" s="356">
        <f>IF('Indicator Data'!BC28="No Data",1,IF('Indicator Data imputation'!BB29&lt;&gt;"",1,0))</f>
        <v>0</v>
      </c>
      <c r="BB25" s="356">
        <f>IF('Indicator Data'!BD28="No Data",1,IF('Indicator Data imputation'!BC29&lt;&gt;"",1,0))</f>
        <v>0</v>
      </c>
      <c r="BC25" s="356">
        <f>IF('Indicator Data'!BE28="No Data",1,IF('Indicator Data imputation'!BD29&lt;&gt;"",1,0))</f>
        <v>0</v>
      </c>
      <c r="BD25" s="356">
        <f>IF('Indicator Data'!BF28="No Data",1,IF('Indicator Data imputation'!BE29&lt;&gt;"",1,0))</f>
        <v>0</v>
      </c>
      <c r="BE25" s="356">
        <f>IF('Indicator Data'!BG28="No Data",1,IF('Indicator Data imputation'!BF29&lt;&gt;"",1,0))</f>
        <v>0</v>
      </c>
      <c r="BF25" s="356">
        <f>IF('Indicator Data'!BH28="No Data",1,IF('Indicator Data imputation'!BG29&lt;&gt;"",1,0))</f>
        <v>0</v>
      </c>
      <c r="BG25" s="356">
        <f>IF('Indicator Data'!BI28="No Data",1,IF('Indicator Data imputation'!BH29&lt;&gt;"",1,0))</f>
        <v>0</v>
      </c>
      <c r="BH25" s="356">
        <f>IF('Indicator Data'!BJ28="No Data",1,IF('Indicator Data imputation'!BI29&lt;&gt;"",1,0))</f>
        <v>0</v>
      </c>
      <c r="BI25" s="356">
        <f>IF('Indicator Data'!BK28="No Data",1,IF('Indicator Data imputation'!BJ29&lt;&gt;"",1,0))</f>
        <v>0</v>
      </c>
      <c r="BJ25" s="356">
        <f>IF('Indicator Data'!BL28="No Data",1,IF('Indicator Data imputation'!BK29&lt;&gt;"",1,0))</f>
        <v>0</v>
      </c>
      <c r="BK25" s="334">
        <f t="shared" si="0"/>
        <v>2</v>
      </c>
      <c r="BL25" s="371">
        <f t="shared" si="1"/>
        <v>3.7037037037037035E-2</v>
      </c>
    </row>
    <row r="26" spans="1:64" ht="15.75" customHeight="1">
      <c r="A26" s="106" t="s">
        <v>135</v>
      </c>
      <c r="B26" s="356">
        <f>IF('Indicator Data'!D29="No Data",1,IF('Indicator Data imputation'!C30&lt;&gt;"",1,0))</f>
        <v>0</v>
      </c>
      <c r="C26" s="356">
        <f>IF('Indicator Data'!E29="No Data",1,IF('Indicator Data imputation'!D30&lt;&gt;"",1,0))</f>
        <v>0</v>
      </c>
      <c r="D26" s="356">
        <f>IF('Indicator Data'!F29="No Data",1,IF('Indicator Data imputation'!E30&lt;&gt;"",1,0))</f>
        <v>0</v>
      </c>
      <c r="E26" s="356">
        <f>IF('Indicator Data'!G29="No Data",1,IF('Indicator Data imputation'!F30&lt;&gt;"",1,0))</f>
        <v>0</v>
      </c>
      <c r="F26" s="356">
        <f>IF('Indicator Data'!H29="No Data",1,IF('Indicator Data imputation'!G30&lt;&gt;"",1,0))</f>
        <v>0</v>
      </c>
      <c r="G26" s="356">
        <f>IF('Indicator Data'!I29="No Data",1,IF('Indicator Data imputation'!H30&lt;&gt;"",1,0))</f>
        <v>1</v>
      </c>
      <c r="H26" s="356">
        <f>IF('Indicator Data'!J29="No Data",1,IF('Indicator Data imputation'!I30&lt;&gt;"",1,0))</f>
        <v>0</v>
      </c>
      <c r="I26" s="356">
        <f>IF('Indicator Data'!K29="No Data",1,IF('Indicator Data imputation'!J30&lt;&gt;"",1,0))</f>
        <v>0</v>
      </c>
      <c r="J26" s="356">
        <f>IF('Indicator Data'!L29="No Data",1,IF('Indicator Data imputation'!K30&lt;&gt;"",1,0))</f>
        <v>0</v>
      </c>
      <c r="K26" s="356">
        <f>IF('Indicator Data'!AH29="No Data",1,IF('Indicator Data imputation'!L30&lt;&gt;"",1,0))</f>
        <v>0</v>
      </c>
      <c r="L26" s="356">
        <f>IF('Indicator Data'!M29="No Data",1,IF('Indicator Data imputation'!M30&lt;&gt;"",1,0))</f>
        <v>0</v>
      </c>
      <c r="M26" s="356">
        <f>IF('Indicator Data'!N29="No Data",1,IF('Indicator Data imputation'!N30&lt;&gt;"",1,0))</f>
        <v>0</v>
      </c>
      <c r="N26" s="356">
        <f>IF('Indicator Data'!O29="No Data",1,IF('Indicator Data imputation'!O30&lt;&gt;"",1,0))</f>
        <v>0</v>
      </c>
      <c r="O26" s="356">
        <f>IF('Indicator Data'!P29="No Data",1,IF('Indicator Data imputation'!P30&lt;&gt;"",1,0))</f>
        <v>0</v>
      </c>
      <c r="P26" s="356">
        <f>IF('Indicator Data'!Q29="No Data",1,IF('Indicator Data imputation'!Q30&lt;&gt;"",1,0))</f>
        <v>0</v>
      </c>
      <c r="Q26" s="356">
        <f>IF('Indicator Data'!R29="No Data",1,IF('Indicator Data imputation'!R30&lt;&gt;"",1,0))</f>
        <v>0</v>
      </c>
      <c r="R26" s="356">
        <f>IF('Indicator Data'!S29="No Data",1,IF('Indicator Data imputation'!S30&lt;&gt;"",1,0))</f>
        <v>0</v>
      </c>
      <c r="S26" s="356">
        <f>IF('Indicator Data'!T29="No Data",1,IF('Indicator Data imputation'!T30&lt;&gt;"",1,0))</f>
        <v>0</v>
      </c>
      <c r="T26" s="356">
        <f>IF('Indicator Data'!U29="No Data",1,IF('Indicator Data imputation'!U30&lt;&gt;"",1,0))</f>
        <v>0</v>
      </c>
      <c r="U26" s="356">
        <f>IF('Indicator Data'!V29="No Data",1,IF('Indicator Data imputation'!V30&lt;&gt;"",1,0))</f>
        <v>0</v>
      </c>
      <c r="V26" s="356">
        <f>IF('Indicator Data'!W29="No Data",1,IF('Indicator Data imputation'!W30&lt;&gt;"",1,0))</f>
        <v>0</v>
      </c>
      <c r="W26" s="356">
        <f>IF('Indicator Data'!X29="No Data",1,IF('Indicator Data imputation'!X30&lt;&gt;"",1,0))</f>
        <v>0</v>
      </c>
      <c r="X26" s="356">
        <f>IF('Indicator Data'!Y29="No Data",1,IF('Indicator Data imputation'!Y30&lt;&gt;"",1,0))</f>
        <v>0</v>
      </c>
      <c r="Y26" s="356">
        <f>IF('Indicator Data'!Z29="No Data",1,IF('Indicator Data imputation'!Z30&lt;&gt;"",1,0))</f>
        <v>0</v>
      </c>
      <c r="Z26" s="356">
        <f>IF('Indicator Data'!AA29="No Data",1,IF('Indicator Data imputation'!AA30&lt;&gt;"",1,0))</f>
        <v>0</v>
      </c>
      <c r="AA26" s="356">
        <f>IF('Indicator Data'!AB29="No Data",1,IF('Indicator Data imputation'!AB30&lt;&gt;"",1,0))</f>
        <v>0</v>
      </c>
      <c r="AB26" s="356">
        <f>IF('Indicator Data'!AC29="No Data",1,IF('Indicator Data imputation'!AC30&lt;&gt;"",1,0))</f>
        <v>0</v>
      </c>
      <c r="AC26" s="356">
        <f>IF('Indicator Data'!AD29="No Data",1,IF('Indicator Data imputation'!AD30&lt;&gt;"",1,0))</f>
        <v>0</v>
      </c>
      <c r="AD26" s="356">
        <f>IF('Indicator Data'!AE29="No Data",1,IF('Indicator Data imputation'!AE30&lt;&gt;"",1,0))</f>
        <v>0</v>
      </c>
      <c r="AE26" s="356">
        <f>IF('Indicator Data'!AF29="No Data",1,IF('Indicator Data imputation'!AF30&lt;&gt;"",1,0))</f>
        <v>1</v>
      </c>
      <c r="AF26" s="356">
        <f>IF('Indicator Data'!AG29="No Data",1,IF('Indicator Data imputation'!AG30&lt;&gt;"",1,0))</f>
        <v>0</v>
      </c>
      <c r="AG26" s="356">
        <f>IF('Indicator Data'!AI29="No Data",1,IF('Indicator Data imputation'!AH30&lt;&gt;"",1,0))</f>
        <v>0</v>
      </c>
      <c r="AH26" s="356">
        <f>IF('Indicator Data'!AJ29="No Data",1,IF('Indicator Data imputation'!AI30&lt;&gt;"",1,0))</f>
        <v>0</v>
      </c>
      <c r="AI26" s="356">
        <f>IF('Indicator Data'!AK29="No Data",1,IF('Indicator Data imputation'!AJ30&lt;&gt;"",1,0))</f>
        <v>0</v>
      </c>
      <c r="AJ26" s="356">
        <f>IF('Indicator Data'!AL29="No Data",1,IF('Indicator Data imputation'!AK30&lt;&gt;"",1,0))</f>
        <v>0</v>
      </c>
      <c r="AK26" s="356">
        <f>IF('Indicator Data'!AM29="No Data",1,IF('Indicator Data imputation'!AL30&lt;&gt;"",1,0))</f>
        <v>1</v>
      </c>
      <c r="AL26" s="356">
        <f>IF('Indicator Data'!AN29="No Data",1,IF('Indicator Data imputation'!AM30&lt;&gt;"",1,0))</f>
        <v>0</v>
      </c>
      <c r="AM26" s="356">
        <f>IF('Indicator Data'!AO29="No Data",1,IF('Indicator Data imputation'!AN30&lt;&gt;"",1,0))</f>
        <v>0</v>
      </c>
      <c r="AN26" s="356">
        <f>IF('Indicator Data'!AP29="No Data",1,IF('Indicator Data imputation'!AO30&lt;&gt;"",1,0))</f>
        <v>0</v>
      </c>
      <c r="AO26" s="356">
        <f>IF('Indicator Data'!AQ29="No Data",1,IF('Indicator Data imputation'!AS30&lt;&gt;"",1,0))</f>
        <v>0</v>
      </c>
      <c r="AP26" s="356">
        <f>IF('Indicator Data'!AR29="No Data",1,IF('Indicator Data imputation'!AT30&lt;&gt;"",1,0))</f>
        <v>0</v>
      </c>
      <c r="AQ26" s="356">
        <f>IF('Indicator Data'!AS29="No Data",1,IF('Indicator Data imputation'!AU30&lt;&gt;"",1,0))</f>
        <v>0</v>
      </c>
      <c r="AR26" s="356">
        <f>IF('Indicator Data'!AT29="No Data",1,IF('Indicator Data imputation'!AS30&lt;&gt;"",1,0))</f>
        <v>0</v>
      </c>
      <c r="AS26" s="356">
        <f>IF('Indicator Data'!AU29="No Data",1,IF('Indicator Data imputation'!AT30&lt;&gt;"",1,0))</f>
        <v>0</v>
      </c>
      <c r="AT26" s="356">
        <f>IF('Indicator Data'!AV29="No Data",1,IF('Indicator Data imputation'!AU30&lt;&gt;"",1,0))</f>
        <v>0</v>
      </c>
      <c r="AU26" s="356">
        <f>IF('Indicator Data'!AW29="No Data",1,IF('Indicator Data imputation'!AV30&lt;&gt;"",1,0))</f>
        <v>1</v>
      </c>
      <c r="AV26" s="356">
        <f>IF('Indicator Data'!AX29="No Data",1,IF('Indicator Data imputation'!AW30&lt;&gt;"",1,0))</f>
        <v>0</v>
      </c>
      <c r="AW26" s="356">
        <f>IF('Indicator Data'!AY29="No Data",1,IF('Indicator Data imputation'!AX30&lt;&gt;"",1,0))</f>
        <v>0</v>
      </c>
      <c r="AX26" s="356">
        <f>IF('Indicator Data'!AZ29="No Data",1,IF('Indicator Data imputation'!AY30&lt;&gt;"",1,0))</f>
        <v>0</v>
      </c>
      <c r="AY26" s="356">
        <f>IF('Indicator Data'!BA29="No Data",1,IF('Indicator Data imputation'!AZ30&lt;&gt;"",1,0))</f>
        <v>0</v>
      </c>
      <c r="AZ26" s="356">
        <f>IF('Indicator Data'!BB29="No Data",1,IF('Indicator Data imputation'!BA30&lt;&gt;"",1,0))</f>
        <v>0</v>
      </c>
      <c r="BA26" s="356">
        <f>IF('Indicator Data'!BC29="No Data",1,IF('Indicator Data imputation'!BB30&lt;&gt;"",1,0))</f>
        <v>0</v>
      </c>
      <c r="BB26" s="356">
        <f>IF('Indicator Data'!BD29="No Data",1,IF('Indicator Data imputation'!BC30&lt;&gt;"",1,0))</f>
        <v>0</v>
      </c>
      <c r="BC26" s="356">
        <f>IF('Indicator Data'!BE29="No Data",1,IF('Indicator Data imputation'!BD30&lt;&gt;"",1,0))</f>
        <v>0</v>
      </c>
      <c r="BD26" s="356">
        <f>IF('Indicator Data'!BF29="No Data",1,IF('Indicator Data imputation'!BE30&lt;&gt;"",1,0))</f>
        <v>0</v>
      </c>
      <c r="BE26" s="356">
        <f>IF('Indicator Data'!BG29="No Data",1,IF('Indicator Data imputation'!BF30&lt;&gt;"",1,0))</f>
        <v>0</v>
      </c>
      <c r="BF26" s="356">
        <f>IF('Indicator Data'!BH29="No Data",1,IF('Indicator Data imputation'!BG30&lt;&gt;"",1,0))</f>
        <v>0</v>
      </c>
      <c r="BG26" s="356">
        <f>IF('Indicator Data'!BI29="No Data",1,IF('Indicator Data imputation'!BH30&lt;&gt;"",1,0))</f>
        <v>0</v>
      </c>
      <c r="BH26" s="356">
        <f>IF('Indicator Data'!BJ29="No Data",1,IF('Indicator Data imputation'!BI30&lt;&gt;"",1,0))</f>
        <v>0</v>
      </c>
      <c r="BI26" s="356">
        <f>IF('Indicator Data'!BK29="No Data",1,IF('Indicator Data imputation'!BJ30&lt;&gt;"",1,0))</f>
        <v>0</v>
      </c>
      <c r="BJ26" s="356">
        <f>IF('Indicator Data'!BL29="No Data",1,IF('Indicator Data imputation'!BK30&lt;&gt;"",1,0))</f>
        <v>0</v>
      </c>
      <c r="BK26" s="334">
        <f t="shared" si="0"/>
        <v>4</v>
      </c>
      <c r="BL26" s="371">
        <f t="shared" si="1"/>
        <v>7.407407407407407E-2</v>
      </c>
    </row>
    <row r="27" spans="1:64" ht="15.75" customHeight="1">
      <c r="A27" s="106" t="s">
        <v>133</v>
      </c>
      <c r="B27" s="356">
        <f>IF('Indicator Data'!D30="No Data",1,IF('Indicator Data imputation'!C31&lt;&gt;"",1,0))</f>
        <v>0</v>
      </c>
      <c r="C27" s="356">
        <f>IF('Indicator Data'!E30="No Data",1,IF('Indicator Data imputation'!D31&lt;&gt;"",1,0))</f>
        <v>0</v>
      </c>
      <c r="D27" s="356">
        <f>IF('Indicator Data'!F30="No Data",1,IF('Indicator Data imputation'!E31&lt;&gt;"",1,0))</f>
        <v>0</v>
      </c>
      <c r="E27" s="356">
        <f>IF('Indicator Data'!G30="No Data",1,IF('Indicator Data imputation'!F31&lt;&gt;"",1,0))</f>
        <v>0</v>
      </c>
      <c r="F27" s="356">
        <f>IF('Indicator Data'!H30="No Data",1,IF('Indicator Data imputation'!G31&lt;&gt;"",1,0))</f>
        <v>0</v>
      </c>
      <c r="G27" s="356">
        <f>IF('Indicator Data'!I30="No Data",1,IF('Indicator Data imputation'!H31&lt;&gt;"",1,0))</f>
        <v>0</v>
      </c>
      <c r="H27" s="356">
        <f>IF('Indicator Data'!J30="No Data",1,IF('Indicator Data imputation'!I31&lt;&gt;"",1,0))</f>
        <v>0</v>
      </c>
      <c r="I27" s="356">
        <f>IF('Indicator Data'!K30="No Data",1,IF('Indicator Data imputation'!J31&lt;&gt;"",1,0))</f>
        <v>0</v>
      </c>
      <c r="J27" s="356">
        <f>IF('Indicator Data'!L30="No Data",1,IF('Indicator Data imputation'!K31&lt;&gt;"",1,0))</f>
        <v>0</v>
      </c>
      <c r="K27" s="356">
        <f>IF('Indicator Data'!AH30="No Data",1,IF('Indicator Data imputation'!L31&lt;&gt;"",1,0))</f>
        <v>0</v>
      </c>
      <c r="L27" s="356">
        <f>IF('Indicator Data'!M30="No Data",1,IF('Indicator Data imputation'!M31&lt;&gt;"",1,0))</f>
        <v>0</v>
      </c>
      <c r="M27" s="356">
        <f>IF('Indicator Data'!N30="No Data",1,IF('Indicator Data imputation'!N31&lt;&gt;"",1,0))</f>
        <v>0</v>
      </c>
      <c r="N27" s="356">
        <f>IF('Indicator Data'!O30="No Data",1,IF('Indicator Data imputation'!O31&lt;&gt;"",1,0))</f>
        <v>0</v>
      </c>
      <c r="O27" s="356">
        <f>IF('Indicator Data'!P30="No Data",1,IF('Indicator Data imputation'!P31&lt;&gt;"",1,0))</f>
        <v>0</v>
      </c>
      <c r="P27" s="356">
        <f>IF('Indicator Data'!Q30="No Data",1,IF('Indicator Data imputation'!Q31&lt;&gt;"",1,0))</f>
        <v>0</v>
      </c>
      <c r="Q27" s="356">
        <f>IF('Indicator Data'!R30="No Data",1,IF('Indicator Data imputation'!R31&lt;&gt;"",1,0))</f>
        <v>0</v>
      </c>
      <c r="R27" s="356">
        <f>IF('Indicator Data'!S30="No Data",1,IF('Indicator Data imputation'!S31&lt;&gt;"",1,0))</f>
        <v>0</v>
      </c>
      <c r="S27" s="356">
        <f>IF('Indicator Data'!T30="No Data",1,IF('Indicator Data imputation'!T31&lt;&gt;"",1,0))</f>
        <v>0</v>
      </c>
      <c r="T27" s="356">
        <f>IF('Indicator Data'!U30="No Data",1,IF('Indicator Data imputation'!U31&lt;&gt;"",1,0))</f>
        <v>0</v>
      </c>
      <c r="U27" s="356">
        <f>IF('Indicator Data'!V30="No Data",1,IF('Indicator Data imputation'!V31&lt;&gt;"",1,0))</f>
        <v>0</v>
      </c>
      <c r="V27" s="356">
        <f>IF('Indicator Data'!W30="No Data",1,IF('Indicator Data imputation'!W31&lt;&gt;"",1,0))</f>
        <v>0</v>
      </c>
      <c r="W27" s="356">
        <f>IF('Indicator Data'!X30="No Data",1,IF('Indicator Data imputation'!X31&lt;&gt;"",1,0))</f>
        <v>0</v>
      </c>
      <c r="X27" s="356">
        <f>IF('Indicator Data'!Y30="No Data",1,IF('Indicator Data imputation'!Y31&lt;&gt;"",1,0))</f>
        <v>0</v>
      </c>
      <c r="Y27" s="356">
        <f>IF('Indicator Data'!Z30="No Data",1,IF('Indicator Data imputation'!Z31&lt;&gt;"",1,0))</f>
        <v>0</v>
      </c>
      <c r="Z27" s="356">
        <f>IF('Indicator Data'!AA30="No Data",1,IF('Indicator Data imputation'!AA31&lt;&gt;"",1,0))</f>
        <v>0</v>
      </c>
      <c r="AA27" s="356">
        <f>IF('Indicator Data'!AB30="No Data",1,IF('Indicator Data imputation'!AB31&lt;&gt;"",1,0))</f>
        <v>0</v>
      </c>
      <c r="AB27" s="356">
        <f>IF('Indicator Data'!AC30="No Data",1,IF('Indicator Data imputation'!AC31&lt;&gt;"",1,0))</f>
        <v>0</v>
      </c>
      <c r="AC27" s="356">
        <f>IF('Indicator Data'!AD30="No Data",1,IF('Indicator Data imputation'!AD31&lt;&gt;"",1,0))</f>
        <v>0</v>
      </c>
      <c r="AD27" s="356">
        <f>IF('Indicator Data'!AE30="No Data",1,IF('Indicator Data imputation'!AE31&lt;&gt;"",1,0))</f>
        <v>0</v>
      </c>
      <c r="AE27" s="356">
        <f>IF('Indicator Data'!AF30="No Data",1,IF('Indicator Data imputation'!AF31&lt;&gt;"",1,0))</f>
        <v>1</v>
      </c>
      <c r="AF27" s="356">
        <f>IF('Indicator Data'!AG30="No Data",1,IF('Indicator Data imputation'!AG31&lt;&gt;"",1,0))</f>
        <v>0</v>
      </c>
      <c r="AG27" s="356">
        <f>IF('Indicator Data'!AI30="No Data",1,IF('Indicator Data imputation'!AH31&lt;&gt;"",1,0))</f>
        <v>0</v>
      </c>
      <c r="AH27" s="356">
        <f>IF('Indicator Data'!AJ30="No Data",1,IF('Indicator Data imputation'!AI31&lt;&gt;"",1,0))</f>
        <v>0</v>
      </c>
      <c r="AI27" s="356">
        <f>IF('Indicator Data'!AK30="No Data",1,IF('Indicator Data imputation'!AJ31&lt;&gt;"",1,0))</f>
        <v>0</v>
      </c>
      <c r="AJ27" s="356">
        <f>IF('Indicator Data'!AL30="No Data",1,IF('Indicator Data imputation'!AK31&lt;&gt;"",1,0))</f>
        <v>0</v>
      </c>
      <c r="AK27" s="356">
        <f>IF('Indicator Data'!AM30="No Data",1,IF('Indicator Data imputation'!AL31&lt;&gt;"",1,0))</f>
        <v>1</v>
      </c>
      <c r="AL27" s="356">
        <f>IF('Indicator Data'!AN30="No Data",1,IF('Indicator Data imputation'!AM31&lt;&gt;"",1,0))</f>
        <v>0</v>
      </c>
      <c r="AM27" s="356">
        <f>IF('Indicator Data'!AO30="No Data",1,IF('Indicator Data imputation'!AN31&lt;&gt;"",1,0))</f>
        <v>0</v>
      </c>
      <c r="AN27" s="356">
        <f>IF('Indicator Data'!AP30="No Data",1,IF('Indicator Data imputation'!AO31&lt;&gt;"",1,0))</f>
        <v>0</v>
      </c>
      <c r="AO27" s="356">
        <f>IF('Indicator Data'!AQ30="No Data",1,IF('Indicator Data imputation'!AS31&lt;&gt;"",1,0))</f>
        <v>0</v>
      </c>
      <c r="AP27" s="356">
        <f>IF('Indicator Data'!AR30="No Data",1,IF('Indicator Data imputation'!AT31&lt;&gt;"",1,0))</f>
        <v>0</v>
      </c>
      <c r="AQ27" s="356">
        <f>IF('Indicator Data'!AS30="No Data",1,IF('Indicator Data imputation'!AU31&lt;&gt;"",1,0))</f>
        <v>0</v>
      </c>
      <c r="AR27" s="356">
        <f>IF('Indicator Data'!AT30="No Data",1,IF('Indicator Data imputation'!AS31&lt;&gt;"",1,0))</f>
        <v>0</v>
      </c>
      <c r="AS27" s="356">
        <f>IF('Indicator Data'!AU30="No Data",1,IF('Indicator Data imputation'!AT31&lt;&gt;"",1,0))</f>
        <v>0</v>
      </c>
      <c r="AT27" s="356">
        <f>IF('Indicator Data'!AV30="No Data",1,IF('Indicator Data imputation'!AU31&lt;&gt;"",1,0))</f>
        <v>0</v>
      </c>
      <c r="AU27" s="356">
        <f>IF('Indicator Data'!AW30="No Data",1,IF('Indicator Data imputation'!AV31&lt;&gt;"",1,0))</f>
        <v>0</v>
      </c>
      <c r="AV27" s="356">
        <f>IF('Indicator Data'!AX30="No Data",1,IF('Indicator Data imputation'!AW31&lt;&gt;"",1,0))</f>
        <v>0</v>
      </c>
      <c r="AW27" s="356">
        <f>IF('Indicator Data'!AY30="No Data",1,IF('Indicator Data imputation'!AX31&lt;&gt;"",1,0))</f>
        <v>0</v>
      </c>
      <c r="AX27" s="356">
        <f>IF('Indicator Data'!AZ30="No Data",1,IF('Indicator Data imputation'!AY31&lt;&gt;"",1,0))</f>
        <v>0</v>
      </c>
      <c r="AY27" s="356">
        <f>IF('Indicator Data'!BA30="No Data",1,IF('Indicator Data imputation'!AZ31&lt;&gt;"",1,0))</f>
        <v>0</v>
      </c>
      <c r="AZ27" s="356">
        <f>IF('Indicator Data'!BB30="No Data",1,IF('Indicator Data imputation'!BA31&lt;&gt;"",1,0))</f>
        <v>0</v>
      </c>
      <c r="BA27" s="356">
        <f>IF('Indicator Data'!BC30="No Data",1,IF('Indicator Data imputation'!BB31&lt;&gt;"",1,0))</f>
        <v>0</v>
      </c>
      <c r="BB27" s="356">
        <f>IF('Indicator Data'!BD30="No Data",1,IF('Indicator Data imputation'!BC31&lt;&gt;"",1,0))</f>
        <v>0</v>
      </c>
      <c r="BC27" s="356">
        <f>IF('Indicator Data'!BE30="No Data",1,IF('Indicator Data imputation'!BD31&lt;&gt;"",1,0))</f>
        <v>0</v>
      </c>
      <c r="BD27" s="356">
        <f>IF('Indicator Data'!BF30="No Data",1,IF('Indicator Data imputation'!BE31&lt;&gt;"",1,0))</f>
        <v>0</v>
      </c>
      <c r="BE27" s="356">
        <f>IF('Indicator Data'!BG30="No Data",1,IF('Indicator Data imputation'!BF31&lt;&gt;"",1,0))</f>
        <v>0</v>
      </c>
      <c r="BF27" s="356">
        <f>IF('Indicator Data'!BH30="No Data",1,IF('Indicator Data imputation'!BG31&lt;&gt;"",1,0))</f>
        <v>0</v>
      </c>
      <c r="BG27" s="356">
        <f>IF('Indicator Data'!BI30="No Data",1,IF('Indicator Data imputation'!BH31&lt;&gt;"",1,0))</f>
        <v>0</v>
      </c>
      <c r="BH27" s="356">
        <f>IF('Indicator Data'!BJ30="No Data",1,IF('Indicator Data imputation'!BI31&lt;&gt;"",1,0))</f>
        <v>0</v>
      </c>
      <c r="BI27" s="356">
        <f>IF('Indicator Data'!BK30="No Data",1,IF('Indicator Data imputation'!BJ31&lt;&gt;"",1,0))</f>
        <v>0</v>
      </c>
      <c r="BJ27" s="356">
        <f>IF('Indicator Data'!BL30="No Data",1,IF('Indicator Data imputation'!BK31&lt;&gt;"",1,0))</f>
        <v>0</v>
      </c>
      <c r="BK27" s="334">
        <f t="shared" si="0"/>
        <v>2</v>
      </c>
      <c r="BL27" s="371">
        <f t="shared" si="1"/>
        <v>3.7037037037037035E-2</v>
      </c>
    </row>
    <row r="28" spans="1:64" ht="15.75" customHeight="1">
      <c r="A28" s="106" t="s">
        <v>140</v>
      </c>
      <c r="B28" s="356">
        <f>IF('Indicator Data'!D31="No Data",1,IF('Indicator Data imputation'!C32&lt;&gt;"",1,0))</f>
        <v>0</v>
      </c>
      <c r="C28" s="356">
        <f>IF('Indicator Data'!E31="No Data",1,IF('Indicator Data imputation'!D32&lt;&gt;"",1,0))</f>
        <v>0</v>
      </c>
      <c r="D28" s="356">
        <f>IF('Indicator Data'!F31="No Data",1,IF('Indicator Data imputation'!E32&lt;&gt;"",1,0))</f>
        <v>0</v>
      </c>
      <c r="E28" s="356">
        <f>IF('Indicator Data'!G31="No Data",1,IF('Indicator Data imputation'!F32&lt;&gt;"",1,0))</f>
        <v>0</v>
      </c>
      <c r="F28" s="356">
        <f>IF('Indicator Data'!H31="No Data",1,IF('Indicator Data imputation'!G32&lt;&gt;"",1,0))</f>
        <v>0</v>
      </c>
      <c r="G28" s="356">
        <f>IF('Indicator Data'!I31="No Data",1,IF('Indicator Data imputation'!H32&lt;&gt;"",1,0))</f>
        <v>0</v>
      </c>
      <c r="H28" s="356">
        <f>IF('Indicator Data'!J31="No Data",1,IF('Indicator Data imputation'!I32&lt;&gt;"",1,0))</f>
        <v>0</v>
      </c>
      <c r="I28" s="356">
        <f>IF('Indicator Data'!K31="No Data",1,IF('Indicator Data imputation'!J32&lt;&gt;"",1,0))</f>
        <v>0</v>
      </c>
      <c r="J28" s="356">
        <f>IF('Indicator Data'!L31="No Data",1,IF('Indicator Data imputation'!K32&lt;&gt;"",1,0))</f>
        <v>0</v>
      </c>
      <c r="K28" s="356">
        <f>IF('Indicator Data'!AH31="No Data",1,IF('Indicator Data imputation'!L32&lt;&gt;"",1,0))</f>
        <v>0</v>
      </c>
      <c r="L28" s="356">
        <f>IF('Indicator Data'!M31="No Data",1,IF('Indicator Data imputation'!M32&lt;&gt;"",1,0))</f>
        <v>0</v>
      </c>
      <c r="M28" s="356">
        <f>IF('Indicator Data'!N31="No Data",1,IF('Indicator Data imputation'!N32&lt;&gt;"",1,0))</f>
        <v>0</v>
      </c>
      <c r="N28" s="356">
        <f>IF('Indicator Data'!O31="No Data",1,IF('Indicator Data imputation'!O32&lt;&gt;"",1,0))</f>
        <v>0</v>
      </c>
      <c r="O28" s="356">
        <f>IF('Indicator Data'!P31="No Data",1,IF('Indicator Data imputation'!P32&lt;&gt;"",1,0))</f>
        <v>0</v>
      </c>
      <c r="P28" s="356">
        <f>IF('Indicator Data'!Q31="No Data",1,IF('Indicator Data imputation'!Q32&lt;&gt;"",1,0))</f>
        <v>0</v>
      </c>
      <c r="Q28" s="356">
        <f>IF('Indicator Data'!R31="No Data",1,IF('Indicator Data imputation'!R32&lt;&gt;"",1,0))</f>
        <v>0</v>
      </c>
      <c r="R28" s="356">
        <f>IF('Indicator Data'!S31="No Data",1,IF('Indicator Data imputation'!S32&lt;&gt;"",1,0))</f>
        <v>0</v>
      </c>
      <c r="S28" s="356">
        <f>IF('Indicator Data'!T31="No Data",1,IF('Indicator Data imputation'!T32&lt;&gt;"",1,0))</f>
        <v>0</v>
      </c>
      <c r="T28" s="356">
        <f>IF('Indicator Data'!U31="No Data",1,IF('Indicator Data imputation'!U32&lt;&gt;"",1,0))</f>
        <v>0</v>
      </c>
      <c r="U28" s="356">
        <f>IF('Indicator Data'!V31="No Data",1,IF('Indicator Data imputation'!V32&lt;&gt;"",1,0))</f>
        <v>0</v>
      </c>
      <c r="V28" s="356">
        <f>IF('Indicator Data'!W31="No Data",1,IF('Indicator Data imputation'!W32&lt;&gt;"",1,0))</f>
        <v>0</v>
      </c>
      <c r="W28" s="356">
        <f>IF('Indicator Data'!X31="No Data",1,IF('Indicator Data imputation'!X32&lt;&gt;"",1,0))</f>
        <v>0</v>
      </c>
      <c r="X28" s="356">
        <f>IF('Indicator Data'!Y31="No Data",1,IF('Indicator Data imputation'!Y32&lt;&gt;"",1,0))</f>
        <v>0</v>
      </c>
      <c r="Y28" s="356">
        <f>IF('Indicator Data'!Z31="No Data",1,IF('Indicator Data imputation'!Z32&lt;&gt;"",1,0))</f>
        <v>0</v>
      </c>
      <c r="Z28" s="356">
        <f>IF('Indicator Data'!AA31="No Data",1,IF('Indicator Data imputation'!AA32&lt;&gt;"",1,0))</f>
        <v>0</v>
      </c>
      <c r="AA28" s="356">
        <f>IF('Indicator Data'!AB31="No Data",1,IF('Indicator Data imputation'!AB32&lt;&gt;"",1,0))</f>
        <v>0</v>
      </c>
      <c r="AB28" s="356">
        <f>IF('Indicator Data'!AC31="No Data",1,IF('Indicator Data imputation'!AC32&lt;&gt;"",1,0))</f>
        <v>0</v>
      </c>
      <c r="AC28" s="356">
        <f>IF('Indicator Data'!AD31="No Data",1,IF('Indicator Data imputation'!AD32&lt;&gt;"",1,0))</f>
        <v>0</v>
      </c>
      <c r="AD28" s="356">
        <f>IF('Indicator Data'!AE31="No Data",1,IF('Indicator Data imputation'!AE32&lt;&gt;"",1,0))</f>
        <v>0</v>
      </c>
      <c r="AE28" s="356">
        <f>IF('Indicator Data'!AF31="No Data",1,IF('Indicator Data imputation'!AF32&lt;&gt;"",1,0))</f>
        <v>1</v>
      </c>
      <c r="AF28" s="356">
        <f>IF('Indicator Data'!AG31="No Data",1,IF('Indicator Data imputation'!AG32&lt;&gt;"",1,0))</f>
        <v>0</v>
      </c>
      <c r="AG28" s="356">
        <f>IF('Indicator Data'!AI31="No Data",1,IF('Indicator Data imputation'!AH32&lt;&gt;"",1,0))</f>
        <v>0</v>
      </c>
      <c r="AH28" s="356">
        <f>IF('Indicator Data'!AJ31="No Data",1,IF('Indicator Data imputation'!AI32&lt;&gt;"",1,0))</f>
        <v>0</v>
      </c>
      <c r="AI28" s="356">
        <f>IF('Indicator Data'!AK31="No Data",1,IF('Indicator Data imputation'!AJ32&lt;&gt;"",1,0))</f>
        <v>0</v>
      </c>
      <c r="AJ28" s="356">
        <f>IF('Indicator Data'!AL31="No Data",1,IF('Indicator Data imputation'!AK32&lt;&gt;"",1,0))</f>
        <v>0</v>
      </c>
      <c r="AK28" s="356">
        <f>IF('Indicator Data'!AM31="No Data",1,IF('Indicator Data imputation'!AL32&lt;&gt;"",1,0))</f>
        <v>0</v>
      </c>
      <c r="AL28" s="356">
        <f>IF('Indicator Data'!AN31="No Data",1,IF('Indicator Data imputation'!AM32&lt;&gt;"",1,0))</f>
        <v>0</v>
      </c>
      <c r="AM28" s="356">
        <f>IF('Indicator Data'!AO31="No Data",1,IF('Indicator Data imputation'!AN32&lt;&gt;"",1,0))</f>
        <v>0</v>
      </c>
      <c r="AN28" s="356">
        <f>IF('Indicator Data'!AP31="No Data",1,IF('Indicator Data imputation'!AO32&lt;&gt;"",1,0))</f>
        <v>0</v>
      </c>
      <c r="AO28" s="356">
        <f>IF('Indicator Data'!AQ31="No Data",1,IF('Indicator Data imputation'!AS32&lt;&gt;"",1,0))</f>
        <v>0</v>
      </c>
      <c r="AP28" s="356">
        <f>IF('Indicator Data'!AR31="No Data",1,IF('Indicator Data imputation'!AT32&lt;&gt;"",1,0))</f>
        <v>0</v>
      </c>
      <c r="AQ28" s="356">
        <f>IF('Indicator Data'!AS31="No Data",1,IF('Indicator Data imputation'!AU32&lt;&gt;"",1,0))</f>
        <v>0</v>
      </c>
      <c r="AR28" s="356">
        <f>IF('Indicator Data'!AT31="No Data",1,IF('Indicator Data imputation'!AS32&lt;&gt;"",1,0))</f>
        <v>0</v>
      </c>
      <c r="AS28" s="356">
        <f>IF('Indicator Data'!AU31="No Data",1,IF('Indicator Data imputation'!AT32&lt;&gt;"",1,0))</f>
        <v>0</v>
      </c>
      <c r="AT28" s="356">
        <f>IF('Indicator Data'!AV31="No Data",1,IF('Indicator Data imputation'!AU32&lt;&gt;"",1,0))</f>
        <v>0</v>
      </c>
      <c r="AU28" s="356">
        <f>IF('Indicator Data'!AW31="No Data",1,IF('Indicator Data imputation'!AV32&lt;&gt;"",1,0))</f>
        <v>0</v>
      </c>
      <c r="AV28" s="356">
        <f>IF('Indicator Data'!AX31="No Data",1,IF('Indicator Data imputation'!AW32&lt;&gt;"",1,0))</f>
        <v>0</v>
      </c>
      <c r="AW28" s="356">
        <f>IF('Indicator Data'!AY31="No Data",1,IF('Indicator Data imputation'!AX32&lt;&gt;"",1,0))</f>
        <v>0</v>
      </c>
      <c r="AX28" s="356">
        <f>IF('Indicator Data'!AZ31="No Data",1,IF('Indicator Data imputation'!AY32&lt;&gt;"",1,0))</f>
        <v>0</v>
      </c>
      <c r="AY28" s="356">
        <f>IF('Indicator Data'!BA31="No Data",1,IF('Indicator Data imputation'!AZ32&lt;&gt;"",1,0))</f>
        <v>0</v>
      </c>
      <c r="AZ28" s="356">
        <f>IF('Indicator Data'!BB31="No Data",1,IF('Indicator Data imputation'!BA32&lt;&gt;"",1,0))</f>
        <v>0</v>
      </c>
      <c r="BA28" s="356">
        <f>IF('Indicator Data'!BC31="No Data",1,IF('Indicator Data imputation'!BB32&lt;&gt;"",1,0))</f>
        <v>0</v>
      </c>
      <c r="BB28" s="356">
        <f>IF('Indicator Data'!BD31="No Data",1,IF('Indicator Data imputation'!BC32&lt;&gt;"",1,0))</f>
        <v>0</v>
      </c>
      <c r="BC28" s="356">
        <f>IF('Indicator Data'!BE31="No Data",1,IF('Indicator Data imputation'!BD32&lt;&gt;"",1,0))</f>
        <v>0</v>
      </c>
      <c r="BD28" s="356">
        <f>IF('Indicator Data'!BF31="No Data",1,IF('Indicator Data imputation'!BE32&lt;&gt;"",1,0))</f>
        <v>0</v>
      </c>
      <c r="BE28" s="356">
        <f>IF('Indicator Data'!BG31="No Data",1,IF('Indicator Data imputation'!BF32&lt;&gt;"",1,0))</f>
        <v>0</v>
      </c>
      <c r="BF28" s="356">
        <f>IF('Indicator Data'!BH31="No Data",1,IF('Indicator Data imputation'!BG32&lt;&gt;"",1,0))</f>
        <v>0</v>
      </c>
      <c r="BG28" s="356">
        <f>IF('Indicator Data'!BI31="No Data",1,IF('Indicator Data imputation'!BH32&lt;&gt;"",1,0))</f>
        <v>0</v>
      </c>
      <c r="BH28" s="356">
        <f>IF('Indicator Data'!BJ31="No Data",1,IF('Indicator Data imputation'!BI32&lt;&gt;"",1,0))</f>
        <v>0</v>
      </c>
      <c r="BI28" s="356">
        <f>IF('Indicator Data'!BK31="No Data",1,IF('Indicator Data imputation'!BJ32&lt;&gt;"",1,0))</f>
        <v>0</v>
      </c>
      <c r="BJ28" s="356">
        <f>IF('Indicator Data'!BL31="No Data",1,IF('Indicator Data imputation'!BK32&lt;&gt;"",1,0))</f>
        <v>0</v>
      </c>
      <c r="BK28" s="334">
        <f t="shared" si="0"/>
        <v>1</v>
      </c>
      <c r="BL28" s="371">
        <f t="shared" si="1"/>
        <v>1.8518518518518517E-2</v>
      </c>
    </row>
    <row r="29" spans="1:64" ht="15.75" customHeight="1">
      <c r="A29" s="106" t="s">
        <v>146</v>
      </c>
      <c r="B29" s="356">
        <f>IF('Indicator Data'!D32="No Data",1,IF('Indicator Data imputation'!C33&lt;&gt;"",1,0))</f>
        <v>0</v>
      </c>
      <c r="C29" s="356">
        <f>IF('Indicator Data'!E32="No Data",1,IF('Indicator Data imputation'!D33&lt;&gt;"",1,0))</f>
        <v>0</v>
      </c>
      <c r="D29" s="356">
        <f>IF('Indicator Data'!F32="No Data",1,IF('Indicator Data imputation'!E33&lt;&gt;"",1,0))</f>
        <v>0</v>
      </c>
      <c r="E29" s="356">
        <f>IF('Indicator Data'!G32="No Data",1,IF('Indicator Data imputation'!F33&lt;&gt;"",1,0))</f>
        <v>0</v>
      </c>
      <c r="F29" s="356">
        <f>IF('Indicator Data'!H32="No Data",1,IF('Indicator Data imputation'!G33&lt;&gt;"",1,0))</f>
        <v>0</v>
      </c>
      <c r="G29" s="356">
        <f>IF('Indicator Data'!I32="No Data",1,IF('Indicator Data imputation'!H33&lt;&gt;"",1,0))</f>
        <v>1</v>
      </c>
      <c r="H29" s="356">
        <f>IF('Indicator Data'!J32="No Data",1,IF('Indicator Data imputation'!I33&lt;&gt;"",1,0))</f>
        <v>0</v>
      </c>
      <c r="I29" s="356">
        <f>IF('Indicator Data'!K32="No Data",1,IF('Indicator Data imputation'!J33&lt;&gt;"",1,0))</f>
        <v>0</v>
      </c>
      <c r="J29" s="356">
        <f>IF('Indicator Data'!L32="No Data",1,IF('Indicator Data imputation'!K33&lt;&gt;"",1,0))</f>
        <v>0</v>
      </c>
      <c r="K29" s="356">
        <f>IF('Indicator Data'!AH32="No Data",1,IF('Indicator Data imputation'!L33&lt;&gt;"",1,0))</f>
        <v>0</v>
      </c>
      <c r="L29" s="356">
        <f>IF('Indicator Data'!M32="No Data",1,IF('Indicator Data imputation'!M33&lt;&gt;"",1,0))</f>
        <v>0</v>
      </c>
      <c r="M29" s="356">
        <f>IF('Indicator Data'!N32="No Data",1,IF('Indicator Data imputation'!N33&lt;&gt;"",1,0))</f>
        <v>0</v>
      </c>
      <c r="N29" s="356">
        <f>IF('Indicator Data'!O32="No Data",1,IF('Indicator Data imputation'!O33&lt;&gt;"",1,0))</f>
        <v>0</v>
      </c>
      <c r="O29" s="356">
        <f>IF('Indicator Data'!P32="No Data",1,IF('Indicator Data imputation'!P33&lt;&gt;"",1,0))</f>
        <v>0</v>
      </c>
      <c r="P29" s="356">
        <f>IF('Indicator Data'!Q32="No Data",1,IF('Indicator Data imputation'!Q33&lt;&gt;"",1,0))</f>
        <v>0</v>
      </c>
      <c r="Q29" s="356">
        <f>IF('Indicator Data'!R32="No Data",1,IF('Indicator Data imputation'!R33&lt;&gt;"",1,0))</f>
        <v>0</v>
      </c>
      <c r="R29" s="356">
        <f>IF('Indicator Data'!S32="No Data",1,IF('Indicator Data imputation'!S33&lt;&gt;"",1,0))</f>
        <v>0</v>
      </c>
      <c r="S29" s="356">
        <f>IF('Indicator Data'!T32="No Data",1,IF('Indicator Data imputation'!T33&lt;&gt;"",1,0))</f>
        <v>0</v>
      </c>
      <c r="T29" s="356">
        <f>IF('Indicator Data'!U32="No Data",1,IF('Indicator Data imputation'!U33&lt;&gt;"",1,0))</f>
        <v>0</v>
      </c>
      <c r="U29" s="356">
        <f>IF('Indicator Data'!V32="No Data",1,IF('Indicator Data imputation'!V33&lt;&gt;"",1,0))</f>
        <v>0</v>
      </c>
      <c r="V29" s="356">
        <f>IF('Indicator Data'!W32="No Data",1,IF('Indicator Data imputation'!W33&lt;&gt;"",1,0))</f>
        <v>0</v>
      </c>
      <c r="W29" s="356">
        <f>IF('Indicator Data'!X32="No Data",1,IF('Indicator Data imputation'!X33&lt;&gt;"",1,0))</f>
        <v>0</v>
      </c>
      <c r="X29" s="356">
        <f>IF('Indicator Data'!Y32="No Data",1,IF('Indicator Data imputation'!Y33&lt;&gt;"",1,0))</f>
        <v>0</v>
      </c>
      <c r="Y29" s="356">
        <f>IF('Indicator Data'!Z32="No Data",1,IF('Indicator Data imputation'!Z33&lt;&gt;"",1,0))</f>
        <v>0</v>
      </c>
      <c r="Z29" s="356">
        <f>IF('Indicator Data'!AA32="No Data",1,IF('Indicator Data imputation'!AA33&lt;&gt;"",1,0))</f>
        <v>0</v>
      </c>
      <c r="AA29" s="356">
        <f>IF('Indicator Data'!AB32="No Data",1,IF('Indicator Data imputation'!AB33&lt;&gt;"",1,0))</f>
        <v>0</v>
      </c>
      <c r="AB29" s="356">
        <f>IF('Indicator Data'!AC32="No Data",1,IF('Indicator Data imputation'!AC33&lt;&gt;"",1,0))</f>
        <v>0</v>
      </c>
      <c r="AC29" s="356">
        <f>IF('Indicator Data'!AD32="No Data",1,IF('Indicator Data imputation'!AD33&lt;&gt;"",1,0))</f>
        <v>0</v>
      </c>
      <c r="AD29" s="356">
        <f>IF('Indicator Data'!AE32="No Data",1,IF('Indicator Data imputation'!AE33&lt;&gt;"",1,0))</f>
        <v>0</v>
      </c>
      <c r="AE29" s="356">
        <f>IF('Indicator Data'!AF32="No Data",1,IF('Indicator Data imputation'!AF33&lt;&gt;"",1,0))</f>
        <v>1</v>
      </c>
      <c r="AF29" s="356">
        <f>IF('Indicator Data'!AG32="No Data",1,IF('Indicator Data imputation'!AG33&lt;&gt;"",1,0))</f>
        <v>0</v>
      </c>
      <c r="AG29" s="356">
        <f>IF('Indicator Data'!AI32="No Data",1,IF('Indicator Data imputation'!AH33&lt;&gt;"",1,0))</f>
        <v>0</v>
      </c>
      <c r="AH29" s="356">
        <f>IF('Indicator Data'!AJ32="No Data",1,IF('Indicator Data imputation'!AI33&lt;&gt;"",1,0))</f>
        <v>0</v>
      </c>
      <c r="AI29" s="356">
        <f>IF('Indicator Data'!AK32="No Data",1,IF('Indicator Data imputation'!AJ33&lt;&gt;"",1,0))</f>
        <v>0</v>
      </c>
      <c r="AJ29" s="356">
        <f>IF('Indicator Data'!AL32="No Data",1,IF('Indicator Data imputation'!AK33&lt;&gt;"",1,0))</f>
        <v>0</v>
      </c>
      <c r="AK29" s="356">
        <f>IF('Indicator Data'!AM32="No Data",1,IF('Indicator Data imputation'!AL33&lt;&gt;"",1,0))</f>
        <v>0</v>
      </c>
      <c r="AL29" s="356">
        <f>IF('Indicator Data'!AN32="No Data",1,IF('Indicator Data imputation'!AM33&lt;&gt;"",1,0))</f>
        <v>0</v>
      </c>
      <c r="AM29" s="356">
        <f>IF('Indicator Data'!AO32="No Data",1,IF('Indicator Data imputation'!AN33&lt;&gt;"",1,0))</f>
        <v>0</v>
      </c>
      <c r="AN29" s="356">
        <f>IF('Indicator Data'!AP32="No Data",1,IF('Indicator Data imputation'!AO33&lt;&gt;"",1,0))</f>
        <v>0</v>
      </c>
      <c r="AO29" s="356">
        <f>IF('Indicator Data'!AQ32="No Data",1,IF('Indicator Data imputation'!AS33&lt;&gt;"",1,0))</f>
        <v>0</v>
      </c>
      <c r="AP29" s="356">
        <f>IF('Indicator Data'!AR32="No Data",1,IF('Indicator Data imputation'!AT33&lt;&gt;"",1,0))</f>
        <v>0</v>
      </c>
      <c r="AQ29" s="356">
        <f>IF('Indicator Data'!AS32="No Data",1,IF('Indicator Data imputation'!AU33&lt;&gt;"",1,0))</f>
        <v>0</v>
      </c>
      <c r="AR29" s="356">
        <f>IF('Indicator Data'!AT32="No Data",1,IF('Indicator Data imputation'!AS33&lt;&gt;"",1,0))</f>
        <v>0</v>
      </c>
      <c r="AS29" s="356">
        <f>IF('Indicator Data'!AU32="No Data",1,IF('Indicator Data imputation'!AT33&lt;&gt;"",1,0))</f>
        <v>0</v>
      </c>
      <c r="AT29" s="356">
        <f>IF('Indicator Data'!AV32="No Data",1,IF('Indicator Data imputation'!AU33&lt;&gt;"",1,0))</f>
        <v>0</v>
      </c>
      <c r="AU29" s="356">
        <f>IF('Indicator Data'!AW32="No Data",1,IF('Indicator Data imputation'!AV33&lt;&gt;"",1,0))</f>
        <v>0</v>
      </c>
      <c r="AV29" s="356">
        <f>IF('Indicator Data'!AX32="No Data",1,IF('Indicator Data imputation'!AW33&lt;&gt;"",1,0))</f>
        <v>0</v>
      </c>
      <c r="AW29" s="356">
        <f>IF('Indicator Data'!AY32="No Data",1,IF('Indicator Data imputation'!AX33&lt;&gt;"",1,0))</f>
        <v>0</v>
      </c>
      <c r="AX29" s="356">
        <f>IF('Indicator Data'!AZ32="No Data",1,IF('Indicator Data imputation'!AY33&lt;&gt;"",1,0))</f>
        <v>0</v>
      </c>
      <c r="AY29" s="356">
        <f>IF('Indicator Data'!BA32="No Data",1,IF('Indicator Data imputation'!AZ33&lt;&gt;"",1,0))</f>
        <v>0</v>
      </c>
      <c r="AZ29" s="356">
        <f>IF('Indicator Data'!BB32="No Data",1,IF('Indicator Data imputation'!BA33&lt;&gt;"",1,0))</f>
        <v>0</v>
      </c>
      <c r="BA29" s="356">
        <f>IF('Indicator Data'!BC32="No Data",1,IF('Indicator Data imputation'!BB33&lt;&gt;"",1,0))</f>
        <v>0</v>
      </c>
      <c r="BB29" s="356">
        <f>IF('Indicator Data'!BD32="No Data",1,IF('Indicator Data imputation'!BC33&lt;&gt;"",1,0))</f>
        <v>0</v>
      </c>
      <c r="BC29" s="356">
        <f>IF('Indicator Data'!BE32="No Data",1,IF('Indicator Data imputation'!BD33&lt;&gt;"",1,0))</f>
        <v>0</v>
      </c>
      <c r="BD29" s="356">
        <f>IF('Indicator Data'!BF32="No Data",1,IF('Indicator Data imputation'!BE33&lt;&gt;"",1,0))</f>
        <v>0</v>
      </c>
      <c r="BE29" s="356">
        <f>IF('Indicator Data'!BG32="No Data",1,IF('Indicator Data imputation'!BF33&lt;&gt;"",1,0))</f>
        <v>0</v>
      </c>
      <c r="BF29" s="356">
        <f>IF('Indicator Data'!BH32="No Data",1,IF('Indicator Data imputation'!BG33&lt;&gt;"",1,0))</f>
        <v>0</v>
      </c>
      <c r="BG29" s="356">
        <f>IF('Indicator Data'!BI32="No Data",1,IF('Indicator Data imputation'!BH33&lt;&gt;"",1,0))</f>
        <v>0</v>
      </c>
      <c r="BH29" s="356">
        <f>IF('Indicator Data'!BJ32="No Data",1,IF('Indicator Data imputation'!BI33&lt;&gt;"",1,0))</f>
        <v>0</v>
      </c>
      <c r="BI29" s="356">
        <f>IF('Indicator Data'!BK32="No Data",1,IF('Indicator Data imputation'!BJ33&lt;&gt;"",1,0))</f>
        <v>0</v>
      </c>
      <c r="BJ29" s="356">
        <f>IF('Indicator Data'!BL32="No Data",1,IF('Indicator Data imputation'!BK33&lt;&gt;"",1,0))</f>
        <v>0</v>
      </c>
      <c r="BK29" s="334">
        <f t="shared" si="0"/>
        <v>2</v>
      </c>
      <c r="BL29" s="371">
        <f t="shared" si="1"/>
        <v>3.7037037037037035E-2</v>
      </c>
    </row>
    <row r="30" spans="1:64" ht="15.75" customHeight="1">
      <c r="A30" s="106" t="s">
        <v>148</v>
      </c>
      <c r="B30" s="356">
        <f>IF('Indicator Data'!D33="No Data",1,IF('Indicator Data imputation'!C34&lt;&gt;"",1,0))</f>
        <v>0</v>
      </c>
      <c r="C30" s="356">
        <f>IF('Indicator Data'!E33="No Data",1,IF('Indicator Data imputation'!D34&lt;&gt;"",1,0))</f>
        <v>0</v>
      </c>
      <c r="D30" s="356">
        <f>IF('Indicator Data'!F33="No Data",1,IF('Indicator Data imputation'!E34&lt;&gt;"",1,0))</f>
        <v>0</v>
      </c>
      <c r="E30" s="356">
        <f>IF('Indicator Data'!G33="No Data",1,IF('Indicator Data imputation'!F34&lt;&gt;"",1,0))</f>
        <v>0</v>
      </c>
      <c r="F30" s="356">
        <f>IF('Indicator Data'!H33="No Data",1,IF('Indicator Data imputation'!G34&lt;&gt;"",1,0))</f>
        <v>0</v>
      </c>
      <c r="G30" s="356">
        <f>IF('Indicator Data'!I33="No Data",1,IF('Indicator Data imputation'!H34&lt;&gt;"",1,0))</f>
        <v>0</v>
      </c>
      <c r="H30" s="356">
        <f>IF('Indicator Data'!J33="No Data",1,IF('Indicator Data imputation'!I34&lt;&gt;"",1,0))</f>
        <v>0</v>
      </c>
      <c r="I30" s="356">
        <f>IF('Indicator Data'!K33="No Data",1,IF('Indicator Data imputation'!J34&lt;&gt;"",1,0))</f>
        <v>0</v>
      </c>
      <c r="J30" s="356">
        <f>IF('Indicator Data'!L33="No Data",1,IF('Indicator Data imputation'!K34&lt;&gt;"",1,0))</f>
        <v>0</v>
      </c>
      <c r="K30" s="356">
        <f>IF('Indicator Data'!AH33="No Data",1,IF('Indicator Data imputation'!L34&lt;&gt;"",1,0))</f>
        <v>0</v>
      </c>
      <c r="L30" s="356">
        <f>IF('Indicator Data'!M33="No Data",1,IF('Indicator Data imputation'!M34&lt;&gt;"",1,0))</f>
        <v>0</v>
      </c>
      <c r="M30" s="356">
        <f>IF('Indicator Data'!N33="No Data",1,IF('Indicator Data imputation'!N34&lt;&gt;"",1,0))</f>
        <v>0</v>
      </c>
      <c r="N30" s="356">
        <f>IF('Indicator Data'!O33="No Data",1,IF('Indicator Data imputation'!O34&lt;&gt;"",1,0))</f>
        <v>0</v>
      </c>
      <c r="O30" s="356">
        <f>IF('Indicator Data'!P33="No Data",1,IF('Indicator Data imputation'!P34&lt;&gt;"",1,0))</f>
        <v>0</v>
      </c>
      <c r="P30" s="356">
        <f>IF('Indicator Data'!Q33="No Data",1,IF('Indicator Data imputation'!Q34&lt;&gt;"",1,0))</f>
        <v>0</v>
      </c>
      <c r="Q30" s="356">
        <f>IF('Indicator Data'!R33="No Data",1,IF('Indicator Data imputation'!R34&lt;&gt;"",1,0))</f>
        <v>0</v>
      </c>
      <c r="R30" s="356">
        <f>IF('Indicator Data'!S33="No Data",1,IF('Indicator Data imputation'!S34&lt;&gt;"",1,0))</f>
        <v>0</v>
      </c>
      <c r="S30" s="356">
        <f>IF('Indicator Data'!T33="No Data",1,IF('Indicator Data imputation'!T34&lt;&gt;"",1,0))</f>
        <v>0</v>
      </c>
      <c r="T30" s="356">
        <f>IF('Indicator Data'!U33="No Data",1,IF('Indicator Data imputation'!U34&lt;&gt;"",1,0))</f>
        <v>0</v>
      </c>
      <c r="U30" s="356">
        <f>IF('Indicator Data'!V33="No Data",1,IF('Indicator Data imputation'!V34&lt;&gt;"",1,0))</f>
        <v>0</v>
      </c>
      <c r="V30" s="356">
        <f>IF('Indicator Data'!W33="No Data",1,IF('Indicator Data imputation'!W34&lt;&gt;"",1,0))</f>
        <v>0</v>
      </c>
      <c r="W30" s="356">
        <f>IF('Indicator Data'!X33="No Data",1,IF('Indicator Data imputation'!X34&lt;&gt;"",1,0))</f>
        <v>0</v>
      </c>
      <c r="X30" s="356">
        <f>IF('Indicator Data'!Y33="No Data",1,IF('Indicator Data imputation'!Y34&lt;&gt;"",1,0))</f>
        <v>0</v>
      </c>
      <c r="Y30" s="356">
        <f>IF('Indicator Data'!Z33="No Data",1,IF('Indicator Data imputation'!Z34&lt;&gt;"",1,0))</f>
        <v>0</v>
      </c>
      <c r="Z30" s="356">
        <f>IF('Indicator Data'!AA33="No Data",1,IF('Indicator Data imputation'!AA34&lt;&gt;"",1,0))</f>
        <v>0</v>
      </c>
      <c r="AA30" s="356">
        <f>IF('Indicator Data'!AB33="No Data",1,IF('Indicator Data imputation'!AB34&lt;&gt;"",1,0))</f>
        <v>0</v>
      </c>
      <c r="AB30" s="356">
        <f>IF('Indicator Data'!AC33="No Data",1,IF('Indicator Data imputation'!AC34&lt;&gt;"",1,0))</f>
        <v>0</v>
      </c>
      <c r="AC30" s="356">
        <f>IF('Indicator Data'!AD33="No Data",1,IF('Indicator Data imputation'!AD34&lt;&gt;"",1,0))</f>
        <v>0</v>
      </c>
      <c r="AD30" s="356">
        <f>IF('Indicator Data'!AE33="No Data",1,IF('Indicator Data imputation'!AE34&lt;&gt;"",1,0))</f>
        <v>0</v>
      </c>
      <c r="AE30" s="356">
        <f>IF('Indicator Data'!AF33="No Data",1,IF('Indicator Data imputation'!AF34&lt;&gt;"",1,0))</f>
        <v>1</v>
      </c>
      <c r="AF30" s="356">
        <f>IF('Indicator Data'!AG33="No Data",1,IF('Indicator Data imputation'!AG34&lt;&gt;"",1,0))</f>
        <v>0</v>
      </c>
      <c r="AG30" s="356">
        <f>IF('Indicator Data'!AI33="No Data",1,IF('Indicator Data imputation'!AH34&lt;&gt;"",1,0))</f>
        <v>0</v>
      </c>
      <c r="AH30" s="356">
        <f>IF('Indicator Data'!AJ33="No Data",1,IF('Indicator Data imputation'!AI34&lt;&gt;"",1,0))</f>
        <v>0</v>
      </c>
      <c r="AI30" s="356">
        <f>IF('Indicator Data'!AK33="No Data",1,IF('Indicator Data imputation'!AJ34&lt;&gt;"",1,0))</f>
        <v>0</v>
      </c>
      <c r="AJ30" s="356">
        <f>IF('Indicator Data'!AL33="No Data",1,IF('Indicator Data imputation'!AK34&lt;&gt;"",1,0))</f>
        <v>0</v>
      </c>
      <c r="AK30" s="356">
        <f>IF('Indicator Data'!AM33="No Data",1,IF('Indicator Data imputation'!AL34&lt;&gt;"",1,0))</f>
        <v>0</v>
      </c>
      <c r="AL30" s="356">
        <f>IF('Indicator Data'!AN33="No Data",1,IF('Indicator Data imputation'!AM34&lt;&gt;"",1,0))</f>
        <v>0</v>
      </c>
      <c r="AM30" s="356">
        <f>IF('Indicator Data'!AO33="No Data",1,IF('Indicator Data imputation'!AN34&lt;&gt;"",1,0))</f>
        <v>0</v>
      </c>
      <c r="AN30" s="356">
        <f>IF('Indicator Data'!AP33="No Data",1,IF('Indicator Data imputation'!AO34&lt;&gt;"",1,0))</f>
        <v>0</v>
      </c>
      <c r="AO30" s="356">
        <f>IF('Indicator Data'!AQ33="No Data",1,IF('Indicator Data imputation'!AS34&lt;&gt;"",1,0))</f>
        <v>0</v>
      </c>
      <c r="AP30" s="356">
        <f>IF('Indicator Data'!AR33="No Data",1,IF('Indicator Data imputation'!AT34&lt;&gt;"",1,0))</f>
        <v>0</v>
      </c>
      <c r="AQ30" s="356">
        <f>IF('Indicator Data'!AS33="No Data",1,IF('Indicator Data imputation'!AU34&lt;&gt;"",1,0))</f>
        <v>0</v>
      </c>
      <c r="AR30" s="356">
        <f>IF('Indicator Data'!AT33="No Data",1,IF('Indicator Data imputation'!AS34&lt;&gt;"",1,0))</f>
        <v>0</v>
      </c>
      <c r="AS30" s="356">
        <f>IF('Indicator Data'!AU33="No Data",1,IF('Indicator Data imputation'!AT34&lt;&gt;"",1,0))</f>
        <v>0</v>
      </c>
      <c r="AT30" s="356">
        <f>IF('Indicator Data'!AV33="No Data",1,IF('Indicator Data imputation'!AU34&lt;&gt;"",1,0))</f>
        <v>0</v>
      </c>
      <c r="AU30" s="356">
        <f>IF('Indicator Data'!AW33="No Data",1,IF('Indicator Data imputation'!AV34&lt;&gt;"",1,0))</f>
        <v>0</v>
      </c>
      <c r="AV30" s="356">
        <f>IF('Indicator Data'!AX33="No Data",1,IF('Indicator Data imputation'!AW34&lt;&gt;"",1,0))</f>
        <v>0</v>
      </c>
      <c r="AW30" s="356">
        <f>IF('Indicator Data'!AY33="No Data",1,IF('Indicator Data imputation'!AX34&lt;&gt;"",1,0))</f>
        <v>0</v>
      </c>
      <c r="AX30" s="356">
        <f>IF('Indicator Data'!AZ33="No Data",1,IF('Indicator Data imputation'!AY34&lt;&gt;"",1,0))</f>
        <v>0</v>
      </c>
      <c r="AY30" s="356">
        <f>IF('Indicator Data'!BA33="No Data",1,IF('Indicator Data imputation'!AZ34&lt;&gt;"",1,0))</f>
        <v>0</v>
      </c>
      <c r="AZ30" s="356">
        <f>IF('Indicator Data'!BB33="No Data",1,IF('Indicator Data imputation'!BA34&lt;&gt;"",1,0))</f>
        <v>0</v>
      </c>
      <c r="BA30" s="356">
        <f>IF('Indicator Data'!BC33="No Data",1,IF('Indicator Data imputation'!BB34&lt;&gt;"",1,0))</f>
        <v>0</v>
      </c>
      <c r="BB30" s="356">
        <f>IF('Indicator Data'!BD33="No Data",1,IF('Indicator Data imputation'!BC34&lt;&gt;"",1,0))</f>
        <v>0</v>
      </c>
      <c r="BC30" s="356">
        <f>IF('Indicator Data'!BE33="No Data",1,IF('Indicator Data imputation'!BD34&lt;&gt;"",1,0))</f>
        <v>0</v>
      </c>
      <c r="BD30" s="356">
        <f>IF('Indicator Data'!BF33="No Data",1,IF('Indicator Data imputation'!BE34&lt;&gt;"",1,0))</f>
        <v>0</v>
      </c>
      <c r="BE30" s="356">
        <f>IF('Indicator Data'!BG33="No Data",1,IF('Indicator Data imputation'!BF34&lt;&gt;"",1,0))</f>
        <v>0</v>
      </c>
      <c r="BF30" s="356">
        <f>IF('Indicator Data'!BH33="No Data",1,IF('Indicator Data imputation'!BG34&lt;&gt;"",1,0))</f>
        <v>0</v>
      </c>
      <c r="BG30" s="356">
        <f>IF('Indicator Data'!BI33="No Data",1,IF('Indicator Data imputation'!BH34&lt;&gt;"",1,0))</f>
        <v>0</v>
      </c>
      <c r="BH30" s="356">
        <f>IF('Indicator Data'!BJ33="No Data",1,IF('Indicator Data imputation'!BI34&lt;&gt;"",1,0))</f>
        <v>0</v>
      </c>
      <c r="BI30" s="356">
        <f>IF('Indicator Data'!BK33="No Data",1,IF('Indicator Data imputation'!BJ34&lt;&gt;"",1,0))</f>
        <v>0</v>
      </c>
      <c r="BJ30" s="356">
        <f>IF('Indicator Data'!BL33="No Data",1,IF('Indicator Data imputation'!BK34&lt;&gt;"",1,0))</f>
        <v>0</v>
      </c>
      <c r="BK30" s="334">
        <f t="shared" si="0"/>
        <v>1</v>
      </c>
      <c r="BL30" s="371">
        <f t="shared" si="1"/>
        <v>1.8518518518518517E-2</v>
      </c>
    </row>
    <row r="31" spans="1:64" ht="15.75" customHeight="1">
      <c r="A31" s="106" t="s">
        <v>142</v>
      </c>
      <c r="B31" s="356">
        <f>IF('Indicator Data'!D34="No Data",1,IF('Indicator Data imputation'!C35&lt;&gt;"",1,0))</f>
        <v>0</v>
      </c>
      <c r="C31" s="356">
        <f>IF('Indicator Data'!E34="No Data",1,IF('Indicator Data imputation'!D35&lt;&gt;"",1,0))</f>
        <v>0</v>
      </c>
      <c r="D31" s="356">
        <f>IF('Indicator Data'!F34="No Data",1,IF('Indicator Data imputation'!E35&lt;&gt;"",1,0))</f>
        <v>0</v>
      </c>
      <c r="E31" s="356">
        <f>IF('Indicator Data'!G34="No Data",1,IF('Indicator Data imputation'!F35&lt;&gt;"",1,0))</f>
        <v>0</v>
      </c>
      <c r="F31" s="356">
        <f>IF('Indicator Data'!H34="No Data",1,IF('Indicator Data imputation'!G35&lt;&gt;"",1,0))</f>
        <v>0</v>
      </c>
      <c r="G31" s="356">
        <f>IF('Indicator Data'!I34="No Data",1,IF('Indicator Data imputation'!H35&lt;&gt;"",1,0))</f>
        <v>0</v>
      </c>
      <c r="H31" s="356">
        <f>IF('Indicator Data'!J34="No Data",1,IF('Indicator Data imputation'!I35&lt;&gt;"",1,0))</f>
        <v>0</v>
      </c>
      <c r="I31" s="356">
        <f>IF('Indicator Data'!K34="No Data",1,IF('Indicator Data imputation'!J35&lt;&gt;"",1,0))</f>
        <v>0</v>
      </c>
      <c r="J31" s="356">
        <f>IF('Indicator Data'!L34="No Data",1,IF('Indicator Data imputation'!K35&lt;&gt;"",1,0))</f>
        <v>0</v>
      </c>
      <c r="K31" s="356">
        <f>IF('Indicator Data'!AH34="No Data",1,IF('Indicator Data imputation'!L35&lt;&gt;"",1,0))</f>
        <v>0</v>
      </c>
      <c r="L31" s="356">
        <f>IF('Indicator Data'!M34="No Data",1,IF('Indicator Data imputation'!M35&lt;&gt;"",1,0))</f>
        <v>0</v>
      </c>
      <c r="M31" s="356">
        <f>IF('Indicator Data'!N34="No Data",1,IF('Indicator Data imputation'!N35&lt;&gt;"",1,0))</f>
        <v>0</v>
      </c>
      <c r="N31" s="356">
        <f>IF('Indicator Data'!O34="No Data",1,IF('Indicator Data imputation'!O35&lt;&gt;"",1,0))</f>
        <v>0</v>
      </c>
      <c r="O31" s="356">
        <f>IF('Indicator Data'!P34="No Data",1,IF('Indicator Data imputation'!P35&lt;&gt;"",1,0))</f>
        <v>0</v>
      </c>
      <c r="P31" s="356">
        <f>IF('Indicator Data'!Q34="No Data",1,IF('Indicator Data imputation'!Q35&lt;&gt;"",1,0))</f>
        <v>0</v>
      </c>
      <c r="Q31" s="356">
        <f>IF('Indicator Data'!R34="No Data",1,IF('Indicator Data imputation'!R35&lt;&gt;"",1,0))</f>
        <v>0</v>
      </c>
      <c r="R31" s="356">
        <f>IF('Indicator Data'!S34="No Data",1,IF('Indicator Data imputation'!S35&lt;&gt;"",1,0))</f>
        <v>0</v>
      </c>
      <c r="S31" s="356">
        <f>IF('Indicator Data'!T34="No Data",1,IF('Indicator Data imputation'!T35&lt;&gt;"",1,0))</f>
        <v>0</v>
      </c>
      <c r="T31" s="356">
        <f>IF('Indicator Data'!U34="No Data",1,IF('Indicator Data imputation'!U35&lt;&gt;"",1,0))</f>
        <v>0</v>
      </c>
      <c r="U31" s="356">
        <f>IF('Indicator Data'!V34="No Data",1,IF('Indicator Data imputation'!V35&lt;&gt;"",1,0))</f>
        <v>0</v>
      </c>
      <c r="V31" s="356">
        <f>IF('Indicator Data'!W34="No Data",1,IF('Indicator Data imputation'!W35&lt;&gt;"",1,0))</f>
        <v>0</v>
      </c>
      <c r="W31" s="356">
        <f>IF('Indicator Data'!X34="No Data",1,IF('Indicator Data imputation'!X35&lt;&gt;"",1,0))</f>
        <v>0</v>
      </c>
      <c r="X31" s="356">
        <f>IF('Indicator Data'!Y34="No Data",1,IF('Indicator Data imputation'!Y35&lt;&gt;"",1,0))</f>
        <v>0</v>
      </c>
      <c r="Y31" s="356">
        <f>IF('Indicator Data'!Z34="No Data",1,IF('Indicator Data imputation'!Z35&lt;&gt;"",1,0))</f>
        <v>0</v>
      </c>
      <c r="Z31" s="356">
        <f>IF('Indicator Data'!AA34="No Data",1,IF('Indicator Data imputation'!AA35&lt;&gt;"",1,0))</f>
        <v>0</v>
      </c>
      <c r="AA31" s="356">
        <f>IF('Indicator Data'!AB34="No Data",1,IF('Indicator Data imputation'!AB35&lt;&gt;"",1,0))</f>
        <v>0</v>
      </c>
      <c r="AB31" s="356">
        <f>IF('Indicator Data'!AC34="No Data",1,IF('Indicator Data imputation'!AC35&lt;&gt;"",1,0))</f>
        <v>0</v>
      </c>
      <c r="AC31" s="356">
        <f>IF('Indicator Data'!AD34="No Data",1,IF('Indicator Data imputation'!AD35&lt;&gt;"",1,0))</f>
        <v>0</v>
      </c>
      <c r="AD31" s="356">
        <f>IF('Indicator Data'!AE34="No Data",1,IF('Indicator Data imputation'!AE35&lt;&gt;"",1,0))</f>
        <v>0</v>
      </c>
      <c r="AE31" s="356">
        <f>IF('Indicator Data'!AF34="No Data",1,IF('Indicator Data imputation'!AF35&lt;&gt;"",1,0))</f>
        <v>1</v>
      </c>
      <c r="AF31" s="356">
        <f>IF('Indicator Data'!AG34="No Data",1,IF('Indicator Data imputation'!AG35&lt;&gt;"",1,0))</f>
        <v>0</v>
      </c>
      <c r="AG31" s="356">
        <f>IF('Indicator Data'!AI34="No Data",1,IF('Indicator Data imputation'!AH35&lt;&gt;"",1,0))</f>
        <v>0</v>
      </c>
      <c r="AH31" s="356">
        <f>IF('Indicator Data'!AJ34="No Data",1,IF('Indicator Data imputation'!AI35&lt;&gt;"",1,0))</f>
        <v>0</v>
      </c>
      <c r="AI31" s="356">
        <f>IF('Indicator Data'!AK34="No Data",1,IF('Indicator Data imputation'!AJ35&lt;&gt;"",1,0))</f>
        <v>0</v>
      </c>
      <c r="AJ31" s="356">
        <f>IF('Indicator Data'!AL34="No Data",1,IF('Indicator Data imputation'!AK35&lt;&gt;"",1,0))</f>
        <v>0</v>
      </c>
      <c r="AK31" s="356">
        <f>IF('Indicator Data'!AM34="No Data",1,IF('Indicator Data imputation'!AL35&lt;&gt;"",1,0))</f>
        <v>0</v>
      </c>
      <c r="AL31" s="356">
        <f>IF('Indicator Data'!AN34="No Data",1,IF('Indicator Data imputation'!AM35&lt;&gt;"",1,0))</f>
        <v>0</v>
      </c>
      <c r="AM31" s="356">
        <f>IF('Indicator Data'!AO34="No Data",1,IF('Indicator Data imputation'!AN35&lt;&gt;"",1,0))</f>
        <v>0</v>
      </c>
      <c r="AN31" s="356">
        <f>IF('Indicator Data'!AP34="No Data",1,IF('Indicator Data imputation'!AO35&lt;&gt;"",1,0))</f>
        <v>0</v>
      </c>
      <c r="AO31" s="356">
        <f>IF('Indicator Data'!AQ34="No Data",1,IF('Indicator Data imputation'!AS35&lt;&gt;"",1,0))</f>
        <v>0</v>
      </c>
      <c r="AP31" s="356">
        <f>IF('Indicator Data'!AR34="No Data",1,IF('Indicator Data imputation'!AT35&lt;&gt;"",1,0))</f>
        <v>0</v>
      </c>
      <c r="AQ31" s="356">
        <f>IF('Indicator Data'!AS34="No Data",1,IF('Indicator Data imputation'!AU35&lt;&gt;"",1,0))</f>
        <v>0</v>
      </c>
      <c r="AR31" s="356">
        <f>IF('Indicator Data'!AT34="No Data",1,IF('Indicator Data imputation'!AS35&lt;&gt;"",1,0))</f>
        <v>0</v>
      </c>
      <c r="AS31" s="356">
        <f>IF('Indicator Data'!AU34="No Data",1,IF('Indicator Data imputation'!AT35&lt;&gt;"",1,0))</f>
        <v>0</v>
      </c>
      <c r="AT31" s="356">
        <f>IF('Indicator Data'!AV34="No Data",1,IF('Indicator Data imputation'!AU35&lt;&gt;"",1,0))</f>
        <v>0</v>
      </c>
      <c r="AU31" s="356">
        <f>IF('Indicator Data'!AW34="No Data",1,IF('Indicator Data imputation'!AV35&lt;&gt;"",1,0))</f>
        <v>0</v>
      </c>
      <c r="AV31" s="356">
        <f>IF('Indicator Data'!AX34="No Data",1,IF('Indicator Data imputation'!AW35&lt;&gt;"",1,0))</f>
        <v>0</v>
      </c>
      <c r="AW31" s="356">
        <f>IF('Indicator Data'!AY34="No Data",1,IF('Indicator Data imputation'!AX35&lt;&gt;"",1,0))</f>
        <v>0</v>
      </c>
      <c r="AX31" s="356">
        <f>IF('Indicator Data'!AZ34="No Data",1,IF('Indicator Data imputation'!AY35&lt;&gt;"",1,0))</f>
        <v>0</v>
      </c>
      <c r="AY31" s="356">
        <f>IF('Indicator Data'!BA34="No Data",1,IF('Indicator Data imputation'!AZ35&lt;&gt;"",1,0))</f>
        <v>0</v>
      </c>
      <c r="AZ31" s="356">
        <f>IF('Indicator Data'!BB34="No Data",1,IF('Indicator Data imputation'!BA35&lt;&gt;"",1,0))</f>
        <v>0</v>
      </c>
      <c r="BA31" s="356">
        <f>IF('Indicator Data'!BC34="No Data",1,IF('Indicator Data imputation'!BB35&lt;&gt;"",1,0))</f>
        <v>0</v>
      </c>
      <c r="BB31" s="356">
        <f>IF('Indicator Data'!BD34="No Data",1,IF('Indicator Data imputation'!BC35&lt;&gt;"",1,0))</f>
        <v>0</v>
      </c>
      <c r="BC31" s="356">
        <f>IF('Indicator Data'!BE34="No Data",1,IF('Indicator Data imputation'!BD35&lt;&gt;"",1,0))</f>
        <v>0</v>
      </c>
      <c r="BD31" s="356">
        <f>IF('Indicator Data'!BF34="No Data",1,IF('Indicator Data imputation'!BE35&lt;&gt;"",1,0))</f>
        <v>0</v>
      </c>
      <c r="BE31" s="356">
        <f>IF('Indicator Data'!BG34="No Data",1,IF('Indicator Data imputation'!BF35&lt;&gt;"",1,0))</f>
        <v>0</v>
      </c>
      <c r="BF31" s="356">
        <f>IF('Indicator Data'!BH34="No Data",1,IF('Indicator Data imputation'!BG35&lt;&gt;"",1,0))</f>
        <v>0</v>
      </c>
      <c r="BG31" s="356">
        <f>IF('Indicator Data'!BI34="No Data",1,IF('Indicator Data imputation'!BH35&lt;&gt;"",1,0))</f>
        <v>0</v>
      </c>
      <c r="BH31" s="356">
        <f>IF('Indicator Data'!BJ34="No Data",1,IF('Indicator Data imputation'!BI35&lt;&gt;"",1,0))</f>
        <v>0</v>
      </c>
      <c r="BI31" s="356">
        <f>IF('Indicator Data'!BK34="No Data",1,IF('Indicator Data imputation'!BJ35&lt;&gt;"",1,0))</f>
        <v>0</v>
      </c>
      <c r="BJ31" s="356">
        <f>IF('Indicator Data'!BL34="No Data",1,IF('Indicator Data imputation'!BK35&lt;&gt;"",1,0))</f>
        <v>0</v>
      </c>
      <c r="BK31" s="334">
        <f t="shared" si="0"/>
        <v>1</v>
      </c>
      <c r="BL31" s="371">
        <f t="shared" si="1"/>
        <v>1.8518518518518517E-2</v>
      </c>
    </row>
    <row r="32" spans="1:64" ht="15.75" customHeight="1">
      <c r="A32" s="106" t="s">
        <v>144</v>
      </c>
      <c r="B32" s="356">
        <f>IF('Indicator Data'!D35="No Data",1,IF('Indicator Data imputation'!C36&lt;&gt;"",1,0))</f>
        <v>0</v>
      </c>
      <c r="C32" s="356">
        <f>IF('Indicator Data'!E35="No Data",1,IF('Indicator Data imputation'!D36&lt;&gt;"",1,0))</f>
        <v>0</v>
      </c>
      <c r="D32" s="356">
        <f>IF('Indicator Data'!F35="No Data",1,IF('Indicator Data imputation'!E36&lt;&gt;"",1,0))</f>
        <v>0</v>
      </c>
      <c r="E32" s="356">
        <f>IF('Indicator Data'!G35="No Data",1,IF('Indicator Data imputation'!F36&lt;&gt;"",1,0))</f>
        <v>0</v>
      </c>
      <c r="F32" s="356">
        <f>IF('Indicator Data'!H35="No Data",1,IF('Indicator Data imputation'!G36&lt;&gt;"",1,0))</f>
        <v>0</v>
      </c>
      <c r="G32" s="356">
        <f>IF('Indicator Data'!I35="No Data",1,IF('Indicator Data imputation'!H36&lt;&gt;"",1,0))</f>
        <v>0</v>
      </c>
      <c r="H32" s="356">
        <f>IF('Indicator Data'!J35="No Data",1,IF('Indicator Data imputation'!I36&lt;&gt;"",1,0))</f>
        <v>0</v>
      </c>
      <c r="I32" s="356">
        <f>IF('Indicator Data'!K35="No Data",1,IF('Indicator Data imputation'!J36&lt;&gt;"",1,0))</f>
        <v>0</v>
      </c>
      <c r="J32" s="356">
        <f>IF('Indicator Data'!L35="No Data",1,IF('Indicator Data imputation'!K36&lt;&gt;"",1,0))</f>
        <v>0</v>
      </c>
      <c r="K32" s="356">
        <f>IF('Indicator Data'!AH35="No Data",1,IF('Indicator Data imputation'!L36&lt;&gt;"",1,0))</f>
        <v>0</v>
      </c>
      <c r="L32" s="356">
        <f>IF('Indicator Data'!M35="No Data",1,IF('Indicator Data imputation'!M36&lt;&gt;"",1,0))</f>
        <v>0</v>
      </c>
      <c r="M32" s="356">
        <f>IF('Indicator Data'!N35="No Data",1,IF('Indicator Data imputation'!N36&lt;&gt;"",1,0))</f>
        <v>0</v>
      </c>
      <c r="N32" s="356">
        <f>IF('Indicator Data'!O35="No Data",1,IF('Indicator Data imputation'!O36&lt;&gt;"",1,0))</f>
        <v>0</v>
      </c>
      <c r="O32" s="356">
        <f>IF('Indicator Data'!P35="No Data",1,IF('Indicator Data imputation'!P36&lt;&gt;"",1,0))</f>
        <v>0</v>
      </c>
      <c r="P32" s="356">
        <f>IF('Indicator Data'!Q35="No Data",1,IF('Indicator Data imputation'!Q36&lt;&gt;"",1,0))</f>
        <v>0</v>
      </c>
      <c r="Q32" s="356">
        <f>IF('Indicator Data'!R35="No Data",1,IF('Indicator Data imputation'!R36&lt;&gt;"",1,0))</f>
        <v>0</v>
      </c>
      <c r="R32" s="356">
        <f>IF('Indicator Data'!S35="No Data",1,IF('Indicator Data imputation'!S36&lt;&gt;"",1,0))</f>
        <v>0</v>
      </c>
      <c r="S32" s="356">
        <f>IF('Indicator Data'!T35="No Data",1,IF('Indicator Data imputation'!T36&lt;&gt;"",1,0))</f>
        <v>0</v>
      </c>
      <c r="T32" s="356">
        <f>IF('Indicator Data'!U35="No Data",1,IF('Indicator Data imputation'!U36&lt;&gt;"",1,0))</f>
        <v>0</v>
      </c>
      <c r="U32" s="356">
        <f>IF('Indicator Data'!V35="No Data",1,IF('Indicator Data imputation'!V36&lt;&gt;"",1,0))</f>
        <v>0</v>
      </c>
      <c r="V32" s="356">
        <f>IF('Indicator Data'!W35="No Data",1,IF('Indicator Data imputation'!W36&lt;&gt;"",1,0))</f>
        <v>0</v>
      </c>
      <c r="W32" s="356">
        <f>IF('Indicator Data'!X35="No Data",1,IF('Indicator Data imputation'!X36&lt;&gt;"",1,0))</f>
        <v>0</v>
      </c>
      <c r="X32" s="356">
        <f>IF('Indicator Data'!Y35="No Data",1,IF('Indicator Data imputation'!Y36&lt;&gt;"",1,0))</f>
        <v>0</v>
      </c>
      <c r="Y32" s="356">
        <f>IF('Indicator Data'!Z35="No Data",1,IF('Indicator Data imputation'!Z36&lt;&gt;"",1,0))</f>
        <v>0</v>
      </c>
      <c r="Z32" s="356">
        <f>IF('Indicator Data'!AA35="No Data",1,IF('Indicator Data imputation'!AA36&lt;&gt;"",1,0))</f>
        <v>0</v>
      </c>
      <c r="AA32" s="356">
        <f>IF('Indicator Data'!AB35="No Data",1,IF('Indicator Data imputation'!AB36&lt;&gt;"",1,0))</f>
        <v>0</v>
      </c>
      <c r="AB32" s="356">
        <f>IF('Indicator Data'!AC35="No Data",1,IF('Indicator Data imputation'!AC36&lt;&gt;"",1,0))</f>
        <v>0</v>
      </c>
      <c r="AC32" s="356">
        <f>IF('Indicator Data'!AD35="No Data",1,IF('Indicator Data imputation'!AD36&lt;&gt;"",1,0))</f>
        <v>0</v>
      </c>
      <c r="AD32" s="356">
        <f>IF('Indicator Data'!AE35="No Data",1,IF('Indicator Data imputation'!AE36&lt;&gt;"",1,0))</f>
        <v>0</v>
      </c>
      <c r="AE32" s="356">
        <f>IF('Indicator Data'!AF35="No Data",1,IF('Indicator Data imputation'!AF36&lt;&gt;"",1,0))</f>
        <v>1</v>
      </c>
      <c r="AF32" s="356">
        <f>IF('Indicator Data'!AG35="No Data",1,IF('Indicator Data imputation'!AG36&lt;&gt;"",1,0))</f>
        <v>0</v>
      </c>
      <c r="AG32" s="356">
        <f>IF('Indicator Data'!AI35="No Data",1,IF('Indicator Data imputation'!AH36&lt;&gt;"",1,0))</f>
        <v>0</v>
      </c>
      <c r="AH32" s="356">
        <f>IF('Indicator Data'!AJ35="No Data",1,IF('Indicator Data imputation'!AI36&lt;&gt;"",1,0))</f>
        <v>0</v>
      </c>
      <c r="AI32" s="356">
        <f>IF('Indicator Data'!AK35="No Data",1,IF('Indicator Data imputation'!AJ36&lt;&gt;"",1,0))</f>
        <v>0</v>
      </c>
      <c r="AJ32" s="356">
        <f>IF('Indicator Data'!AL35="No Data",1,IF('Indicator Data imputation'!AK36&lt;&gt;"",1,0))</f>
        <v>0</v>
      </c>
      <c r="AK32" s="356">
        <f>IF('Indicator Data'!AM35="No Data",1,IF('Indicator Data imputation'!AL36&lt;&gt;"",1,0))</f>
        <v>0</v>
      </c>
      <c r="AL32" s="356">
        <f>IF('Indicator Data'!AN35="No Data",1,IF('Indicator Data imputation'!AM36&lt;&gt;"",1,0))</f>
        <v>0</v>
      </c>
      <c r="AM32" s="356">
        <f>IF('Indicator Data'!AO35="No Data",1,IF('Indicator Data imputation'!AN36&lt;&gt;"",1,0))</f>
        <v>0</v>
      </c>
      <c r="AN32" s="356">
        <f>IF('Indicator Data'!AP35="No Data",1,IF('Indicator Data imputation'!AO36&lt;&gt;"",1,0))</f>
        <v>0</v>
      </c>
      <c r="AO32" s="356">
        <f>IF('Indicator Data'!AQ35="No Data",1,IF('Indicator Data imputation'!AS36&lt;&gt;"",1,0))</f>
        <v>0</v>
      </c>
      <c r="AP32" s="356">
        <f>IF('Indicator Data'!AR35="No Data",1,IF('Indicator Data imputation'!AT36&lt;&gt;"",1,0))</f>
        <v>0</v>
      </c>
      <c r="AQ32" s="356">
        <f>IF('Indicator Data'!AS35="No Data",1,IF('Indicator Data imputation'!AU36&lt;&gt;"",1,0))</f>
        <v>0</v>
      </c>
      <c r="AR32" s="356">
        <f>IF('Indicator Data'!AT35="No Data",1,IF('Indicator Data imputation'!AS36&lt;&gt;"",1,0))</f>
        <v>0</v>
      </c>
      <c r="AS32" s="356">
        <f>IF('Indicator Data'!AU35="No Data",1,IF('Indicator Data imputation'!AT36&lt;&gt;"",1,0))</f>
        <v>0</v>
      </c>
      <c r="AT32" s="356">
        <f>IF('Indicator Data'!AV35="No Data",1,IF('Indicator Data imputation'!AU36&lt;&gt;"",1,0))</f>
        <v>0</v>
      </c>
      <c r="AU32" s="356">
        <f>IF('Indicator Data'!AW35="No Data",1,IF('Indicator Data imputation'!AV36&lt;&gt;"",1,0))</f>
        <v>0</v>
      </c>
      <c r="AV32" s="356">
        <f>IF('Indicator Data'!AX35="No Data",1,IF('Indicator Data imputation'!AW36&lt;&gt;"",1,0))</f>
        <v>0</v>
      </c>
      <c r="AW32" s="356">
        <f>IF('Indicator Data'!AY35="No Data",1,IF('Indicator Data imputation'!AX36&lt;&gt;"",1,0))</f>
        <v>0</v>
      </c>
      <c r="AX32" s="356">
        <f>IF('Indicator Data'!AZ35="No Data",1,IF('Indicator Data imputation'!AY36&lt;&gt;"",1,0))</f>
        <v>0</v>
      </c>
      <c r="AY32" s="356">
        <f>IF('Indicator Data'!BA35="No Data",1,IF('Indicator Data imputation'!AZ36&lt;&gt;"",1,0))</f>
        <v>0</v>
      </c>
      <c r="AZ32" s="356">
        <f>IF('Indicator Data'!BB35="No Data",1,IF('Indicator Data imputation'!BA36&lt;&gt;"",1,0))</f>
        <v>0</v>
      </c>
      <c r="BA32" s="356">
        <f>IF('Indicator Data'!BC35="No Data",1,IF('Indicator Data imputation'!BB36&lt;&gt;"",1,0))</f>
        <v>0</v>
      </c>
      <c r="BB32" s="356">
        <f>IF('Indicator Data'!BD35="No Data",1,IF('Indicator Data imputation'!BC36&lt;&gt;"",1,0))</f>
        <v>0</v>
      </c>
      <c r="BC32" s="356">
        <f>IF('Indicator Data'!BE35="No Data",1,IF('Indicator Data imputation'!BD36&lt;&gt;"",1,0))</f>
        <v>0</v>
      </c>
      <c r="BD32" s="356">
        <f>IF('Indicator Data'!BF35="No Data",1,IF('Indicator Data imputation'!BE36&lt;&gt;"",1,0))</f>
        <v>0</v>
      </c>
      <c r="BE32" s="356">
        <f>IF('Indicator Data'!BG35="No Data",1,IF('Indicator Data imputation'!BF36&lt;&gt;"",1,0))</f>
        <v>0</v>
      </c>
      <c r="BF32" s="356">
        <f>IF('Indicator Data'!BH35="No Data",1,IF('Indicator Data imputation'!BG36&lt;&gt;"",1,0))</f>
        <v>0</v>
      </c>
      <c r="BG32" s="356">
        <f>IF('Indicator Data'!BI35="No Data",1,IF('Indicator Data imputation'!BH36&lt;&gt;"",1,0))</f>
        <v>0</v>
      </c>
      <c r="BH32" s="356">
        <f>IF('Indicator Data'!BJ35="No Data",1,IF('Indicator Data imputation'!BI36&lt;&gt;"",1,0))</f>
        <v>0</v>
      </c>
      <c r="BI32" s="356">
        <f>IF('Indicator Data'!BK35="No Data",1,IF('Indicator Data imputation'!BJ36&lt;&gt;"",1,0))</f>
        <v>0</v>
      </c>
      <c r="BJ32" s="356">
        <f>IF('Indicator Data'!BL35="No Data",1,IF('Indicator Data imputation'!BK36&lt;&gt;"",1,0))</f>
        <v>0</v>
      </c>
      <c r="BK32" s="334">
        <f t="shared" si="0"/>
        <v>1</v>
      </c>
      <c r="BL32" s="371">
        <f t="shared" si="1"/>
        <v>1.8518518518518517E-2</v>
      </c>
    </row>
    <row r="33" spans="1:64" ht="15.75" customHeight="1">
      <c r="A33" s="106" t="s">
        <v>157</v>
      </c>
      <c r="B33" s="356">
        <f>IF('Indicator Data'!D36="No Data",1,IF('Indicator Data imputation'!C37&lt;&gt;"",1,0))</f>
        <v>0</v>
      </c>
      <c r="C33" s="356">
        <f>IF('Indicator Data'!E36="No Data",1,IF('Indicator Data imputation'!D37&lt;&gt;"",1,0))</f>
        <v>0</v>
      </c>
      <c r="D33" s="356">
        <f>IF('Indicator Data'!F36="No Data",1,IF('Indicator Data imputation'!E37&lt;&gt;"",1,0))</f>
        <v>0</v>
      </c>
      <c r="E33" s="356">
        <f>IF('Indicator Data'!G36="No Data",1,IF('Indicator Data imputation'!F37&lt;&gt;"",1,0))</f>
        <v>0</v>
      </c>
      <c r="F33" s="356">
        <f>IF('Indicator Data'!H36="No Data",1,IF('Indicator Data imputation'!G37&lt;&gt;"",1,0))</f>
        <v>0</v>
      </c>
      <c r="G33" s="356">
        <f>IF('Indicator Data'!I36="No Data",1,IF('Indicator Data imputation'!H37&lt;&gt;"",1,0))</f>
        <v>0</v>
      </c>
      <c r="H33" s="356">
        <f>IF('Indicator Data'!J36="No Data",1,IF('Indicator Data imputation'!I37&lt;&gt;"",1,0))</f>
        <v>1</v>
      </c>
      <c r="I33" s="356">
        <f>IF('Indicator Data'!K36="No Data",1,IF('Indicator Data imputation'!J37&lt;&gt;"",1,0))</f>
        <v>0</v>
      </c>
      <c r="J33" s="356">
        <f>IF('Indicator Data'!L36="No Data",1,IF('Indicator Data imputation'!K37&lt;&gt;"",1,0))</f>
        <v>0</v>
      </c>
      <c r="K33" s="356">
        <f>IF('Indicator Data'!AH36="No Data",1,IF('Indicator Data imputation'!L37&lt;&gt;"",1,0))</f>
        <v>0</v>
      </c>
      <c r="L33" s="356">
        <f>IF('Indicator Data'!M36="No Data",1,IF('Indicator Data imputation'!M37&lt;&gt;"",1,0))</f>
        <v>0</v>
      </c>
      <c r="M33" s="356">
        <f>IF('Indicator Data'!N36="No Data",1,IF('Indicator Data imputation'!N37&lt;&gt;"",1,0))</f>
        <v>0</v>
      </c>
      <c r="N33" s="356">
        <f>IF('Indicator Data'!O36="No Data",1,IF('Indicator Data imputation'!O37&lt;&gt;"",1,0))</f>
        <v>0</v>
      </c>
      <c r="O33" s="356">
        <f>IF('Indicator Data'!P36="No Data",1,IF('Indicator Data imputation'!P37&lt;&gt;"",1,0))</f>
        <v>0</v>
      </c>
      <c r="P33" s="356">
        <f>IF('Indicator Data'!Q36="No Data",1,IF('Indicator Data imputation'!Q37&lt;&gt;"",1,0))</f>
        <v>0</v>
      </c>
      <c r="Q33" s="356">
        <f>IF('Indicator Data'!R36="No Data",1,IF('Indicator Data imputation'!R37&lt;&gt;"",1,0))</f>
        <v>0</v>
      </c>
      <c r="R33" s="356">
        <f>IF('Indicator Data'!S36="No Data",1,IF('Indicator Data imputation'!S37&lt;&gt;"",1,0))</f>
        <v>0</v>
      </c>
      <c r="S33" s="356">
        <f>IF('Indicator Data'!T36="No Data",1,IF('Indicator Data imputation'!T37&lt;&gt;"",1,0))</f>
        <v>0</v>
      </c>
      <c r="T33" s="356">
        <f>IF('Indicator Data'!U36="No Data",1,IF('Indicator Data imputation'!U37&lt;&gt;"",1,0))</f>
        <v>0</v>
      </c>
      <c r="U33" s="356">
        <f>IF('Indicator Data'!V36="No Data",1,IF('Indicator Data imputation'!V37&lt;&gt;"",1,0))</f>
        <v>0</v>
      </c>
      <c r="V33" s="356">
        <f>IF('Indicator Data'!W36="No Data",1,IF('Indicator Data imputation'!W37&lt;&gt;"",1,0))</f>
        <v>0</v>
      </c>
      <c r="W33" s="356">
        <f>IF('Indicator Data'!X36="No Data",1,IF('Indicator Data imputation'!X37&lt;&gt;"",1,0))</f>
        <v>0</v>
      </c>
      <c r="X33" s="356">
        <f>IF('Indicator Data'!Y36="No Data",1,IF('Indicator Data imputation'!Y37&lt;&gt;"",1,0))</f>
        <v>0</v>
      </c>
      <c r="Y33" s="356">
        <f>IF('Indicator Data'!Z36="No Data",1,IF('Indicator Data imputation'!Z37&lt;&gt;"",1,0))</f>
        <v>0</v>
      </c>
      <c r="Z33" s="356">
        <f>IF('Indicator Data'!AA36="No Data",1,IF('Indicator Data imputation'!AA37&lt;&gt;"",1,0))</f>
        <v>0</v>
      </c>
      <c r="AA33" s="356">
        <f>IF('Indicator Data'!AB36="No Data",1,IF('Indicator Data imputation'!AB37&lt;&gt;"",1,0))</f>
        <v>0</v>
      </c>
      <c r="AB33" s="356">
        <f>IF('Indicator Data'!AC36="No Data",1,IF('Indicator Data imputation'!AC37&lt;&gt;"",1,0))</f>
        <v>0</v>
      </c>
      <c r="AC33" s="356">
        <f>IF('Indicator Data'!AD36="No Data",1,IF('Indicator Data imputation'!AD37&lt;&gt;"",1,0))</f>
        <v>0</v>
      </c>
      <c r="AD33" s="356">
        <f>IF('Indicator Data'!AE36="No Data",1,IF('Indicator Data imputation'!AE37&lt;&gt;"",1,0))</f>
        <v>0</v>
      </c>
      <c r="AE33" s="356">
        <f>IF('Indicator Data'!AF36="No Data",1,IF('Indicator Data imputation'!AF37&lt;&gt;"",1,0))</f>
        <v>1</v>
      </c>
      <c r="AF33" s="356">
        <f>IF('Indicator Data'!AG36="No Data",1,IF('Indicator Data imputation'!AG37&lt;&gt;"",1,0))</f>
        <v>0</v>
      </c>
      <c r="AG33" s="356">
        <f>IF('Indicator Data'!AI36="No Data",1,IF('Indicator Data imputation'!AH37&lt;&gt;"",1,0))</f>
        <v>1</v>
      </c>
      <c r="AH33" s="356">
        <f>IF('Indicator Data'!AJ36="No Data",1,IF('Indicator Data imputation'!AI37&lt;&gt;"",1,0))</f>
        <v>0</v>
      </c>
      <c r="AI33" s="356">
        <f>IF('Indicator Data'!AK36="No Data",1,IF('Indicator Data imputation'!AJ37&lt;&gt;"",1,0))</f>
        <v>0</v>
      </c>
      <c r="AJ33" s="356">
        <f>IF('Indicator Data'!AL36="No Data",1,IF('Indicator Data imputation'!AK37&lt;&gt;"",1,0))</f>
        <v>0</v>
      </c>
      <c r="AK33" s="356">
        <f>IF('Indicator Data'!AM36="No Data",1,IF('Indicator Data imputation'!AL37&lt;&gt;"",1,0))</f>
        <v>1</v>
      </c>
      <c r="AL33" s="356">
        <f>IF('Indicator Data'!AN36="No Data",1,IF('Indicator Data imputation'!AM37&lt;&gt;"",1,0))</f>
        <v>0</v>
      </c>
      <c r="AM33" s="356">
        <f>IF('Indicator Data'!AO36="No Data",1,IF('Indicator Data imputation'!AN37&lt;&gt;"",1,0))</f>
        <v>0</v>
      </c>
      <c r="AN33" s="356">
        <f>IF('Indicator Data'!AP36="No Data",1,IF('Indicator Data imputation'!AO37&lt;&gt;"",1,0))</f>
        <v>0</v>
      </c>
      <c r="AO33" s="356">
        <f>IF('Indicator Data'!AQ36="No Data",1,IF('Indicator Data imputation'!AS37&lt;&gt;"",1,0))</f>
        <v>1</v>
      </c>
      <c r="AP33" s="356">
        <f>IF('Indicator Data'!AR36="No Data",1,IF('Indicator Data imputation'!AT37&lt;&gt;"",1,0))</f>
        <v>1</v>
      </c>
      <c r="AQ33" s="356">
        <f>IF('Indicator Data'!AS36="No Data",1,IF('Indicator Data imputation'!AU37&lt;&gt;"",1,0))</f>
        <v>1</v>
      </c>
      <c r="AR33" s="356">
        <f>IF('Indicator Data'!AT36="No Data",1,IF('Indicator Data imputation'!AS37&lt;&gt;"",1,0))</f>
        <v>0</v>
      </c>
      <c r="AS33" s="356">
        <f>IF('Indicator Data'!AU36="No Data",1,IF('Indicator Data imputation'!AT37&lt;&gt;"",1,0))</f>
        <v>0</v>
      </c>
      <c r="AT33" s="356">
        <f>IF('Indicator Data'!AV36="No Data",1,IF('Indicator Data imputation'!AU37&lt;&gt;"",1,0))</f>
        <v>0</v>
      </c>
      <c r="AU33" s="356">
        <f>IF('Indicator Data'!AW36="No Data",1,IF('Indicator Data imputation'!AV37&lt;&gt;"",1,0))</f>
        <v>0</v>
      </c>
      <c r="AV33" s="356">
        <f>IF('Indicator Data'!AX36="No Data",1,IF('Indicator Data imputation'!AW37&lt;&gt;"",1,0))</f>
        <v>0</v>
      </c>
      <c r="AW33" s="356">
        <f>IF('Indicator Data'!AY36="No Data",1,IF('Indicator Data imputation'!AX37&lt;&gt;"",1,0))</f>
        <v>0</v>
      </c>
      <c r="AX33" s="356">
        <f>IF('Indicator Data'!AZ36="No Data",1,IF('Indicator Data imputation'!AY37&lt;&gt;"",1,0))</f>
        <v>0</v>
      </c>
      <c r="AY33" s="356">
        <f>IF('Indicator Data'!BA36="No Data",1,IF('Indicator Data imputation'!AZ37&lt;&gt;"",1,0))</f>
        <v>0</v>
      </c>
      <c r="AZ33" s="356">
        <f>IF('Indicator Data'!BB36="No Data",1,IF('Indicator Data imputation'!BA37&lt;&gt;"",1,0))</f>
        <v>1</v>
      </c>
      <c r="BA33" s="356">
        <f>IF('Indicator Data'!BC36="No Data",1,IF('Indicator Data imputation'!BB37&lt;&gt;"",1,0))</f>
        <v>1</v>
      </c>
      <c r="BB33" s="356">
        <f>IF('Indicator Data'!BD36="No Data",1,IF('Indicator Data imputation'!BC37&lt;&gt;"",1,0))</f>
        <v>0</v>
      </c>
      <c r="BC33" s="356">
        <f>IF('Indicator Data'!BE36="No Data",1,IF('Indicator Data imputation'!BD37&lt;&gt;"",1,0))</f>
        <v>0</v>
      </c>
      <c r="BD33" s="356">
        <f>IF('Indicator Data'!BF36="No Data",1,IF('Indicator Data imputation'!BE37&lt;&gt;"",1,0))</f>
        <v>0</v>
      </c>
      <c r="BE33" s="356">
        <f>IF('Indicator Data'!BG36="No Data",1,IF('Indicator Data imputation'!BF37&lt;&gt;"",1,0))</f>
        <v>0</v>
      </c>
      <c r="BF33" s="356">
        <f>IF('Indicator Data'!BH36="No Data",1,IF('Indicator Data imputation'!BG37&lt;&gt;"",1,0))</f>
        <v>0</v>
      </c>
      <c r="BG33" s="356">
        <f>IF('Indicator Data'!BI36="No Data",1,IF('Indicator Data imputation'!BH37&lt;&gt;"",1,0))</f>
        <v>0</v>
      </c>
      <c r="BH33" s="356">
        <f>IF('Indicator Data'!BJ36="No Data",1,IF('Indicator Data imputation'!BI37&lt;&gt;"",1,0))</f>
        <v>0</v>
      </c>
      <c r="BI33" s="356">
        <f>IF('Indicator Data'!BK36="No Data",1,IF('Indicator Data imputation'!BJ37&lt;&gt;"",1,0))</f>
        <v>0</v>
      </c>
      <c r="BJ33" s="356">
        <f>IF('Indicator Data'!BL36="No Data",1,IF('Indicator Data imputation'!BK37&lt;&gt;"",1,0))</f>
        <v>0</v>
      </c>
      <c r="BK33" s="334">
        <f t="shared" si="0"/>
        <v>9</v>
      </c>
      <c r="BL33" s="371">
        <f t="shared" si="1"/>
        <v>0.16666666666666666</v>
      </c>
    </row>
    <row r="34" spans="1:64" ht="15.75" customHeight="1">
      <c r="A34" s="106" t="s">
        <v>161</v>
      </c>
      <c r="B34" s="356">
        <f>IF('Indicator Data'!D37="No Data",1,IF('Indicator Data imputation'!C38&lt;&gt;"",1,0))</f>
        <v>0</v>
      </c>
      <c r="C34" s="356">
        <f>IF('Indicator Data'!E37="No Data",1,IF('Indicator Data imputation'!D38&lt;&gt;"",1,0))</f>
        <v>0</v>
      </c>
      <c r="D34" s="356">
        <f>IF('Indicator Data'!F37="No Data",1,IF('Indicator Data imputation'!E38&lt;&gt;"",1,0))</f>
        <v>0</v>
      </c>
      <c r="E34" s="356">
        <f>IF('Indicator Data'!G37="No Data",1,IF('Indicator Data imputation'!F38&lt;&gt;"",1,0))</f>
        <v>0</v>
      </c>
      <c r="F34" s="356">
        <f>IF('Indicator Data'!H37="No Data",1,IF('Indicator Data imputation'!G38&lt;&gt;"",1,0))</f>
        <v>0</v>
      </c>
      <c r="G34" s="356">
        <f>IF('Indicator Data'!I37="No Data",1,IF('Indicator Data imputation'!H38&lt;&gt;"",1,0))</f>
        <v>1</v>
      </c>
      <c r="H34" s="356">
        <f>IF('Indicator Data'!J37="No Data",1,IF('Indicator Data imputation'!I38&lt;&gt;"",1,0))</f>
        <v>1</v>
      </c>
      <c r="I34" s="356">
        <f>IF('Indicator Data'!K37="No Data",1,IF('Indicator Data imputation'!J38&lt;&gt;"",1,0))</f>
        <v>0</v>
      </c>
      <c r="J34" s="356">
        <f>IF('Indicator Data'!L37="No Data",1,IF('Indicator Data imputation'!K38&lt;&gt;"",1,0))</f>
        <v>0</v>
      </c>
      <c r="K34" s="356">
        <f>IF('Indicator Data'!AH37="No Data",1,IF('Indicator Data imputation'!L38&lt;&gt;"",1,0))</f>
        <v>0</v>
      </c>
      <c r="L34" s="356">
        <f>IF('Indicator Data'!M37="No Data",1,IF('Indicator Data imputation'!M38&lt;&gt;"",1,0))</f>
        <v>0</v>
      </c>
      <c r="M34" s="356">
        <f>IF('Indicator Data'!N37="No Data",1,IF('Indicator Data imputation'!N38&lt;&gt;"",1,0))</f>
        <v>0</v>
      </c>
      <c r="N34" s="356">
        <f>IF('Indicator Data'!O37="No Data",1,IF('Indicator Data imputation'!O38&lt;&gt;"",1,0))</f>
        <v>0</v>
      </c>
      <c r="O34" s="356">
        <f>IF('Indicator Data'!P37="No Data",1,IF('Indicator Data imputation'!P38&lt;&gt;"",1,0))</f>
        <v>0</v>
      </c>
      <c r="P34" s="356">
        <f>IF('Indicator Data'!Q37="No Data",1,IF('Indicator Data imputation'!Q38&lt;&gt;"",1,0))</f>
        <v>0</v>
      </c>
      <c r="Q34" s="356">
        <f>IF('Indicator Data'!R37="No Data",1,IF('Indicator Data imputation'!R38&lt;&gt;"",1,0))</f>
        <v>0</v>
      </c>
      <c r="R34" s="356">
        <f>IF('Indicator Data'!S37="No Data",1,IF('Indicator Data imputation'!S38&lt;&gt;"",1,0))</f>
        <v>0</v>
      </c>
      <c r="S34" s="356">
        <f>IF('Indicator Data'!T37="No Data",1,IF('Indicator Data imputation'!T38&lt;&gt;"",1,0))</f>
        <v>0</v>
      </c>
      <c r="T34" s="356">
        <f>IF('Indicator Data'!U37="No Data",1,IF('Indicator Data imputation'!U38&lt;&gt;"",1,0))</f>
        <v>0</v>
      </c>
      <c r="U34" s="356">
        <f>IF('Indicator Data'!V37="No Data",1,IF('Indicator Data imputation'!V38&lt;&gt;"",1,0))</f>
        <v>0</v>
      </c>
      <c r="V34" s="356">
        <f>IF('Indicator Data'!W37="No Data",1,IF('Indicator Data imputation'!W38&lt;&gt;"",1,0))</f>
        <v>0</v>
      </c>
      <c r="W34" s="356">
        <f>IF('Indicator Data'!X37="No Data",1,IF('Indicator Data imputation'!X38&lt;&gt;"",1,0))</f>
        <v>0</v>
      </c>
      <c r="X34" s="356">
        <f>IF('Indicator Data'!Y37="No Data",1,IF('Indicator Data imputation'!Y38&lt;&gt;"",1,0))</f>
        <v>0</v>
      </c>
      <c r="Y34" s="356">
        <f>IF('Indicator Data'!Z37="No Data",1,IF('Indicator Data imputation'!Z38&lt;&gt;"",1,0))</f>
        <v>0</v>
      </c>
      <c r="Z34" s="356">
        <f>IF('Indicator Data'!AA37="No Data",1,IF('Indicator Data imputation'!AA38&lt;&gt;"",1,0))</f>
        <v>0</v>
      </c>
      <c r="AA34" s="356">
        <f>IF('Indicator Data'!AB37="No Data",1,IF('Indicator Data imputation'!AB38&lt;&gt;"",1,0))</f>
        <v>0</v>
      </c>
      <c r="AB34" s="356">
        <f>IF('Indicator Data'!AC37="No Data",1,IF('Indicator Data imputation'!AC38&lt;&gt;"",1,0))</f>
        <v>0</v>
      </c>
      <c r="AC34" s="356">
        <f>IF('Indicator Data'!AD37="No Data",1,IF('Indicator Data imputation'!AD38&lt;&gt;"",1,0))</f>
        <v>0</v>
      </c>
      <c r="AD34" s="356">
        <f>IF('Indicator Data'!AE37="No Data",1,IF('Indicator Data imputation'!AE38&lt;&gt;"",1,0))</f>
        <v>0</v>
      </c>
      <c r="AE34" s="356">
        <f>IF('Indicator Data'!AF37="No Data",1,IF('Indicator Data imputation'!AF38&lt;&gt;"",1,0))</f>
        <v>1</v>
      </c>
      <c r="AF34" s="356">
        <f>IF('Indicator Data'!AG37="No Data",1,IF('Indicator Data imputation'!AG38&lt;&gt;"",1,0))</f>
        <v>0</v>
      </c>
      <c r="AG34" s="356">
        <f>IF('Indicator Data'!AI37="No Data",1,IF('Indicator Data imputation'!AH38&lt;&gt;"",1,0))</f>
        <v>1</v>
      </c>
      <c r="AH34" s="356">
        <f>IF('Indicator Data'!AJ37="No Data",1,IF('Indicator Data imputation'!AI38&lt;&gt;"",1,0))</f>
        <v>0</v>
      </c>
      <c r="AI34" s="356">
        <f>IF('Indicator Data'!AK37="No Data",1,IF('Indicator Data imputation'!AJ38&lt;&gt;"",1,0))</f>
        <v>0</v>
      </c>
      <c r="AJ34" s="356">
        <f>IF('Indicator Data'!AL37="No Data",1,IF('Indicator Data imputation'!AK38&lt;&gt;"",1,0))</f>
        <v>0</v>
      </c>
      <c r="AK34" s="356">
        <f>IF('Indicator Data'!AM37="No Data",1,IF('Indicator Data imputation'!AL38&lt;&gt;"",1,0))</f>
        <v>1</v>
      </c>
      <c r="AL34" s="356">
        <f>IF('Indicator Data'!AN37="No Data",1,IF('Indicator Data imputation'!AM38&lt;&gt;"",1,0))</f>
        <v>0</v>
      </c>
      <c r="AM34" s="356">
        <f>IF('Indicator Data'!AO37="No Data",1,IF('Indicator Data imputation'!AN38&lt;&gt;"",1,0))</f>
        <v>0</v>
      </c>
      <c r="AN34" s="356">
        <f>IF('Indicator Data'!AP37="No Data",1,IF('Indicator Data imputation'!AO38&lt;&gt;"",1,0))</f>
        <v>0</v>
      </c>
      <c r="AO34" s="356">
        <f>IF('Indicator Data'!AQ37="No Data",1,IF('Indicator Data imputation'!AS38&lt;&gt;"",1,0))</f>
        <v>1</v>
      </c>
      <c r="AP34" s="356">
        <f>IF('Indicator Data'!AR37="No Data",1,IF('Indicator Data imputation'!AT38&lt;&gt;"",1,0))</f>
        <v>1</v>
      </c>
      <c r="AQ34" s="356">
        <f>IF('Indicator Data'!AS37="No Data",1,IF('Indicator Data imputation'!AU38&lt;&gt;"",1,0))</f>
        <v>1</v>
      </c>
      <c r="AR34" s="356">
        <f>IF('Indicator Data'!AT37="No Data",1,IF('Indicator Data imputation'!AS38&lt;&gt;"",1,0))</f>
        <v>0</v>
      </c>
      <c r="AS34" s="356">
        <f>IF('Indicator Data'!AU37="No Data",1,IF('Indicator Data imputation'!AT38&lt;&gt;"",1,0))</f>
        <v>0</v>
      </c>
      <c r="AT34" s="356">
        <f>IF('Indicator Data'!AV37="No Data",1,IF('Indicator Data imputation'!AU38&lt;&gt;"",1,0))</f>
        <v>0</v>
      </c>
      <c r="AU34" s="356">
        <f>IF('Indicator Data'!AW37="No Data",1,IF('Indicator Data imputation'!AV38&lt;&gt;"",1,0))</f>
        <v>0</v>
      </c>
      <c r="AV34" s="356">
        <f>IF('Indicator Data'!AX37="No Data",1,IF('Indicator Data imputation'!AW38&lt;&gt;"",1,0))</f>
        <v>0</v>
      </c>
      <c r="AW34" s="356">
        <f>IF('Indicator Data'!AY37="No Data",1,IF('Indicator Data imputation'!AX38&lt;&gt;"",1,0))</f>
        <v>0</v>
      </c>
      <c r="AX34" s="356">
        <f>IF('Indicator Data'!AZ37="No Data",1,IF('Indicator Data imputation'!AY38&lt;&gt;"",1,0))</f>
        <v>0</v>
      </c>
      <c r="AY34" s="356">
        <f>IF('Indicator Data'!BA37="No Data",1,IF('Indicator Data imputation'!AZ38&lt;&gt;"",1,0))</f>
        <v>0</v>
      </c>
      <c r="AZ34" s="356">
        <f>IF('Indicator Data'!BB37="No Data",1,IF('Indicator Data imputation'!BA38&lt;&gt;"",1,0))</f>
        <v>1</v>
      </c>
      <c r="BA34" s="356">
        <f>IF('Indicator Data'!BC37="No Data",1,IF('Indicator Data imputation'!BB38&lt;&gt;"",1,0))</f>
        <v>1</v>
      </c>
      <c r="BB34" s="356">
        <f>IF('Indicator Data'!BD37="No Data",1,IF('Indicator Data imputation'!BC38&lt;&gt;"",1,0))</f>
        <v>0</v>
      </c>
      <c r="BC34" s="356">
        <f>IF('Indicator Data'!BE37="No Data",1,IF('Indicator Data imputation'!BD38&lt;&gt;"",1,0))</f>
        <v>0</v>
      </c>
      <c r="BD34" s="356">
        <f>IF('Indicator Data'!BF37="No Data",1,IF('Indicator Data imputation'!BE38&lt;&gt;"",1,0))</f>
        <v>0</v>
      </c>
      <c r="BE34" s="356">
        <f>IF('Indicator Data'!BG37="No Data",1,IF('Indicator Data imputation'!BF38&lt;&gt;"",1,0))</f>
        <v>0</v>
      </c>
      <c r="BF34" s="356">
        <f>IF('Indicator Data'!BH37="No Data",1,IF('Indicator Data imputation'!BG38&lt;&gt;"",1,0))</f>
        <v>0</v>
      </c>
      <c r="BG34" s="356">
        <f>IF('Indicator Data'!BI37="No Data",1,IF('Indicator Data imputation'!BH38&lt;&gt;"",1,0))</f>
        <v>0</v>
      </c>
      <c r="BH34" s="356">
        <f>IF('Indicator Data'!BJ37="No Data",1,IF('Indicator Data imputation'!BI38&lt;&gt;"",1,0))</f>
        <v>0</v>
      </c>
      <c r="BI34" s="356">
        <f>IF('Indicator Data'!BK37="No Data",1,IF('Indicator Data imputation'!BJ38&lt;&gt;"",1,0))</f>
        <v>0</v>
      </c>
      <c r="BJ34" s="356">
        <f>IF('Indicator Data'!BL37="No Data",1,IF('Indicator Data imputation'!BK38&lt;&gt;"",1,0))</f>
        <v>0</v>
      </c>
      <c r="BK34" s="334">
        <f t="shared" si="0"/>
        <v>10</v>
      </c>
      <c r="BL34" s="371">
        <f t="shared" si="1"/>
        <v>0.18518518518518517</v>
      </c>
    </row>
    <row r="35" spans="1:64" ht="15.75" customHeight="1">
      <c r="A35" s="106" t="s">
        <v>159</v>
      </c>
      <c r="B35" s="356">
        <f>IF('Indicator Data'!D38="No Data",1,IF('Indicator Data imputation'!C39&lt;&gt;"",1,0))</f>
        <v>0</v>
      </c>
      <c r="C35" s="356">
        <f>IF('Indicator Data'!E38="No Data",1,IF('Indicator Data imputation'!D39&lt;&gt;"",1,0))</f>
        <v>0</v>
      </c>
      <c r="D35" s="356">
        <f>IF('Indicator Data'!F38="No Data",1,IF('Indicator Data imputation'!E39&lt;&gt;"",1,0))</f>
        <v>0</v>
      </c>
      <c r="E35" s="356">
        <f>IF('Indicator Data'!G38="No Data",1,IF('Indicator Data imputation'!F39&lt;&gt;"",1,0))</f>
        <v>0</v>
      </c>
      <c r="F35" s="356">
        <f>IF('Indicator Data'!H38="No Data",1,IF('Indicator Data imputation'!G39&lt;&gt;"",1,0))</f>
        <v>0</v>
      </c>
      <c r="G35" s="356">
        <f>IF('Indicator Data'!I38="No Data",1,IF('Indicator Data imputation'!H39&lt;&gt;"",1,0))</f>
        <v>0</v>
      </c>
      <c r="H35" s="356">
        <f>IF('Indicator Data'!J38="No Data",1,IF('Indicator Data imputation'!I39&lt;&gt;"",1,0))</f>
        <v>1</v>
      </c>
      <c r="I35" s="356">
        <f>IF('Indicator Data'!K38="No Data",1,IF('Indicator Data imputation'!J39&lt;&gt;"",1,0))</f>
        <v>0</v>
      </c>
      <c r="J35" s="356">
        <f>IF('Indicator Data'!L38="No Data",1,IF('Indicator Data imputation'!K39&lt;&gt;"",1,0))</f>
        <v>0</v>
      </c>
      <c r="K35" s="356">
        <f>IF('Indicator Data'!AH38="No Data",1,IF('Indicator Data imputation'!L39&lt;&gt;"",1,0))</f>
        <v>0</v>
      </c>
      <c r="L35" s="356">
        <f>IF('Indicator Data'!M38="No Data",1,IF('Indicator Data imputation'!M39&lt;&gt;"",1,0))</f>
        <v>0</v>
      </c>
      <c r="M35" s="356">
        <f>IF('Indicator Data'!N38="No Data",1,IF('Indicator Data imputation'!N39&lt;&gt;"",1,0))</f>
        <v>0</v>
      </c>
      <c r="N35" s="356">
        <f>IF('Indicator Data'!O38="No Data",1,IF('Indicator Data imputation'!O39&lt;&gt;"",1,0))</f>
        <v>0</v>
      </c>
      <c r="O35" s="356">
        <f>IF('Indicator Data'!P38="No Data",1,IF('Indicator Data imputation'!P39&lt;&gt;"",1,0))</f>
        <v>0</v>
      </c>
      <c r="P35" s="356">
        <f>IF('Indicator Data'!Q38="No Data",1,IF('Indicator Data imputation'!Q39&lt;&gt;"",1,0))</f>
        <v>0</v>
      </c>
      <c r="Q35" s="356">
        <f>IF('Indicator Data'!R38="No Data",1,IF('Indicator Data imputation'!R39&lt;&gt;"",1,0))</f>
        <v>0</v>
      </c>
      <c r="R35" s="356">
        <f>IF('Indicator Data'!S38="No Data",1,IF('Indicator Data imputation'!S39&lt;&gt;"",1,0))</f>
        <v>0</v>
      </c>
      <c r="S35" s="356">
        <f>IF('Indicator Data'!T38="No Data",1,IF('Indicator Data imputation'!T39&lt;&gt;"",1,0))</f>
        <v>0</v>
      </c>
      <c r="T35" s="356">
        <f>IF('Indicator Data'!U38="No Data",1,IF('Indicator Data imputation'!U39&lt;&gt;"",1,0))</f>
        <v>0</v>
      </c>
      <c r="U35" s="356">
        <f>IF('Indicator Data'!V38="No Data",1,IF('Indicator Data imputation'!V39&lt;&gt;"",1,0))</f>
        <v>0</v>
      </c>
      <c r="V35" s="356">
        <f>IF('Indicator Data'!W38="No Data",1,IF('Indicator Data imputation'!W39&lt;&gt;"",1,0))</f>
        <v>0</v>
      </c>
      <c r="W35" s="356">
        <f>IF('Indicator Data'!X38="No Data",1,IF('Indicator Data imputation'!X39&lt;&gt;"",1,0))</f>
        <v>0</v>
      </c>
      <c r="X35" s="356">
        <f>IF('Indicator Data'!Y38="No Data",1,IF('Indicator Data imputation'!Y39&lt;&gt;"",1,0))</f>
        <v>0</v>
      </c>
      <c r="Y35" s="356">
        <f>IF('Indicator Data'!Z38="No Data",1,IF('Indicator Data imputation'!Z39&lt;&gt;"",1,0))</f>
        <v>0</v>
      </c>
      <c r="Z35" s="356">
        <f>IF('Indicator Data'!AA38="No Data",1,IF('Indicator Data imputation'!AA39&lt;&gt;"",1,0))</f>
        <v>0</v>
      </c>
      <c r="AA35" s="356">
        <f>IF('Indicator Data'!AB38="No Data",1,IF('Indicator Data imputation'!AB39&lt;&gt;"",1,0))</f>
        <v>0</v>
      </c>
      <c r="AB35" s="356">
        <f>IF('Indicator Data'!AC38="No Data",1,IF('Indicator Data imputation'!AC39&lt;&gt;"",1,0))</f>
        <v>0</v>
      </c>
      <c r="AC35" s="356">
        <f>IF('Indicator Data'!AD38="No Data",1,IF('Indicator Data imputation'!AD39&lt;&gt;"",1,0))</f>
        <v>0</v>
      </c>
      <c r="AD35" s="356">
        <f>IF('Indicator Data'!AE38="No Data",1,IF('Indicator Data imputation'!AE39&lt;&gt;"",1,0))</f>
        <v>0</v>
      </c>
      <c r="AE35" s="356">
        <f>IF('Indicator Data'!AF38="No Data",1,IF('Indicator Data imputation'!AF39&lt;&gt;"",1,0))</f>
        <v>1</v>
      </c>
      <c r="AF35" s="356">
        <f>IF('Indicator Data'!AG38="No Data",1,IF('Indicator Data imputation'!AG39&lt;&gt;"",1,0))</f>
        <v>0</v>
      </c>
      <c r="AG35" s="356">
        <f>IF('Indicator Data'!AI38="No Data",1,IF('Indicator Data imputation'!AH39&lt;&gt;"",1,0))</f>
        <v>1</v>
      </c>
      <c r="AH35" s="356">
        <f>IF('Indicator Data'!AJ38="No Data",1,IF('Indicator Data imputation'!AI39&lt;&gt;"",1,0))</f>
        <v>0</v>
      </c>
      <c r="AI35" s="356">
        <f>IF('Indicator Data'!AK38="No Data",1,IF('Indicator Data imputation'!AJ39&lt;&gt;"",1,0))</f>
        <v>0</v>
      </c>
      <c r="AJ35" s="356">
        <f>IF('Indicator Data'!AL38="No Data",1,IF('Indicator Data imputation'!AK39&lt;&gt;"",1,0))</f>
        <v>0</v>
      </c>
      <c r="AK35" s="356">
        <f>IF('Indicator Data'!AM38="No Data",1,IF('Indicator Data imputation'!AL39&lt;&gt;"",1,0))</f>
        <v>1</v>
      </c>
      <c r="AL35" s="356">
        <f>IF('Indicator Data'!AN38="No Data",1,IF('Indicator Data imputation'!AM39&lt;&gt;"",1,0))</f>
        <v>0</v>
      </c>
      <c r="AM35" s="356">
        <f>IF('Indicator Data'!AO38="No Data",1,IF('Indicator Data imputation'!AN39&lt;&gt;"",1,0))</f>
        <v>0</v>
      </c>
      <c r="AN35" s="356">
        <f>IF('Indicator Data'!AP38="No Data",1,IF('Indicator Data imputation'!AO39&lt;&gt;"",1,0))</f>
        <v>0</v>
      </c>
      <c r="AO35" s="356">
        <f>IF('Indicator Data'!AQ38="No Data",1,IF('Indicator Data imputation'!AS39&lt;&gt;"",1,0))</f>
        <v>1</v>
      </c>
      <c r="AP35" s="356">
        <f>IF('Indicator Data'!AR38="No Data",1,IF('Indicator Data imputation'!AT39&lt;&gt;"",1,0))</f>
        <v>1</v>
      </c>
      <c r="AQ35" s="356">
        <f>IF('Indicator Data'!AS38="No Data",1,IF('Indicator Data imputation'!AU39&lt;&gt;"",1,0))</f>
        <v>1</v>
      </c>
      <c r="AR35" s="356">
        <f>IF('Indicator Data'!AT38="No Data",1,IF('Indicator Data imputation'!AS39&lt;&gt;"",1,0))</f>
        <v>0</v>
      </c>
      <c r="AS35" s="356">
        <f>IF('Indicator Data'!AU38="No Data",1,IF('Indicator Data imputation'!AT39&lt;&gt;"",1,0))</f>
        <v>0</v>
      </c>
      <c r="AT35" s="356">
        <f>IF('Indicator Data'!AV38="No Data",1,IF('Indicator Data imputation'!AU39&lt;&gt;"",1,0))</f>
        <v>0</v>
      </c>
      <c r="AU35" s="356">
        <f>IF('Indicator Data'!AW38="No Data",1,IF('Indicator Data imputation'!AV39&lt;&gt;"",1,0))</f>
        <v>0</v>
      </c>
      <c r="AV35" s="356">
        <f>IF('Indicator Data'!AX38="No Data",1,IF('Indicator Data imputation'!AW39&lt;&gt;"",1,0))</f>
        <v>0</v>
      </c>
      <c r="AW35" s="356">
        <f>IF('Indicator Data'!AY38="No Data",1,IF('Indicator Data imputation'!AX39&lt;&gt;"",1,0))</f>
        <v>0</v>
      </c>
      <c r="AX35" s="356">
        <f>IF('Indicator Data'!AZ38="No Data",1,IF('Indicator Data imputation'!AY39&lt;&gt;"",1,0))</f>
        <v>0</v>
      </c>
      <c r="AY35" s="356">
        <f>IF('Indicator Data'!BA38="No Data",1,IF('Indicator Data imputation'!AZ39&lt;&gt;"",1,0))</f>
        <v>0</v>
      </c>
      <c r="AZ35" s="356">
        <f>IF('Indicator Data'!BB38="No Data",1,IF('Indicator Data imputation'!BA39&lt;&gt;"",1,0))</f>
        <v>1</v>
      </c>
      <c r="BA35" s="356">
        <f>IF('Indicator Data'!BC38="No Data",1,IF('Indicator Data imputation'!BB39&lt;&gt;"",1,0))</f>
        <v>1</v>
      </c>
      <c r="BB35" s="356">
        <f>IF('Indicator Data'!BD38="No Data",1,IF('Indicator Data imputation'!BC39&lt;&gt;"",1,0))</f>
        <v>0</v>
      </c>
      <c r="BC35" s="356">
        <f>IF('Indicator Data'!BE38="No Data",1,IF('Indicator Data imputation'!BD39&lt;&gt;"",1,0))</f>
        <v>0</v>
      </c>
      <c r="BD35" s="356">
        <f>IF('Indicator Data'!BF38="No Data",1,IF('Indicator Data imputation'!BE39&lt;&gt;"",1,0))</f>
        <v>0</v>
      </c>
      <c r="BE35" s="356">
        <f>IF('Indicator Data'!BG38="No Data",1,IF('Indicator Data imputation'!BF39&lt;&gt;"",1,0))</f>
        <v>0</v>
      </c>
      <c r="BF35" s="356">
        <f>IF('Indicator Data'!BH38="No Data",1,IF('Indicator Data imputation'!BG39&lt;&gt;"",1,0))</f>
        <v>0</v>
      </c>
      <c r="BG35" s="356">
        <f>IF('Indicator Data'!BI38="No Data",1,IF('Indicator Data imputation'!BH39&lt;&gt;"",1,0))</f>
        <v>0</v>
      </c>
      <c r="BH35" s="356">
        <f>IF('Indicator Data'!BJ38="No Data",1,IF('Indicator Data imputation'!BI39&lt;&gt;"",1,0))</f>
        <v>0</v>
      </c>
      <c r="BI35" s="356">
        <f>IF('Indicator Data'!BK38="No Data",1,IF('Indicator Data imputation'!BJ39&lt;&gt;"",1,0))</f>
        <v>0</v>
      </c>
      <c r="BJ35" s="356">
        <f>IF('Indicator Data'!BL38="No Data",1,IF('Indicator Data imputation'!BK39&lt;&gt;"",1,0))</f>
        <v>0</v>
      </c>
      <c r="BK35" s="334">
        <f t="shared" si="0"/>
        <v>9</v>
      </c>
      <c r="BL35" s="371">
        <f t="shared" si="1"/>
        <v>0.16666666666666666</v>
      </c>
    </row>
    <row r="36" spans="1:64" ht="15.75" customHeight="1">
      <c r="A36" s="106" t="s">
        <v>151</v>
      </c>
      <c r="B36" s="356">
        <f>IF('Indicator Data'!D39="No Data",1,IF('Indicator Data imputation'!C40&lt;&gt;"",1,0))</f>
        <v>0</v>
      </c>
      <c r="C36" s="356">
        <f>IF('Indicator Data'!E39="No Data",1,IF('Indicator Data imputation'!D40&lt;&gt;"",1,0))</f>
        <v>0</v>
      </c>
      <c r="D36" s="356">
        <f>IF('Indicator Data'!F39="No Data",1,IF('Indicator Data imputation'!E40&lt;&gt;"",1,0))</f>
        <v>0</v>
      </c>
      <c r="E36" s="356">
        <f>IF('Indicator Data'!G39="No Data",1,IF('Indicator Data imputation'!F40&lt;&gt;"",1,0))</f>
        <v>0</v>
      </c>
      <c r="F36" s="356">
        <f>IF('Indicator Data'!H39="No Data",1,IF('Indicator Data imputation'!G40&lt;&gt;"",1,0))</f>
        <v>0</v>
      </c>
      <c r="G36" s="356">
        <f>IF('Indicator Data'!I39="No Data",1,IF('Indicator Data imputation'!H40&lt;&gt;"",1,0))</f>
        <v>0</v>
      </c>
      <c r="H36" s="356">
        <f>IF('Indicator Data'!J39="No Data",1,IF('Indicator Data imputation'!I40&lt;&gt;"",1,0))</f>
        <v>1</v>
      </c>
      <c r="I36" s="356">
        <f>IF('Indicator Data'!K39="No Data",1,IF('Indicator Data imputation'!J40&lt;&gt;"",1,0))</f>
        <v>0</v>
      </c>
      <c r="J36" s="356">
        <f>IF('Indicator Data'!L39="No Data",1,IF('Indicator Data imputation'!K40&lt;&gt;"",1,0))</f>
        <v>0</v>
      </c>
      <c r="K36" s="356">
        <f>IF('Indicator Data'!AH39="No Data",1,IF('Indicator Data imputation'!L40&lt;&gt;"",1,0))</f>
        <v>0</v>
      </c>
      <c r="L36" s="356">
        <f>IF('Indicator Data'!M39="No Data",1,IF('Indicator Data imputation'!M40&lt;&gt;"",1,0))</f>
        <v>0</v>
      </c>
      <c r="M36" s="356">
        <f>IF('Indicator Data'!N39="No Data",1,IF('Indicator Data imputation'!N40&lt;&gt;"",1,0))</f>
        <v>0</v>
      </c>
      <c r="N36" s="356">
        <f>IF('Indicator Data'!O39="No Data",1,IF('Indicator Data imputation'!O40&lt;&gt;"",1,0))</f>
        <v>0</v>
      </c>
      <c r="O36" s="356">
        <f>IF('Indicator Data'!P39="No Data",1,IF('Indicator Data imputation'!P40&lt;&gt;"",1,0))</f>
        <v>0</v>
      </c>
      <c r="P36" s="356">
        <f>IF('Indicator Data'!Q39="No Data",1,IF('Indicator Data imputation'!Q40&lt;&gt;"",1,0))</f>
        <v>0</v>
      </c>
      <c r="Q36" s="356">
        <f>IF('Indicator Data'!R39="No Data",1,IF('Indicator Data imputation'!R40&lt;&gt;"",1,0))</f>
        <v>0</v>
      </c>
      <c r="R36" s="356">
        <f>IF('Indicator Data'!S39="No Data",1,IF('Indicator Data imputation'!S40&lt;&gt;"",1,0))</f>
        <v>0</v>
      </c>
      <c r="S36" s="356">
        <f>IF('Indicator Data'!T39="No Data",1,IF('Indicator Data imputation'!T40&lt;&gt;"",1,0))</f>
        <v>0</v>
      </c>
      <c r="T36" s="356">
        <f>IF('Indicator Data'!U39="No Data",1,IF('Indicator Data imputation'!U40&lt;&gt;"",1,0))</f>
        <v>0</v>
      </c>
      <c r="U36" s="356">
        <f>IF('Indicator Data'!V39="No Data",1,IF('Indicator Data imputation'!V40&lt;&gt;"",1,0))</f>
        <v>0</v>
      </c>
      <c r="V36" s="356">
        <f>IF('Indicator Data'!W39="No Data",1,IF('Indicator Data imputation'!W40&lt;&gt;"",1,0))</f>
        <v>0</v>
      </c>
      <c r="W36" s="356">
        <f>IF('Indicator Data'!X39="No Data",1,IF('Indicator Data imputation'!X40&lt;&gt;"",1,0))</f>
        <v>0</v>
      </c>
      <c r="X36" s="356">
        <f>IF('Indicator Data'!Y39="No Data",1,IF('Indicator Data imputation'!Y40&lt;&gt;"",1,0))</f>
        <v>0</v>
      </c>
      <c r="Y36" s="356">
        <f>IF('Indicator Data'!Z39="No Data",1,IF('Indicator Data imputation'!Z40&lt;&gt;"",1,0))</f>
        <v>0</v>
      </c>
      <c r="Z36" s="356">
        <f>IF('Indicator Data'!AA39="No Data",1,IF('Indicator Data imputation'!AA40&lt;&gt;"",1,0))</f>
        <v>0</v>
      </c>
      <c r="AA36" s="356">
        <f>IF('Indicator Data'!AB39="No Data",1,IF('Indicator Data imputation'!AB40&lt;&gt;"",1,0))</f>
        <v>0</v>
      </c>
      <c r="AB36" s="356">
        <f>IF('Indicator Data'!AC39="No Data",1,IF('Indicator Data imputation'!AC40&lt;&gt;"",1,0))</f>
        <v>0</v>
      </c>
      <c r="AC36" s="356">
        <f>IF('Indicator Data'!AD39="No Data",1,IF('Indicator Data imputation'!AD40&lt;&gt;"",1,0))</f>
        <v>0</v>
      </c>
      <c r="AD36" s="356">
        <f>IF('Indicator Data'!AE39="No Data",1,IF('Indicator Data imputation'!AE40&lt;&gt;"",1,0))</f>
        <v>0</v>
      </c>
      <c r="AE36" s="356">
        <f>IF('Indicator Data'!AF39="No Data",1,IF('Indicator Data imputation'!AF40&lt;&gt;"",1,0))</f>
        <v>1</v>
      </c>
      <c r="AF36" s="356">
        <f>IF('Indicator Data'!AG39="No Data",1,IF('Indicator Data imputation'!AG40&lt;&gt;"",1,0))</f>
        <v>0</v>
      </c>
      <c r="AG36" s="356">
        <f>IF('Indicator Data'!AI39="No Data",1,IF('Indicator Data imputation'!AH40&lt;&gt;"",1,0))</f>
        <v>1</v>
      </c>
      <c r="AH36" s="356">
        <f>IF('Indicator Data'!AJ39="No Data",1,IF('Indicator Data imputation'!AI40&lt;&gt;"",1,0))</f>
        <v>0</v>
      </c>
      <c r="AI36" s="356">
        <f>IF('Indicator Data'!AK39="No Data",1,IF('Indicator Data imputation'!AJ40&lt;&gt;"",1,0))</f>
        <v>0</v>
      </c>
      <c r="AJ36" s="356">
        <f>IF('Indicator Data'!AL39="No Data",1,IF('Indicator Data imputation'!AK40&lt;&gt;"",1,0))</f>
        <v>0</v>
      </c>
      <c r="AK36" s="356">
        <f>IF('Indicator Data'!AM39="No Data",1,IF('Indicator Data imputation'!AL40&lt;&gt;"",1,0))</f>
        <v>1</v>
      </c>
      <c r="AL36" s="356">
        <f>IF('Indicator Data'!AN39="No Data",1,IF('Indicator Data imputation'!AM40&lt;&gt;"",1,0))</f>
        <v>0</v>
      </c>
      <c r="AM36" s="356">
        <f>IF('Indicator Data'!AO39="No Data",1,IF('Indicator Data imputation'!AN40&lt;&gt;"",1,0))</f>
        <v>0</v>
      </c>
      <c r="AN36" s="356">
        <f>IF('Indicator Data'!AP39="No Data",1,IF('Indicator Data imputation'!AO40&lt;&gt;"",1,0))</f>
        <v>0</v>
      </c>
      <c r="AO36" s="356">
        <f>IF('Indicator Data'!AQ39="No Data",1,IF('Indicator Data imputation'!AS40&lt;&gt;"",1,0))</f>
        <v>1</v>
      </c>
      <c r="AP36" s="356">
        <f>IF('Indicator Data'!AR39="No Data",1,IF('Indicator Data imputation'!AT40&lt;&gt;"",1,0))</f>
        <v>1</v>
      </c>
      <c r="AQ36" s="356">
        <f>IF('Indicator Data'!AS39="No Data",1,IF('Indicator Data imputation'!AU40&lt;&gt;"",1,0))</f>
        <v>1</v>
      </c>
      <c r="AR36" s="356">
        <f>IF('Indicator Data'!AT39="No Data",1,IF('Indicator Data imputation'!AS40&lt;&gt;"",1,0))</f>
        <v>0</v>
      </c>
      <c r="AS36" s="356">
        <f>IF('Indicator Data'!AU39="No Data",1,IF('Indicator Data imputation'!AT40&lt;&gt;"",1,0))</f>
        <v>0</v>
      </c>
      <c r="AT36" s="356">
        <f>IF('Indicator Data'!AV39="No Data",1,IF('Indicator Data imputation'!AU40&lt;&gt;"",1,0))</f>
        <v>0</v>
      </c>
      <c r="AU36" s="356">
        <f>IF('Indicator Data'!AW39="No Data",1,IF('Indicator Data imputation'!AV40&lt;&gt;"",1,0))</f>
        <v>0</v>
      </c>
      <c r="AV36" s="356">
        <f>IF('Indicator Data'!AX39="No Data",1,IF('Indicator Data imputation'!AW40&lt;&gt;"",1,0))</f>
        <v>0</v>
      </c>
      <c r="AW36" s="356">
        <f>IF('Indicator Data'!AY39="No Data",1,IF('Indicator Data imputation'!AX40&lt;&gt;"",1,0))</f>
        <v>0</v>
      </c>
      <c r="AX36" s="356">
        <f>IF('Indicator Data'!AZ39="No Data",1,IF('Indicator Data imputation'!AY40&lt;&gt;"",1,0))</f>
        <v>0</v>
      </c>
      <c r="AY36" s="356">
        <f>IF('Indicator Data'!BA39="No Data",1,IF('Indicator Data imputation'!AZ40&lt;&gt;"",1,0))</f>
        <v>0</v>
      </c>
      <c r="AZ36" s="356">
        <f>IF('Indicator Data'!BB39="No Data",1,IF('Indicator Data imputation'!BA40&lt;&gt;"",1,0))</f>
        <v>1</v>
      </c>
      <c r="BA36" s="356">
        <f>IF('Indicator Data'!BC39="No Data",1,IF('Indicator Data imputation'!BB40&lt;&gt;"",1,0))</f>
        <v>1</v>
      </c>
      <c r="BB36" s="356">
        <f>IF('Indicator Data'!BD39="No Data",1,IF('Indicator Data imputation'!BC40&lt;&gt;"",1,0))</f>
        <v>0</v>
      </c>
      <c r="BC36" s="356">
        <f>IF('Indicator Data'!BE39="No Data",1,IF('Indicator Data imputation'!BD40&lt;&gt;"",1,0))</f>
        <v>0</v>
      </c>
      <c r="BD36" s="356">
        <f>IF('Indicator Data'!BF39="No Data",1,IF('Indicator Data imputation'!BE40&lt;&gt;"",1,0))</f>
        <v>0</v>
      </c>
      <c r="BE36" s="356">
        <f>IF('Indicator Data'!BG39="No Data",1,IF('Indicator Data imputation'!BF40&lt;&gt;"",1,0))</f>
        <v>0</v>
      </c>
      <c r="BF36" s="356">
        <f>IF('Indicator Data'!BH39="No Data",1,IF('Indicator Data imputation'!BG40&lt;&gt;"",1,0))</f>
        <v>0</v>
      </c>
      <c r="BG36" s="356">
        <f>IF('Indicator Data'!BI39="No Data",1,IF('Indicator Data imputation'!BH40&lt;&gt;"",1,0))</f>
        <v>0</v>
      </c>
      <c r="BH36" s="356">
        <f>IF('Indicator Data'!BJ39="No Data",1,IF('Indicator Data imputation'!BI40&lt;&gt;"",1,0))</f>
        <v>0</v>
      </c>
      <c r="BI36" s="356">
        <f>IF('Indicator Data'!BK39="No Data",1,IF('Indicator Data imputation'!BJ40&lt;&gt;"",1,0))</f>
        <v>0</v>
      </c>
      <c r="BJ36" s="356">
        <f>IF('Indicator Data'!BL39="No Data",1,IF('Indicator Data imputation'!BK40&lt;&gt;"",1,0))</f>
        <v>0</v>
      </c>
      <c r="BK36" s="334">
        <f t="shared" si="0"/>
        <v>9</v>
      </c>
      <c r="BL36" s="371">
        <f t="shared" si="1"/>
        <v>0.16666666666666666</v>
      </c>
    </row>
    <row r="37" spans="1:64" ht="15.75" customHeight="1">
      <c r="A37" s="106" t="s">
        <v>155</v>
      </c>
      <c r="B37" s="356">
        <f>IF('Indicator Data'!D40="No Data",1,IF('Indicator Data imputation'!C41&lt;&gt;"",1,0))</f>
        <v>0</v>
      </c>
      <c r="C37" s="356">
        <f>IF('Indicator Data'!E40="No Data",1,IF('Indicator Data imputation'!D41&lt;&gt;"",1,0))</f>
        <v>0</v>
      </c>
      <c r="D37" s="356">
        <f>IF('Indicator Data'!F40="No Data",1,IF('Indicator Data imputation'!E41&lt;&gt;"",1,0))</f>
        <v>0</v>
      </c>
      <c r="E37" s="356">
        <f>IF('Indicator Data'!G40="No Data",1,IF('Indicator Data imputation'!F41&lt;&gt;"",1,0))</f>
        <v>0</v>
      </c>
      <c r="F37" s="356">
        <f>IF('Indicator Data'!H40="No Data",1,IF('Indicator Data imputation'!G41&lt;&gt;"",1,0))</f>
        <v>0</v>
      </c>
      <c r="G37" s="356">
        <f>IF('Indicator Data'!I40="No Data",1,IF('Indicator Data imputation'!H41&lt;&gt;"",1,0))</f>
        <v>0</v>
      </c>
      <c r="H37" s="356">
        <f>IF('Indicator Data'!J40="No Data",1,IF('Indicator Data imputation'!I41&lt;&gt;"",1,0))</f>
        <v>1</v>
      </c>
      <c r="I37" s="356">
        <f>IF('Indicator Data'!K40="No Data",1,IF('Indicator Data imputation'!J41&lt;&gt;"",1,0))</f>
        <v>0</v>
      </c>
      <c r="J37" s="356">
        <f>IF('Indicator Data'!L40="No Data",1,IF('Indicator Data imputation'!K41&lt;&gt;"",1,0))</f>
        <v>0</v>
      </c>
      <c r="K37" s="356">
        <f>IF('Indicator Data'!AH40="No Data",1,IF('Indicator Data imputation'!L41&lt;&gt;"",1,0))</f>
        <v>0</v>
      </c>
      <c r="L37" s="356">
        <f>IF('Indicator Data'!M40="No Data",1,IF('Indicator Data imputation'!M41&lt;&gt;"",1,0))</f>
        <v>0</v>
      </c>
      <c r="M37" s="356">
        <f>IF('Indicator Data'!N40="No Data",1,IF('Indicator Data imputation'!N41&lt;&gt;"",1,0))</f>
        <v>0</v>
      </c>
      <c r="N37" s="356">
        <f>IF('Indicator Data'!O40="No Data",1,IF('Indicator Data imputation'!O41&lt;&gt;"",1,0))</f>
        <v>0</v>
      </c>
      <c r="O37" s="356">
        <f>IF('Indicator Data'!P40="No Data",1,IF('Indicator Data imputation'!P41&lt;&gt;"",1,0))</f>
        <v>0</v>
      </c>
      <c r="P37" s="356">
        <f>IF('Indicator Data'!Q40="No Data",1,IF('Indicator Data imputation'!Q41&lt;&gt;"",1,0))</f>
        <v>0</v>
      </c>
      <c r="Q37" s="356">
        <f>IF('Indicator Data'!R40="No Data",1,IF('Indicator Data imputation'!R41&lt;&gt;"",1,0))</f>
        <v>0</v>
      </c>
      <c r="R37" s="356">
        <f>IF('Indicator Data'!S40="No Data",1,IF('Indicator Data imputation'!S41&lt;&gt;"",1,0))</f>
        <v>0</v>
      </c>
      <c r="S37" s="356">
        <f>IF('Indicator Data'!T40="No Data",1,IF('Indicator Data imputation'!T41&lt;&gt;"",1,0))</f>
        <v>0</v>
      </c>
      <c r="T37" s="356">
        <f>IF('Indicator Data'!U40="No Data",1,IF('Indicator Data imputation'!U41&lt;&gt;"",1,0))</f>
        <v>0</v>
      </c>
      <c r="U37" s="356">
        <f>IF('Indicator Data'!V40="No Data",1,IF('Indicator Data imputation'!V41&lt;&gt;"",1,0))</f>
        <v>0</v>
      </c>
      <c r="V37" s="356">
        <f>IF('Indicator Data'!W40="No Data",1,IF('Indicator Data imputation'!W41&lt;&gt;"",1,0))</f>
        <v>0</v>
      </c>
      <c r="W37" s="356">
        <f>IF('Indicator Data'!X40="No Data",1,IF('Indicator Data imputation'!X41&lt;&gt;"",1,0))</f>
        <v>0</v>
      </c>
      <c r="X37" s="356">
        <f>IF('Indicator Data'!Y40="No Data",1,IF('Indicator Data imputation'!Y41&lt;&gt;"",1,0))</f>
        <v>0</v>
      </c>
      <c r="Y37" s="356">
        <f>IF('Indicator Data'!Z40="No Data",1,IF('Indicator Data imputation'!Z41&lt;&gt;"",1,0))</f>
        <v>0</v>
      </c>
      <c r="Z37" s="356">
        <f>IF('Indicator Data'!AA40="No Data",1,IF('Indicator Data imputation'!AA41&lt;&gt;"",1,0))</f>
        <v>0</v>
      </c>
      <c r="AA37" s="356">
        <f>IF('Indicator Data'!AB40="No Data",1,IF('Indicator Data imputation'!AB41&lt;&gt;"",1,0))</f>
        <v>0</v>
      </c>
      <c r="AB37" s="356">
        <f>IF('Indicator Data'!AC40="No Data",1,IF('Indicator Data imputation'!AC41&lt;&gt;"",1,0))</f>
        <v>0</v>
      </c>
      <c r="AC37" s="356">
        <f>IF('Indicator Data'!AD40="No Data",1,IF('Indicator Data imputation'!AD41&lt;&gt;"",1,0))</f>
        <v>0</v>
      </c>
      <c r="AD37" s="356">
        <f>IF('Indicator Data'!AE40="No Data",1,IF('Indicator Data imputation'!AE41&lt;&gt;"",1,0))</f>
        <v>0</v>
      </c>
      <c r="AE37" s="356">
        <f>IF('Indicator Data'!AF40="No Data",1,IF('Indicator Data imputation'!AF41&lt;&gt;"",1,0))</f>
        <v>1</v>
      </c>
      <c r="AF37" s="356">
        <f>IF('Indicator Data'!AG40="No Data",1,IF('Indicator Data imputation'!AG41&lt;&gt;"",1,0))</f>
        <v>0</v>
      </c>
      <c r="AG37" s="356">
        <f>IF('Indicator Data'!AI40="No Data",1,IF('Indicator Data imputation'!AH41&lt;&gt;"",1,0))</f>
        <v>1</v>
      </c>
      <c r="AH37" s="356">
        <f>IF('Indicator Data'!AJ40="No Data",1,IF('Indicator Data imputation'!AI41&lt;&gt;"",1,0))</f>
        <v>0</v>
      </c>
      <c r="AI37" s="356">
        <f>IF('Indicator Data'!AK40="No Data",1,IF('Indicator Data imputation'!AJ41&lt;&gt;"",1,0))</f>
        <v>0</v>
      </c>
      <c r="AJ37" s="356">
        <f>IF('Indicator Data'!AL40="No Data",1,IF('Indicator Data imputation'!AK41&lt;&gt;"",1,0))</f>
        <v>0</v>
      </c>
      <c r="AK37" s="356">
        <f>IF('Indicator Data'!AM40="No Data",1,IF('Indicator Data imputation'!AL41&lt;&gt;"",1,0))</f>
        <v>1</v>
      </c>
      <c r="AL37" s="356">
        <f>IF('Indicator Data'!AN40="No Data",1,IF('Indicator Data imputation'!AM41&lt;&gt;"",1,0))</f>
        <v>0</v>
      </c>
      <c r="AM37" s="356">
        <f>IF('Indicator Data'!AO40="No Data",1,IF('Indicator Data imputation'!AN41&lt;&gt;"",1,0))</f>
        <v>0</v>
      </c>
      <c r="AN37" s="356">
        <f>IF('Indicator Data'!AP40="No Data",1,IF('Indicator Data imputation'!AO41&lt;&gt;"",1,0))</f>
        <v>0</v>
      </c>
      <c r="AO37" s="356">
        <f>IF('Indicator Data'!AQ40="No Data",1,IF('Indicator Data imputation'!AS41&lt;&gt;"",1,0))</f>
        <v>1</v>
      </c>
      <c r="AP37" s="356">
        <f>IF('Indicator Data'!AR40="No Data",1,IF('Indicator Data imputation'!AT41&lt;&gt;"",1,0))</f>
        <v>1</v>
      </c>
      <c r="AQ37" s="356">
        <f>IF('Indicator Data'!AS40="No Data",1,IF('Indicator Data imputation'!AU41&lt;&gt;"",1,0))</f>
        <v>1</v>
      </c>
      <c r="AR37" s="356">
        <f>IF('Indicator Data'!AT40="No Data",1,IF('Indicator Data imputation'!AS41&lt;&gt;"",1,0))</f>
        <v>0</v>
      </c>
      <c r="AS37" s="356">
        <f>IF('Indicator Data'!AU40="No Data",1,IF('Indicator Data imputation'!AT41&lt;&gt;"",1,0))</f>
        <v>0</v>
      </c>
      <c r="AT37" s="356">
        <f>IF('Indicator Data'!AV40="No Data",1,IF('Indicator Data imputation'!AU41&lt;&gt;"",1,0))</f>
        <v>0</v>
      </c>
      <c r="AU37" s="356">
        <f>IF('Indicator Data'!AW40="No Data",1,IF('Indicator Data imputation'!AV41&lt;&gt;"",1,0))</f>
        <v>0</v>
      </c>
      <c r="AV37" s="356">
        <f>IF('Indicator Data'!AX40="No Data",1,IF('Indicator Data imputation'!AW41&lt;&gt;"",1,0))</f>
        <v>0</v>
      </c>
      <c r="AW37" s="356">
        <f>IF('Indicator Data'!AY40="No Data",1,IF('Indicator Data imputation'!AX41&lt;&gt;"",1,0))</f>
        <v>0</v>
      </c>
      <c r="AX37" s="356">
        <f>IF('Indicator Data'!AZ40="No Data",1,IF('Indicator Data imputation'!AY41&lt;&gt;"",1,0))</f>
        <v>0</v>
      </c>
      <c r="AY37" s="356">
        <f>IF('Indicator Data'!BA40="No Data",1,IF('Indicator Data imputation'!AZ41&lt;&gt;"",1,0))</f>
        <v>0</v>
      </c>
      <c r="AZ37" s="356">
        <f>IF('Indicator Data'!BB40="No Data",1,IF('Indicator Data imputation'!BA41&lt;&gt;"",1,0))</f>
        <v>1</v>
      </c>
      <c r="BA37" s="356">
        <f>IF('Indicator Data'!BC40="No Data",1,IF('Indicator Data imputation'!BB41&lt;&gt;"",1,0))</f>
        <v>1</v>
      </c>
      <c r="BB37" s="356">
        <f>IF('Indicator Data'!BD40="No Data",1,IF('Indicator Data imputation'!BC41&lt;&gt;"",1,0))</f>
        <v>0</v>
      </c>
      <c r="BC37" s="356">
        <f>IF('Indicator Data'!BE40="No Data",1,IF('Indicator Data imputation'!BD41&lt;&gt;"",1,0))</f>
        <v>0</v>
      </c>
      <c r="BD37" s="356">
        <f>IF('Indicator Data'!BF40="No Data",1,IF('Indicator Data imputation'!BE41&lt;&gt;"",1,0))</f>
        <v>0</v>
      </c>
      <c r="BE37" s="356">
        <f>IF('Indicator Data'!BG40="No Data",1,IF('Indicator Data imputation'!BF41&lt;&gt;"",1,0))</f>
        <v>0</v>
      </c>
      <c r="BF37" s="356">
        <f>IF('Indicator Data'!BH40="No Data",1,IF('Indicator Data imputation'!BG41&lt;&gt;"",1,0))</f>
        <v>0</v>
      </c>
      <c r="BG37" s="356">
        <f>IF('Indicator Data'!BI40="No Data",1,IF('Indicator Data imputation'!BH41&lt;&gt;"",1,0))</f>
        <v>0</v>
      </c>
      <c r="BH37" s="356">
        <f>IF('Indicator Data'!BJ40="No Data",1,IF('Indicator Data imputation'!BI41&lt;&gt;"",1,0))</f>
        <v>0</v>
      </c>
      <c r="BI37" s="356">
        <f>IF('Indicator Data'!BK40="No Data",1,IF('Indicator Data imputation'!BJ41&lt;&gt;"",1,0))</f>
        <v>0</v>
      </c>
      <c r="BJ37" s="356">
        <f>IF('Indicator Data'!BL40="No Data",1,IF('Indicator Data imputation'!BK41&lt;&gt;"",1,0))</f>
        <v>0</v>
      </c>
      <c r="BK37" s="334">
        <f t="shared" si="0"/>
        <v>9</v>
      </c>
      <c r="BL37" s="371">
        <f t="shared" si="1"/>
        <v>0.16666666666666666</v>
      </c>
    </row>
    <row r="38" spans="1:64" ht="15.75" customHeight="1">
      <c r="A38" s="106" t="s">
        <v>153</v>
      </c>
      <c r="B38" s="356">
        <f>IF('Indicator Data'!D41="No Data",1,IF('Indicator Data imputation'!C42&lt;&gt;"",1,0))</f>
        <v>0</v>
      </c>
      <c r="C38" s="356">
        <f>IF('Indicator Data'!E41="No Data",1,IF('Indicator Data imputation'!D42&lt;&gt;"",1,0))</f>
        <v>0</v>
      </c>
      <c r="D38" s="356">
        <f>IF('Indicator Data'!F41="No Data",1,IF('Indicator Data imputation'!E42&lt;&gt;"",1,0))</f>
        <v>0</v>
      </c>
      <c r="E38" s="356">
        <f>IF('Indicator Data'!G41="No Data",1,IF('Indicator Data imputation'!F42&lt;&gt;"",1,0))</f>
        <v>0</v>
      </c>
      <c r="F38" s="356">
        <f>IF('Indicator Data'!H41="No Data",1,IF('Indicator Data imputation'!G42&lt;&gt;"",1,0))</f>
        <v>0</v>
      </c>
      <c r="G38" s="356">
        <f>IF('Indicator Data'!I41="No Data",1,IF('Indicator Data imputation'!H42&lt;&gt;"",1,0))</f>
        <v>0</v>
      </c>
      <c r="H38" s="356">
        <f>IF('Indicator Data'!J41="No Data",1,IF('Indicator Data imputation'!I42&lt;&gt;"",1,0))</f>
        <v>1</v>
      </c>
      <c r="I38" s="356">
        <f>IF('Indicator Data'!K41="No Data",1,IF('Indicator Data imputation'!J42&lt;&gt;"",1,0))</f>
        <v>0</v>
      </c>
      <c r="J38" s="356">
        <f>IF('Indicator Data'!L41="No Data",1,IF('Indicator Data imputation'!K42&lt;&gt;"",1,0))</f>
        <v>0</v>
      </c>
      <c r="K38" s="356">
        <f>IF('Indicator Data'!AH41="No Data",1,IF('Indicator Data imputation'!L42&lt;&gt;"",1,0))</f>
        <v>0</v>
      </c>
      <c r="L38" s="356">
        <f>IF('Indicator Data'!M41="No Data",1,IF('Indicator Data imputation'!M42&lt;&gt;"",1,0))</f>
        <v>0</v>
      </c>
      <c r="M38" s="356">
        <f>IF('Indicator Data'!N41="No Data",1,IF('Indicator Data imputation'!N42&lt;&gt;"",1,0))</f>
        <v>0</v>
      </c>
      <c r="N38" s="356">
        <f>IF('Indicator Data'!O41="No Data",1,IF('Indicator Data imputation'!O42&lt;&gt;"",1,0))</f>
        <v>0</v>
      </c>
      <c r="O38" s="356">
        <f>IF('Indicator Data'!P41="No Data",1,IF('Indicator Data imputation'!P42&lt;&gt;"",1,0))</f>
        <v>0</v>
      </c>
      <c r="P38" s="356">
        <f>IF('Indicator Data'!Q41="No Data",1,IF('Indicator Data imputation'!Q42&lt;&gt;"",1,0))</f>
        <v>0</v>
      </c>
      <c r="Q38" s="356">
        <f>IF('Indicator Data'!R41="No Data",1,IF('Indicator Data imputation'!R42&lt;&gt;"",1,0))</f>
        <v>0</v>
      </c>
      <c r="R38" s="356">
        <f>IF('Indicator Data'!S41="No Data",1,IF('Indicator Data imputation'!S42&lt;&gt;"",1,0))</f>
        <v>0</v>
      </c>
      <c r="S38" s="356">
        <f>IF('Indicator Data'!T41="No Data",1,IF('Indicator Data imputation'!T42&lt;&gt;"",1,0))</f>
        <v>0</v>
      </c>
      <c r="T38" s="356">
        <f>IF('Indicator Data'!U41="No Data",1,IF('Indicator Data imputation'!U42&lt;&gt;"",1,0))</f>
        <v>0</v>
      </c>
      <c r="U38" s="356">
        <f>IF('Indicator Data'!V41="No Data",1,IF('Indicator Data imputation'!V42&lt;&gt;"",1,0))</f>
        <v>0</v>
      </c>
      <c r="V38" s="356">
        <f>IF('Indicator Data'!W41="No Data",1,IF('Indicator Data imputation'!W42&lt;&gt;"",1,0))</f>
        <v>0</v>
      </c>
      <c r="W38" s="356">
        <f>IF('Indicator Data'!X41="No Data",1,IF('Indicator Data imputation'!X42&lt;&gt;"",1,0))</f>
        <v>0</v>
      </c>
      <c r="X38" s="356">
        <f>IF('Indicator Data'!Y41="No Data",1,IF('Indicator Data imputation'!Y42&lt;&gt;"",1,0))</f>
        <v>0</v>
      </c>
      <c r="Y38" s="356">
        <f>IF('Indicator Data'!Z41="No Data",1,IF('Indicator Data imputation'!Z42&lt;&gt;"",1,0))</f>
        <v>0</v>
      </c>
      <c r="Z38" s="356">
        <f>IF('Indicator Data'!AA41="No Data",1,IF('Indicator Data imputation'!AA42&lt;&gt;"",1,0))</f>
        <v>0</v>
      </c>
      <c r="AA38" s="356">
        <f>IF('Indicator Data'!AB41="No Data",1,IF('Indicator Data imputation'!AB42&lt;&gt;"",1,0))</f>
        <v>0</v>
      </c>
      <c r="AB38" s="356">
        <f>IF('Indicator Data'!AC41="No Data",1,IF('Indicator Data imputation'!AC42&lt;&gt;"",1,0))</f>
        <v>0</v>
      </c>
      <c r="AC38" s="356">
        <f>IF('Indicator Data'!AD41="No Data",1,IF('Indicator Data imputation'!AD42&lt;&gt;"",1,0))</f>
        <v>0</v>
      </c>
      <c r="AD38" s="356">
        <f>IF('Indicator Data'!AE41="No Data",1,IF('Indicator Data imputation'!AE42&lt;&gt;"",1,0))</f>
        <v>0</v>
      </c>
      <c r="AE38" s="356">
        <f>IF('Indicator Data'!AF41="No Data",1,IF('Indicator Data imputation'!AF42&lt;&gt;"",1,0))</f>
        <v>1</v>
      </c>
      <c r="AF38" s="356">
        <f>IF('Indicator Data'!AG41="No Data",1,IF('Indicator Data imputation'!AG42&lt;&gt;"",1,0))</f>
        <v>0</v>
      </c>
      <c r="AG38" s="356">
        <f>IF('Indicator Data'!AI41="No Data",1,IF('Indicator Data imputation'!AH42&lt;&gt;"",1,0))</f>
        <v>1</v>
      </c>
      <c r="AH38" s="356">
        <f>IF('Indicator Data'!AJ41="No Data",1,IF('Indicator Data imputation'!AI42&lt;&gt;"",1,0))</f>
        <v>0</v>
      </c>
      <c r="AI38" s="356">
        <f>IF('Indicator Data'!AK41="No Data",1,IF('Indicator Data imputation'!AJ42&lt;&gt;"",1,0))</f>
        <v>0</v>
      </c>
      <c r="AJ38" s="356">
        <f>IF('Indicator Data'!AL41="No Data",1,IF('Indicator Data imputation'!AK42&lt;&gt;"",1,0))</f>
        <v>0</v>
      </c>
      <c r="AK38" s="356">
        <f>IF('Indicator Data'!AM41="No Data",1,IF('Indicator Data imputation'!AL42&lt;&gt;"",1,0))</f>
        <v>1</v>
      </c>
      <c r="AL38" s="356">
        <f>IF('Indicator Data'!AN41="No Data",1,IF('Indicator Data imputation'!AM42&lt;&gt;"",1,0))</f>
        <v>0</v>
      </c>
      <c r="AM38" s="356">
        <f>IF('Indicator Data'!AO41="No Data",1,IF('Indicator Data imputation'!AN42&lt;&gt;"",1,0))</f>
        <v>0</v>
      </c>
      <c r="AN38" s="356">
        <f>IF('Indicator Data'!AP41="No Data",1,IF('Indicator Data imputation'!AO42&lt;&gt;"",1,0))</f>
        <v>0</v>
      </c>
      <c r="AO38" s="356">
        <f>IF('Indicator Data'!AQ41="No Data",1,IF('Indicator Data imputation'!AS42&lt;&gt;"",1,0))</f>
        <v>1</v>
      </c>
      <c r="AP38" s="356">
        <f>IF('Indicator Data'!AR41="No Data",1,IF('Indicator Data imputation'!AT42&lt;&gt;"",1,0))</f>
        <v>1</v>
      </c>
      <c r="AQ38" s="356">
        <f>IF('Indicator Data'!AS41="No Data",1,IF('Indicator Data imputation'!AU42&lt;&gt;"",1,0))</f>
        <v>1</v>
      </c>
      <c r="AR38" s="356">
        <f>IF('Indicator Data'!AT41="No Data",1,IF('Indicator Data imputation'!AS42&lt;&gt;"",1,0))</f>
        <v>0</v>
      </c>
      <c r="AS38" s="356">
        <f>IF('Indicator Data'!AU41="No Data",1,IF('Indicator Data imputation'!AT42&lt;&gt;"",1,0))</f>
        <v>0</v>
      </c>
      <c r="AT38" s="356">
        <f>IF('Indicator Data'!AV41="No Data",1,IF('Indicator Data imputation'!AU42&lt;&gt;"",1,0))</f>
        <v>0</v>
      </c>
      <c r="AU38" s="356">
        <f>IF('Indicator Data'!AW41="No Data",1,IF('Indicator Data imputation'!AV42&lt;&gt;"",1,0))</f>
        <v>0</v>
      </c>
      <c r="AV38" s="356">
        <f>IF('Indicator Data'!AX41="No Data",1,IF('Indicator Data imputation'!AW42&lt;&gt;"",1,0))</f>
        <v>0</v>
      </c>
      <c r="AW38" s="356">
        <f>IF('Indicator Data'!AY41="No Data",1,IF('Indicator Data imputation'!AX42&lt;&gt;"",1,0))</f>
        <v>0</v>
      </c>
      <c r="AX38" s="356">
        <f>IF('Indicator Data'!AZ41="No Data",1,IF('Indicator Data imputation'!AY42&lt;&gt;"",1,0))</f>
        <v>0</v>
      </c>
      <c r="AY38" s="356">
        <f>IF('Indicator Data'!BA41="No Data",1,IF('Indicator Data imputation'!AZ42&lt;&gt;"",1,0))</f>
        <v>0</v>
      </c>
      <c r="AZ38" s="356">
        <f>IF('Indicator Data'!BB41="No Data",1,IF('Indicator Data imputation'!BA42&lt;&gt;"",1,0))</f>
        <v>1</v>
      </c>
      <c r="BA38" s="356">
        <f>IF('Indicator Data'!BC41="No Data",1,IF('Indicator Data imputation'!BB42&lt;&gt;"",1,0))</f>
        <v>1</v>
      </c>
      <c r="BB38" s="356">
        <f>IF('Indicator Data'!BD41="No Data",1,IF('Indicator Data imputation'!BC42&lt;&gt;"",1,0))</f>
        <v>0</v>
      </c>
      <c r="BC38" s="356">
        <f>IF('Indicator Data'!BE41="No Data",1,IF('Indicator Data imputation'!BD42&lt;&gt;"",1,0))</f>
        <v>0</v>
      </c>
      <c r="BD38" s="356">
        <f>IF('Indicator Data'!BF41="No Data",1,IF('Indicator Data imputation'!BE42&lt;&gt;"",1,0))</f>
        <v>0</v>
      </c>
      <c r="BE38" s="356">
        <f>IF('Indicator Data'!BG41="No Data",1,IF('Indicator Data imputation'!BF42&lt;&gt;"",1,0))</f>
        <v>0</v>
      </c>
      <c r="BF38" s="356">
        <f>IF('Indicator Data'!BH41="No Data",1,IF('Indicator Data imputation'!BG42&lt;&gt;"",1,0))</f>
        <v>0</v>
      </c>
      <c r="BG38" s="356">
        <f>IF('Indicator Data'!BI41="No Data",1,IF('Indicator Data imputation'!BH42&lt;&gt;"",1,0))</f>
        <v>0</v>
      </c>
      <c r="BH38" s="356">
        <f>IF('Indicator Data'!BJ41="No Data",1,IF('Indicator Data imputation'!BI42&lt;&gt;"",1,0))</f>
        <v>0</v>
      </c>
      <c r="BI38" s="356">
        <f>IF('Indicator Data'!BK41="No Data",1,IF('Indicator Data imputation'!BJ42&lt;&gt;"",1,0))</f>
        <v>0</v>
      </c>
      <c r="BJ38" s="356">
        <f>IF('Indicator Data'!BL41="No Data",1,IF('Indicator Data imputation'!BK42&lt;&gt;"",1,0))</f>
        <v>0</v>
      </c>
      <c r="BK38" s="334">
        <f t="shared" si="0"/>
        <v>9</v>
      </c>
      <c r="BL38" s="371">
        <f t="shared" si="1"/>
        <v>0.16666666666666666</v>
      </c>
    </row>
    <row r="39" spans="1:64" ht="15.75" customHeight="1">
      <c r="A39" s="106" t="s">
        <v>184</v>
      </c>
      <c r="B39" s="356">
        <f>IF('Indicator Data'!D42="No Data",1,IF('Indicator Data imputation'!C43&lt;&gt;"",1,0))</f>
        <v>0</v>
      </c>
      <c r="C39" s="356">
        <f>IF('Indicator Data'!E42="No Data",1,IF('Indicator Data imputation'!D43&lt;&gt;"",1,0))</f>
        <v>0</v>
      </c>
      <c r="D39" s="356">
        <f>IF('Indicator Data'!F42="No Data",1,IF('Indicator Data imputation'!E43&lt;&gt;"",1,0))</f>
        <v>0</v>
      </c>
      <c r="E39" s="356">
        <f>IF('Indicator Data'!G42="No Data",1,IF('Indicator Data imputation'!F43&lt;&gt;"",1,0))</f>
        <v>0</v>
      </c>
      <c r="F39" s="356">
        <f>IF('Indicator Data'!H42="No Data",1,IF('Indicator Data imputation'!G43&lt;&gt;"",1,0))</f>
        <v>0</v>
      </c>
      <c r="G39" s="356">
        <f>IF('Indicator Data'!I42="No Data",1,IF('Indicator Data imputation'!H43&lt;&gt;"",1,0))</f>
        <v>0</v>
      </c>
      <c r="H39" s="356">
        <f>IF('Indicator Data'!J42="No Data",1,IF('Indicator Data imputation'!I43&lt;&gt;"",1,0))</f>
        <v>0</v>
      </c>
      <c r="I39" s="356">
        <f>IF('Indicator Data'!K42="No Data",1,IF('Indicator Data imputation'!J43&lt;&gt;"",1,0))</f>
        <v>0</v>
      </c>
      <c r="J39" s="356">
        <f>IF('Indicator Data'!L42="No Data",1,IF('Indicator Data imputation'!K43&lt;&gt;"",1,0))</f>
        <v>0</v>
      </c>
      <c r="K39" s="356">
        <f>IF('Indicator Data'!AH42="No Data",1,IF('Indicator Data imputation'!L43&lt;&gt;"",1,0))</f>
        <v>0</v>
      </c>
      <c r="L39" s="356">
        <f>IF('Indicator Data'!M42="No Data",1,IF('Indicator Data imputation'!M43&lt;&gt;"",1,0))</f>
        <v>0</v>
      </c>
      <c r="M39" s="356">
        <f>IF('Indicator Data'!N42="No Data",1,IF('Indicator Data imputation'!N43&lt;&gt;"",1,0))</f>
        <v>0</v>
      </c>
      <c r="N39" s="356">
        <f>IF('Indicator Data'!O42="No Data",1,IF('Indicator Data imputation'!O43&lt;&gt;"",1,0))</f>
        <v>0</v>
      </c>
      <c r="O39" s="356">
        <f>IF('Indicator Data'!P42="No Data",1,IF('Indicator Data imputation'!P43&lt;&gt;"",1,0))</f>
        <v>1</v>
      </c>
      <c r="P39" s="356">
        <f>IF('Indicator Data'!Q42="No Data",1,IF('Indicator Data imputation'!Q43&lt;&gt;"",1,0))</f>
        <v>0</v>
      </c>
      <c r="Q39" s="356">
        <f>IF('Indicator Data'!R42="No Data",1,IF('Indicator Data imputation'!R43&lt;&gt;"",1,0))</f>
        <v>0</v>
      </c>
      <c r="R39" s="356">
        <f>IF('Indicator Data'!S42="No Data",1,IF('Indicator Data imputation'!S43&lt;&gt;"",1,0))</f>
        <v>0</v>
      </c>
      <c r="S39" s="356">
        <f>IF('Indicator Data'!T42="No Data",1,IF('Indicator Data imputation'!T43&lt;&gt;"",1,0))</f>
        <v>0</v>
      </c>
      <c r="T39" s="356">
        <f>IF('Indicator Data'!U42="No Data",1,IF('Indicator Data imputation'!U43&lt;&gt;"",1,0))</f>
        <v>0</v>
      </c>
      <c r="U39" s="356">
        <f>IF('Indicator Data'!V42="No Data",1,IF('Indicator Data imputation'!V43&lt;&gt;"",1,0))</f>
        <v>0</v>
      </c>
      <c r="V39" s="356">
        <f>IF('Indicator Data'!W42="No Data",1,IF('Indicator Data imputation'!W43&lt;&gt;"",1,0))</f>
        <v>0</v>
      </c>
      <c r="W39" s="356">
        <f>IF('Indicator Data'!X42="No Data",1,IF('Indicator Data imputation'!X43&lt;&gt;"",1,0))</f>
        <v>0</v>
      </c>
      <c r="X39" s="356">
        <f>IF('Indicator Data'!Y42="No Data",1,IF('Indicator Data imputation'!Y43&lt;&gt;"",1,0))</f>
        <v>0</v>
      </c>
      <c r="Y39" s="356">
        <f>IF('Indicator Data'!Z42="No Data",1,IF('Indicator Data imputation'!Z43&lt;&gt;"",1,0))</f>
        <v>0</v>
      </c>
      <c r="Z39" s="356">
        <f>IF('Indicator Data'!AA42="No Data",1,IF('Indicator Data imputation'!AA43&lt;&gt;"",1,0))</f>
        <v>0</v>
      </c>
      <c r="AA39" s="356">
        <f>IF('Indicator Data'!AB42="No Data",1,IF('Indicator Data imputation'!AB43&lt;&gt;"",1,0))</f>
        <v>0</v>
      </c>
      <c r="AB39" s="356">
        <f>IF('Indicator Data'!AC42="No Data",1,IF('Indicator Data imputation'!AC43&lt;&gt;"",1,0))</f>
        <v>0</v>
      </c>
      <c r="AC39" s="356">
        <f>IF('Indicator Data'!AD42="No Data",1,IF('Indicator Data imputation'!AD43&lt;&gt;"",1,0))</f>
        <v>0</v>
      </c>
      <c r="AD39" s="356">
        <f>IF('Indicator Data'!AE42="No Data",1,IF('Indicator Data imputation'!AE43&lt;&gt;"",1,0))</f>
        <v>0</v>
      </c>
      <c r="AE39" s="356">
        <f>IF('Indicator Data'!AF42="No Data",1,IF('Indicator Data imputation'!AF43&lt;&gt;"",1,0))</f>
        <v>1</v>
      </c>
      <c r="AF39" s="356">
        <f>IF('Indicator Data'!AG42="No Data",1,IF('Indicator Data imputation'!AG43&lt;&gt;"",1,0))</f>
        <v>0</v>
      </c>
      <c r="AG39" s="356">
        <f>IF('Indicator Data'!AI42="No Data",1,IF('Indicator Data imputation'!AH43&lt;&gt;"",1,0))</f>
        <v>0</v>
      </c>
      <c r="AH39" s="356">
        <f>IF('Indicator Data'!AJ42="No Data",1,IF('Indicator Data imputation'!AI43&lt;&gt;"",1,0))</f>
        <v>0</v>
      </c>
      <c r="AI39" s="356">
        <f>IF('Indicator Data'!AK42="No Data",1,IF('Indicator Data imputation'!AJ43&lt;&gt;"",1,0))</f>
        <v>0</v>
      </c>
      <c r="AJ39" s="356">
        <f>IF('Indicator Data'!AL42="No Data",1,IF('Indicator Data imputation'!AK43&lt;&gt;"",1,0))</f>
        <v>0</v>
      </c>
      <c r="AK39" s="356">
        <f>IF('Indicator Data'!AM42="No Data",1,IF('Indicator Data imputation'!AL43&lt;&gt;"",1,0))</f>
        <v>0</v>
      </c>
      <c r="AL39" s="356">
        <f>IF('Indicator Data'!AN42="No Data",1,IF('Indicator Data imputation'!AM43&lt;&gt;"",1,0))</f>
        <v>0</v>
      </c>
      <c r="AM39" s="356">
        <f>IF('Indicator Data'!AO42="No Data",1,IF('Indicator Data imputation'!AN43&lt;&gt;"",1,0))</f>
        <v>0</v>
      </c>
      <c r="AN39" s="356">
        <f>IF('Indicator Data'!AP42="No Data",1,IF('Indicator Data imputation'!AO43&lt;&gt;"",1,0))</f>
        <v>0</v>
      </c>
      <c r="AO39" s="356">
        <f>IF('Indicator Data'!AQ42="No Data",1,IF('Indicator Data imputation'!AS43&lt;&gt;"",1,0))</f>
        <v>0</v>
      </c>
      <c r="AP39" s="356">
        <f>IF('Indicator Data'!AR42="No Data",1,IF('Indicator Data imputation'!AT43&lt;&gt;"",1,0))</f>
        <v>0</v>
      </c>
      <c r="AQ39" s="356">
        <f>IF('Indicator Data'!AS42="No Data",1,IF('Indicator Data imputation'!AU43&lt;&gt;"",1,0))</f>
        <v>0</v>
      </c>
      <c r="AR39" s="356">
        <f>IF('Indicator Data'!AT42="No Data",1,IF('Indicator Data imputation'!AS43&lt;&gt;"",1,0))</f>
        <v>0</v>
      </c>
      <c r="AS39" s="356">
        <f>IF('Indicator Data'!AU42="No Data",1,IF('Indicator Data imputation'!AT43&lt;&gt;"",1,0))</f>
        <v>0</v>
      </c>
      <c r="AT39" s="356">
        <f>IF('Indicator Data'!AV42="No Data",1,IF('Indicator Data imputation'!AU43&lt;&gt;"",1,0))</f>
        <v>0</v>
      </c>
      <c r="AU39" s="356">
        <f>IF('Indicator Data'!AW42="No Data",1,IF('Indicator Data imputation'!AV43&lt;&gt;"",1,0))</f>
        <v>0</v>
      </c>
      <c r="AV39" s="356">
        <f>IF('Indicator Data'!AX42="No Data",1,IF('Indicator Data imputation'!AW43&lt;&gt;"",1,0))</f>
        <v>0</v>
      </c>
      <c r="AW39" s="356">
        <f>IF('Indicator Data'!AY42="No Data",1,IF('Indicator Data imputation'!AX43&lt;&gt;"",1,0))</f>
        <v>0</v>
      </c>
      <c r="AX39" s="356">
        <f>IF('Indicator Data'!AZ42="No Data",1,IF('Indicator Data imputation'!AY43&lt;&gt;"",1,0))</f>
        <v>0</v>
      </c>
      <c r="AY39" s="356">
        <f>IF('Indicator Data'!BA42="No Data",1,IF('Indicator Data imputation'!AZ43&lt;&gt;"",1,0))</f>
        <v>0</v>
      </c>
      <c r="AZ39" s="356">
        <f>IF('Indicator Data'!BB42="No Data",1,IF('Indicator Data imputation'!BA43&lt;&gt;"",1,0))</f>
        <v>0</v>
      </c>
      <c r="BA39" s="356">
        <f>IF('Indicator Data'!BC42="No Data",1,IF('Indicator Data imputation'!BB43&lt;&gt;"",1,0))</f>
        <v>0</v>
      </c>
      <c r="BB39" s="356">
        <f>IF('Indicator Data'!BD42="No Data",1,IF('Indicator Data imputation'!BC43&lt;&gt;"",1,0))</f>
        <v>0</v>
      </c>
      <c r="BC39" s="356">
        <f>IF('Indicator Data'!BE42="No Data",1,IF('Indicator Data imputation'!BD43&lt;&gt;"",1,0))</f>
        <v>0</v>
      </c>
      <c r="BD39" s="356">
        <f>IF('Indicator Data'!BF42="No Data",1,IF('Indicator Data imputation'!BE43&lt;&gt;"",1,0))</f>
        <v>0</v>
      </c>
      <c r="BE39" s="356">
        <f>IF('Indicator Data'!BG42="No Data",1,IF('Indicator Data imputation'!BF43&lt;&gt;"",1,0))</f>
        <v>0</v>
      </c>
      <c r="BF39" s="356">
        <f>IF('Indicator Data'!BH42="No Data",1,IF('Indicator Data imputation'!BG43&lt;&gt;"",1,0))</f>
        <v>0</v>
      </c>
      <c r="BG39" s="356">
        <f>IF('Indicator Data'!BI42="No Data",1,IF('Indicator Data imputation'!BH43&lt;&gt;"",1,0))</f>
        <v>0</v>
      </c>
      <c r="BH39" s="356">
        <f>IF('Indicator Data'!BJ42="No Data",1,IF('Indicator Data imputation'!BI43&lt;&gt;"",1,0))</f>
        <v>0</v>
      </c>
      <c r="BI39" s="356">
        <f>IF('Indicator Data'!BK42="No Data",1,IF('Indicator Data imputation'!BJ43&lt;&gt;"",1,0))</f>
        <v>0</v>
      </c>
      <c r="BJ39" s="356">
        <f>IF('Indicator Data'!BL42="No Data",1,IF('Indicator Data imputation'!BK43&lt;&gt;"",1,0))</f>
        <v>0</v>
      </c>
      <c r="BK39" s="334">
        <f t="shared" si="0"/>
        <v>2</v>
      </c>
      <c r="BL39" s="371">
        <f t="shared" si="1"/>
        <v>3.7037037037037035E-2</v>
      </c>
    </row>
    <row r="40" spans="1:64" ht="15.75" customHeight="1">
      <c r="A40" s="106" t="s">
        <v>176</v>
      </c>
      <c r="B40" s="356">
        <f>IF('Indicator Data'!D43="No Data",1,IF('Indicator Data imputation'!C44&lt;&gt;"",1,0))</f>
        <v>0</v>
      </c>
      <c r="C40" s="356">
        <f>IF('Indicator Data'!E43="No Data",1,IF('Indicator Data imputation'!D44&lt;&gt;"",1,0))</f>
        <v>0</v>
      </c>
      <c r="D40" s="356">
        <f>IF('Indicator Data'!F43="No Data",1,IF('Indicator Data imputation'!E44&lt;&gt;"",1,0))</f>
        <v>0</v>
      </c>
      <c r="E40" s="356">
        <f>IF('Indicator Data'!G43="No Data",1,IF('Indicator Data imputation'!F44&lt;&gt;"",1,0))</f>
        <v>0</v>
      </c>
      <c r="F40" s="356">
        <f>IF('Indicator Data'!H43="No Data",1,IF('Indicator Data imputation'!G44&lt;&gt;"",1,0))</f>
        <v>0</v>
      </c>
      <c r="G40" s="356">
        <f>IF('Indicator Data'!I43="No Data",1,IF('Indicator Data imputation'!H44&lt;&gt;"",1,0))</f>
        <v>0</v>
      </c>
      <c r="H40" s="356">
        <f>IF('Indicator Data'!J43="No Data",1,IF('Indicator Data imputation'!I44&lt;&gt;"",1,0))</f>
        <v>0</v>
      </c>
      <c r="I40" s="356">
        <f>IF('Indicator Data'!K43="No Data",1,IF('Indicator Data imputation'!J44&lt;&gt;"",1,0))</f>
        <v>0</v>
      </c>
      <c r="J40" s="356">
        <f>IF('Indicator Data'!L43="No Data",1,IF('Indicator Data imputation'!K44&lt;&gt;"",1,0))</f>
        <v>0</v>
      </c>
      <c r="K40" s="356">
        <f>IF('Indicator Data'!AH43="No Data",1,IF('Indicator Data imputation'!L44&lt;&gt;"",1,0))</f>
        <v>0</v>
      </c>
      <c r="L40" s="356">
        <f>IF('Indicator Data'!M43="No Data",1,IF('Indicator Data imputation'!M44&lt;&gt;"",1,0))</f>
        <v>0</v>
      </c>
      <c r="M40" s="356">
        <f>IF('Indicator Data'!N43="No Data",1,IF('Indicator Data imputation'!N44&lt;&gt;"",1,0))</f>
        <v>0</v>
      </c>
      <c r="N40" s="356">
        <f>IF('Indicator Data'!O43="No Data",1,IF('Indicator Data imputation'!O44&lt;&gt;"",1,0))</f>
        <v>0</v>
      </c>
      <c r="O40" s="356">
        <f>IF('Indicator Data'!P43="No Data",1,IF('Indicator Data imputation'!P44&lt;&gt;"",1,0))</f>
        <v>1</v>
      </c>
      <c r="P40" s="356">
        <f>IF('Indicator Data'!Q43="No Data",1,IF('Indicator Data imputation'!Q44&lt;&gt;"",1,0))</f>
        <v>0</v>
      </c>
      <c r="Q40" s="356">
        <f>IF('Indicator Data'!R43="No Data",1,IF('Indicator Data imputation'!R44&lt;&gt;"",1,0))</f>
        <v>0</v>
      </c>
      <c r="R40" s="356">
        <f>IF('Indicator Data'!S43="No Data",1,IF('Indicator Data imputation'!S44&lt;&gt;"",1,0))</f>
        <v>0</v>
      </c>
      <c r="S40" s="356">
        <f>IF('Indicator Data'!T43="No Data",1,IF('Indicator Data imputation'!T44&lt;&gt;"",1,0))</f>
        <v>0</v>
      </c>
      <c r="T40" s="356">
        <f>IF('Indicator Data'!U43="No Data",1,IF('Indicator Data imputation'!U44&lt;&gt;"",1,0))</f>
        <v>0</v>
      </c>
      <c r="U40" s="356">
        <f>IF('Indicator Data'!V43="No Data",1,IF('Indicator Data imputation'!V44&lt;&gt;"",1,0))</f>
        <v>0</v>
      </c>
      <c r="V40" s="356">
        <f>IF('Indicator Data'!W43="No Data",1,IF('Indicator Data imputation'!W44&lt;&gt;"",1,0))</f>
        <v>0</v>
      </c>
      <c r="W40" s="356">
        <f>IF('Indicator Data'!X43="No Data",1,IF('Indicator Data imputation'!X44&lt;&gt;"",1,0))</f>
        <v>0</v>
      </c>
      <c r="X40" s="356">
        <f>IF('Indicator Data'!Y43="No Data",1,IF('Indicator Data imputation'!Y44&lt;&gt;"",1,0))</f>
        <v>0</v>
      </c>
      <c r="Y40" s="356">
        <f>IF('Indicator Data'!Z43="No Data",1,IF('Indicator Data imputation'!Z44&lt;&gt;"",1,0))</f>
        <v>0</v>
      </c>
      <c r="Z40" s="356">
        <f>IF('Indicator Data'!AA43="No Data",1,IF('Indicator Data imputation'!AA44&lt;&gt;"",1,0))</f>
        <v>0</v>
      </c>
      <c r="AA40" s="356">
        <f>IF('Indicator Data'!AB43="No Data",1,IF('Indicator Data imputation'!AB44&lt;&gt;"",1,0))</f>
        <v>0</v>
      </c>
      <c r="AB40" s="356">
        <f>IF('Indicator Data'!AC43="No Data",1,IF('Indicator Data imputation'!AC44&lt;&gt;"",1,0))</f>
        <v>0</v>
      </c>
      <c r="AC40" s="356">
        <f>IF('Indicator Data'!AD43="No Data",1,IF('Indicator Data imputation'!AD44&lt;&gt;"",1,0))</f>
        <v>0</v>
      </c>
      <c r="AD40" s="356">
        <f>IF('Indicator Data'!AE43="No Data",1,IF('Indicator Data imputation'!AE44&lt;&gt;"",1,0))</f>
        <v>0</v>
      </c>
      <c r="AE40" s="356">
        <f>IF('Indicator Data'!AF43="No Data",1,IF('Indicator Data imputation'!AF44&lt;&gt;"",1,0))</f>
        <v>1</v>
      </c>
      <c r="AF40" s="356">
        <f>IF('Indicator Data'!AG43="No Data",1,IF('Indicator Data imputation'!AG44&lt;&gt;"",1,0))</f>
        <v>0</v>
      </c>
      <c r="AG40" s="356">
        <f>IF('Indicator Data'!AI43="No Data",1,IF('Indicator Data imputation'!AH44&lt;&gt;"",1,0))</f>
        <v>0</v>
      </c>
      <c r="AH40" s="356">
        <f>IF('Indicator Data'!AJ43="No Data",1,IF('Indicator Data imputation'!AI44&lt;&gt;"",1,0))</f>
        <v>0</v>
      </c>
      <c r="AI40" s="356">
        <f>IF('Indicator Data'!AK43="No Data",1,IF('Indicator Data imputation'!AJ44&lt;&gt;"",1,0))</f>
        <v>0</v>
      </c>
      <c r="AJ40" s="356">
        <f>IF('Indicator Data'!AL43="No Data",1,IF('Indicator Data imputation'!AK44&lt;&gt;"",1,0))</f>
        <v>0</v>
      </c>
      <c r="AK40" s="356">
        <f>IF('Indicator Data'!AM43="No Data",1,IF('Indicator Data imputation'!AL44&lt;&gt;"",1,0))</f>
        <v>0</v>
      </c>
      <c r="AL40" s="356">
        <f>IF('Indicator Data'!AN43="No Data",1,IF('Indicator Data imputation'!AM44&lt;&gt;"",1,0))</f>
        <v>0</v>
      </c>
      <c r="AM40" s="356">
        <f>IF('Indicator Data'!AO43="No Data",1,IF('Indicator Data imputation'!AN44&lt;&gt;"",1,0))</f>
        <v>0</v>
      </c>
      <c r="AN40" s="356">
        <f>IF('Indicator Data'!AP43="No Data",1,IF('Indicator Data imputation'!AO44&lt;&gt;"",1,0))</f>
        <v>0</v>
      </c>
      <c r="AO40" s="356">
        <f>IF('Indicator Data'!AQ43="No Data",1,IF('Indicator Data imputation'!AS44&lt;&gt;"",1,0))</f>
        <v>0</v>
      </c>
      <c r="AP40" s="356">
        <f>IF('Indicator Data'!AR43="No Data",1,IF('Indicator Data imputation'!AT44&lt;&gt;"",1,0))</f>
        <v>0</v>
      </c>
      <c r="AQ40" s="356">
        <f>IF('Indicator Data'!AS43="No Data",1,IF('Indicator Data imputation'!AU44&lt;&gt;"",1,0))</f>
        <v>0</v>
      </c>
      <c r="AR40" s="356">
        <f>IF('Indicator Data'!AT43="No Data",1,IF('Indicator Data imputation'!AS44&lt;&gt;"",1,0))</f>
        <v>0</v>
      </c>
      <c r="AS40" s="356">
        <f>IF('Indicator Data'!AU43="No Data",1,IF('Indicator Data imputation'!AT44&lt;&gt;"",1,0))</f>
        <v>0</v>
      </c>
      <c r="AT40" s="356">
        <f>IF('Indicator Data'!AV43="No Data",1,IF('Indicator Data imputation'!AU44&lt;&gt;"",1,0))</f>
        <v>0</v>
      </c>
      <c r="AU40" s="356">
        <f>IF('Indicator Data'!AW43="No Data",1,IF('Indicator Data imputation'!AV44&lt;&gt;"",1,0))</f>
        <v>0</v>
      </c>
      <c r="AV40" s="356">
        <f>IF('Indicator Data'!AX43="No Data",1,IF('Indicator Data imputation'!AW44&lt;&gt;"",1,0))</f>
        <v>0</v>
      </c>
      <c r="AW40" s="356">
        <f>IF('Indicator Data'!AY43="No Data",1,IF('Indicator Data imputation'!AX44&lt;&gt;"",1,0))</f>
        <v>0</v>
      </c>
      <c r="AX40" s="356">
        <f>IF('Indicator Data'!AZ43="No Data",1,IF('Indicator Data imputation'!AY44&lt;&gt;"",1,0))</f>
        <v>0</v>
      </c>
      <c r="AY40" s="356">
        <f>IF('Indicator Data'!BA43="No Data",1,IF('Indicator Data imputation'!AZ44&lt;&gt;"",1,0))</f>
        <v>0</v>
      </c>
      <c r="AZ40" s="356">
        <f>IF('Indicator Data'!BB43="No Data",1,IF('Indicator Data imputation'!BA44&lt;&gt;"",1,0))</f>
        <v>0</v>
      </c>
      <c r="BA40" s="356">
        <f>IF('Indicator Data'!BC43="No Data",1,IF('Indicator Data imputation'!BB44&lt;&gt;"",1,0))</f>
        <v>0</v>
      </c>
      <c r="BB40" s="356">
        <f>IF('Indicator Data'!BD43="No Data",1,IF('Indicator Data imputation'!BC44&lt;&gt;"",1,0))</f>
        <v>0</v>
      </c>
      <c r="BC40" s="356">
        <f>IF('Indicator Data'!BE43="No Data",1,IF('Indicator Data imputation'!BD44&lt;&gt;"",1,0))</f>
        <v>0</v>
      </c>
      <c r="BD40" s="356">
        <f>IF('Indicator Data'!BF43="No Data",1,IF('Indicator Data imputation'!BE44&lt;&gt;"",1,0))</f>
        <v>0</v>
      </c>
      <c r="BE40" s="356">
        <f>IF('Indicator Data'!BG43="No Data",1,IF('Indicator Data imputation'!BF44&lt;&gt;"",1,0))</f>
        <v>0</v>
      </c>
      <c r="BF40" s="356">
        <f>IF('Indicator Data'!BH43="No Data",1,IF('Indicator Data imputation'!BG44&lt;&gt;"",1,0))</f>
        <v>0</v>
      </c>
      <c r="BG40" s="356">
        <f>IF('Indicator Data'!BI43="No Data",1,IF('Indicator Data imputation'!BH44&lt;&gt;"",1,0))</f>
        <v>0</v>
      </c>
      <c r="BH40" s="356">
        <f>IF('Indicator Data'!BJ43="No Data",1,IF('Indicator Data imputation'!BI44&lt;&gt;"",1,0))</f>
        <v>0</v>
      </c>
      <c r="BI40" s="356">
        <f>IF('Indicator Data'!BK43="No Data",1,IF('Indicator Data imputation'!BJ44&lt;&gt;"",1,0))</f>
        <v>0</v>
      </c>
      <c r="BJ40" s="356">
        <f>IF('Indicator Data'!BL43="No Data",1,IF('Indicator Data imputation'!BK44&lt;&gt;"",1,0))</f>
        <v>0</v>
      </c>
      <c r="BK40" s="334">
        <f t="shared" si="0"/>
        <v>2</v>
      </c>
      <c r="BL40" s="371">
        <f t="shared" si="1"/>
        <v>3.7037037037037035E-2</v>
      </c>
    </row>
    <row r="41" spans="1:64" ht="15.75" customHeight="1">
      <c r="A41" s="106" t="s">
        <v>186</v>
      </c>
      <c r="B41" s="356">
        <f>IF('Indicator Data'!D44="No Data",1,IF('Indicator Data imputation'!C45&lt;&gt;"",1,0))</f>
        <v>0</v>
      </c>
      <c r="C41" s="356">
        <f>IF('Indicator Data'!E44="No Data",1,IF('Indicator Data imputation'!D45&lt;&gt;"",1,0))</f>
        <v>0</v>
      </c>
      <c r="D41" s="356">
        <f>IF('Indicator Data'!F44="No Data",1,IF('Indicator Data imputation'!E45&lt;&gt;"",1,0))</f>
        <v>0</v>
      </c>
      <c r="E41" s="356">
        <f>IF('Indicator Data'!G44="No Data",1,IF('Indicator Data imputation'!F45&lt;&gt;"",1,0))</f>
        <v>0</v>
      </c>
      <c r="F41" s="356">
        <f>IF('Indicator Data'!H44="No Data",1,IF('Indicator Data imputation'!G45&lt;&gt;"",1,0))</f>
        <v>0</v>
      </c>
      <c r="G41" s="356">
        <f>IF('Indicator Data'!I44="No Data",1,IF('Indicator Data imputation'!H45&lt;&gt;"",1,0))</f>
        <v>0</v>
      </c>
      <c r="H41" s="356">
        <f>IF('Indicator Data'!J44="No Data",1,IF('Indicator Data imputation'!I45&lt;&gt;"",1,0))</f>
        <v>0</v>
      </c>
      <c r="I41" s="356">
        <f>IF('Indicator Data'!K44="No Data",1,IF('Indicator Data imputation'!J45&lt;&gt;"",1,0))</f>
        <v>0</v>
      </c>
      <c r="J41" s="356">
        <f>IF('Indicator Data'!L44="No Data",1,IF('Indicator Data imputation'!K45&lt;&gt;"",1,0))</f>
        <v>0</v>
      </c>
      <c r="K41" s="356">
        <f>IF('Indicator Data'!AH44="No Data",1,IF('Indicator Data imputation'!L45&lt;&gt;"",1,0))</f>
        <v>0</v>
      </c>
      <c r="L41" s="356">
        <f>IF('Indicator Data'!M44="No Data",1,IF('Indicator Data imputation'!M45&lt;&gt;"",1,0))</f>
        <v>0</v>
      </c>
      <c r="M41" s="356">
        <f>IF('Indicator Data'!N44="No Data",1,IF('Indicator Data imputation'!N45&lt;&gt;"",1,0))</f>
        <v>0</v>
      </c>
      <c r="N41" s="356">
        <f>IF('Indicator Data'!O44="No Data",1,IF('Indicator Data imputation'!O45&lt;&gt;"",1,0))</f>
        <v>1</v>
      </c>
      <c r="O41" s="356">
        <f>IF('Indicator Data'!P44="No Data",1,IF('Indicator Data imputation'!P45&lt;&gt;"",1,0))</f>
        <v>1</v>
      </c>
      <c r="P41" s="356">
        <f>IF('Indicator Data'!Q44="No Data",1,IF('Indicator Data imputation'!Q45&lt;&gt;"",1,0))</f>
        <v>0</v>
      </c>
      <c r="Q41" s="356">
        <f>IF('Indicator Data'!R44="No Data",1,IF('Indicator Data imputation'!R45&lt;&gt;"",1,0))</f>
        <v>0</v>
      </c>
      <c r="R41" s="356">
        <f>IF('Indicator Data'!S44="No Data",1,IF('Indicator Data imputation'!S45&lt;&gt;"",1,0))</f>
        <v>0</v>
      </c>
      <c r="S41" s="356">
        <f>IF('Indicator Data'!T44="No Data",1,IF('Indicator Data imputation'!T45&lt;&gt;"",1,0))</f>
        <v>0</v>
      </c>
      <c r="T41" s="356">
        <f>IF('Indicator Data'!U44="No Data",1,IF('Indicator Data imputation'!U45&lt;&gt;"",1,0))</f>
        <v>0</v>
      </c>
      <c r="U41" s="356">
        <f>IF('Indicator Data'!V44="No Data",1,IF('Indicator Data imputation'!V45&lt;&gt;"",1,0))</f>
        <v>0</v>
      </c>
      <c r="V41" s="356">
        <f>IF('Indicator Data'!W44="No Data",1,IF('Indicator Data imputation'!W45&lt;&gt;"",1,0))</f>
        <v>0</v>
      </c>
      <c r="W41" s="356">
        <f>IF('Indicator Data'!X44="No Data",1,IF('Indicator Data imputation'!X45&lt;&gt;"",1,0))</f>
        <v>0</v>
      </c>
      <c r="X41" s="356">
        <f>IF('Indicator Data'!Y44="No Data",1,IF('Indicator Data imputation'!Y45&lt;&gt;"",1,0))</f>
        <v>0</v>
      </c>
      <c r="Y41" s="356">
        <f>IF('Indicator Data'!Z44="No Data",1,IF('Indicator Data imputation'!Z45&lt;&gt;"",1,0))</f>
        <v>0</v>
      </c>
      <c r="Z41" s="356">
        <f>IF('Indicator Data'!AA44="No Data",1,IF('Indicator Data imputation'!AA45&lt;&gt;"",1,0))</f>
        <v>0</v>
      </c>
      <c r="AA41" s="356">
        <f>IF('Indicator Data'!AB44="No Data",1,IF('Indicator Data imputation'!AB45&lt;&gt;"",1,0))</f>
        <v>0</v>
      </c>
      <c r="AB41" s="356">
        <f>IF('Indicator Data'!AC44="No Data",1,IF('Indicator Data imputation'!AC45&lt;&gt;"",1,0))</f>
        <v>0</v>
      </c>
      <c r="AC41" s="356">
        <f>IF('Indicator Data'!AD44="No Data",1,IF('Indicator Data imputation'!AD45&lt;&gt;"",1,0))</f>
        <v>0</v>
      </c>
      <c r="AD41" s="356">
        <f>IF('Indicator Data'!AE44="No Data",1,IF('Indicator Data imputation'!AE45&lt;&gt;"",1,0))</f>
        <v>0</v>
      </c>
      <c r="AE41" s="356">
        <f>IF('Indicator Data'!AF44="No Data",1,IF('Indicator Data imputation'!AF45&lt;&gt;"",1,0))</f>
        <v>1</v>
      </c>
      <c r="AF41" s="356">
        <f>IF('Indicator Data'!AG44="No Data",1,IF('Indicator Data imputation'!AG45&lt;&gt;"",1,0))</f>
        <v>0</v>
      </c>
      <c r="AG41" s="356">
        <f>IF('Indicator Data'!AI44="No Data",1,IF('Indicator Data imputation'!AH45&lt;&gt;"",1,0))</f>
        <v>0</v>
      </c>
      <c r="AH41" s="356">
        <f>IF('Indicator Data'!AJ44="No Data",1,IF('Indicator Data imputation'!AI45&lt;&gt;"",1,0))</f>
        <v>0</v>
      </c>
      <c r="AI41" s="356">
        <f>IF('Indicator Data'!AK44="No Data",1,IF('Indicator Data imputation'!AJ45&lt;&gt;"",1,0))</f>
        <v>0</v>
      </c>
      <c r="AJ41" s="356">
        <f>IF('Indicator Data'!AL44="No Data",1,IF('Indicator Data imputation'!AK45&lt;&gt;"",1,0))</f>
        <v>0</v>
      </c>
      <c r="AK41" s="356">
        <f>IF('Indicator Data'!AM44="No Data",1,IF('Indicator Data imputation'!AL45&lt;&gt;"",1,0))</f>
        <v>0</v>
      </c>
      <c r="AL41" s="356">
        <f>IF('Indicator Data'!AN44="No Data",1,IF('Indicator Data imputation'!AM45&lt;&gt;"",1,0))</f>
        <v>0</v>
      </c>
      <c r="AM41" s="356">
        <f>IF('Indicator Data'!AO44="No Data",1,IF('Indicator Data imputation'!AN45&lt;&gt;"",1,0))</f>
        <v>0</v>
      </c>
      <c r="AN41" s="356">
        <f>IF('Indicator Data'!AP44="No Data",1,IF('Indicator Data imputation'!AO45&lt;&gt;"",1,0))</f>
        <v>0</v>
      </c>
      <c r="AO41" s="356">
        <f>IF('Indicator Data'!AQ44="No Data",1,IF('Indicator Data imputation'!AS45&lt;&gt;"",1,0))</f>
        <v>0</v>
      </c>
      <c r="AP41" s="356">
        <f>IF('Indicator Data'!AR44="No Data",1,IF('Indicator Data imputation'!AT45&lt;&gt;"",1,0))</f>
        <v>0</v>
      </c>
      <c r="AQ41" s="356">
        <f>IF('Indicator Data'!AS44="No Data",1,IF('Indicator Data imputation'!AU45&lt;&gt;"",1,0))</f>
        <v>0</v>
      </c>
      <c r="AR41" s="356">
        <f>IF('Indicator Data'!AT44="No Data",1,IF('Indicator Data imputation'!AS45&lt;&gt;"",1,0))</f>
        <v>0</v>
      </c>
      <c r="AS41" s="356">
        <f>IF('Indicator Data'!AU44="No Data",1,IF('Indicator Data imputation'!AT45&lt;&gt;"",1,0))</f>
        <v>0</v>
      </c>
      <c r="AT41" s="356">
        <f>IF('Indicator Data'!AV44="No Data",1,IF('Indicator Data imputation'!AU45&lt;&gt;"",1,0))</f>
        <v>0</v>
      </c>
      <c r="AU41" s="356">
        <f>IF('Indicator Data'!AW44="No Data",1,IF('Indicator Data imputation'!AV45&lt;&gt;"",1,0))</f>
        <v>0</v>
      </c>
      <c r="AV41" s="356">
        <f>IF('Indicator Data'!AX44="No Data",1,IF('Indicator Data imputation'!AW45&lt;&gt;"",1,0))</f>
        <v>0</v>
      </c>
      <c r="AW41" s="356">
        <f>IF('Indicator Data'!AY44="No Data",1,IF('Indicator Data imputation'!AX45&lt;&gt;"",1,0))</f>
        <v>0</v>
      </c>
      <c r="AX41" s="356">
        <f>IF('Indicator Data'!AZ44="No Data",1,IF('Indicator Data imputation'!AY45&lt;&gt;"",1,0))</f>
        <v>0</v>
      </c>
      <c r="AY41" s="356">
        <f>IF('Indicator Data'!BA44="No Data",1,IF('Indicator Data imputation'!AZ45&lt;&gt;"",1,0))</f>
        <v>0</v>
      </c>
      <c r="AZ41" s="356">
        <f>IF('Indicator Data'!BB44="No Data",1,IF('Indicator Data imputation'!BA45&lt;&gt;"",1,0))</f>
        <v>0</v>
      </c>
      <c r="BA41" s="356">
        <f>IF('Indicator Data'!BC44="No Data",1,IF('Indicator Data imputation'!BB45&lt;&gt;"",1,0))</f>
        <v>0</v>
      </c>
      <c r="BB41" s="356">
        <f>IF('Indicator Data'!BD44="No Data",1,IF('Indicator Data imputation'!BC45&lt;&gt;"",1,0))</f>
        <v>0</v>
      </c>
      <c r="BC41" s="356">
        <f>IF('Indicator Data'!BE44="No Data",1,IF('Indicator Data imputation'!BD45&lt;&gt;"",1,0))</f>
        <v>0</v>
      </c>
      <c r="BD41" s="356">
        <f>IF('Indicator Data'!BF44="No Data",1,IF('Indicator Data imputation'!BE45&lt;&gt;"",1,0))</f>
        <v>0</v>
      </c>
      <c r="BE41" s="356">
        <f>IF('Indicator Data'!BG44="No Data",1,IF('Indicator Data imputation'!BF45&lt;&gt;"",1,0))</f>
        <v>0</v>
      </c>
      <c r="BF41" s="356">
        <f>IF('Indicator Data'!BH44="No Data",1,IF('Indicator Data imputation'!BG45&lt;&gt;"",1,0))</f>
        <v>0</v>
      </c>
      <c r="BG41" s="356">
        <f>IF('Indicator Data'!BI44="No Data",1,IF('Indicator Data imputation'!BH45&lt;&gt;"",1,0))</f>
        <v>0</v>
      </c>
      <c r="BH41" s="356">
        <f>IF('Indicator Data'!BJ44="No Data",1,IF('Indicator Data imputation'!BI45&lt;&gt;"",1,0))</f>
        <v>0</v>
      </c>
      <c r="BI41" s="356">
        <f>IF('Indicator Data'!BK44="No Data",1,IF('Indicator Data imputation'!BJ45&lt;&gt;"",1,0))</f>
        <v>0</v>
      </c>
      <c r="BJ41" s="356">
        <f>IF('Indicator Data'!BL44="No Data",1,IF('Indicator Data imputation'!BK45&lt;&gt;"",1,0))</f>
        <v>0</v>
      </c>
      <c r="BK41" s="334">
        <f t="shared" si="0"/>
        <v>3</v>
      </c>
      <c r="BL41" s="371">
        <f t="shared" si="1"/>
        <v>5.5555555555555552E-2</v>
      </c>
    </row>
    <row r="42" spans="1:64" ht="15.75" customHeight="1">
      <c r="A42" s="106" t="s">
        <v>172</v>
      </c>
      <c r="B42" s="356">
        <f>IF('Indicator Data'!D45="No Data",1,IF('Indicator Data imputation'!C46&lt;&gt;"",1,0))</f>
        <v>0</v>
      </c>
      <c r="C42" s="356">
        <f>IF('Indicator Data'!E45="No Data",1,IF('Indicator Data imputation'!D46&lt;&gt;"",1,0))</f>
        <v>0</v>
      </c>
      <c r="D42" s="356">
        <f>IF('Indicator Data'!F45="No Data",1,IF('Indicator Data imputation'!E46&lt;&gt;"",1,0))</f>
        <v>0</v>
      </c>
      <c r="E42" s="356">
        <f>IF('Indicator Data'!G45="No Data",1,IF('Indicator Data imputation'!F46&lt;&gt;"",1,0))</f>
        <v>0</v>
      </c>
      <c r="F42" s="356">
        <f>IF('Indicator Data'!H45="No Data",1,IF('Indicator Data imputation'!G46&lt;&gt;"",1,0))</f>
        <v>0</v>
      </c>
      <c r="G42" s="356">
        <f>IF('Indicator Data'!I45="No Data",1,IF('Indicator Data imputation'!H46&lt;&gt;"",1,0))</f>
        <v>0</v>
      </c>
      <c r="H42" s="356">
        <f>IF('Indicator Data'!J45="No Data",1,IF('Indicator Data imputation'!I46&lt;&gt;"",1,0))</f>
        <v>0</v>
      </c>
      <c r="I42" s="356">
        <f>IF('Indicator Data'!K45="No Data",1,IF('Indicator Data imputation'!J46&lt;&gt;"",1,0))</f>
        <v>0</v>
      </c>
      <c r="J42" s="356">
        <f>IF('Indicator Data'!L45="No Data",1,IF('Indicator Data imputation'!K46&lt;&gt;"",1,0))</f>
        <v>0</v>
      </c>
      <c r="K42" s="356">
        <f>IF('Indicator Data'!AH45="No Data",1,IF('Indicator Data imputation'!L46&lt;&gt;"",1,0))</f>
        <v>0</v>
      </c>
      <c r="L42" s="356">
        <f>IF('Indicator Data'!M45="No Data",1,IF('Indicator Data imputation'!M46&lt;&gt;"",1,0))</f>
        <v>0</v>
      </c>
      <c r="M42" s="356">
        <f>IF('Indicator Data'!N45="No Data",1,IF('Indicator Data imputation'!N46&lt;&gt;"",1,0))</f>
        <v>0</v>
      </c>
      <c r="N42" s="356">
        <f>IF('Indicator Data'!O45="No Data",1,IF('Indicator Data imputation'!O46&lt;&gt;"",1,0))</f>
        <v>0</v>
      </c>
      <c r="O42" s="356">
        <f>IF('Indicator Data'!P45="No Data",1,IF('Indicator Data imputation'!P46&lt;&gt;"",1,0))</f>
        <v>1</v>
      </c>
      <c r="P42" s="356">
        <f>IF('Indicator Data'!Q45="No Data",1,IF('Indicator Data imputation'!Q46&lt;&gt;"",1,0))</f>
        <v>0</v>
      </c>
      <c r="Q42" s="356">
        <f>IF('Indicator Data'!R45="No Data",1,IF('Indicator Data imputation'!R46&lt;&gt;"",1,0))</f>
        <v>0</v>
      </c>
      <c r="R42" s="356">
        <f>IF('Indicator Data'!S45="No Data",1,IF('Indicator Data imputation'!S46&lt;&gt;"",1,0))</f>
        <v>0</v>
      </c>
      <c r="S42" s="356">
        <f>IF('Indicator Data'!T45="No Data",1,IF('Indicator Data imputation'!T46&lt;&gt;"",1,0))</f>
        <v>0</v>
      </c>
      <c r="T42" s="356">
        <f>IF('Indicator Data'!U45="No Data",1,IF('Indicator Data imputation'!U46&lt;&gt;"",1,0))</f>
        <v>0</v>
      </c>
      <c r="U42" s="356">
        <f>IF('Indicator Data'!V45="No Data",1,IF('Indicator Data imputation'!V46&lt;&gt;"",1,0))</f>
        <v>0</v>
      </c>
      <c r="V42" s="356">
        <f>IF('Indicator Data'!W45="No Data",1,IF('Indicator Data imputation'!W46&lt;&gt;"",1,0))</f>
        <v>0</v>
      </c>
      <c r="W42" s="356">
        <f>IF('Indicator Data'!X45="No Data",1,IF('Indicator Data imputation'!X46&lt;&gt;"",1,0))</f>
        <v>0</v>
      </c>
      <c r="X42" s="356">
        <f>IF('Indicator Data'!Y45="No Data",1,IF('Indicator Data imputation'!Y46&lt;&gt;"",1,0))</f>
        <v>0</v>
      </c>
      <c r="Y42" s="356">
        <f>IF('Indicator Data'!Z45="No Data",1,IF('Indicator Data imputation'!Z46&lt;&gt;"",1,0))</f>
        <v>0</v>
      </c>
      <c r="Z42" s="356">
        <f>IF('Indicator Data'!AA45="No Data",1,IF('Indicator Data imputation'!AA46&lt;&gt;"",1,0))</f>
        <v>0</v>
      </c>
      <c r="AA42" s="356">
        <f>IF('Indicator Data'!AB45="No Data",1,IF('Indicator Data imputation'!AB46&lt;&gt;"",1,0))</f>
        <v>0</v>
      </c>
      <c r="AB42" s="356">
        <f>IF('Indicator Data'!AC45="No Data",1,IF('Indicator Data imputation'!AC46&lt;&gt;"",1,0))</f>
        <v>0</v>
      </c>
      <c r="AC42" s="356">
        <f>IF('Indicator Data'!AD45="No Data",1,IF('Indicator Data imputation'!AD46&lt;&gt;"",1,0))</f>
        <v>0</v>
      </c>
      <c r="AD42" s="356">
        <f>IF('Indicator Data'!AE45="No Data",1,IF('Indicator Data imputation'!AE46&lt;&gt;"",1,0))</f>
        <v>0</v>
      </c>
      <c r="AE42" s="356">
        <f>IF('Indicator Data'!AF45="No Data",1,IF('Indicator Data imputation'!AF46&lt;&gt;"",1,0))</f>
        <v>1</v>
      </c>
      <c r="AF42" s="356">
        <f>IF('Indicator Data'!AG45="No Data",1,IF('Indicator Data imputation'!AG46&lt;&gt;"",1,0))</f>
        <v>0</v>
      </c>
      <c r="AG42" s="356">
        <f>IF('Indicator Data'!AI45="No Data",1,IF('Indicator Data imputation'!AH46&lt;&gt;"",1,0))</f>
        <v>0</v>
      </c>
      <c r="AH42" s="356">
        <f>IF('Indicator Data'!AJ45="No Data",1,IF('Indicator Data imputation'!AI46&lt;&gt;"",1,0))</f>
        <v>0</v>
      </c>
      <c r="AI42" s="356">
        <f>IF('Indicator Data'!AK45="No Data",1,IF('Indicator Data imputation'!AJ46&lt;&gt;"",1,0))</f>
        <v>0</v>
      </c>
      <c r="AJ42" s="356">
        <f>IF('Indicator Data'!AL45="No Data",1,IF('Indicator Data imputation'!AK46&lt;&gt;"",1,0))</f>
        <v>0</v>
      </c>
      <c r="AK42" s="356">
        <f>IF('Indicator Data'!AM45="No Data",1,IF('Indicator Data imputation'!AL46&lt;&gt;"",1,0))</f>
        <v>0</v>
      </c>
      <c r="AL42" s="356">
        <f>IF('Indicator Data'!AN45="No Data",1,IF('Indicator Data imputation'!AM46&lt;&gt;"",1,0))</f>
        <v>0</v>
      </c>
      <c r="AM42" s="356">
        <f>IF('Indicator Data'!AO45="No Data",1,IF('Indicator Data imputation'!AN46&lt;&gt;"",1,0))</f>
        <v>0</v>
      </c>
      <c r="AN42" s="356">
        <f>IF('Indicator Data'!AP45="No Data",1,IF('Indicator Data imputation'!AO46&lt;&gt;"",1,0))</f>
        <v>0</v>
      </c>
      <c r="AO42" s="356">
        <f>IF('Indicator Data'!AQ45="No Data",1,IF('Indicator Data imputation'!AS46&lt;&gt;"",1,0))</f>
        <v>0</v>
      </c>
      <c r="AP42" s="356">
        <f>IF('Indicator Data'!AR45="No Data",1,IF('Indicator Data imputation'!AT46&lt;&gt;"",1,0))</f>
        <v>0</v>
      </c>
      <c r="AQ42" s="356">
        <f>IF('Indicator Data'!AS45="No Data",1,IF('Indicator Data imputation'!AU46&lt;&gt;"",1,0))</f>
        <v>0</v>
      </c>
      <c r="AR42" s="356">
        <f>IF('Indicator Data'!AT45="No Data",1,IF('Indicator Data imputation'!AS46&lt;&gt;"",1,0))</f>
        <v>0</v>
      </c>
      <c r="AS42" s="356">
        <f>IF('Indicator Data'!AU45="No Data",1,IF('Indicator Data imputation'!AT46&lt;&gt;"",1,0))</f>
        <v>0</v>
      </c>
      <c r="AT42" s="356">
        <f>IF('Indicator Data'!AV45="No Data",1,IF('Indicator Data imputation'!AU46&lt;&gt;"",1,0))</f>
        <v>0</v>
      </c>
      <c r="AU42" s="356">
        <f>IF('Indicator Data'!AW45="No Data",1,IF('Indicator Data imputation'!AV46&lt;&gt;"",1,0))</f>
        <v>0</v>
      </c>
      <c r="AV42" s="356">
        <f>IF('Indicator Data'!AX45="No Data",1,IF('Indicator Data imputation'!AW46&lt;&gt;"",1,0))</f>
        <v>0</v>
      </c>
      <c r="AW42" s="356">
        <f>IF('Indicator Data'!AY45="No Data",1,IF('Indicator Data imputation'!AX46&lt;&gt;"",1,0))</f>
        <v>0</v>
      </c>
      <c r="AX42" s="356">
        <f>IF('Indicator Data'!AZ45="No Data",1,IF('Indicator Data imputation'!AY46&lt;&gt;"",1,0))</f>
        <v>0</v>
      </c>
      <c r="AY42" s="356">
        <f>IF('Indicator Data'!BA45="No Data",1,IF('Indicator Data imputation'!AZ46&lt;&gt;"",1,0))</f>
        <v>0</v>
      </c>
      <c r="AZ42" s="356">
        <f>IF('Indicator Data'!BB45="No Data",1,IF('Indicator Data imputation'!BA46&lt;&gt;"",1,0))</f>
        <v>0</v>
      </c>
      <c r="BA42" s="356">
        <f>IF('Indicator Data'!BC45="No Data",1,IF('Indicator Data imputation'!BB46&lt;&gt;"",1,0))</f>
        <v>0</v>
      </c>
      <c r="BB42" s="356">
        <f>IF('Indicator Data'!BD45="No Data",1,IF('Indicator Data imputation'!BC46&lt;&gt;"",1,0))</f>
        <v>0</v>
      </c>
      <c r="BC42" s="356">
        <f>IF('Indicator Data'!BE45="No Data",1,IF('Indicator Data imputation'!BD46&lt;&gt;"",1,0))</f>
        <v>0</v>
      </c>
      <c r="BD42" s="356">
        <f>IF('Indicator Data'!BF45="No Data",1,IF('Indicator Data imputation'!BE46&lt;&gt;"",1,0))</f>
        <v>0</v>
      </c>
      <c r="BE42" s="356">
        <f>IF('Indicator Data'!BG45="No Data",1,IF('Indicator Data imputation'!BF46&lt;&gt;"",1,0))</f>
        <v>0</v>
      </c>
      <c r="BF42" s="356">
        <f>IF('Indicator Data'!BH45="No Data",1,IF('Indicator Data imputation'!BG46&lt;&gt;"",1,0))</f>
        <v>0</v>
      </c>
      <c r="BG42" s="356">
        <f>IF('Indicator Data'!BI45="No Data",1,IF('Indicator Data imputation'!BH46&lt;&gt;"",1,0))</f>
        <v>0</v>
      </c>
      <c r="BH42" s="356">
        <f>IF('Indicator Data'!BJ45="No Data",1,IF('Indicator Data imputation'!BI46&lt;&gt;"",1,0))</f>
        <v>0</v>
      </c>
      <c r="BI42" s="356">
        <f>IF('Indicator Data'!BK45="No Data",1,IF('Indicator Data imputation'!BJ46&lt;&gt;"",1,0))</f>
        <v>0</v>
      </c>
      <c r="BJ42" s="356">
        <f>IF('Indicator Data'!BL45="No Data",1,IF('Indicator Data imputation'!BK46&lt;&gt;"",1,0))</f>
        <v>0</v>
      </c>
      <c r="BK42" s="334">
        <f t="shared" si="0"/>
        <v>2</v>
      </c>
      <c r="BL42" s="371">
        <f t="shared" si="1"/>
        <v>3.7037037037037035E-2</v>
      </c>
    </row>
    <row r="43" spans="1:64" ht="15.75" customHeight="1">
      <c r="A43" s="106" t="s">
        <v>164</v>
      </c>
      <c r="B43" s="356">
        <f>IF('Indicator Data'!D46="No Data",1,IF('Indicator Data imputation'!C47&lt;&gt;"",1,0))</f>
        <v>0</v>
      </c>
      <c r="C43" s="356">
        <f>IF('Indicator Data'!E46="No Data",1,IF('Indicator Data imputation'!D47&lt;&gt;"",1,0))</f>
        <v>0</v>
      </c>
      <c r="D43" s="356">
        <f>IF('Indicator Data'!F46="No Data",1,IF('Indicator Data imputation'!E47&lt;&gt;"",1,0))</f>
        <v>0</v>
      </c>
      <c r="E43" s="356">
        <f>IF('Indicator Data'!G46="No Data",1,IF('Indicator Data imputation'!F47&lt;&gt;"",1,0))</f>
        <v>0</v>
      </c>
      <c r="F43" s="356">
        <f>IF('Indicator Data'!H46="No Data",1,IF('Indicator Data imputation'!G47&lt;&gt;"",1,0))</f>
        <v>0</v>
      </c>
      <c r="G43" s="356">
        <f>IF('Indicator Data'!I46="No Data",1,IF('Indicator Data imputation'!H47&lt;&gt;"",1,0))</f>
        <v>0</v>
      </c>
      <c r="H43" s="356">
        <f>IF('Indicator Data'!J46="No Data",1,IF('Indicator Data imputation'!I47&lt;&gt;"",1,0))</f>
        <v>0</v>
      </c>
      <c r="I43" s="356">
        <f>IF('Indicator Data'!K46="No Data",1,IF('Indicator Data imputation'!J47&lt;&gt;"",1,0))</f>
        <v>0</v>
      </c>
      <c r="J43" s="356">
        <f>IF('Indicator Data'!L46="No Data",1,IF('Indicator Data imputation'!K47&lt;&gt;"",1,0))</f>
        <v>0</v>
      </c>
      <c r="K43" s="356">
        <f>IF('Indicator Data'!AH46="No Data",1,IF('Indicator Data imputation'!L47&lt;&gt;"",1,0))</f>
        <v>0</v>
      </c>
      <c r="L43" s="356">
        <f>IF('Indicator Data'!M46="No Data",1,IF('Indicator Data imputation'!M47&lt;&gt;"",1,0))</f>
        <v>0</v>
      </c>
      <c r="M43" s="356">
        <f>IF('Indicator Data'!N46="No Data",1,IF('Indicator Data imputation'!N47&lt;&gt;"",1,0))</f>
        <v>0</v>
      </c>
      <c r="N43" s="356">
        <f>IF('Indicator Data'!O46="No Data",1,IF('Indicator Data imputation'!O47&lt;&gt;"",1,0))</f>
        <v>0</v>
      </c>
      <c r="O43" s="356">
        <f>IF('Indicator Data'!P46="No Data",1,IF('Indicator Data imputation'!P47&lt;&gt;"",1,0))</f>
        <v>1</v>
      </c>
      <c r="P43" s="356">
        <f>IF('Indicator Data'!Q46="No Data",1,IF('Indicator Data imputation'!Q47&lt;&gt;"",1,0))</f>
        <v>0</v>
      </c>
      <c r="Q43" s="356">
        <f>IF('Indicator Data'!R46="No Data",1,IF('Indicator Data imputation'!R47&lt;&gt;"",1,0))</f>
        <v>0</v>
      </c>
      <c r="R43" s="356">
        <f>IF('Indicator Data'!S46="No Data",1,IF('Indicator Data imputation'!S47&lt;&gt;"",1,0))</f>
        <v>0</v>
      </c>
      <c r="S43" s="356">
        <f>IF('Indicator Data'!T46="No Data",1,IF('Indicator Data imputation'!T47&lt;&gt;"",1,0))</f>
        <v>0</v>
      </c>
      <c r="T43" s="356">
        <f>IF('Indicator Data'!U46="No Data",1,IF('Indicator Data imputation'!U47&lt;&gt;"",1,0))</f>
        <v>0</v>
      </c>
      <c r="U43" s="356">
        <f>IF('Indicator Data'!V46="No Data",1,IF('Indicator Data imputation'!V47&lt;&gt;"",1,0))</f>
        <v>0</v>
      </c>
      <c r="V43" s="356">
        <f>IF('Indicator Data'!W46="No Data",1,IF('Indicator Data imputation'!W47&lt;&gt;"",1,0))</f>
        <v>0</v>
      </c>
      <c r="W43" s="356">
        <f>IF('Indicator Data'!X46="No Data",1,IF('Indicator Data imputation'!X47&lt;&gt;"",1,0))</f>
        <v>0</v>
      </c>
      <c r="X43" s="356">
        <f>IF('Indicator Data'!Y46="No Data",1,IF('Indicator Data imputation'!Y47&lt;&gt;"",1,0))</f>
        <v>0</v>
      </c>
      <c r="Y43" s="356">
        <f>IF('Indicator Data'!Z46="No Data",1,IF('Indicator Data imputation'!Z47&lt;&gt;"",1,0))</f>
        <v>0</v>
      </c>
      <c r="Z43" s="356">
        <f>IF('Indicator Data'!AA46="No Data",1,IF('Indicator Data imputation'!AA47&lt;&gt;"",1,0))</f>
        <v>0</v>
      </c>
      <c r="AA43" s="356">
        <f>IF('Indicator Data'!AB46="No Data",1,IF('Indicator Data imputation'!AB47&lt;&gt;"",1,0))</f>
        <v>0</v>
      </c>
      <c r="AB43" s="356">
        <f>IF('Indicator Data'!AC46="No Data",1,IF('Indicator Data imputation'!AC47&lt;&gt;"",1,0))</f>
        <v>0</v>
      </c>
      <c r="AC43" s="356">
        <f>IF('Indicator Data'!AD46="No Data",1,IF('Indicator Data imputation'!AD47&lt;&gt;"",1,0))</f>
        <v>0</v>
      </c>
      <c r="AD43" s="356">
        <f>IF('Indicator Data'!AE46="No Data",1,IF('Indicator Data imputation'!AE47&lt;&gt;"",1,0))</f>
        <v>0</v>
      </c>
      <c r="AE43" s="356">
        <f>IF('Indicator Data'!AF46="No Data",1,IF('Indicator Data imputation'!AF47&lt;&gt;"",1,0))</f>
        <v>1</v>
      </c>
      <c r="AF43" s="356">
        <f>IF('Indicator Data'!AG46="No Data",1,IF('Indicator Data imputation'!AG47&lt;&gt;"",1,0))</f>
        <v>0</v>
      </c>
      <c r="AG43" s="356">
        <f>IF('Indicator Data'!AI46="No Data",1,IF('Indicator Data imputation'!AH47&lt;&gt;"",1,0))</f>
        <v>0</v>
      </c>
      <c r="AH43" s="356">
        <f>IF('Indicator Data'!AJ46="No Data",1,IF('Indicator Data imputation'!AI47&lt;&gt;"",1,0))</f>
        <v>0</v>
      </c>
      <c r="AI43" s="356">
        <f>IF('Indicator Data'!AK46="No Data",1,IF('Indicator Data imputation'!AJ47&lt;&gt;"",1,0))</f>
        <v>0</v>
      </c>
      <c r="AJ43" s="356">
        <f>IF('Indicator Data'!AL46="No Data",1,IF('Indicator Data imputation'!AK47&lt;&gt;"",1,0))</f>
        <v>0</v>
      </c>
      <c r="AK43" s="356">
        <f>IF('Indicator Data'!AM46="No Data",1,IF('Indicator Data imputation'!AL47&lt;&gt;"",1,0))</f>
        <v>0</v>
      </c>
      <c r="AL43" s="356">
        <f>IF('Indicator Data'!AN46="No Data",1,IF('Indicator Data imputation'!AM47&lt;&gt;"",1,0))</f>
        <v>0</v>
      </c>
      <c r="AM43" s="356">
        <f>IF('Indicator Data'!AO46="No Data",1,IF('Indicator Data imputation'!AN47&lt;&gt;"",1,0))</f>
        <v>0</v>
      </c>
      <c r="AN43" s="356">
        <f>IF('Indicator Data'!AP46="No Data",1,IF('Indicator Data imputation'!AO47&lt;&gt;"",1,0))</f>
        <v>0</v>
      </c>
      <c r="AO43" s="356">
        <f>IF('Indicator Data'!AQ46="No Data",1,IF('Indicator Data imputation'!AS47&lt;&gt;"",1,0))</f>
        <v>0</v>
      </c>
      <c r="AP43" s="356">
        <f>IF('Indicator Data'!AR46="No Data",1,IF('Indicator Data imputation'!AT47&lt;&gt;"",1,0))</f>
        <v>0</v>
      </c>
      <c r="AQ43" s="356">
        <f>IF('Indicator Data'!AS46="No Data",1,IF('Indicator Data imputation'!AU47&lt;&gt;"",1,0))</f>
        <v>0</v>
      </c>
      <c r="AR43" s="356">
        <f>IF('Indicator Data'!AT46="No Data",1,IF('Indicator Data imputation'!AS47&lt;&gt;"",1,0))</f>
        <v>0</v>
      </c>
      <c r="AS43" s="356">
        <f>IF('Indicator Data'!AU46="No Data",1,IF('Indicator Data imputation'!AT47&lt;&gt;"",1,0))</f>
        <v>0</v>
      </c>
      <c r="AT43" s="356">
        <f>IF('Indicator Data'!AV46="No Data",1,IF('Indicator Data imputation'!AU47&lt;&gt;"",1,0))</f>
        <v>0</v>
      </c>
      <c r="AU43" s="356">
        <f>IF('Indicator Data'!AW46="No Data",1,IF('Indicator Data imputation'!AV47&lt;&gt;"",1,0))</f>
        <v>0</v>
      </c>
      <c r="AV43" s="356">
        <f>IF('Indicator Data'!AX46="No Data",1,IF('Indicator Data imputation'!AW47&lt;&gt;"",1,0))</f>
        <v>0</v>
      </c>
      <c r="AW43" s="356">
        <f>IF('Indicator Data'!AY46="No Data",1,IF('Indicator Data imputation'!AX47&lt;&gt;"",1,0))</f>
        <v>0</v>
      </c>
      <c r="AX43" s="356">
        <f>IF('Indicator Data'!AZ46="No Data",1,IF('Indicator Data imputation'!AY47&lt;&gt;"",1,0))</f>
        <v>0</v>
      </c>
      <c r="AY43" s="356">
        <f>IF('Indicator Data'!BA46="No Data",1,IF('Indicator Data imputation'!AZ47&lt;&gt;"",1,0))</f>
        <v>0</v>
      </c>
      <c r="AZ43" s="356">
        <f>IF('Indicator Data'!BB46="No Data",1,IF('Indicator Data imputation'!BA47&lt;&gt;"",1,0))</f>
        <v>0</v>
      </c>
      <c r="BA43" s="356">
        <f>IF('Indicator Data'!BC46="No Data",1,IF('Indicator Data imputation'!BB47&lt;&gt;"",1,0))</f>
        <v>0</v>
      </c>
      <c r="BB43" s="356">
        <f>IF('Indicator Data'!BD46="No Data",1,IF('Indicator Data imputation'!BC47&lt;&gt;"",1,0))</f>
        <v>0</v>
      </c>
      <c r="BC43" s="356">
        <f>IF('Indicator Data'!BE46="No Data",1,IF('Indicator Data imputation'!BD47&lt;&gt;"",1,0))</f>
        <v>0</v>
      </c>
      <c r="BD43" s="356">
        <f>IF('Indicator Data'!BF46="No Data",1,IF('Indicator Data imputation'!BE47&lt;&gt;"",1,0))</f>
        <v>0</v>
      </c>
      <c r="BE43" s="356">
        <f>IF('Indicator Data'!BG46="No Data",1,IF('Indicator Data imputation'!BF47&lt;&gt;"",1,0))</f>
        <v>0</v>
      </c>
      <c r="BF43" s="356">
        <f>IF('Indicator Data'!BH46="No Data",1,IF('Indicator Data imputation'!BG47&lt;&gt;"",1,0))</f>
        <v>0</v>
      </c>
      <c r="BG43" s="356">
        <f>IF('Indicator Data'!BI46="No Data",1,IF('Indicator Data imputation'!BH47&lt;&gt;"",1,0))</f>
        <v>0</v>
      </c>
      <c r="BH43" s="356">
        <f>IF('Indicator Data'!BJ46="No Data",1,IF('Indicator Data imputation'!BI47&lt;&gt;"",1,0))</f>
        <v>0</v>
      </c>
      <c r="BI43" s="356">
        <f>IF('Indicator Data'!BK46="No Data",1,IF('Indicator Data imputation'!BJ47&lt;&gt;"",1,0))</f>
        <v>0</v>
      </c>
      <c r="BJ43" s="356">
        <f>IF('Indicator Data'!BL46="No Data",1,IF('Indicator Data imputation'!BK47&lt;&gt;"",1,0))</f>
        <v>0</v>
      </c>
      <c r="BK43" s="334">
        <f t="shared" si="0"/>
        <v>2</v>
      </c>
      <c r="BL43" s="371">
        <f t="shared" si="1"/>
        <v>3.7037037037037035E-2</v>
      </c>
    </row>
    <row r="44" spans="1:64" ht="15.75" customHeight="1">
      <c r="A44" s="106" t="s">
        <v>178</v>
      </c>
      <c r="B44" s="356">
        <f>IF('Indicator Data'!D47="No Data",1,IF('Indicator Data imputation'!C48&lt;&gt;"",1,0))</f>
        <v>0</v>
      </c>
      <c r="C44" s="356">
        <f>IF('Indicator Data'!E47="No Data",1,IF('Indicator Data imputation'!D48&lt;&gt;"",1,0))</f>
        <v>0</v>
      </c>
      <c r="D44" s="356">
        <f>IF('Indicator Data'!F47="No Data",1,IF('Indicator Data imputation'!E48&lt;&gt;"",1,0))</f>
        <v>0</v>
      </c>
      <c r="E44" s="356">
        <f>IF('Indicator Data'!G47="No Data",1,IF('Indicator Data imputation'!F48&lt;&gt;"",1,0))</f>
        <v>0</v>
      </c>
      <c r="F44" s="356">
        <f>IF('Indicator Data'!H47="No Data",1,IF('Indicator Data imputation'!G48&lt;&gt;"",1,0))</f>
        <v>0</v>
      </c>
      <c r="G44" s="356">
        <f>IF('Indicator Data'!I47="No Data",1,IF('Indicator Data imputation'!H48&lt;&gt;"",1,0))</f>
        <v>0</v>
      </c>
      <c r="H44" s="356">
        <f>IF('Indicator Data'!J47="No Data",1,IF('Indicator Data imputation'!I48&lt;&gt;"",1,0))</f>
        <v>0</v>
      </c>
      <c r="I44" s="356">
        <f>IF('Indicator Data'!K47="No Data",1,IF('Indicator Data imputation'!J48&lt;&gt;"",1,0))</f>
        <v>0</v>
      </c>
      <c r="J44" s="356">
        <f>IF('Indicator Data'!L47="No Data",1,IF('Indicator Data imputation'!K48&lt;&gt;"",1,0))</f>
        <v>0</v>
      </c>
      <c r="K44" s="356">
        <f>IF('Indicator Data'!AH47="No Data",1,IF('Indicator Data imputation'!L48&lt;&gt;"",1,0))</f>
        <v>0</v>
      </c>
      <c r="L44" s="356">
        <f>IF('Indicator Data'!M47="No Data",1,IF('Indicator Data imputation'!M48&lt;&gt;"",1,0))</f>
        <v>0</v>
      </c>
      <c r="M44" s="356">
        <f>IF('Indicator Data'!N47="No Data",1,IF('Indicator Data imputation'!N48&lt;&gt;"",1,0))</f>
        <v>0</v>
      </c>
      <c r="N44" s="356">
        <f>IF('Indicator Data'!O47="No Data",1,IF('Indicator Data imputation'!O48&lt;&gt;"",1,0))</f>
        <v>1</v>
      </c>
      <c r="O44" s="356">
        <f>IF('Indicator Data'!P47="No Data",1,IF('Indicator Data imputation'!P48&lt;&gt;"",1,0))</f>
        <v>1</v>
      </c>
      <c r="P44" s="356">
        <f>IF('Indicator Data'!Q47="No Data",1,IF('Indicator Data imputation'!Q48&lt;&gt;"",1,0))</f>
        <v>0</v>
      </c>
      <c r="Q44" s="356">
        <f>IF('Indicator Data'!R47="No Data",1,IF('Indicator Data imputation'!R48&lt;&gt;"",1,0))</f>
        <v>0</v>
      </c>
      <c r="R44" s="356">
        <f>IF('Indicator Data'!S47="No Data",1,IF('Indicator Data imputation'!S48&lt;&gt;"",1,0))</f>
        <v>0</v>
      </c>
      <c r="S44" s="356">
        <f>IF('Indicator Data'!T47="No Data",1,IF('Indicator Data imputation'!T48&lt;&gt;"",1,0))</f>
        <v>0</v>
      </c>
      <c r="T44" s="356">
        <f>IF('Indicator Data'!U47="No Data",1,IF('Indicator Data imputation'!U48&lt;&gt;"",1,0))</f>
        <v>0</v>
      </c>
      <c r="U44" s="356">
        <f>IF('Indicator Data'!V47="No Data",1,IF('Indicator Data imputation'!V48&lt;&gt;"",1,0))</f>
        <v>0</v>
      </c>
      <c r="V44" s="356">
        <f>IF('Indicator Data'!W47="No Data",1,IF('Indicator Data imputation'!W48&lt;&gt;"",1,0))</f>
        <v>0</v>
      </c>
      <c r="W44" s="356">
        <f>IF('Indicator Data'!X47="No Data",1,IF('Indicator Data imputation'!X48&lt;&gt;"",1,0))</f>
        <v>0</v>
      </c>
      <c r="X44" s="356">
        <f>IF('Indicator Data'!Y47="No Data",1,IF('Indicator Data imputation'!Y48&lt;&gt;"",1,0))</f>
        <v>0</v>
      </c>
      <c r="Y44" s="356">
        <f>IF('Indicator Data'!Z47="No Data",1,IF('Indicator Data imputation'!Z48&lt;&gt;"",1,0))</f>
        <v>0</v>
      </c>
      <c r="Z44" s="356">
        <f>IF('Indicator Data'!AA47="No Data",1,IF('Indicator Data imputation'!AA48&lt;&gt;"",1,0))</f>
        <v>0</v>
      </c>
      <c r="AA44" s="356">
        <f>IF('Indicator Data'!AB47="No Data",1,IF('Indicator Data imputation'!AB48&lt;&gt;"",1,0))</f>
        <v>0</v>
      </c>
      <c r="AB44" s="356">
        <f>IF('Indicator Data'!AC47="No Data",1,IF('Indicator Data imputation'!AC48&lt;&gt;"",1,0))</f>
        <v>0</v>
      </c>
      <c r="AC44" s="356">
        <f>IF('Indicator Data'!AD47="No Data",1,IF('Indicator Data imputation'!AD48&lt;&gt;"",1,0))</f>
        <v>0</v>
      </c>
      <c r="AD44" s="356">
        <f>IF('Indicator Data'!AE47="No Data",1,IF('Indicator Data imputation'!AE48&lt;&gt;"",1,0))</f>
        <v>0</v>
      </c>
      <c r="AE44" s="356">
        <f>IF('Indicator Data'!AF47="No Data",1,IF('Indicator Data imputation'!AF48&lt;&gt;"",1,0))</f>
        <v>1</v>
      </c>
      <c r="AF44" s="356">
        <f>IF('Indicator Data'!AG47="No Data",1,IF('Indicator Data imputation'!AG48&lt;&gt;"",1,0))</f>
        <v>0</v>
      </c>
      <c r="AG44" s="356">
        <f>IF('Indicator Data'!AI47="No Data",1,IF('Indicator Data imputation'!AH48&lt;&gt;"",1,0))</f>
        <v>0</v>
      </c>
      <c r="AH44" s="356">
        <f>IF('Indicator Data'!AJ47="No Data",1,IF('Indicator Data imputation'!AI48&lt;&gt;"",1,0))</f>
        <v>0</v>
      </c>
      <c r="AI44" s="356">
        <f>IF('Indicator Data'!AK47="No Data",1,IF('Indicator Data imputation'!AJ48&lt;&gt;"",1,0))</f>
        <v>0</v>
      </c>
      <c r="AJ44" s="356">
        <f>IF('Indicator Data'!AL47="No Data",1,IF('Indicator Data imputation'!AK48&lt;&gt;"",1,0))</f>
        <v>0</v>
      </c>
      <c r="AK44" s="356">
        <f>IF('Indicator Data'!AM47="No Data",1,IF('Indicator Data imputation'!AL48&lt;&gt;"",1,0))</f>
        <v>0</v>
      </c>
      <c r="AL44" s="356">
        <f>IF('Indicator Data'!AN47="No Data",1,IF('Indicator Data imputation'!AM48&lt;&gt;"",1,0))</f>
        <v>0</v>
      </c>
      <c r="AM44" s="356">
        <f>IF('Indicator Data'!AO47="No Data",1,IF('Indicator Data imputation'!AN48&lt;&gt;"",1,0))</f>
        <v>0</v>
      </c>
      <c r="AN44" s="356">
        <f>IF('Indicator Data'!AP47="No Data",1,IF('Indicator Data imputation'!AO48&lt;&gt;"",1,0))</f>
        <v>0</v>
      </c>
      <c r="AO44" s="356">
        <f>IF('Indicator Data'!AQ47="No Data",1,IF('Indicator Data imputation'!AS48&lt;&gt;"",1,0))</f>
        <v>0</v>
      </c>
      <c r="AP44" s="356">
        <f>IF('Indicator Data'!AR47="No Data",1,IF('Indicator Data imputation'!AT48&lt;&gt;"",1,0))</f>
        <v>0</v>
      </c>
      <c r="AQ44" s="356">
        <f>IF('Indicator Data'!AS47="No Data",1,IF('Indicator Data imputation'!AU48&lt;&gt;"",1,0))</f>
        <v>0</v>
      </c>
      <c r="AR44" s="356">
        <f>IF('Indicator Data'!AT47="No Data",1,IF('Indicator Data imputation'!AS48&lt;&gt;"",1,0))</f>
        <v>0</v>
      </c>
      <c r="AS44" s="356">
        <f>IF('Indicator Data'!AU47="No Data",1,IF('Indicator Data imputation'!AT48&lt;&gt;"",1,0))</f>
        <v>0</v>
      </c>
      <c r="AT44" s="356">
        <f>IF('Indicator Data'!AV47="No Data",1,IF('Indicator Data imputation'!AU48&lt;&gt;"",1,0))</f>
        <v>0</v>
      </c>
      <c r="AU44" s="356">
        <f>IF('Indicator Data'!AW47="No Data",1,IF('Indicator Data imputation'!AV48&lt;&gt;"",1,0))</f>
        <v>0</v>
      </c>
      <c r="AV44" s="356">
        <f>IF('Indicator Data'!AX47="No Data",1,IF('Indicator Data imputation'!AW48&lt;&gt;"",1,0))</f>
        <v>0</v>
      </c>
      <c r="AW44" s="356">
        <f>IF('Indicator Data'!AY47="No Data",1,IF('Indicator Data imputation'!AX48&lt;&gt;"",1,0))</f>
        <v>0</v>
      </c>
      <c r="AX44" s="356">
        <f>IF('Indicator Data'!AZ47="No Data",1,IF('Indicator Data imputation'!AY48&lt;&gt;"",1,0))</f>
        <v>0</v>
      </c>
      <c r="AY44" s="356">
        <f>IF('Indicator Data'!BA47="No Data",1,IF('Indicator Data imputation'!AZ48&lt;&gt;"",1,0))</f>
        <v>0</v>
      </c>
      <c r="AZ44" s="356">
        <f>IF('Indicator Data'!BB47="No Data",1,IF('Indicator Data imputation'!BA48&lt;&gt;"",1,0))</f>
        <v>0</v>
      </c>
      <c r="BA44" s="356">
        <f>IF('Indicator Data'!BC47="No Data",1,IF('Indicator Data imputation'!BB48&lt;&gt;"",1,0))</f>
        <v>0</v>
      </c>
      <c r="BB44" s="356">
        <f>IF('Indicator Data'!BD47="No Data",1,IF('Indicator Data imputation'!BC48&lt;&gt;"",1,0))</f>
        <v>0</v>
      </c>
      <c r="BC44" s="356">
        <f>IF('Indicator Data'!BE47="No Data",1,IF('Indicator Data imputation'!BD48&lt;&gt;"",1,0))</f>
        <v>0</v>
      </c>
      <c r="BD44" s="356">
        <f>IF('Indicator Data'!BF47="No Data",1,IF('Indicator Data imputation'!BE48&lt;&gt;"",1,0))</f>
        <v>0</v>
      </c>
      <c r="BE44" s="356">
        <f>IF('Indicator Data'!BG47="No Data",1,IF('Indicator Data imputation'!BF48&lt;&gt;"",1,0))</f>
        <v>0</v>
      </c>
      <c r="BF44" s="356">
        <f>IF('Indicator Data'!BH47="No Data",1,IF('Indicator Data imputation'!BG48&lt;&gt;"",1,0))</f>
        <v>0</v>
      </c>
      <c r="BG44" s="356">
        <f>IF('Indicator Data'!BI47="No Data",1,IF('Indicator Data imputation'!BH48&lt;&gt;"",1,0))</f>
        <v>0</v>
      </c>
      <c r="BH44" s="356">
        <f>IF('Indicator Data'!BJ47="No Data",1,IF('Indicator Data imputation'!BI48&lt;&gt;"",1,0))</f>
        <v>0</v>
      </c>
      <c r="BI44" s="356">
        <f>IF('Indicator Data'!BK47="No Data",1,IF('Indicator Data imputation'!BJ48&lt;&gt;"",1,0))</f>
        <v>0</v>
      </c>
      <c r="BJ44" s="356">
        <f>IF('Indicator Data'!BL47="No Data",1,IF('Indicator Data imputation'!BK48&lt;&gt;"",1,0))</f>
        <v>0</v>
      </c>
      <c r="BK44" s="334">
        <f t="shared" si="0"/>
        <v>3</v>
      </c>
      <c r="BL44" s="371">
        <f t="shared" si="1"/>
        <v>5.5555555555555552E-2</v>
      </c>
    </row>
    <row r="45" spans="1:64" ht="15.75" customHeight="1">
      <c r="A45" s="106" t="s">
        <v>174</v>
      </c>
      <c r="B45" s="356">
        <f>IF('Indicator Data'!D48="No Data",1,IF('Indicator Data imputation'!C49&lt;&gt;"",1,0))</f>
        <v>0</v>
      </c>
      <c r="C45" s="356">
        <f>IF('Indicator Data'!E48="No Data",1,IF('Indicator Data imputation'!D49&lt;&gt;"",1,0))</f>
        <v>0</v>
      </c>
      <c r="D45" s="356">
        <f>IF('Indicator Data'!F48="No Data",1,IF('Indicator Data imputation'!E49&lt;&gt;"",1,0))</f>
        <v>0</v>
      </c>
      <c r="E45" s="356">
        <f>IF('Indicator Data'!G48="No Data",1,IF('Indicator Data imputation'!F49&lt;&gt;"",1,0))</f>
        <v>0</v>
      </c>
      <c r="F45" s="356">
        <f>IF('Indicator Data'!H48="No Data",1,IF('Indicator Data imputation'!G49&lt;&gt;"",1,0))</f>
        <v>0</v>
      </c>
      <c r="G45" s="356">
        <f>IF('Indicator Data'!I48="No Data",1,IF('Indicator Data imputation'!H49&lt;&gt;"",1,0))</f>
        <v>0</v>
      </c>
      <c r="H45" s="356">
        <f>IF('Indicator Data'!J48="No Data",1,IF('Indicator Data imputation'!I49&lt;&gt;"",1,0))</f>
        <v>0</v>
      </c>
      <c r="I45" s="356">
        <f>IF('Indicator Data'!K48="No Data",1,IF('Indicator Data imputation'!J49&lt;&gt;"",1,0))</f>
        <v>0</v>
      </c>
      <c r="J45" s="356">
        <f>IF('Indicator Data'!L48="No Data",1,IF('Indicator Data imputation'!K49&lt;&gt;"",1,0))</f>
        <v>0</v>
      </c>
      <c r="K45" s="356">
        <f>IF('Indicator Data'!AH48="No Data",1,IF('Indicator Data imputation'!L49&lt;&gt;"",1,0))</f>
        <v>0</v>
      </c>
      <c r="L45" s="356">
        <f>IF('Indicator Data'!M48="No Data",1,IF('Indicator Data imputation'!M49&lt;&gt;"",1,0))</f>
        <v>0</v>
      </c>
      <c r="M45" s="356">
        <f>IF('Indicator Data'!N48="No Data",1,IF('Indicator Data imputation'!N49&lt;&gt;"",1,0))</f>
        <v>0</v>
      </c>
      <c r="N45" s="356">
        <f>IF('Indicator Data'!O48="No Data",1,IF('Indicator Data imputation'!O49&lt;&gt;"",1,0))</f>
        <v>1</v>
      </c>
      <c r="O45" s="356">
        <f>IF('Indicator Data'!P48="No Data",1,IF('Indicator Data imputation'!P49&lt;&gt;"",1,0))</f>
        <v>1</v>
      </c>
      <c r="P45" s="356">
        <f>IF('Indicator Data'!Q48="No Data",1,IF('Indicator Data imputation'!Q49&lt;&gt;"",1,0))</f>
        <v>0</v>
      </c>
      <c r="Q45" s="356">
        <f>IF('Indicator Data'!R48="No Data",1,IF('Indicator Data imputation'!R49&lt;&gt;"",1,0))</f>
        <v>0</v>
      </c>
      <c r="R45" s="356">
        <f>IF('Indicator Data'!S48="No Data",1,IF('Indicator Data imputation'!S49&lt;&gt;"",1,0))</f>
        <v>0</v>
      </c>
      <c r="S45" s="356">
        <f>IF('Indicator Data'!T48="No Data",1,IF('Indicator Data imputation'!T49&lt;&gt;"",1,0))</f>
        <v>0</v>
      </c>
      <c r="T45" s="356">
        <f>IF('Indicator Data'!U48="No Data",1,IF('Indicator Data imputation'!U49&lt;&gt;"",1,0))</f>
        <v>0</v>
      </c>
      <c r="U45" s="356">
        <f>IF('Indicator Data'!V48="No Data",1,IF('Indicator Data imputation'!V49&lt;&gt;"",1,0))</f>
        <v>0</v>
      </c>
      <c r="V45" s="356">
        <f>IF('Indicator Data'!W48="No Data",1,IF('Indicator Data imputation'!W49&lt;&gt;"",1,0))</f>
        <v>0</v>
      </c>
      <c r="W45" s="356">
        <f>IF('Indicator Data'!X48="No Data",1,IF('Indicator Data imputation'!X49&lt;&gt;"",1,0))</f>
        <v>0</v>
      </c>
      <c r="X45" s="356">
        <f>IF('Indicator Data'!Y48="No Data",1,IF('Indicator Data imputation'!Y49&lt;&gt;"",1,0))</f>
        <v>0</v>
      </c>
      <c r="Y45" s="356">
        <f>IF('Indicator Data'!Z48="No Data",1,IF('Indicator Data imputation'!Z49&lt;&gt;"",1,0))</f>
        <v>0</v>
      </c>
      <c r="Z45" s="356">
        <f>IF('Indicator Data'!AA48="No Data",1,IF('Indicator Data imputation'!AA49&lt;&gt;"",1,0))</f>
        <v>0</v>
      </c>
      <c r="AA45" s="356">
        <f>IF('Indicator Data'!AB48="No Data",1,IF('Indicator Data imputation'!AB49&lt;&gt;"",1,0))</f>
        <v>0</v>
      </c>
      <c r="AB45" s="356">
        <f>IF('Indicator Data'!AC48="No Data",1,IF('Indicator Data imputation'!AC49&lt;&gt;"",1,0))</f>
        <v>0</v>
      </c>
      <c r="AC45" s="356">
        <f>IF('Indicator Data'!AD48="No Data",1,IF('Indicator Data imputation'!AD49&lt;&gt;"",1,0))</f>
        <v>0</v>
      </c>
      <c r="AD45" s="356">
        <f>IF('Indicator Data'!AE48="No Data",1,IF('Indicator Data imputation'!AE49&lt;&gt;"",1,0))</f>
        <v>0</v>
      </c>
      <c r="AE45" s="356">
        <f>IF('Indicator Data'!AF48="No Data",1,IF('Indicator Data imputation'!AF49&lt;&gt;"",1,0))</f>
        <v>1</v>
      </c>
      <c r="AF45" s="356">
        <f>IF('Indicator Data'!AG48="No Data",1,IF('Indicator Data imputation'!AG49&lt;&gt;"",1,0))</f>
        <v>0</v>
      </c>
      <c r="AG45" s="356">
        <f>IF('Indicator Data'!AI48="No Data",1,IF('Indicator Data imputation'!AH49&lt;&gt;"",1,0))</f>
        <v>0</v>
      </c>
      <c r="AH45" s="356">
        <f>IF('Indicator Data'!AJ48="No Data",1,IF('Indicator Data imputation'!AI49&lt;&gt;"",1,0))</f>
        <v>0</v>
      </c>
      <c r="AI45" s="356">
        <f>IF('Indicator Data'!AK48="No Data",1,IF('Indicator Data imputation'!AJ49&lt;&gt;"",1,0))</f>
        <v>0</v>
      </c>
      <c r="AJ45" s="356">
        <f>IF('Indicator Data'!AL48="No Data",1,IF('Indicator Data imputation'!AK49&lt;&gt;"",1,0))</f>
        <v>0</v>
      </c>
      <c r="AK45" s="356">
        <f>IF('Indicator Data'!AM48="No Data",1,IF('Indicator Data imputation'!AL49&lt;&gt;"",1,0))</f>
        <v>0</v>
      </c>
      <c r="AL45" s="356">
        <f>IF('Indicator Data'!AN48="No Data",1,IF('Indicator Data imputation'!AM49&lt;&gt;"",1,0))</f>
        <v>0</v>
      </c>
      <c r="AM45" s="356">
        <f>IF('Indicator Data'!AO48="No Data",1,IF('Indicator Data imputation'!AN49&lt;&gt;"",1,0))</f>
        <v>0</v>
      </c>
      <c r="AN45" s="356">
        <f>IF('Indicator Data'!AP48="No Data",1,IF('Indicator Data imputation'!AO49&lt;&gt;"",1,0))</f>
        <v>0</v>
      </c>
      <c r="AO45" s="356">
        <f>IF('Indicator Data'!AQ48="No Data",1,IF('Indicator Data imputation'!AS49&lt;&gt;"",1,0))</f>
        <v>0</v>
      </c>
      <c r="AP45" s="356">
        <f>IF('Indicator Data'!AR48="No Data",1,IF('Indicator Data imputation'!AT49&lt;&gt;"",1,0))</f>
        <v>0</v>
      </c>
      <c r="AQ45" s="356">
        <f>IF('Indicator Data'!AS48="No Data",1,IF('Indicator Data imputation'!AU49&lt;&gt;"",1,0))</f>
        <v>0</v>
      </c>
      <c r="AR45" s="356">
        <f>IF('Indicator Data'!AT48="No Data",1,IF('Indicator Data imputation'!AS49&lt;&gt;"",1,0))</f>
        <v>0</v>
      </c>
      <c r="AS45" s="356">
        <f>IF('Indicator Data'!AU48="No Data",1,IF('Indicator Data imputation'!AT49&lt;&gt;"",1,0))</f>
        <v>0</v>
      </c>
      <c r="AT45" s="356">
        <f>IF('Indicator Data'!AV48="No Data",1,IF('Indicator Data imputation'!AU49&lt;&gt;"",1,0))</f>
        <v>0</v>
      </c>
      <c r="AU45" s="356">
        <f>IF('Indicator Data'!AW48="No Data",1,IF('Indicator Data imputation'!AV49&lt;&gt;"",1,0))</f>
        <v>0</v>
      </c>
      <c r="AV45" s="356">
        <f>IF('Indicator Data'!AX48="No Data",1,IF('Indicator Data imputation'!AW49&lt;&gt;"",1,0))</f>
        <v>0</v>
      </c>
      <c r="AW45" s="356">
        <f>IF('Indicator Data'!AY48="No Data",1,IF('Indicator Data imputation'!AX49&lt;&gt;"",1,0))</f>
        <v>0</v>
      </c>
      <c r="AX45" s="356">
        <f>IF('Indicator Data'!AZ48="No Data",1,IF('Indicator Data imputation'!AY49&lt;&gt;"",1,0))</f>
        <v>0</v>
      </c>
      <c r="AY45" s="356">
        <f>IF('Indicator Data'!BA48="No Data",1,IF('Indicator Data imputation'!AZ49&lt;&gt;"",1,0))</f>
        <v>0</v>
      </c>
      <c r="AZ45" s="356">
        <f>IF('Indicator Data'!BB48="No Data",1,IF('Indicator Data imputation'!BA49&lt;&gt;"",1,0))</f>
        <v>0</v>
      </c>
      <c r="BA45" s="356">
        <f>IF('Indicator Data'!BC48="No Data",1,IF('Indicator Data imputation'!BB49&lt;&gt;"",1,0))</f>
        <v>0</v>
      </c>
      <c r="BB45" s="356">
        <f>IF('Indicator Data'!BD48="No Data",1,IF('Indicator Data imputation'!BC49&lt;&gt;"",1,0))</f>
        <v>0</v>
      </c>
      <c r="BC45" s="356">
        <f>IF('Indicator Data'!BE48="No Data",1,IF('Indicator Data imputation'!BD49&lt;&gt;"",1,0))</f>
        <v>0</v>
      </c>
      <c r="BD45" s="356">
        <f>IF('Indicator Data'!BF48="No Data",1,IF('Indicator Data imputation'!BE49&lt;&gt;"",1,0))</f>
        <v>0</v>
      </c>
      <c r="BE45" s="356">
        <f>IF('Indicator Data'!BG48="No Data",1,IF('Indicator Data imputation'!BF49&lt;&gt;"",1,0))</f>
        <v>0</v>
      </c>
      <c r="BF45" s="356">
        <f>IF('Indicator Data'!BH48="No Data",1,IF('Indicator Data imputation'!BG49&lt;&gt;"",1,0))</f>
        <v>0</v>
      </c>
      <c r="BG45" s="356">
        <f>IF('Indicator Data'!BI48="No Data",1,IF('Indicator Data imputation'!BH49&lt;&gt;"",1,0))</f>
        <v>0</v>
      </c>
      <c r="BH45" s="356">
        <f>IF('Indicator Data'!BJ48="No Data",1,IF('Indicator Data imputation'!BI49&lt;&gt;"",1,0))</f>
        <v>0</v>
      </c>
      <c r="BI45" s="356">
        <f>IF('Indicator Data'!BK48="No Data",1,IF('Indicator Data imputation'!BJ49&lt;&gt;"",1,0))</f>
        <v>0</v>
      </c>
      <c r="BJ45" s="356">
        <f>IF('Indicator Data'!BL48="No Data",1,IF('Indicator Data imputation'!BK49&lt;&gt;"",1,0))</f>
        <v>0</v>
      </c>
      <c r="BK45" s="334">
        <f t="shared" si="0"/>
        <v>3</v>
      </c>
      <c r="BL45" s="371">
        <f t="shared" si="1"/>
        <v>5.5555555555555552E-2</v>
      </c>
    </row>
    <row r="46" spans="1:64" ht="15.75" customHeight="1">
      <c r="A46" s="106" t="s">
        <v>188</v>
      </c>
      <c r="B46" s="356">
        <f>IF('Indicator Data'!D49="No Data",1,IF('Indicator Data imputation'!C50&lt;&gt;"",1,0))</f>
        <v>0</v>
      </c>
      <c r="C46" s="356">
        <f>IF('Indicator Data'!E49="No Data",1,IF('Indicator Data imputation'!D50&lt;&gt;"",1,0))</f>
        <v>0</v>
      </c>
      <c r="D46" s="356">
        <f>IF('Indicator Data'!F49="No Data",1,IF('Indicator Data imputation'!E50&lt;&gt;"",1,0))</f>
        <v>0</v>
      </c>
      <c r="E46" s="356">
        <f>IF('Indicator Data'!G49="No Data",1,IF('Indicator Data imputation'!F50&lt;&gt;"",1,0))</f>
        <v>0</v>
      </c>
      <c r="F46" s="356">
        <f>IF('Indicator Data'!H49="No Data",1,IF('Indicator Data imputation'!G50&lt;&gt;"",1,0))</f>
        <v>0</v>
      </c>
      <c r="G46" s="356">
        <f>IF('Indicator Data'!I49="No Data",1,IF('Indicator Data imputation'!H50&lt;&gt;"",1,0))</f>
        <v>0</v>
      </c>
      <c r="H46" s="356">
        <f>IF('Indicator Data'!J49="No Data",1,IF('Indicator Data imputation'!I50&lt;&gt;"",1,0))</f>
        <v>0</v>
      </c>
      <c r="I46" s="356">
        <f>IF('Indicator Data'!K49="No Data",1,IF('Indicator Data imputation'!J50&lt;&gt;"",1,0))</f>
        <v>0</v>
      </c>
      <c r="J46" s="356">
        <f>IF('Indicator Data'!L49="No Data",1,IF('Indicator Data imputation'!K50&lt;&gt;"",1,0))</f>
        <v>0</v>
      </c>
      <c r="K46" s="356">
        <f>IF('Indicator Data'!AH49="No Data",1,IF('Indicator Data imputation'!L50&lt;&gt;"",1,0))</f>
        <v>0</v>
      </c>
      <c r="L46" s="356">
        <f>IF('Indicator Data'!M49="No Data",1,IF('Indicator Data imputation'!M50&lt;&gt;"",1,0))</f>
        <v>0</v>
      </c>
      <c r="M46" s="356">
        <f>IF('Indicator Data'!N49="No Data",1,IF('Indicator Data imputation'!N50&lt;&gt;"",1,0))</f>
        <v>0</v>
      </c>
      <c r="N46" s="356">
        <f>IF('Indicator Data'!O49="No Data",1,IF('Indicator Data imputation'!O50&lt;&gt;"",1,0))</f>
        <v>1</v>
      </c>
      <c r="O46" s="356">
        <f>IF('Indicator Data'!P49="No Data",1,IF('Indicator Data imputation'!P50&lt;&gt;"",1,0))</f>
        <v>1</v>
      </c>
      <c r="P46" s="356">
        <f>IF('Indicator Data'!Q49="No Data",1,IF('Indicator Data imputation'!Q50&lt;&gt;"",1,0))</f>
        <v>0</v>
      </c>
      <c r="Q46" s="356">
        <f>IF('Indicator Data'!R49="No Data",1,IF('Indicator Data imputation'!R50&lt;&gt;"",1,0))</f>
        <v>0</v>
      </c>
      <c r="R46" s="356">
        <f>IF('Indicator Data'!S49="No Data",1,IF('Indicator Data imputation'!S50&lt;&gt;"",1,0))</f>
        <v>0</v>
      </c>
      <c r="S46" s="356">
        <f>IF('Indicator Data'!T49="No Data",1,IF('Indicator Data imputation'!T50&lt;&gt;"",1,0))</f>
        <v>0</v>
      </c>
      <c r="T46" s="356">
        <f>IF('Indicator Data'!U49="No Data",1,IF('Indicator Data imputation'!U50&lt;&gt;"",1,0))</f>
        <v>0</v>
      </c>
      <c r="U46" s="356">
        <f>IF('Indicator Data'!V49="No Data",1,IF('Indicator Data imputation'!V50&lt;&gt;"",1,0))</f>
        <v>0</v>
      </c>
      <c r="V46" s="356">
        <f>IF('Indicator Data'!W49="No Data",1,IF('Indicator Data imputation'!W50&lt;&gt;"",1,0))</f>
        <v>0</v>
      </c>
      <c r="W46" s="356">
        <f>IF('Indicator Data'!X49="No Data",1,IF('Indicator Data imputation'!X50&lt;&gt;"",1,0))</f>
        <v>0</v>
      </c>
      <c r="X46" s="356">
        <f>IF('Indicator Data'!Y49="No Data",1,IF('Indicator Data imputation'!Y50&lt;&gt;"",1,0))</f>
        <v>0</v>
      </c>
      <c r="Y46" s="356">
        <f>IF('Indicator Data'!Z49="No Data",1,IF('Indicator Data imputation'!Z50&lt;&gt;"",1,0))</f>
        <v>0</v>
      </c>
      <c r="Z46" s="356">
        <f>IF('Indicator Data'!AA49="No Data",1,IF('Indicator Data imputation'!AA50&lt;&gt;"",1,0))</f>
        <v>0</v>
      </c>
      <c r="AA46" s="356">
        <f>IF('Indicator Data'!AB49="No Data",1,IF('Indicator Data imputation'!AB50&lt;&gt;"",1,0))</f>
        <v>0</v>
      </c>
      <c r="AB46" s="356">
        <f>IF('Indicator Data'!AC49="No Data",1,IF('Indicator Data imputation'!AC50&lt;&gt;"",1,0))</f>
        <v>0</v>
      </c>
      <c r="AC46" s="356">
        <f>IF('Indicator Data'!AD49="No Data",1,IF('Indicator Data imputation'!AD50&lt;&gt;"",1,0))</f>
        <v>0</v>
      </c>
      <c r="AD46" s="356">
        <f>IF('Indicator Data'!AE49="No Data",1,IF('Indicator Data imputation'!AE50&lt;&gt;"",1,0))</f>
        <v>0</v>
      </c>
      <c r="AE46" s="356">
        <f>IF('Indicator Data'!AF49="No Data",1,IF('Indicator Data imputation'!AF50&lt;&gt;"",1,0))</f>
        <v>1</v>
      </c>
      <c r="AF46" s="356">
        <f>IF('Indicator Data'!AG49="No Data",1,IF('Indicator Data imputation'!AG50&lt;&gt;"",1,0))</f>
        <v>0</v>
      </c>
      <c r="AG46" s="356">
        <f>IF('Indicator Data'!AI49="No Data",1,IF('Indicator Data imputation'!AH50&lt;&gt;"",1,0))</f>
        <v>0</v>
      </c>
      <c r="AH46" s="356">
        <f>IF('Indicator Data'!AJ49="No Data",1,IF('Indicator Data imputation'!AI50&lt;&gt;"",1,0))</f>
        <v>0</v>
      </c>
      <c r="AI46" s="356">
        <f>IF('Indicator Data'!AK49="No Data",1,IF('Indicator Data imputation'!AJ50&lt;&gt;"",1,0))</f>
        <v>0</v>
      </c>
      <c r="AJ46" s="356">
        <f>IF('Indicator Data'!AL49="No Data",1,IF('Indicator Data imputation'!AK50&lt;&gt;"",1,0))</f>
        <v>0</v>
      </c>
      <c r="AK46" s="356">
        <f>IF('Indicator Data'!AM49="No Data",1,IF('Indicator Data imputation'!AL50&lt;&gt;"",1,0))</f>
        <v>0</v>
      </c>
      <c r="AL46" s="356">
        <f>IF('Indicator Data'!AN49="No Data",1,IF('Indicator Data imputation'!AM50&lt;&gt;"",1,0))</f>
        <v>0</v>
      </c>
      <c r="AM46" s="356">
        <f>IF('Indicator Data'!AO49="No Data",1,IF('Indicator Data imputation'!AN50&lt;&gt;"",1,0))</f>
        <v>0</v>
      </c>
      <c r="AN46" s="356">
        <f>IF('Indicator Data'!AP49="No Data",1,IF('Indicator Data imputation'!AO50&lt;&gt;"",1,0))</f>
        <v>0</v>
      </c>
      <c r="AO46" s="356">
        <f>IF('Indicator Data'!AQ49="No Data",1,IF('Indicator Data imputation'!AS50&lt;&gt;"",1,0))</f>
        <v>0</v>
      </c>
      <c r="AP46" s="356">
        <f>IF('Indicator Data'!AR49="No Data",1,IF('Indicator Data imputation'!AT50&lt;&gt;"",1,0))</f>
        <v>0</v>
      </c>
      <c r="AQ46" s="356">
        <f>IF('Indicator Data'!AS49="No Data",1,IF('Indicator Data imputation'!AU50&lt;&gt;"",1,0))</f>
        <v>0</v>
      </c>
      <c r="AR46" s="356">
        <f>IF('Indicator Data'!AT49="No Data",1,IF('Indicator Data imputation'!AS50&lt;&gt;"",1,0))</f>
        <v>0</v>
      </c>
      <c r="AS46" s="356">
        <f>IF('Indicator Data'!AU49="No Data",1,IF('Indicator Data imputation'!AT50&lt;&gt;"",1,0))</f>
        <v>0</v>
      </c>
      <c r="AT46" s="356">
        <f>IF('Indicator Data'!AV49="No Data",1,IF('Indicator Data imputation'!AU50&lt;&gt;"",1,0))</f>
        <v>0</v>
      </c>
      <c r="AU46" s="356">
        <f>IF('Indicator Data'!AW49="No Data",1,IF('Indicator Data imputation'!AV50&lt;&gt;"",1,0))</f>
        <v>0</v>
      </c>
      <c r="AV46" s="356">
        <f>IF('Indicator Data'!AX49="No Data",1,IF('Indicator Data imputation'!AW50&lt;&gt;"",1,0))</f>
        <v>0</v>
      </c>
      <c r="AW46" s="356">
        <f>IF('Indicator Data'!AY49="No Data",1,IF('Indicator Data imputation'!AX50&lt;&gt;"",1,0))</f>
        <v>0</v>
      </c>
      <c r="AX46" s="356">
        <f>IF('Indicator Data'!AZ49="No Data",1,IF('Indicator Data imputation'!AY50&lt;&gt;"",1,0))</f>
        <v>0</v>
      </c>
      <c r="AY46" s="356">
        <f>IF('Indicator Data'!BA49="No Data",1,IF('Indicator Data imputation'!AZ50&lt;&gt;"",1,0))</f>
        <v>0</v>
      </c>
      <c r="AZ46" s="356">
        <f>IF('Indicator Data'!BB49="No Data",1,IF('Indicator Data imputation'!BA50&lt;&gt;"",1,0))</f>
        <v>0</v>
      </c>
      <c r="BA46" s="356">
        <f>IF('Indicator Data'!BC49="No Data",1,IF('Indicator Data imputation'!BB50&lt;&gt;"",1,0))</f>
        <v>0</v>
      </c>
      <c r="BB46" s="356">
        <f>IF('Indicator Data'!BD49="No Data",1,IF('Indicator Data imputation'!BC50&lt;&gt;"",1,0))</f>
        <v>0</v>
      </c>
      <c r="BC46" s="356">
        <f>IF('Indicator Data'!BE49="No Data",1,IF('Indicator Data imputation'!BD50&lt;&gt;"",1,0))</f>
        <v>0</v>
      </c>
      <c r="BD46" s="356">
        <f>IF('Indicator Data'!BF49="No Data",1,IF('Indicator Data imputation'!BE50&lt;&gt;"",1,0))</f>
        <v>0</v>
      </c>
      <c r="BE46" s="356">
        <f>IF('Indicator Data'!BG49="No Data",1,IF('Indicator Data imputation'!BF50&lt;&gt;"",1,0))</f>
        <v>0</v>
      </c>
      <c r="BF46" s="356">
        <f>IF('Indicator Data'!BH49="No Data",1,IF('Indicator Data imputation'!BG50&lt;&gt;"",1,0))</f>
        <v>0</v>
      </c>
      <c r="BG46" s="356">
        <f>IF('Indicator Data'!BI49="No Data",1,IF('Indicator Data imputation'!BH50&lt;&gt;"",1,0))</f>
        <v>0</v>
      </c>
      <c r="BH46" s="356">
        <f>IF('Indicator Data'!BJ49="No Data",1,IF('Indicator Data imputation'!BI50&lt;&gt;"",1,0))</f>
        <v>0</v>
      </c>
      <c r="BI46" s="356">
        <f>IF('Indicator Data'!BK49="No Data",1,IF('Indicator Data imputation'!BJ50&lt;&gt;"",1,0))</f>
        <v>0</v>
      </c>
      <c r="BJ46" s="356">
        <f>IF('Indicator Data'!BL49="No Data",1,IF('Indicator Data imputation'!BK50&lt;&gt;"",1,0))</f>
        <v>0</v>
      </c>
      <c r="BK46" s="334">
        <f t="shared" si="0"/>
        <v>3</v>
      </c>
      <c r="BL46" s="371">
        <f t="shared" si="1"/>
        <v>5.5555555555555552E-2</v>
      </c>
    </row>
    <row r="47" spans="1:64" ht="15.75" customHeight="1">
      <c r="A47" s="106" t="s">
        <v>166</v>
      </c>
      <c r="B47" s="356">
        <f>IF('Indicator Data'!D50="No Data",1,IF('Indicator Data imputation'!C51&lt;&gt;"",1,0))</f>
        <v>0</v>
      </c>
      <c r="C47" s="356">
        <f>IF('Indicator Data'!E50="No Data",1,IF('Indicator Data imputation'!D51&lt;&gt;"",1,0))</f>
        <v>0</v>
      </c>
      <c r="D47" s="356">
        <f>IF('Indicator Data'!F50="No Data",1,IF('Indicator Data imputation'!E51&lt;&gt;"",1,0))</f>
        <v>0</v>
      </c>
      <c r="E47" s="356">
        <f>IF('Indicator Data'!G50="No Data",1,IF('Indicator Data imputation'!F51&lt;&gt;"",1,0))</f>
        <v>0</v>
      </c>
      <c r="F47" s="356">
        <f>IF('Indicator Data'!H50="No Data",1,IF('Indicator Data imputation'!G51&lt;&gt;"",1,0))</f>
        <v>0</v>
      </c>
      <c r="G47" s="356">
        <f>IF('Indicator Data'!I50="No Data",1,IF('Indicator Data imputation'!H51&lt;&gt;"",1,0))</f>
        <v>0</v>
      </c>
      <c r="H47" s="356">
        <f>IF('Indicator Data'!J50="No Data",1,IF('Indicator Data imputation'!I51&lt;&gt;"",1,0))</f>
        <v>0</v>
      </c>
      <c r="I47" s="356">
        <f>IF('Indicator Data'!K50="No Data",1,IF('Indicator Data imputation'!J51&lt;&gt;"",1,0))</f>
        <v>0</v>
      </c>
      <c r="J47" s="356">
        <f>IF('Indicator Data'!L50="No Data",1,IF('Indicator Data imputation'!K51&lt;&gt;"",1,0))</f>
        <v>0</v>
      </c>
      <c r="K47" s="356">
        <f>IF('Indicator Data'!AH50="No Data",1,IF('Indicator Data imputation'!L51&lt;&gt;"",1,0))</f>
        <v>0</v>
      </c>
      <c r="L47" s="356">
        <f>IF('Indicator Data'!M50="No Data",1,IF('Indicator Data imputation'!M51&lt;&gt;"",1,0))</f>
        <v>0</v>
      </c>
      <c r="M47" s="356">
        <f>IF('Indicator Data'!N50="No Data",1,IF('Indicator Data imputation'!N51&lt;&gt;"",1,0))</f>
        <v>0</v>
      </c>
      <c r="N47" s="356">
        <f>IF('Indicator Data'!O50="No Data",1,IF('Indicator Data imputation'!O51&lt;&gt;"",1,0))</f>
        <v>0</v>
      </c>
      <c r="O47" s="356">
        <f>IF('Indicator Data'!P50="No Data",1,IF('Indicator Data imputation'!P51&lt;&gt;"",1,0))</f>
        <v>1</v>
      </c>
      <c r="P47" s="356">
        <f>IF('Indicator Data'!Q50="No Data",1,IF('Indicator Data imputation'!Q51&lt;&gt;"",1,0))</f>
        <v>0</v>
      </c>
      <c r="Q47" s="356">
        <f>IF('Indicator Data'!R50="No Data",1,IF('Indicator Data imputation'!R51&lt;&gt;"",1,0))</f>
        <v>0</v>
      </c>
      <c r="R47" s="356">
        <f>IF('Indicator Data'!S50="No Data",1,IF('Indicator Data imputation'!S51&lt;&gt;"",1,0))</f>
        <v>0</v>
      </c>
      <c r="S47" s="356">
        <f>IF('Indicator Data'!T50="No Data",1,IF('Indicator Data imputation'!T51&lt;&gt;"",1,0))</f>
        <v>0</v>
      </c>
      <c r="T47" s="356">
        <f>IF('Indicator Data'!U50="No Data",1,IF('Indicator Data imputation'!U51&lt;&gt;"",1,0))</f>
        <v>0</v>
      </c>
      <c r="U47" s="356">
        <f>IF('Indicator Data'!V50="No Data",1,IF('Indicator Data imputation'!V51&lt;&gt;"",1,0))</f>
        <v>0</v>
      </c>
      <c r="V47" s="356">
        <f>IF('Indicator Data'!W50="No Data",1,IF('Indicator Data imputation'!W51&lt;&gt;"",1,0))</f>
        <v>0</v>
      </c>
      <c r="W47" s="356">
        <f>IF('Indicator Data'!X50="No Data",1,IF('Indicator Data imputation'!X51&lt;&gt;"",1,0))</f>
        <v>0</v>
      </c>
      <c r="X47" s="356">
        <f>IF('Indicator Data'!Y50="No Data",1,IF('Indicator Data imputation'!Y51&lt;&gt;"",1,0))</f>
        <v>0</v>
      </c>
      <c r="Y47" s="356">
        <f>IF('Indicator Data'!Z50="No Data",1,IF('Indicator Data imputation'!Z51&lt;&gt;"",1,0))</f>
        <v>0</v>
      </c>
      <c r="Z47" s="356">
        <f>IF('Indicator Data'!AA50="No Data",1,IF('Indicator Data imputation'!AA51&lt;&gt;"",1,0))</f>
        <v>0</v>
      </c>
      <c r="AA47" s="356">
        <f>IF('Indicator Data'!AB50="No Data",1,IF('Indicator Data imputation'!AB51&lt;&gt;"",1,0))</f>
        <v>0</v>
      </c>
      <c r="AB47" s="356">
        <f>IF('Indicator Data'!AC50="No Data",1,IF('Indicator Data imputation'!AC51&lt;&gt;"",1,0))</f>
        <v>0</v>
      </c>
      <c r="AC47" s="356">
        <f>IF('Indicator Data'!AD50="No Data",1,IF('Indicator Data imputation'!AD51&lt;&gt;"",1,0))</f>
        <v>0</v>
      </c>
      <c r="AD47" s="356">
        <f>IF('Indicator Data'!AE50="No Data",1,IF('Indicator Data imputation'!AE51&lt;&gt;"",1,0))</f>
        <v>0</v>
      </c>
      <c r="AE47" s="356">
        <f>IF('Indicator Data'!AF50="No Data",1,IF('Indicator Data imputation'!AF51&lt;&gt;"",1,0))</f>
        <v>1</v>
      </c>
      <c r="AF47" s="356">
        <f>IF('Indicator Data'!AG50="No Data",1,IF('Indicator Data imputation'!AG51&lt;&gt;"",1,0))</f>
        <v>0</v>
      </c>
      <c r="AG47" s="356">
        <f>IF('Indicator Data'!AI50="No Data",1,IF('Indicator Data imputation'!AH51&lt;&gt;"",1,0))</f>
        <v>0</v>
      </c>
      <c r="AH47" s="356">
        <f>IF('Indicator Data'!AJ50="No Data",1,IF('Indicator Data imputation'!AI51&lt;&gt;"",1,0))</f>
        <v>0</v>
      </c>
      <c r="AI47" s="356">
        <f>IF('Indicator Data'!AK50="No Data",1,IF('Indicator Data imputation'!AJ51&lt;&gt;"",1,0))</f>
        <v>0</v>
      </c>
      <c r="AJ47" s="356">
        <f>IF('Indicator Data'!AL50="No Data",1,IF('Indicator Data imputation'!AK51&lt;&gt;"",1,0))</f>
        <v>0</v>
      </c>
      <c r="AK47" s="356">
        <f>IF('Indicator Data'!AM50="No Data",1,IF('Indicator Data imputation'!AL51&lt;&gt;"",1,0))</f>
        <v>0</v>
      </c>
      <c r="AL47" s="356">
        <f>IF('Indicator Data'!AN50="No Data",1,IF('Indicator Data imputation'!AM51&lt;&gt;"",1,0))</f>
        <v>0</v>
      </c>
      <c r="AM47" s="356">
        <f>IF('Indicator Data'!AO50="No Data",1,IF('Indicator Data imputation'!AN51&lt;&gt;"",1,0))</f>
        <v>0</v>
      </c>
      <c r="AN47" s="356">
        <f>IF('Indicator Data'!AP50="No Data",1,IF('Indicator Data imputation'!AO51&lt;&gt;"",1,0))</f>
        <v>0</v>
      </c>
      <c r="AO47" s="356">
        <f>IF('Indicator Data'!AQ50="No Data",1,IF('Indicator Data imputation'!AS51&lt;&gt;"",1,0))</f>
        <v>0</v>
      </c>
      <c r="AP47" s="356">
        <f>IF('Indicator Data'!AR50="No Data",1,IF('Indicator Data imputation'!AT51&lt;&gt;"",1,0))</f>
        <v>0</v>
      </c>
      <c r="AQ47" s="356">
        <f>IF('Indicator Data'!AS50="No Data",1,IF('Indicator Data imputation'!AU51&lt;&gt;"",1,0))</f>
        <v>0</v>
      </c>
      <c r="AR47" s="356">
        <f>IF('Indicator Data'!AT50="No Data",1,IF('Indicator Data imputation'!AS51&lt;&gt;"",1,0))</f>
        <v>0</v>
      </c>
      <c r="AS47" s="356">
        <f>IF('Indicator Data'!AU50="No Data",1,IF('Indicator Data imputation'!AT51&lt;&gt;"",1,0))</f>
        <v>0</v>
      </c>
      <c r="AT47" s="356">
        <f>IF('Indicator Data'!AV50="No Data",1,IF('Indicator Data imputation'!AU51&lt;&gt;"",1,0))</f>
        <v>0</v>
      </c>
      <c r="AU47" s="356">
        <f>IF('Indicator Data'!AW50="No Data",1,IF('Indicator Data imputation'!AV51&lt;&gt;"",1,0))</f>
        <v>0</v>
      </c>
      <c r="AV47" s="356">
        <f>IF('Indicator Data'!AX50="No Data",1,IF('Indicator Data imputation'!AW51&lt;&gt;"",1,0))</f>
        <v>0</v>
      </c>
      <c r="AW47" s="356">
        <f>IF('Indicator Data'!AY50="No Data",1,IF('Indicator Data imputation'!AX51&lt;&gt;"",1,0))</f>
        <v>0</v>
      </c>
      <c r="AX47" s="356">
        <f>IF('Indicator Data'!AZ50="No Data",1,IF('Indicator Data imputation'!AY51&lt;&gt;"",1,0))</f>
        <v>0</v>
      </c>
      <c r="AY47" s="356">
        <f>IF('Indicator Data'!BA50="No Data",1,IF('Indicator Data imputation'!AZ51&lt;&gt;"",1,0))</f>
        <v>0</v>
      </c>
      <c r="AZ47" s="356">
        <f>IF('Indicator Data'!BB50="No Data",1,IF('Indicator Data imputation'!BA51&lt;&gt;"",1,0))</f>
        <v>0</v>
      </c>
      <c r="BA47" s="356">
        <f>IF('Indicator Data'!BC50="No Data",1,IF('Indicator Data imputation'!BB51&lt;&gt;"",1,0))</f>
        <v>0</v>
      </c>
      <c r="BB47" s="356">
        <f>IF('Indicator Data'!BD50="No Data",1,IF('Indicator Data imputation'!BC51&lt;&gt;"",1,0))</f>
        <v>0</v>
      </c>
      <c r="BC47" s="356">
        <f>IF('Indicator Data'!BE50="No Data",1,IF('Indicator Data imputation'!BD51&lt;&gt;"",1,0))</f>
        <v>0</v>
      </c>
      <c r="BD47" s="356">
        <f>IF('Indicator Data'!BF50="No Data",1,IF('Indicator Data imputation'!BE51&lt;&gt;"",1,0))</f>
        <v>0</v>
      </c>
      <c r="BE47" s="356">
        <f>IF('Indicator Data'!BG50="No Data",1,IF('Indicator Data imputation'!BF51&lt;&gt;"",1,0))</f>
        <v>0</v>
      </c>
      <c r="BF47" s="356">
        <f>IF('Indicator Data'!BH50="No Data",1,IF('Indicator Data imputation'!BG51&lt;&gt;"",1,0))</f>
        <v>0</v>
      </c>
      <c r="BG47" s="356">
        <f>IF('Indicator Data'!BI50="No Data",1,IF('Indicator Data imputation'!BH51&lt;&gt;"",1,0))</f>
        <v>0</v>
      </c>
      <c r="BH47" s="356">
        <f>IF('Indicator Data'!BJ50="No Data",1,IF('Indicator Data imputation'!BI51&lt;&gt;"",1,0))</f>
        <v>0</v>
      </c>
      <c r="BI47" s="356">
        <f>IF('Indicator Data'!BK50="No Data",1,IF('Indicator Data imputation'!BJ51&lt;&gt;"",1,0))</f>
        <v>0</v>
      </c>
      <c r="BJ47" s="356">
        <f>IF('Indicator Data'!BL50="No Data",1,IF('Indicator Data imputation'!BK51&lt;&gt;"",1,0))</f>
        <v>0</v>
      </c>
      <c r="BK47" s="334">
        <f t="shared" si="0"/>
        <v>2</v>
      </c>
      <c r="BL47" s="371">
        <f t="shared" si="1"/>
        <v>3.7037037037037035E-2</v>
      </c>
    </row>
    <row r="48" spans="1:64" ht="15.75" customHeight="1">
      <c r="A48" s="106" t="s">
        <v>180</v>
      </c>
      <c r="B48" s="356">
        <f>IF('Indicator Data'!D51="No Data",1,IF('Indicator Data imputation'!C52&lt;&gt;"",1,0))</f>
        <v>0</v>
      </c>
      <c r="C48" s="356">
        <f>IF('Indicator Data'!E51="No Data",1,IF('Indicator Data imputation'!D52&lt;&gt;"",1,0))</f>
        <v>0</v>
      </c>
      <c r="D48" s="356">
        <f>IF('Indicator Data'!F51="No Data",1,IF('Indicator Data imputation'!E52&lt;&gt;"",1,0))</f>
        <v>0</v>
      </c>
      <c r="E48" s="356">
        <f>IF('Indicator Data'!G51="No Data",1,IF('Indicator Data imputation'!F52&lt;&gt;"",1,0))</f>
        <v>0</v>
      </c>
      <c r="F48" s="356">
        <f>IF('Indicator Data'!H51="No Data",1,IF('Indicator Data imputation'!G52&lt;&gt;"",1,0))</f>
        <v>0</v>
      </c>
      <c r="G48" s="356">
        <f>IF('Indicator Data'!I51="No Data",1,IF('Indicator Data imputation'!H52&lt;&gt;"",1,0))</f>
        <v>0</v>
      </c>
      <c r="H48" s="356">
        <f>IF('Indicator Data'!J51="No Data",1,IF('Indicator Data imputation'!I52&lt;&gt;"",1,0))</f>
        <v>0</v>
      </c>
      <c r="I48" s="356">
        <f>IF('Indicator Data'!K51="No Data",1,IF('Indicator Data imputation'!J52&lt;&gt;"",1,0))</f>
        <v>0</v>
      </c>
      <c r="J48" s="356">
        <f>IF('Indicator Data'!L51="No Data",1,IF('Indicator Data imputation'!K52&lt;&gt;"",1,0))</f>
        <v>0</v>
      </c>
      <c r="K48" s="356">
        <f>IF('Indicator Data'!AH51="No Data",1,IF('Indicator Data imputation'!L52&lt;&gt;"",1,0))</f>
        <v>0</v>
      </c>
      <c r="L48" s="356">
        <f>IF('Indicator Data'!M51="No Data",1,IF('Indicator Data imputation'!M52&lt;&gt;"",1,0))</f>
        <v>0</v>
      </c>
      <c r="M48" s="356">
        <f>IF('Indicator Data'!N51="No Data",1,IF('Indicator Data imputation'!N52&lt;&gt;"",1,0))</f>
        <v>0</v>
      </c>
      <c r="N48" s="356">
        <f>IF('Indicator Data'!O51="No Data",1,IF('Indicator Data imputation'!O52&lt;&gt;"",1,0))</f>
        <v>1</v>
      </c>
      <c r="O48" s="356">
        <f>IF('Indicator Data'!P51="No Data",1,IF('Indicator Data imputation'!P52&lt;&gt;"",1,0))</f>
        <v>1</v>
      </c>
      <c r="P48" s="356">
        <f>IF('Indicator Data'!Q51="No Data",1,IF('Indicator Data imputation'!Q52&lt;&gt;"",1,0))</f>
        <v>0</v>
      </c>
      <c r="Q48" s="356">
        <f>IF('Indicator Data'!R51="No Data",1,IF('Indicator Data imputation'!R52&lt;&gt;"",1,0))</f>
        <v>0</v>
      </c>
      <c r="R48" s="356">
        <f>IF('Indicator Data'!S51="No Data",1,IF('Indicator Data imputation'!S52&lt;&gt;"",1,0))</f>
        <v>0</v>
      </c>
      <c r="S48" s="356">
        <f>IF('Indicator Data'!T51="No Data",1,IF('Indicator Data imputation'!T52&lt;&gt;"",1,0))</f>
        <v>0</v>
      </c>
      <c r="T48" s="356">
        <f>IF('Indicator Data'!U51="No Data",1,IF('Indicator Data imputation'!U52&lt;&gt;"",1,0))</f>
        <v>0</v>
      </c>
      <c r="U48" s="356">
        <f>IF('Indicator Data'!V51="No Data",1,IF('Indicator Data imputation'!V52&lt;&gt;"",1,0))</f>
        <v>0</v>
      </c>
      <c r="V48" s="356">
        <f>IF('Indicator Data'!W51="No Data",1,IF('Indicator Data imputation'!W52&lt;&gt;"",1,0))</f>
        <v>0</v>
      </c>
      <c r="W48" s="356">
        <f>IF('Indicator Data'!X51="No Data",1,IF('Indicator Data imputation'!X52&lt;&gt;"",1,0))</f>
        <v>0</v>
      </c>
      <c r="X48" s="356">
        <f>IF('Indicator Data'!Y51="No Data",1,IF('Indicator Data imputation'!Y52&lt;&gt;"",1,0))</f>
        <v>0</v>
      </c>
      <c r="Y48" s="356">
        <f>IF('Indicator Data'!Z51="No Data",1,IF('Indicator Data imputation'!Z52&lt;&gt;"",1,0))</f>
        <v>0</v>
      </c>
      <c r="Z48" s="356">
        <f>IF('Indicator Data'!AA51="No Data",1,IF('Indicator Data imputation'!AA52&lt;&gt;"",1,0))</f>
        <v>0</v>
      </c>
      <c r="AA48" s="356">
        <f>IF('Indicator Data'!AB51="No Data",1,IF('Indicator Data imputation'!AB52&lt;&gt;"",1,0))</f>
        <v>0</v>
      </c>
      <c r="AB48" s="356">
        <f>IF('Indicator Data'!AC51="No Data",1,IF('Indicator Data imputation'!AC52&lt;&gt;"",1,0))</f>
        <v>0</v>
      </c>
      <c r="AC48" s="356">
        <f>IF('Indicator Data'!AD51="No Data",1,IF('Indicator Data imputation'!AD52&lt;&gt;"",1,0))</f>
        <v>0</v>
      </c>
      <c r="AD48" s="356">
        <f>IF('Indicator Data'!AE51="No Data",1,IF('Indicator Data imputation'!AE52&lt;&gt;"",1,0))</f>
        <v>0</v>
      </c>
      <c r="AE48" s="356">
        <f>IF('Indicator Data'!AF51="No Data",1,IF('Indicator Data imputation'!AF52&lt;&gt;"",1,0))</f>
        <v>1</v>
      </c>
      <c r="AF48" s="356">
        <f>IF('Indicator Data'!AG51="No Data",1,IF('Indicator Data imputation'!AG52&lt;&gt;"",1,0))</f>
        <v>0</v>
      </c>
      <c r="AG48" s="356">
        <f>IF('Indicator Data'!AI51="No Data",1,IF('Indicator Data imputation'!AH52&lt;&gt;"",1,0))</f>
        <v>0</v>
      </c>
      <c r="AH48" s="356">
        <f>IF('Indicator Data'!AJ51="No Data",1,IF('Indicator Data imputation'!AI52&lt;&gt;"",1,0))</f>
        <v>0</v>
      </c>
      <c r="AI48" s="356">
        <f>IF('Indicator Data'!AK51="No Data",1,IF('Indicator Data imputation'!AJ52&lt;&gt;"",1,0))</f>
        <v>0</v>
      </c>
      <c r="AJ48" s="356">
        <f>IF('Indicator Data'!AL51="No Data",1,IF('Indicator Data imputation'!AK52&lt;&gt;"",1,0))</f>
        <v>0</v>
      </c>
      <c r="AK48" s="356">
        <f>IF('Indicator Data'!AM51="No Data",1,IF('Indicator Data imputation'!AL52&lt;&gt;"",1,0))</f>
        <v>0</v>
      </c>
      <c r="AL48" s="356">
        <f>IF('Indicator Data'!AN51="No Data",1,IF('Indicator Data imputation'!AM52&lt;&gt;"",1,0))</f>
        <v>0</v>
      </c>
      <c r="AM48" s="356">
        <f>IF('Indicator Data'!AO51="No Data",1,IF('Indicator Data imputation'!AN52&lt;&gt;"",1,0))</f>
        <v>0</v>
      </c>
      <c r="AN48" s="356">
        <f>IF('Indicator Data'!AP51="No Data",1,IF('Indicator Data imputation'!AO52&lt;&gt;"",1,0))</f>
        <v>0</v>
      </c>
      <c r="AO48" s="356">
        <f>IF('Indicator Data'!AQ51="No Data",1,IF('Indicator Data imputation'!AS52&lt;&gt;"",1,0))</f>
        <v>0</v>
      </c>
      <c r="AP48" s="356">
        <f>IF('Indicator Data'!AR51="No Data",1,IF('Indicator Data imputation'!AT52&lt;&gt;"",1,0))</f>
        <v>0</v>
      </c>
      <c r="AQ48" s="356">
        <f>IF('Indicator Data'!AS51="No Data",1,IF('Indicator Data imputation'!AU52&lt;&gt;"",1,0))</f>
        <v>0</v>
      </c>
      <c r="AR48" s="356">
        <f>IF('Indicator Data'!AT51="No Data",1,IF('Indicator Data imputation'!AS52&lt;&gt;"",1,0))</f>
        <v>0</v>
      </c>
      <c r="AS48" s="356">
        <f>IF('Indicator Data'!AU51="No Data",1,IF('Indicator Data imputation'!AT52&lt;&gt;"",1,0))</f>
        <v>0</v>
      </c>
      <c r="AT48" s="356">
        <f>IF('Indicator Data'!AV51="No Data",1,IF('Indicator Data imputation'!AU52&lt;&gt;"",1,0))</f>
        <v>0</v>
      </c>
      <c r="AU48" s="356">
        <f>IF('Indicator Data'!AW51="No Data",1,IF('Indicator Data imputation'!AV52&lt;&gt;"",1,0))</f>
        <v>0</v>
      </c>
      <c r="AV48" s="356">
        <f>IF('Indicator Data'!AX51="No Data",1,IF('Indicator Data imputation'!AW52&lt;&gt;"",1,0))</f>
        <v>0</v>
      </c>
      <c r="AW48" s="356">
        <f>IF('Indicator Data'!AY51="No Data",1,IF('Indicator Data imputation'!AX52&lt;&gt;"",1,0))</f>
        <v>0</v>
      </c>
      <c r="AX48" s="356">
        <f>IF('Indicator Data'!AZ51="No Data",1,IF('Indicator Data imputation'!AY52&lt;&gt;"",1,0))</f>
        <v>0</v>
      </c>
      <c r="AY48" s="356">
        <f>IF('Indicator Data'!BA51="No Data",1,IF('Indicator Data imputation'!AZ52&lt;&gt;"",1,0))</f>
        <v>0</v>
      </c>
      <c r="AZ48" s="356">
        <f>IF('Indicator Data'!BB51="No Data",1,IF('Indicator Data imputation'!BA52&lt;&gt;"",1,0))</f>
        <v>0</v>
      </c>
      <c r="BA48" s="356">
        <f>IF('Indicator Data'!BC51="No Data",1,IF('Indicator Data imputation'!BB52&lt;&gt;"",1,0))</f>
        <v>0</v>
      </c>
      <c r="BB48" s="356">
        <f>IF('Indicator Data'!BD51="No Data",1,IF('Indicator Data imputation'!BC52&lt;&gt;"",1,0))</f>
        <v>0</v>
      </c>
      <c r="BC48" s="356">
        <f>IF('Indicator Data'!BE51="No Data",1,IF('Indicator Data imputation'!BD52&lt;&gt;"",1,0))</f>
        <v>0</v>
      </c>
      <c r="BD48" s="356">
        <f>IF('Indicator Data'!BF51="No Data",1,IF('Indicator Data imputation'!BE52&lt;&gt;"",1,0))</f>
        <v>0</v>
      </c>
      <c r="BE48" s="356">
        <f>IF('Indicator Data'!BG51="No Data",1,IF('Indicator Data imputation'!BF52&lt;&gt;"",1,0))</f>
        <v>0</v>
      </c>
      <c r="BF48" s="356">
        <f>IF('Indicator Data'!BH51="No Data",1,IF('Indicator Data imputation'!BG52&lt;&gt;"",1,0))</f>
        <v>0</v>
      </c>
      <c r="BG48" s="356">
        <f>IF('Indicator Data'!BI51="No Data",1,IF('Indicator Data imputation'!BH52&lt;&gt;"",1,0))</f>
        <v>0</v>
      </c>
      <c r="BH48" s="356">
        <f>IF('Indicator Data'!BJ51="No Data",1,IF('Indicator Data imputation'!BI52&lt;&gt;"",1,0))</f>
        <v>0</v>
      </c>
      <c r="BI48" s="356">
        <f>IF('Indicator Data'!BK51="No Data",1,IF('Indicator Data imputation'!BJ52&lt;&gt;"",1,0))</f>
        <v>0</v>
      </c>
      <c r="BJ48" s="356">
        <f>IF('Indicator Data'!BL51="No Data",1,IF('Indicator Data imputation'!BK52&lt;&gt;"",1,0))</f>
        <v>0</v>
      </c>
      <c r="BK48" s="334">
        <f t="shared" si="0"/>
        <v>3</v>
      </c>
      <c r="BL48" s="371">
        <f t="shared" si="1"/>
        <v>5.5555555555555552E-2</v>
      </c>
    </row>
    <row r="49" spans="1:64" ht="15.75" customHeight="1">
      <c r="A49" s="106" t="s">
        <v>168</v>
      </c>
      <c r="B49" s="356">
        <f>IF('Indicator Data'!D52="No Data",1,IF('Indicator Data imputation'!C53&lt;&gt;"",1,0))</f>
        <v>0</v>
      </c>
      <c r="C49" s="356">
        <f>IF('Indicator Data'!E52="No Data",1,IF('Indicator Data imputation'!D53&lt;&gt;"",1,0))</f>
        <v>0</v>
      </c>
      <c r="D49" s="356">
        <f>IF('Indicator Data'!F52="No Data",1,IF('Indicator Data imputation'!E53&lt;&gt;"",1,0))</f>
        <v>0</v>
      </c>
      <c r="E49" s="356">
        <f>IF('Indicator Data'!G52="No Data",1,IF('Indicator Data imputation'!F53&lt;&gt;"",1,0))</f>
        <v>0</v>
      </c>
      <c r="F49" s="356">
        <f>IF('Indicator Data'!H52="No Data",1,IF('Indicator Data imputation'!G53&lt;&gt;"",1,0))</f>
        <v>0</v>
      </c>
      <c r="G49" s="356">
        <f>IF('Indicator Data'!I52="No Data",1,IF('Indicator Data imputation'!H53&lt;&gt;"",1,0))</f>
        <v>0</v>
      </c>
      <c r="H49" s="356">
        <f>IF('Indicator Data'!J52="No Data",1,IF('Indicator Data imputation'!I53&lt;&gt;"",1,0))</f>
        <v>0</v>
      </c>
      <c r="I49" s="356">
        <f>IF('Indicator Data'!K52="No Data",1,IF('Indicator Data imputation'!J53&lt;&gt;"",1,0))</f>
        <v>0</v>
      </c>
      <c r="J49" s="356">
        <f>IF('Indicator Data'!L52="No Data",1,IF('Indicator Data imputation'!K53&lt;&gt;"",1,0))</f>
        <v>0</v>
      </c>
      <c r="K49" s="356">
        <f>IF('Indicator Data'!AH52="No Data",1,IF('Indicator Data imputation'!L53&lt;&gt;"",1,0))</f>
        <v>0</v>
      </c>
      <c r="L49" s="356">
        <f>IF('Indicator Data'!M52="No Data",1,IF('Indicator Data imputation'!M53&lt;&gt;"",1,0))</f>
        <v>0</v>
      </c>
      <c r="M49" s="356">
        <f>IF('Indicator Data'!N52="No Data",1,IF('Indicator Data imputation'!N53&lt;&gt;"",1,0))</f>
        <v>0</v>
      </c>
      <c r="N49" s="356">
        <f>IF('Indicator Data'!O52="No Data",1,IF('Indicator Data imputation'!O53&lt;&gt;"",1,0))</f>
        <v>1</v>
      </c>
      <c r="O49" s="356">
        <f>IF('Indicator Data'!P52="No Data",1,IF('Indicator Data imputation'!P53&lt;&gt;"",1,0))</f>
        <v>1</v>
      </c>
      <c r="P49" s="356">
        <f>IF('Indicator Data'!Q52="No Data",1,IF('Indicator Data imputation'!Q53&lt;&gt;"",1,0))</f>
        <v>0</v>
      </c>
      <c r="Q49" s="356">
        <f>IF('Indicator Data'!R52="No Data",1,IF('Indicator Data imputation'!R53&lt;&gt;"",1,0))</f>
        <v>0</v>
      </c>
      <c r="R49" s="356">
        <f>IF('Indicator Data'!S52="No Data",1,IF('Indicator Data imputation'!S53&lt;&gt;"",1,0))</f>
        <v>0</v>
      </c>
      <c r="S49" s="356">
        <f>IF('Indicator Data'!T52="No Data",1,IF('Indicator Data imputation'!T53&lt;&gt;"",1,0))</f>
        <v>0</v>
      </c>
      <c r="T49" s="356">
        <f>IF('Indicator Data'!U52="No Data",1,IF('Indicator Data imputation'!U53&lt;&gt;"",1,0))</f>
        <v>0</v>
      </c>
      <c r="U49" s="356">
        <f>IF('Indicator Data'!V52="No Data",1,IF('Indicator Data imputation'!V53&lt;&gt;"",1,0))</f>
        <v>0</v>
      </c>
      <c r="V49" s="356">
        <f>IF('Indicator Data'!W52="No Data",1,IF('Indicator Data imputation'!W53&lt;&gt;"",1,0))</f>
        <v>0</v>
      </c>
      <c r="W49" s="356">
        <f>IF('Indicator Data'!X52="No Data",1,IF('Indicator Data imputation'!X53&lt;&gt;"",1,0))</f>
        <v>0</v>
      </c>
      <c r="X49" s="356">
        <f>IF('Indicator Data'!Y52="No Data",1,IF('Indicator Data imputation'!Y53&lt;&gt;"",1,0))</f>
        <v>0</v>
      </c>
      <c r="Y49" s="356">
        <f>IF('Indicator Data'!Z52="No Data",1,IF('Indicator Data imputation'!Z53&lt;&gt;"",1,0))</f>
        <v>0</v>
      </c>
      <c r="Z49" s="356">
        <f>IF('Indicator Data'!AA52="No Data",1,IF('Indicator Data imputation'!AA53&lt;&gt;"",1,0))</f>
        <v>0</v>
      </c>
      <c r="AA49" s="356">
        <f>IF('Indicator Data'!AB52="No Data",1,IF('Indicator Data imputation'!AB53&lt;&gt;"",1,0))</f>
        <v>0</v>
      </c>
      <c r="AB49" s="356">
        <f>IF('Indicator Data'!AC52="No Data",1,IF('Indicator Data imputation'!AC53&lt;&gt;"",1,0))</f>
        <v>0</v>
      </c>
      <c r="AC49" s="356">
        <f>IF('Indicator Data'!AD52="No Data",1,IF('Indicator Data imputation'!AD53&lt;&gt;"",1,0))</f>
        <v>0</v>
      </c>
      <c r="AD49" s="356">
        <f>IF('Indicator Data'!AE52="No Data",1,IF('Indicator Data imputation'!AE53&lt;&gt;"",1,0))</f>
        <v>0</v>
      </c>
      <c r="AE49" s="356">
        <f>IF('Indicator Data'!AF52="No Data",1,IF('Indicator Data imputation'!AF53&lt;&gt;"",1,0))</f>
        <v>1</v>
      </c>
      <c r="AF49" s="356">
        <f>IF('Indicator Data'!AG52="No Data",1,IF('Indicator Data imputation'!AG53&lt;&gt;"",1,0))</f>
        <v>0</v>
      </c>
      <c r="AG49" s="356">
        <f>IF('Indicator Data'!AI52="No Data",1,IF('Indicator Data imputation'!AH53&lt;&gt;"",1,0))</f>
        <v>0</v>
      </c>
      <c r="AH49" s="356">
        <f>IF('Indicator Data'!AJ52="No Data",1,IF('Indicator Data imputation'!AI53&lt;&gt;"",1,0))</f>
        <v>0</v>
      </c>
      <c r="AI49" s="356">
        <f>IF('Indicator Data'!AK52="No Data",1,IF('Indicator Data imputation'!AJ53&lt;&gt;"",1,0))</f>
        <v>0</v>
      </c>
      <c r="AJ49" s="356">
        <f>IF('Indicator Data'!AL52="No Data",1,IF('Indicator Data imputation'!AK53&lt;&gt;"",1,0))</f>
        <v>0</v>
      </c>
      <c r="AK49" s="356">
        <f>IF('Indicator Data'!AM52="No Data",1,IF('Indicator Data imputation'!AL53&lt;&gt;"",1,0))</f>
        <v>0</v>
      </c>
      <c r="AL49" s="356">
        <f>IF('Indicator Data'!AN52="No Data",1,IF('Indicator Data imputation'!AM53&lt;&gt;"",1,0))</f>
        <v>0</v>
      </c>
      <c r="AM49" s="356">
        <f>IF('Indicator Data'!AO52="No Data",1,IF('Indicator Data imputation'!AN53&lt;&gt;"",1,0))</f>
        <v>0</v>
      </c>
      <c r="AN49" s="356">
        <f>IF('Indicator Data'!AP52="No Data",1,IF('Indicator Data imputation'!AO53&lt;&gt;"",1,0))</f>
        <v>0</v>
      </c>
      <c r="AO49" s="356">
        <f>IF('Indicator Data'!AQ52="No Data",1,IF('Indicator Data imputation'!AS53&lt;&gt;"",1,0))</f>
        <v>0</v>
      </c>
      <c r="AP49" s="356">
        <f>IF('Indicator Data'!AR52="No Data",1,IF('Indicator Data imputation'!AT53&lt;&gt;"",1,0))</f>
        <v>0</v>
      </c>
      <c r="AQ49" s="356">
        <f>IF('Indicator Data'!AS52="No Data",1,IF('Indicator Data imputation'!AU53&lt;&gt;"",1,0))</f>
        <v>0</v>
      </c>
      <c r="AR49" s="356">
        <f>IF('Indicator Data'!AT52="No Data",1,IF('Indicator Data imputation'!AS53&lt;&gt;"",1,0))</f>
        <v>0</v>
      </c>
      <c r="AS49" s="356">
        <f>IF('Indicator Data'!AU52="No Data",1,IF('Indicator Data imputation'!AT53&lt;&gt;"",1,0))</f>
        <v>0</v>
      </c>
      <c r="AT49" s="356">
        <f>IF('Indicator Data'!AV52="No Data",1,IF('Indicator Data imputation'!AU53&lt;&gt;"",1,0))</f>
        <v>0</v>
      </c>
      <c r="AU49" s="356">
        <f>IF('Indicator Data'!AW52="No Data",1,IF('Indicator Data imputation'!AV53&lt;&gt;"",1,0))</f>
        <v>0</v>
      </c>
      <c r="AV49" s="356">
        <f>IF('Indicator Data'!AX52="No Data",1,IF('Indicator Data imputation'!AW53&lt;&gt;"",1,0))</f>
        <v>0</v>
      </c>
      <c r="AW49" s="356">
        <f>IF('Indicator Data'!AY52="No Data",1,IF('Indicator Data imputation'!AX53&lt;&gt;"",1,0))</f>
        <v>0</v>
      </c>
      <c r="AX49" s="356">
        <f>IF('Indicator Data'!AZ52="No Data",1,IF('Indicator Data imputation'!AY53&lt;&gt;"",1,0))</f>
        <v>0</v>
      </c>
      <c r="AY49" s="356">
        <f>IF('Indicator Data'!BA52="No Data",1,IF('Indicator Data imputation'!AZ53&lt;&gt;"",1,0))</f>
        <v>0</v>
      </c>
      <c r="AZ49" s="356">
        <f>IF('Indicator Data'!BB52="No Data",1,IF('Indicator Data imputation'!BA53&lt;&gt;"",1,0))</f>
        <v>0</v>
      </c>
      <c r="BA49" s="356">
        <f>IF('Indicator Data'!BC52="No Data",1,IF('Indicator Data imputation'!BB53&lt;&gt;"",1,0))</f>
        <v>0</v>
      </c>
      <c r="BB49" s="356">
        <f>IF('Indicator Data'!BD52="No Data",1,IF('Indicator Data imputation'!BC53&lt;&gt;"",1,0))</f>
        <v>0</v>
      </c>
      <c r="BC49" s="356">
        <f>IF('Indicator Data'!BE52="No Data",1,IF('Indicator Data imputation'!BD53&lt;&gt;"",1,0))</f>
        <v>0</v>
      </c>
      <c r="BD49" s="356">
        <f>IF('Indicator Data'!BF52="No Data",1,IF('Indicator Data imputation'!BE53&lt;&gt;"",1,0))</f>
        <v>0</v>
      </c>
      <c r="BE49" s="356">
        <f>IF('Indicator Data'!BG52="No Data",1,IF('Indicator Data imputation'!BF53&lt;&gt;"",1,0))</f>
        <v>0</v>
      </c>
      <c r="BF49" s="356">
        <f>IF('Indicator Data'!BH52="No Data",1,IF('Indicator Data imputation'!BG53&lt;&gt;"",1,0))</f>
        <v>0</v>
      </c>
      <c r="BG49" s="356">
        <f>IF('Indicator Data'!BI52="No Data",1,IF('Indicator Data imputation'!BH53&lt;&gt;"",1,0))</f>
        <v>0</v>
      </c>
      <c r="BH49" s="356">
        <f>IF('Indicator Data'!BJ52="No Data",1,IF('Indicator Data imputation'!BI53&lt;&gt;"",1,0))</f>
        <v>0</v>
      </c>
      <c r="BI49" s="356">
        <f>IF('Indicator Data'!BK52="No Data",1,IF('Indicator Data imputation'!BJ53&lt;&gt;"",1,0))</f>
        <v>0</v>
      </c>
      <c r="BJ49" s="356">
        <f>IF('Indicator Data'!BL52="No Data",1,IF('Indicator Data imputation'!BK53&lt;&gt;"",1,0))</f>
        <v>0</v>
      </c>
      <c r="BK49" s="334">
        <f t="shared" si="0"/>
        <v>3</v>
      </c>
      <c r="BL49" s="371">
        <f t="shared" si="1"/>
        <v>5.5555555555555552E-2</v>
      </c>
    </row>
    <row r="50" spans="1:64" ht="15.75" customHeight="1">
      <c r="A50" s="106" t="s">
        <v>182</v>
      </c>
      <c r="B50" s="356">
        <f>IF('Indicator Data'!D53="No Data",1,IF('Indicator Data imputation'!C54&lt;&gt;"",1,0))</f>
        <v>0</v>
      </c>
      <c r="C50" s="356">
        <f>IF('Indicator Data'!E53="No Data",1,IF('Indicator Data imputation'!D54&lt;&gt;"",1,0))</f>
        <v>0</v>
      </c>
      <c r="D50" s="356">
        <f>IF('Indicator Data'!F53="No Data",1,IF('Indicator Data imputation'!E54&lt;&gt;"",1,0))</f>
        <v>0</v>
      </c>
      <c r="E50" s="356">
        <f>IF('Indicator Data'!G53="No Data",1,IF('Indicator Data imputation'!F54&lt;&gt;"",1,0))</f>
        <v>0</v>
      </c>
      <c r="F50" s="356">
        <f>IF('Indicator Data'!H53="No Data",1,IF('Indicator Data imputation'!G54&lt;&gt;"",1,0))</f>
        <v>0</v>
      </c>
      <c r="G50" s="356">
        <f>IF('Indicator Data'!I53="No Data",1,IF('Indicator Data imputation'!H54&lt;&gt;"",1,0))</f>
        <v>0</v>
      </c>
      <c r="H50" s="356">
        <f>IF('Indicator Data'!J53="No Data",1,IF('Indicator Data imputation'!I54&lt;&gt;"",1,0))</f>
        <v>0</v>
      </c>
      <c r="I50" s="356">
        <f>IF('Indicator Data'!K53="No Data",1,IF('Indicator Data imputation'!J54&lt;&gt;"",1,0))</f>
        <v>0</v>
      </c>
      <c r="J50" s="356">
        <f>IF('Indicator Data'!L53="No Data",1,IF('Indicator Data imputation'!K54&lt;&gt;"",1,0))</f>
        <v>0</v>
      </c>
      <c r="K50" s="356">
        <f>IF('Indicator Data'!AH53="No Data",1,IF('Indicator Data imputation'!L54&lt;&gt;"",1,0))</f>
        <v>0</v>
      </c>
      <c r="L50" s="356">
        <f>IF('Indicator Data'!M53="No Data",1,IF('Indicator Data imputation'!M54&lt;&gt;"",1,0))</f>
        <v>0</v>
      </c>
      <c r="M50" s="356">
        <f>IF('Indicator Data'!N53="No Data",1,IF('Indicator Data imputation'!N54&lt;&gt;"",1,0))</f>
        <v>0</v>
      </c>
      <c r="N50" s="356">
        <f>IF('Indicator Data'!O53="No Data",1,IF('Indicator Data imputation'!O54&lt;&gt;"",1,0))</f>
        <v>1</v>
      </c>
      <c r="O50" s="356">
        <f>IF('Indicator Data'!P53="No Data",1,IF('Indicator Data imputation'!P54&lt;&gt;"",1,0))</f>
        <v>1</v>
      </c>
      <c r="P50" s="356">
        <f>IF('Indicator Data'!Q53="No Data",1,IF('Indicator Data imputation'!Q54&lt;&gt;"",1,0))</f>
        <v>0</v>
      </c>
      <c r="Q50" s="356">
        <f>IF('Indicator Data'!R53="No Data",1,IF('Indicator Data imputation'!R54&lt;&gt;"",1,0))</f>
        <v>0</v>
      </c>
      <c r="R50" s="356">
        <f>IF('Indicator Data'!S53="No Data",1,IF('Indicator Data imputation'!S54&lt;&gt;"",1,0))</f>
        <v>0</v>
      </c>
      <c r="S50" s="356">
        <f>IF('Indicator Data'!T53="No Data",1,IF('Indicator Data imputation'!T54&lt;&gt;"",1,0))</f>
        <v>0</v>
      </c>
      <c r="T50" s="356">
        <f>IF('Indicator Data'!U53="No Data",1,IF('Indicator Data imputation'!U54&lt;&gt;"",1,0))</f>
        <v>0</v>
      </c>
      <c r="U50" s="356">
        <f>IF('Indicator Data'!V53="No Data",1,IF('Indicator Data imputation'!V54&lt;&gt;"",1,0))</f>
        <v>0</v>
      </c>
      <c r="V50" s="356">
        <f>IF('Indicator Data'!W53="No Data",1,IF('Indicator Data imputation'!W54&lt;&gt;"",1,0))</f>
        <v>0</v>
      </c>
      <c r="W50" s="356">
        <f>IF('Indicator Data'!X53="No Data",1,IF('Indicator Data imputation'!X54&lt;&gt;"",1,0))</f>
        <v>0</v>
      </c>
      <c r="X50" s="356">
        <f>IF('Indicator Data'!Y53="No Data",1,IF('Indicator Data imputation'!Y54&lt;&gt;"",1,0))</f>
        <v>0</v>
      </c>
      <c r="Y50" s="356">
        <f>IF('Indicator Data'!Z53="No Data",1,IF('Indicator Data imputation'!Z54&lt;&gt;"",1,0))</f>
        <v>0</v>
      </c>
      <c r="Z50" s="356">
        <f>IF('Indicator Data'!AA53="No Data",1,IF('Indicator Data imputation'!AA54&lt;&gt;"",1,0))</f>
        <v>0</v>
      </c>
      <c r="AA50" s="356">
        <f>IF('Indicator Data'!AB53="No Data",1,IF('Indicator Data imputation'!AB54&lt;&gt;"",1,0))</f>
        <v>0</v>
      </c>
      <c r="AB50" s="356">
        <f>IF('Indicator Data'!AC53="No Data",1,IF('Indicator Data imputation'!AC54&lt;&gt;"",1,0))</f>
        <v>0</v>
      </c>
      <c r="AC50" s="356">
        <f>IF('Indicator Data'!AD53="No Data",1,IF('Indicator Data imputation'!AD54&lt;&gt;"",1,0))</f>
        <v>0</v>
      </c>
      <c r="AD50" s="356">
        <f>IF('Indicator Data'!AE53="No Data",1,IF('Indicator Data imputation'!AE54&lt;&gt;"",1,0))</f>
        <v>0</v>
      </c>
      <c r="AE50" s="356">
        <f>IF('Indicator Data'!AF53="No Data",1,IF('Indicator Data imputation'!AF54&lt;&gt;"",1,0))</f>
        <v>1</v>
      </c>
      <c r="AF50" s="356">
        <f>IF('Indicator Data'!AG53="No Data",1,IF('Indicator Data imputation'!AG54&lt;&gt;"",1,0))</f>
        <v>0</v>
      </c>
      <c r="AG50" s="356">
        <f>IF('Indicator Data'!AI53="No Data",1,IF('Indicator Data imputation'!AH54&lt;&gt;"",1,0))</f>
        <v>0</v>
      </c>
      <c r="AH50" s="356">
        <f>IF('Indicator Data'!AJ53="No Data",1,IF('Indicator Data imputation'!AI54&lt;&gt;"",1,0))</f>
        <v>0</v>
      </c>
      <c r="AI50" s="356">
        <f>IF('Indicator Data'!AK53="No Data",1,IF('Indicator Data imputation'!AJ54&lt;&gt;"",1,0))</f>
        <v>0</v>
      </c>
      <c r="AJ50" s="356">
        <f>IF('Indicator Data'!AL53="No Data",1,IF('Indicator Data imputation'!AK54&lt;&gt;"",1,0))</f>
        <v>0</v>
      </c>
      <c r="AK50" s="356">
        <f>IF('Indicator Data'!AM53="No Data",1,IF('Indicator Data imputation'!AL54&lt;&gt;"",1,0))</f>
        <v>0</v>
      </c>
      <c r="AL50" s="356">
        <f>IF('Indicator Data'!AN53="No Data",1,IF('Indicator Data imputation'!AM54&lt;&gt;"",1,0))</f>
        <v>0</v>
      </c>
      <c r="AM50" s="356">
        <f>IF('Indicator Data'!AO53="No Data",1,IF('Indicator Data imputation'!AN54&lt;&gt;"",1,0))</f>
        <v>0</v>
      </c>
      <c r="AN50" s="356">
        <f>IF('Indicator Data'!AP53="No Data",1,IF('Indicator Data imputation'!AO54&lt;&gt;"",1,0))</f>
        <v>0</v>
      </c>
      <c r="AO50" s="356">
        <f>IF('Indicator Data'!AQ53="No Data",1,IF('Indicator Data imputation'!AS54&lt;&gt;"",1,0))</f>
        <v>0</v>
      </c>
      <c r="AP50" s="356">
        <f>IF('Indicator Data'!AR53="No Data",1,IF('Indicator Data imputation'!AT54&lt;&gt;"",1,0))</f>
        <v>0</v>
      </c>
      <c r="AQ50" s="356">
        <f>IF('Indicator Data'!AS53="No Data",1,IF('Indicator Data imputation'!AU54&lt;&gt;"",1,0))</f>
        <v>0</v>
      </c>
      <c r="AR50" s="356">
        <f>IF('Indicator Data'!AT53="No Data",1,IF('Indicator Data imputation'!AS54&lt;&gt;"",1,0))</f>
        <v>0</v>
      </c>
      <c r="AS50" s="356">
        <f>IF('Indicator Data'!AU53="No Data",1,IF('Indicator Data imputation'!AT54&lt;&gt;"",1,0))</f>
        <v>0</v>
      </c>
      <c r="AT50" s="356">
        <f>IF('Indicator Data'!AV53="No Data",1,IF('Indicator Data imputation'!AU54&lt;&gt;"",1,0))</f>
        <v>0</v>
      </c>
      <c r="AU50" s="356">
        <f>IF('Indicator Data'!AW53="No Data",1,IF('Indicator Data imputation'!AV54&lt;&gt;"",1,0))</f>
        <v>0</v>
      </c>
      <c r="AV50" s="356">
        <f>IF('Indicator Data'!AX53="No Data",1,IF('Indicator Data imputation'!AW54&lt;&gt;"",1,0))</f>
        <v>0</v>
      </c>
      <c r="AW50" s="356">
        <f>IF('Indicator Data'!AY53="No Data",1,IF('Indicator Data imputation'!AX54&lt;&gt;"",1,0))</f>
        <v>0</v>
      </c>
      <c r="AX50" s="356">
        <f>IF('Indicator Data'!AZ53="No Data",1,IF('Indicator Data imputation'!AY54&lt;&gt;"",1,0))</f>
        <v>0</v>
      </c>
      <c r="AY50" s="356">
        <f>IF('Indicator Data'!BA53="No Data",1,IF('Indicator Data imputation'!AZ54&lt;&gt;"",1,0))</f>
        <v>0</v>
      </c>
      <c r="AZ50" s="356">
        <f>IF('Indicator Data'!BB53="No Data",1,IF('Indicator Data imputation'!BA54&lt;&gt;"",1,0))</f>
        <v>0</v>
      </c>
      <c r="BA50" s="356">
        <f>IF('Indicator Data'!BC53="No Data",1,IF('Indicator Data imputation'!BB54&lt;&gt;"",1,0))</f>
        <v>0</v>
      </c>
      <c r="BB50" s="356">
        <f>IF('Indicator Data'!BD53="No Data",1,IF('Indicator Data imputation'!BC54&lt;&gt;"",1,0))</f>
        <v>0</v>
      </c>
      <c r="BC50" s="356">
        <f>IF('Indicator Data'!BE53="No Data",1,IF('Indicator Data imputation'!BD54&lt;&gt;"",1,0))</f>
        <v>0</v>
      </c>
      <c r="BD50" s="356">
        <f>IF('Indicator Data'!BF53="No Data",1,IF('Indicator Data imputation'!BE54&lt;&gt;"",1,0))</f>
        <v>0</v>
      </c>
      <c r="BE50" s="356">
        <f>IF('Indicator Data'!BG53="No Data",1,IF('Indicator Data imputation'!BF54&lt;&gt;"",1,0))</f>
        <v>0</v>
      </c>
      <c r="BF50" s="356">
        <f>IF('Indicator Data'!BH53="No Data",1,IF('Indicator Data imputation'!BG54&lt;&gt;"",1,0))</f>
        <v>0</v>
      </c>
      <c r="BG50" s="356">
        <f>IF('Indicator Data'!BI53="No Data",1,IF('Indicator Data imputation'!BH54&lt;&gt;"",1,0))</f>
        <v>0</v>
      </c>
      <c r="BH50" s="356">
        <f>IF('Indicator Data'!BJ53="No Data",1,IF('Indicator Data imputation'!BI54&lt;&gt;"",1,0))</f>
        <v>0</v>
      </c>
      <c r="BI50" s="356">
        <f>IF('Indicator Data'!BK53="No Data",1,IF('Indicator Data imputation'!BJ54&lt;&gt;"",1,0))</f>
        <v>0</v>
      </c>
      <c r="BJ50" s="356">
        <f>IF('Indicator Data'!BL53="No Data",1,IF('Indicator Data imputation'!BK54&lt;&gt;"",1,0))</f>
        <v>0</v>
      </c>
      <c r="BK50" s="334">
        <f t="shared" si="0"/>
        <v>3</v>
      </c>
      <c r="BL50" s="371">
        <f t="shared" si="1"/>
        <v>5.5555555555555552E-2</v>
      </c>
    </row>
    <row r="51" spans="1:64" ht="15.75" customHeight="1">
      <c r="A51" s="106" t="s">
        <v>170</v>
      </c>
      <c r="B51" s="356">
        <f>IF('Indicator Data'!D54="No Data",1,IF('Indicator Data imputation'!C55&lt;&gt;"",1,0))</f>
        <v>0</v>
      </c>
      <c r="C51" s="356">
        <f>IF('Indicator Data'!E54="No Data",1,IF('Indicator Data imputation'!D55&lt;&gt;"",1,0))</f>
        <v>0</v>
      </c>
      <c r="D51" s="356">
        <f>IF('Indicator Data'!F54="No Data",1,IF('Indicator Data imputation'!E55&lt;&gt;"",1,0))</f>
        <v>0</v>
      </c>
      <c r="E51" s="356">
        <f>IF('Indicator Data'!G54="No Data",1,IF('Indicator Data imputation'!F55&lt;&gt;"",1,0))</f>
        <v>0</v>
      </c>
      <c r="F51" s="356">
        <f>IF('Indicator Data'!H54="No Data",1,IF('Indicator Data imputation'!G55&lt;&gt;"",1,0))</f>
        <v>0</v>
      </c>
      <c r="G51" s="356">
        <f>IF('Indicator Data'!I54="No Data",1,IF('Indicator Data imputation'!H55&lt;&gt;"",1,0))</f>
        <v>0</v>
      </c>
      <c r="H51" s="356">
        <f>IF('Indicator Data'!J54="No Data",1,IF('Indicator Data imputation'!I55&lt;&gt;"",1,0))</f>
        <v>0</v>
      </c>
      <c r="I51" s="356">
        <f>IF('Indicator Data'!K54="No Data",1,IF('Indicator Data imputation'!J55&lt;&gt;"",1,0))</f>
        <v>0</v>
      </c>
      <c r="J51" s="356">
        <f>IF('Indicator Data'!L54="No Data",1,IF('Indicator Data imputation'!K55&lt;&gt;"",1,0))</f>
        <v>0</v>
      </c>
      <c r="K51" s="356">
        <f>IF('Indicator Data'!AH54="No Data",1,IF('Indicator Data imputation'!L55&lt;&gt;"",1,0))</f>
        <v>0</v>
      </c>
      <c r="L51" s="356">
        <f>IF('Indicator Data'!M54="No Data",1,IF('Indicator Data imputation'!M55&lt;&gt;"",1,0))</f>
        <v>0</v>
      </c>
      <c r="M51" s="356">
        <f>IF('Indicator Data'!N54="No Data",1,IF('Indicator Data imputation'!N55&lt;&gt;"",1,0))</f>
        <v>0</v>
      </c>
      <c r="N51" s="356">
        <f>IF('Indicator Data'!O54="No Data",1,IF('Indicator Data imputation'!O55&lt;&gt;"",1,0))</f>
        <v>0</v>
      </c>
      <c r="O51" s="356">
        <f>IF('Indicator Data'!P54="No Data",1,IF('Indicator Data imputation'!P55&lt;&gt;"",1,0))</f>
        <v>1</v>
      </c>
      <c r="P51" s="356">
        <f>IF('Indicator Data'!Q54="No Data",1,IF('Indicator Data imputation'!Q55&lt;&gt;"",1,0))</f>
        <v>0</v>
      </c>
      <c r="Q51" s="356">
        <f>IF('Indicator Data'!R54="No Data",1,IF('Indicator Data imputation'!R55&lt;&gt;"",1,0))</f>
        <v>0</v>
      </c>
      <c r="R51" s="356">
        <f>IF('Indicator Data'!S54="No Data",1,IF('Indicator Data imputation'!S55&lt;&gt;"",1,0))</f>
        <v>0</v>
      </c>
      <c r="S51" s="356">
        <f>IF('Indicator Data'!T54="No Data",1,IF('Indicator Data imputation'!T55&lt;&gt;"",1,0))</f>
        <v>0</v>
      </c>
      <c r="T51" s="356">
        <f>IF('Indicator Data'!U54="No Data",1,IF('Indicator Data imputation'!U55&lt;&gt;"",1,0))</f>
        <v>0</v>
      </c>
      <c r="U51" s="356">
        <f>IF('Indicator Data'!V54="No Data",1,IF('Indicator Data imputation'!V55&lt;&gt;"",1,0))</f>
        <v>0</v>
      </c>
      <c r="V51" s="356">
        <f>IF('Indicator Data'!W54="No Data",1,IF('Indicator Data imputation'!W55&lt;&gt;"",1,0))</f>
        <v>0</v>
      </c>
      <c r="W51" s="356">
        <f>IF('Indicator Data'!X54="No Data",1,IF('Indicator Data imputation'!X55&lt;&gt;"",1,0))</f>
        <v>0</v>
      </c>
      <c r="X51" s="356">
        <f>IF('Indicator Data'!Y54="No Data",1,IF('Indicator Data imputation'!Y55&lt;&gt;"",1,0))</f>
        <v>0</v>
      </c>
      <c r="Y51" s="356">
        <f>IF('Indicator Data'!Z54="No Data",1,IF('Indicator Data imputation'!Z55&lt;&gt;"",1,0))</f>
        <v>0</v>
      </c>
      <c r="Z51" s="356">
        <f>IF('Indicator Data'!AA54="No Data",1,IF('Indicator Data imputation'!AA55&lt;&gt;"",1,0))</f>
        <v>0</v>
      </c>
      <c r="AA51" s="356">
        <f>IF('Indicator Data'!AB54="No Data",1,IF('Indicator Data imputation'!AB55&lt;&gt;"",1,0))</f>
        <v>0</v>
      </c>
      <c r="AB51" s="356">
        <f>IF('Indicator Data'!AC54="No Data",1,IF('Indicator Data imputation'!AC55&lt;&gt;"",1,0))</f>
        <v>0</v>
      </c>
      <c r="AC51" s="356">
        <f>IF('Indicator Data'!AD54="No Data",1,IF('Indicator Data imputation'!AD55&lt;&gt;"",1,0))</f>
        <v>0</v>
      </c>
      <c r="AD51" s="356">
        <f>IF('Indicator Data'!AE54="No Data",1,IF('Indicator Data imputation'!AE55&lt;&gt;"",1,0))</f>
        <v>0</v>
      </c>
      <c r="AE51" s="356">
        <f>IF('Indicator Data'!AF54="No Data",1,IF('Indicator Data imputation'!AF55&lt;&gt;"",1,0))</f>
        <v>1</v>
      </c>
      <c r="AF51" s="356">
        <f>IF('Indicator Data'!AG54="No Data",1,IF('Indicator Data imputation'!AG55&lt;&gt;"",1,0))</f>
        <v>0</v>
      </c>
      <c r="AG51" s="356">
        <f>IF('Indicator Data'!AI54="No Data",1,IF('Indicator Data imputation'!AH55&lt;&gt;"",1,0))</f>
        <v>0</v>
      </c>
      <c r="AH51" s="356">
        <f>IF('Indicator Data'!AJ54="No Data",1,IF('Indicator Data imputation'!AI55&lt;&gt;"",1,0))</f>
        <v>0</v>
      </c>
      <c r="AI51" s="356">
        <f>IF('Indicator Data'!AK54="No Data",1,IF('Indicator Data imputation'!AJ55&lt;&gt;"",1,0))</f>
        <v>0</v>
      </c>
      <c r="AJ51" s="356">
        <f>IF('Indicator Data'!AL54="No Data",1,IF('Indicator Data imputation'!AK55&lt;&gt;"",1,0))</f>
        <v>0</v>
      </c>
      <c r="AK51" s="356">
        <f>IF('Indicator Data'!AM54="No Data",1,IF('Indicator Data imputation'!AL55&lt;&gt;"",1,0))</f>
        <v>0</v>
      </c>
      <c r="AL51" s="356">
        <f>IF('Indicator Data'!AN54="No Data",1,IF('Indicator Data imputation'!AM55&lt;&gt;"",1,0))</f>
        <v>0</v>
      </c>
      <c r="AM51" s="356">
        <f>IF('Indicator Data'!AO54="No Data",1,IF('Indicator Data imputation'!AN55&lt;&gt;"",1,0))</f>
        <v>0</v>
      </c>
      <c r="AN51" s="356">
        <f>IF('Indicator Data'!AP54="No Data",1,IF('Indicator Data imputation'!AO55&lt;&gt;"",1,0))</f>
        <v>0</v>
      </c>
      <c r="AO51" s="356">
        <f>IF('Indicator Data'!AQ54="No Data",1,IF('Indicator Data imputation'!AS55&lt;&gt;"",1,0))</f>
        <v>0</v>
      </c>
      <c r="AP51" s="356">
        <f>IF('Indicator Data'!AR54="No Data",1,IF('Indicator Data imputation'!AT55&lt;&gt;"",1,0))</f>
        <v>0</v>
      </c>
      <c r="AQ51" s="356">
        <f>IF('Indicator Data'!AS54="No Data",1,IF('Indicator Data imputation'!AU55&lt;&gt;"",1,0))</f>
        <v>0</v>
      </c>
      <c r="AR51" s="356">
        <f>IF('Indicator Data'!AT54="No Data",1,IF('Indicator Data imputation'!AS55&lt;&gt;"",1,0))</f>
        <v>0</v>
      </c>
      <c r="AS51" s="356">
        <f>IF('Indicator Data'!AU54="No Data",1,IF('Indicator Data imputation'!AT55&lt;&gt;"",1,0))</f>
        <v>0</v>
      </c>
      <c r="AT51" s="356">
        <f>IF('Indicator Data'!AV54="No Data",1,IF('Indicator Data imputation'!AU55&lt;&gt;"",1,0))</f>
        <v>0</v>
      </c>
      <c r="AU51" s="356">
        <f>IF('Indicator Data'!AW54="No Data",1,IF('Indicator Data imputation'!AV55&lt;&gt;"",1,0))</f>
        <v>0</v>
      </c>
      <c r="AV51" s="356">
        <f>IF('Indicator Data'!AX54="No Data",1,IF('Indicator Data imputation'!AW55&lt;&gt;"",1,0))</f>
        <v>0</v>
      </c>
      <c r="AW51" s="356">
        <f>IF('Indicator Data'!AY54="No Data",1,IF('Indicator Data imputation'!AX55&lt;&gt;"",1,0))</f>
        <v>0</v>
      </c>
      <c r="AX51" s="356">
        <f>IF('Indicator Data'!AZ54="No Data",1,IF('Indicator Data imputation'!AY55&lt;&gt;"",1,0))</f>
        <v>0</v>
      </c>
      <c r="AY51" s="356">
        <f>IF('Indicator Data'!BA54="No Data",1,IF('Indicator Data imputation'!AZ55&lt;&gt;"",1,0))</f>
        <v>0</v>
      </c>
      <c r="AZ51" s="356">
        <f>IF('Indicator Data'!BB54="No Data",1,IF('Indicator Data imputation'!BA55&lt;&gt;"",1,0))</f>
        <v>0</v>
      </c>
      <c r="BA51" s="356">
        <f>IF('Indicator Data'!BC54="No Data",1,IF('Indicator Data imputation'!BB55&lt;&gt;"",1,0))</f>
        <v>0</v>
      </c>
      <c r="BB51" s="356">
        <f>IF('Indicator Data'!BD54="No Data",1,IF('Indicator Data imputation'!BC55&lt;&gt;"",1,0))</f>
        <v>0</v>
      </c>
      <c r="BC51" s="356">
        <f>IF('Indicator Data'!BE54="No Data",1,IF('Indicator Data imputation'!BD55&lt;&gt;"",1,0))</f>
        <v>0</v>
      </c>
      <c r="BD51" s="356">
        <f>IF('Indicator Data'!BF54="No Data",1,IF('Indicator Data imputation'!BE55&lt;&gt;"",1,0))</f>
        <v>0</v>
      </c>
      <c r="BE51" s="356">
        <f>IF('Indicator Data'!BG54="No Data",1,IF('Indicator Data imputation'!BF55&lt;&gt;"",1,0))</f>
        <v>0</v>
      </c>
      <c r="BF51" s="356">
        <f>IF('Indicator Data'!BH54="No Data",1,IF('Indicator Data imputation'!BG55&lt;&gt;"",1,0))</f>
        <v>0</v>
      </c>
      <c r="BG51" s="356">
        <f>IF('Indicator Data'!BI54="No Data",1,IF('Indicator Data imputation'!BH55&lt;&gt;"",1,0))</f>
        <v>0</v>
      </c>
      <c r="BH51" s="356">
        <f>IF('Indicator Data'!BJ54="No Data",1,IF('Indicator Data imputation'!BI55&lt;&gt;"",1,0))</f>
        <v>0</v>
      </c>
      <c r="BI51" s="356">
        <f>IF('Indicator Data'!BK54="No Data",1,IF('Indicator Data imputation'!BJ55&lt;&gt;"",1,0))</f>
        <v>0</v>
      </c>
      <c r="BJ51" s="356">
        <f>IF('Indicator Data'!BL54="No Data",1,IF('Indicator Data imputation'!BK55&lt;&gt;"",1,0))</f>
        <v>0</v>
      </c>
      <c r="BK51" s="334">
        <f t="shared" si="0"/>
        <v>2</v>
      </c>
      <c r="BL51" s="371">
        <f t="shared" si="1"/>
        <v>3.7037037037037035E-2</v>
      </c>
    </row>
    <row r="52" spans="1:64" ht="15.75" customHeight="1">
      <c r="A52" s="106" t="s">
        <v>190</v>
      </c>
      <c r="B52" s="356">
        <f>IF('Indicator Data'!D55="No Data",1,IF('Indicator Data imputation'!C56&lt;&gt;"",1,0))</f>
        <v>0</v>
      </c>
      <c r="C52" s="356">
        <f>IF('Indicator Data'!E55="No Data",1,IF('Indicator Data imputation'!D56&lt;&gt;"",1,0))</f>
        <v>0</v>
      </c>
      <c r="D52" s="356">
        <f>IF('Indicator Data'!F55="No Data",1,IF('Indicator Data imputation'!E56&lt;&gt;"",1,0))</f>
        <v>0</v>
      </c>
      <c r="E52" s="356">
        <f>IF('Indicator Data'!G55="No Data",1,IF('Indicator Data imputation'!F56&lt;&gt;"",1,0))</f>
        <v>0</v>
      </c>
      <c r="F52" s="356">
        <f>IF('Indicator Data'!H55="No Data",1,IF('Indicator Data imputation'!G56&lt;&gt;"",1,0))</f>
        <v>0</v>
      </c>
      <c r="G52" s="356">
        <f>IF('Indicator Data'!I55="No Data",1,IF('Indicator Data imputation'!H56&lt;&gt;"",1,0))</f>
        <v>0</v>
      </c>
      <c r="H52" s="356">
        <f>IF('Indicator Data'!J55="No Data",1,IF('Indicator Data imputation'!I56&lt;&gt;"",1,0))</f>
        <v>0</v>
      </c>
      <c r="I52" s="356">
        <f>IF('Indicator Data'!K55="No Data",1,IF('Indicator Data imputation'!J56&lt;&gt;"",1,0))</f>
        <v>0</v>
      </c>
      <c r="J52" s="356">
        <f>IF('Indicator Data'!L55="No Data",1,IF('Indicator Data imputation'!K56&lt;&gt;"",1,0))</f>
        <v>0</v>
      </c>
      <c r="K52" s="356">
        <f>IF('Indicator Data'!AH55="No Data",1,IF('Indicator Data imputation'!L56&lt;&gt;"",1,0))</f>
        <v>0</v>
      </c>
      <c r="L52" s="356">
        <f>IF('Indicator Data'!M55="No Data",1,IF('Indicator Data imputation'!M56&lt;&gt;"",1,0))</f>
        <v>0</v>
      </c>
      <c r="M52" s="356">
        <f>IF('Indicator Data'!N55="No Data",1,IF('Indicator Data imputation'!N56&lt;&gt;"",1,0))</f>
        <v>0</v>
      </c>
      <c r="N52" s="356">
        <f>IF('Indicator Data'!O55="No Data",1,IF('Indicator Data imputation'!O56&lt;&gt;"",1,0))</f>
        <v>0</v>
      </c>
      <c r="O52" s="356">
        <f>IF('Indicator Data'!P55="No Data",1,IF('Indicator Data imputation'!P56&lt;&gt;"",1,0))</f>
        <v>1</v>
      </c>
      <c r="P52" s="356">
        <f>IF('Indicator Data'!Q55="No Data",1,IF('Indicator Data imputation'!Q56&lt;&gt;"",1,0))</f>
        <v>0</v>
      </c>
      <c r="Q52" s="356">
        <f>IF('Indicator Data'!R55="No Data",1,IF('Indicator Data imputation'!R56&lt;&gt;"",1,0))</f>
        <v>0</v>
      </c>
      <c r="R52" s="356">
        <f>IF('Indicator Data'!S55="No Data",1,IF('Indicator Data imputation'!S56&lt;&gt;"",1,0))</f>
        <v>0</v>
      </c>
      <c r="S52" s="356">
        <f>IF('Indicator Data'!T55="No Data",1,IF('Indicator Data imputation'!T56&lt;&gt;"",1,0))</f>
        <v>0</v>
      </c>
      <c r="T52" s="356">
        <f>IF('Indicator Data'!U55="No Data",1,IF('Indicator Data imputation'!U56&lt;&gt;"",1,0))</f>
        <v>0</v>
      </c>
      <c r="U52" s="356">
        <f>IF('Indicator Data'!V55="No Data",1,IF('Indicator Data imputation'!V56&lt;&gt;"",1,0))</f>
        <v>0</v>
      </c>
      <c r="V52" s="356">
        <f>IF('Indicator Data'!W55="No Data",1,IF('Indicator Data imputation'!W56&lt;&gt;"",1,0))</f>
        <v>0</v>
      </c>
      <c r="W52" s="356">
        <f>IF('Indicator Data'!X55="No Data",1,IF('Indicator Data imputation'!X56&lt;&gt;"",1,0))</f>
        <v>0</v>
      </c>
      <c r="X52" s="356">
        <f>IF('Indicator Data'!Y55="No Data",1,IF('Indicator Data imputation'!Y56&lt;&gt;"",1,0))</f>
        <v>0</v>
      </c>
      <c r="Y52" s="356">
        <f>IF('Indicator Data'!Z55="No Data",1,IF('Indicator Data imputation'!Z56&lt;&gt;"",1,0))</f>
        <v>0</v>
      </c>
      <c r="Z52" s="356">
        <f>IF('Indicator Data'!AA55="No Data",1,IF('Indicator Data imputation'!AA56&lt;&gt;"",1,0))</f>
        <v>0</v>
      </c>
      <c r="AA52" s="356">
        <f>IF('Indicator Data'!AB55="No Data",1,IF('Indicator Data imputation'!AB56&lt;&gt;"",1,0))</f>
        <v>0</v>
      </c>
      <c r="AB52" s="356">
        <f>IF('Indicator Data'!AC55="No Data",1,IF('Indicator Data imputation'!AC56&lt;&gt;"",1,0))</f>
        <v>0</v>
      </c>
      <c r="AC52" s="356">
        <f>IF('Indicator Data'!AD55="No Data",1,IF('Indicator Data imputation'!AD56&lt;&gt;"",1,0))</f>
        <v>0</v>
      </c>
      <c r="AD52" s="356">
        <f>IF('Indicator Data'!AE55="No Data",1,IF('Indicator Data imputation'!AE56&lt;&gt;"",1,0))</f>
        <v>0</v>
      </c>
      <c r="AE52" s="356">
        <f>IF('Indicator Data'!AF55="No Data",1,IF('Indicator Data imputation'!AF56&lt;&gt;"",1,0))</f>
        <v>1</v>
      </c>
      <c r="AF52" s="356">
        <f>IF('Indicator Data'!AG55="No Data",1,IF('Indicator Data imputation'!AG56&lt;&gt;"",1,0))</f>
        <v>0</v>
      </c>
      <c r="AG52" s="356">
        <f>IF('Indicator Data'!AI55="No Data",1,IF('Indicator Data imputation'!AH56&lt;&gt;"",1,0))</f>
        <v>0</v>
      </c>
      <c r="AH52" s="356">
        <f>IF('Indicator Data'!AJ55="No Data",1,IF('Indicator Data imputation'!AI56&lt;&gt;"",1,0))</f>
        <v>0</v>
      </c>
      <c r="AI52" s="356">
        <f>IF('Indicator Data'!AK55="No Data",1,IF('Indicator Data imputation'!AJ56&lt;&gt;"",1,0))</f>
        <v>0</v>
      </c>
      <c r="AJ52" s="356">
        <f>IF('Indicator Data'!AL55="No Data",1,IF('Indicator Data imputation'!AK56&lt;&gt;"",1,0))</f>
        <v>0</v>
      </c>
      <c r="AK52" s="356">
        <f>IF('Indicator Data'!AM55="No Data",1,IF('Indicator Data imputation'!AL56&lt;&gt;"",1,0))</f>
        <v>0</v>
      </c>
      <c r="AL52" s="356">
        <f>IF('Indicator Data'!AN55="No Data",1,IF('Indicator Data imputation'!AM56&lt;&gt;"",1,0))</f>
        <v>0</v>
      </c>
      <c r="AM52" s="356">
        <f>IF('Indicator Data'!AO55="No Data",1,IF('Indicator Data imputation'!AN56&lt;&gt;"",1,0))</f>
        <v>0</v>
      </c>
      <c r="AN52" s="356">
        <f>IF('Indicator Data'!AP55="No Data",1,IF('Indicator Data imputation'!AO56&lt;&gt;"",1,0))</f>
        <v>0</v>
      </c>
      <c r="AO52" s="356">
        <f>IF('Indicator Data'!AQ55="No Data",1,IF('Indicator Data imputation'!AS56&lt;&gt;"",1,0))</f>
        <v>0</v>
      </c>
      <c r="AP52" s="356">
        <f>IF('Indicator Data'!AR55="No Data",1,IF('Indicator Data imputation'!AT56&lt;&gt;"",1,0))</f>
        <v>0</v>
      </c>
      <c r="AQ52" s="356">
        <f>IF('Indicator Data'!AS55="No Data",1,IF('Indicator Data imputation'!AU56&lt;&gt;"",1,0))</f>
        <v>0</v>
      </c>
      <c r="AR52" s="356">
        <f>IF('Indicator Data'!AT55="No Data",1,IF('Indicator Data imputation'!AS56&lt;&gt;"",1,0))</f>
        <v>0</v>
      </c>
      <c r="AS52" s="356">
        <f>IF('Indicator Data'!AU55="No Data",1,IF('Indicator Data imputation'!AT56&lt;&gt;"",1,0))</f>
        <v>0</v>
      </c>
      <c r="AT52" s="356">
        <f>IF('Indicator Data'!AV55="No Data",1,IF('Indicator Data imputation'!AU56&lt;&gt;"",1,0))</f>
        <v>0</v>
      </c>
      <c r="AU52" s="356">
        <f>IF('Indicator Data'!AW55="No Data",1,IF('Indicator Data imputation'!AV56&lt;&gt;"",1,0))</f>
        <v>0</v>
      </c>
      <c r="AV52" s="356">
        <f>IF('Indicator Data'!AX55="No Data",1,IF('Indicator Data imputation'!AW56&lt;&gt;"",1,0))</f>
        <v>0</v>
      </c>
      <c r="AW52" s="356">
        <f>IF('Indicator Data'!AY55="No Data",1,IF('Indicator Data imputation'!AX56&lt;&gt;"",1,0))</f>
        <v>0</v>
      </c>
      <c r="AX52" s="356">
        <f>IF('Indicator Data'!AZ55="No Data",1,IF('Indicator Data imputation'!AY56&lt;&gt;"",1,0))</f>
        <v>0</v>
      </c>
      <c r="AY52" s="356">
        <f>IF('Indicator Data'!BA55="No Data",1,IF('Indicator Data imputation'!AZ56&lt;&gt;"",1,0))</f>
        <v>0</v>
      </c>
      <c r="AZ52" s="356">
        <f>IF('Indicator Data'!BB55="No Data",1,IF('Indicator Data imputation'!BA56&lt;&gt;"",1,0))</f>
        <v>0</v>
      </c>
      <c r="BA52" s="356">
        <f>IF('Indicator Data'!BC55="No Data",1,IF('Indicator Data imputation'!BB56&lt;&gt;"",1,0))</f>
        <v>0</v>
      </c>
      <c r="BB52" s="356">
        <f>IF('Indicator Data'!BD55="No Data",1,IF('Indicator Data imputation'!BC56&lt;&gt;"",1,0))</f>
        <v>0</v>
      </c>
      <c r="BC52" s="356">
        <f>IF('Indicator Data'!BE55="No Data",1,IF('Indicator Data imputation'!BD56&lt;&gt;"",1,0))</f>
        <v>0</v>
      </c>
      <c r="BD52" s="356">
        <f>IF('Indicator Data'!BF55="No Data",1,IF('Indicator Data imputation'!BE56&lt;&gt;"",1,0))</f>
        <v>0</v>
      </c>
      <c r="BE52" s="356">
        <f>IF('Indicator Data'!BG55="No Data",1,IF('Indicator Data imputation'!BF56&lt;&gt;"",1,0))</f>
        <v>0</v>
      </c>
      <c r="BF52" s="356">
        <f>IF('Indicator Data'!BH55="No Data",1,IF('Indicator Data imputation'!BG56&lt;&gt;"",1,0))</f>
        <v>0</v>
      </c>
      <c r="BG52" s="356">
        <f>IF('Indicator Data'!BI55="No Data",1,IF('Indicator Data imputation'!BH56&lt;&gt;"",1,0))</f>
        <v>0</v>
      </c>
      <c r="BH52" s="356">
        <f>IF('Indicator Data'!BJ55="No Data",1,IF('Indicator Data imputation'!BI56&lt;&gt;"",1,0))</f>
        <v>0</v>
      </c>
      <c r="BI52" s="356">
        <f>IF('Indicator Data'!BK55="No Data",1,IF('Indicator Data imputation'!BJ56&lt;&gt;"",1,0))</f>
        <v>0</v>
      </c>
      <c r="BJ52" s="356">
        <f>IF('Indicator Data'!BL55="No Data",1,IF('Indicator Data imputation'!BK56&lt;&gt;"",1,0))</f>
        <v>0</v>
      </c>
      <c r="BK52" s="334">
        <f t="shared" si="0"/>
        <v>2</v>
      </c>
      <c r="BL52" s="371">
        <f t="shared" si="1"/>
        <v>3.7037037037037035E-2</v>
      </c>
    </row>
    <row r="53" spans="1:64" ht="15.75" customHeight="1"/>
    <row r="54" spans="1:64" ht="15.75" customHeight="1"/>
    <row r="55" spans="1:64" ht="15.75" customHeight="1"/>
    <row r="56" spans="1:64" ht="15.75" customHeight="1"/>
    <row r="57" spans="1:64" ht="15.75" customHeight="1"/>
    <row r="58" spans="1:64" ht="15.75" customHeight="1"/>
    <row r="59" spans="1:64" ht="15.75" customHeight="1"/>
    <row r="60" spans="1:64" ht="15.75" customHeight="1"/>
    <row r="61" spans="1:64" ht="15.75" customHeight="1"/>
    <row r="62" spans="1:64" ht="15.75" customHeight="1"/>
    <row r="63" spans="1:64" ht="15.75" customHeight="1"/>
    <row r="64" spans="1: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00"/>
  <sheetViews>
    <sheetView showGridLines="0" workbookViewId="0"/>
  </sheetViews>
  <sheetFormatPr defaultColWidth="14.42578125" defaultRowHeight="15" customHeight="1"/>
  <cols>
    <col min="1" max="1" width="70.42578125" customWidth="1"/>
    <col min="2" max="2" width="24" customWidth="1"/>
    <col min="3" max="26" width="8.7109375" customWidth="1"/>
  </cols>
  <sheetData>
    <row r="1" spans="1:2" ht="41.25" customHeight="1">
      <c r="A1" s="7" t="s">
        <v>16</v>
      </c>
      <c r="B1" s="422" t="s">
        <v>17</v>
      </c>
    </row>
    <row r="2" spans="1:2" ht="16.5" customHeight="1">
      <c r="A2" s="8"/>
      <c r="B2" s="423"/>
    </row>
    <row r="3" spans="1:2" ht="10.5" customHeight="1">
      <c r="A3" s="9"/>
      <c r="B3" s="10"/>
    </row>
    <row r="4" spans="1:2">
      <c r="A4" s="11" t="s">
        <v>18</v>
      </c>
      <c r="B4" s="12"/>
    </row>
    <row r="5" spans="1:2" ht="18.75" customHeight="1">
      <c r="A5" s="13" t="s">
        <v>19</v>
      </c>
      <c r="B5" s="14" t="s">
        <v>20</v>
      </c>
    </row>
    <row r="6" spans="1:2" ht="18.75" customHeight="1">
      <c r="A6" s="13" t="s">
        <v>21</v>
      </c>
      <c r="B6" s="14" t="s">
        <v>22</v>
      </c>
    </row>
    <row r="7" spans="1:2" ht="18.75" customHeight="1">
      <c r="A7" s="13" t="s">
        <v>23</v>
      </c>
      <c r="B7" s="14" t="s">
        <v>24</v>
      </c>
    </row>
    <row r="8" spans="1:2" ht="18.75" customHeight="1">
      <c r="A8" s="13" t="s">
        <v>25</v>
      </c>
      <c r="B8" s="14" t="s">
        <v>26</v>
      </c>
    </row>
    <row r="9" spans="1:2" ht="18.75" customHeight="1">
      <c r="A9" s="13" t="s">
        <v>27</v>
      </c>
      <c r="B9" s="14" t="s">
        <v>27</v>
      </c>
    </row>
    <row r="10" spans="1:2" ht="18.75" customHeight="1">
      <c r="A10" s="13" t="s">
        <v>28</v>
      </c>
      <c r="B10" s="14" t="s">
        <v>28</v>
      </c>
    </row>
    <row r="11" spans="1:2" ht="18.75" customHeight="1">
      <c r="A11" s="13" t="s">
        <v>29</v>
      </c>
      <c r="B11" s="14" t="s">
        <v>29</v>
      </c>
    </row>
    <row r="12" spans="1:2" ht="18.75" customHeight="1">
      <c r="A12" s="13" t="s">
        <v>30</v>
      </c>
      <c r="B12" s="14" t="s">
        <v>30</v>
      </c>
    </row>
    <row r="13" spans="1:2" ht="18.75" customHeight="1">
      <c r="A13" s="13" t="s">
        <v>31</v>
      </c>
      <c r="B13" s="14" t="s">
        <v>32</v>
      </c>
    </row>
    <row r="14" spans="1:2" ht="18.75" customHeight="1">
      <c r="A14" s="13" t="s">
        <v>33</v>
      </c>
      <c r="B14" s="14" t="s">
        <v>33</v>
      </c>
    </row>
    <row r="15" spans="1:2" ht="18.75" customHeight="1">
      <c r="A15" s="13" t="s">
        <v>34</v>
      </c>
      <c r="B15" s="14" t="s">
        <v>35</v>
      </c>
    </row>
    <row r="16" spans="1:2" ht="18.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B2"/>
  </mergeCells>
  <hyperlinks>
    <hyperlink ref="A4" location="Home!A1" display="(home)" xr:uid="{00000000-0004-0000-0100-000000000000}"/>
    <hyperlink ref="B5" location="null!A1" display="INFORM CCA 2021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9" location="Indicator Data!A1" display="Indicator Data" xr:uid="{00000000-0004-0000-0100-000005000000}"/>
    <hyperlink ref="B10" location="Indicator Metadata!A1" display="Indicator Metadata" xr:uid="{00000000-0004-0000-0100-000006000000}"/>
    <hyperlink ref="B11" location="Indicator Date!A1" display="Indicator Date" xr:uid="{00000000-0004-0000-0100-000007000000}"/>
    <hyperlink ref="B12" location="Indicator Source!A1" display="Indicator Source" xr:uid="{00000000-0004-0000-0100-000008000000}"/>
    <hyperlink ref="B13" location="Indicator Geographical level!A1" display="Indicator Geographical level" xr:uid="{00000000-0004-0000-0100-000009000000}"/>
    <hyperlink ref="B14" location="Indicator Data imputation!A1" display="Indicator Data imputation" xr:uid="{00000000-0004-0000-0100-00000A000000}"/>
    <hyperlink ref="B15" location="null!A1" display="INFORM Reliability Index" xr:uid="{00000000-0004-0000-0100-00000B000000}"/>
  </hyperlink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30029"/>
    <pageSetUpPr fitToPage="1"/>
  </sheetPr>
  <dimension ref="A1:AO1000"/>
  <sheetViews>
    <sheetView showGridLines="0" zoomScale="80" zoomScaleNormal="80" workbookViewId="0">
      <pane xSplit="3" ySplit="3" topLeftCell="M38" activePane="bottomRight" state="frozen"/>
      <selection pane="topRight" activeCell="D1" sqref="D1"/>
      <selection pane="bottomLeft" activeCell="A4" sqref="A4"/>
      <selection pane="bottomRight" activeCell="AC2" sqref="AC2:AE2"/>
    </sheetView>
  </sheetViews>
  <sheetFormatPr defaultColWidth="14.42578125" defaultRowHeight="15" customHeight="1"/>
  <cols>
    <col min="1" max="1" width="15" customWidth="1"/>
    <col min="2" max="2" width="48" customWidth="1"/>
    <col min="3" max="3" width="12.5703125" customWidth="1"/>
    <col min="4" max="34" width="7.85546875" customWidth="1"/>
    <col min="35" max="35" width="12.85546875" customWidth="1"/>
    <col min="36" max="36" width="11.5703125" customWidth="1"/>
    <col min="37" max="37" width="7.85546875" customWidth="1"/>
    <col min="38" max="38" width="6.85546875" customWidth="1"/>
    <col min="39" max="39" width="8.140625" customWidth="1"/>
    <col min="40" max="41" width="6.85546875" customWidth="1"/>
  </cols>
  <sheetData>
    <row r="1" spans="1:41" ht="15.7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row>
    <row r="2" spans="1:41" ht="113.25" customHeight="1">
      <c r="A2" s="16" t="s">
        <v>36</v>
      </c>
      <c r="B2" s="16" t="s">
        <v>37</v>
      </c>
      <c r="C2" s="17" t="s">
        <v>38</v>
      </c>
      <c r="D2" s="18" t="s">
        <v>39</v>
      </c>
      <c r="E2" s="18" t="s">
        <v>40</v>
      </c>
      <c r="F2" s="18" t="s">
        <v>41</v>
      </c>
      <c r="G2" s="18" t="s">
        <v>42</v>
      </c>
      <c r="H2" s="19" t="s">
        <v>43</v>
      </c>
      <c r="I2" s="18" t="s">
        <v>44</v>
      </c>
      <c r="J2" s="18" t="s">
        <v>45</v>
      </c>
      <c r="K2" s="19" t="s">
        <v>46</v>
      </c>
      <c r="L2" s="20" t="s">
        <v>47</v>
      </c>
      <c r="M2" s="21" t="s">
        <v>48</v>
      </c>
      <c r="N2" s="21" t="s">
        <v>49</v>
      </c>
      <c r="O2" s="21" t="s">
        <v>50</v>
      </c>
      <c r="P2" s="22" t="s">
        <v>51</v>
      </c>
      <c r="Q2" s="21" t="s">
        <v>52</v>
      </c>
      <c r="R2" s="21" t="s">
        <v>53</v>
      </c>
      <c r="S2" s="21" t="s">
        <v>54</v>
      </c>
      <c r="T2" s="21" t="s">
        <v>55</v>
      </c>
      <c r="U2" s="21" t="s">
        <v>56</v>
      </c>
      <c r="V2" s="22" t="s">
        <v>57</v>
      </c>
      <c r="W2" s="23" t="s">
        <v>58</v>
      </c>
      <c r="X2" s="24" t="s">
        <v>59</v>
      </c>
      <c r="Y2" s="24" t="s">
        <v>60</v>
      </c>
      <c r="Z2" s="24" t="s">
        <v>61</v>
      </c>
      <c r="AA2" s="24" t="s">
        <v>62</v>
      </c>
      <c r="AB2" s="25" t="s">
        <v>63</v>
      </c>
      <c r="AC2" s="24" t="s">
        <v>64</v>
      </c>
      <c r="AD2" s="24" t="s">
        <v>65</v>
      </c>
      <c r="AE2" s="24" t="s">
        <v>66</v>
      </c>
      <c r="AF2" s="25" t="s">
        <v>67</v>
      </c>
      <c r="AG2" s="26" t="s">
        <v>68</v>
      </c>
      <c r="AH2" s="27" t="s">
        <v>69</v>
      </c>
      <c r="AI2" s="28" t="s">
        <v>70</v>
      </c>
      <c r="AJ2" s="29" t="s">
        <v>71</v>
      </c>
      <c r="AK2" s="30" t="s">
        <v>72</v>
      </c>
      <c r="AL2" s="31" t="s">
        <v>73</v>
      </c>
      <c r="AM2" s="31" t="s">
        <v>74</v>
      </c>
      <c r="AN2" s="31" t="s">
        <v>75</v>
      </c>
      <c r="AO2" s="31" t="s">
        <v>76</v>
      </c>
    </row>
    <row r="3" spans="1:41" ht="15" customHeight="1">
      <c r="A3" s="32" t="s">
        <v>77</v>
      </c>
      <c r="B3" s="32" t="s">
        <v>77</v>
      </c>
      <c r="C3" s="33" t="s">
        <v>77</v>
      </c>
      <c r="D3" s="34" t="s">
        <v>78</v>
      </c>
      <c r="E3" s="34" t="s">
        <v>78</v>
      </c>
      <c r="F3" s="34" t="s">
        <v>78</v>
      </c>
      <c r="G3" s="34" t="s">
        <v>78</v>
      </c>
      <c r="H3" s="34" t="s">
        <v>78</v>
      </c>
      <c r="I3" s="34" t="s">
        <v>78</v>
      </c>
      <c r="J3" s="34" t="s">
        <v>78</v>
      </c>
      <c r="K3" s="34" t="s">
        <v>78</v>
      </c>
      <c r="L3" s="34" t="s">
        <v>78</v>
      </c>
      <c r="M3" s="34" t="s">
        <v>78</v>
      </c>
      <c r="N3" s="34" t="s">
        <v>78</v>
      </c>
      <c r="O3" s="34" t="s">
        <v>78</v>
      </c>
      <c r="P3" s="34" t="s">
        <v>78</v>
      </c>
      <c r="Q3" s="34" t="s">
        <v>78</v>
      </c>
      <c r="R3" s="34" t="s">
        <v>78</v>
      </c>
      <c r="S3" s="34" t="s">
        <v>78</v>
      </c>
      <c r="T3" s="34" t="s">
        <v>78</v>
      </c>
      <c r="U3" s="34" t="s">
        <v>78</v>
      </c>
      <c r="V3" s="34" t="s">
        <v>78</v>
      </c>
      <c r="W3" s="34" t="s">
        <v>78</v>
      </c>
      <c r="X3" s="34" t="s">
        <v>78</v>
      </c>
      <c r="Y3" s="34" t="s">
        <v>78</v>
      </c>
      <c r="Z3" s="34" t="s">
        <v>78</v>
      </c>
      <c r="AA3" s="34" t="s">
        <v>78</v>
      </c>
      <c r="AB3" s="34" t="s">
        <v>78</v>
      </c>
      <c r="AC3" s="34" t="s">
        <v>78</v>
      </c>
      <c r="AD3" s="34" t="s">
        <v>78</v>
      </c>
      <c r="AE3" s="34" t="s">
        <v>78</v>
      </c>
      <c r="AF3" s="34" t="s">
        <v>78</v>
      </c>
      <c r="AG3" s="34" t="s">
        <v>78</v>
      </c>
      <c r="AH3" s="34" t="s">
        <v>78</v>
      </c>
      <c r="AI3" s="35" t="s">
        <v>79</v>
      </c>
      <c r="AJ3" s="34" t="s">
        <v>80</v>
      </c>
      <c r="AK3" s="34" t="s">
        <v>78</v>
      </c>
      <c r="AL3" s="34" t="s">
        <v>81</v>
      </c>
      <c r="AM3" s="34" t="s">
        <v>82</v>
      </c>
      <c r="AN3" s="34" t="s">
        <v>83</v>
      </c>
      <c r="AO3" s="34" t="s">
        <v>83</v>
      </c>
    </row>
    <row r="4" spans="1:41">
      <c r="A4" s="36" t="s">
        <v>84</v>
      </c>
      <c r="B4" s="37" t="s">
        <v>85</v>
      </c>
      <c r="C4" s="38" t="s">
        <v>86</v>
      </c>
      <c r="D4" s="39">
        <f>'Hazard &amp; Exposure'!AF5</f>
        <v>8.6</v>
      </c>
      <c r="E4" s="40">
        <f>'Hazard &amp; Exposure'!AG5</f>
        <v>6.1</v>
      </c>
      <c r="F4" s="40">
        <f>'Hazard &amp; Exposure'!AH5</f>
        <v>3.2</v>
      </c>
      <c r="G4" s="40">
        <f>'Hazard &amp; Exposure'!AJ5</f>
        <v>2.5</v>
      </c>
      <c r="H4" s="41">
        <f>'Hazard &amp; Exposure'!AK5</f>
        <v>5.7</v>
      </c>
      <c r="I4" s="40">
        <f>'Hazard &amp; Exposure'!AN5</f>
        <v>0.3</v>
      </c>
      <c r="J4" s="40">
        <f>'Hazard &amp; Exposure'!AQ5</f>
        <v>0</v>
      </c>
      <c r="K4" s="41">
        <f>'Hazard &amp; Exposure'!AR5</f>
        <v>0.2</v>
      </c>
      <c r="L4" s="42">
        <f t="shared" ref="L4:L54" si="0">ROUND((10-GEOMEAN(((10-H4)/10*9+1),((10-K4)/10*9+1)))/9*10,1)</f>
        <v>3.4</v>
      </c>
      <c r="M4" s="43">
        <f>Vulnerability!G5</f>
        <v>1.6</v>
      </c>
      <c r="N4" s="43">
        <f>Vulnerability!K5</f>
        <v>4.2</v>
      </c>
      <c r="O4" s="43">
        <f>Vulnerability!Q5</f>
        <v>0.2</v>
      </c>
      <c r="P4" s="41">
        <f>Vulnerability!R5</f>
        <v>1.9</v>
      </c>
      <c r="Q4" s="43">
        <f>Vulnerability!V5</f>
        <v>4.8</v>
      </c>
      <c r="R4" s="43">
        <f>Vulnerability!AB5</f>
        <v>4</v>
      </c>
      <c r="S4" s="43">
        <f>Vulnerability!AD5</f>
        <v>1.4</v>
      </c>
      <c r="T4" s="43">
        <f>Vulnerability!AF5</f>
        <v>0</v>
      </c>
      <c r="U4" s="43">
        <f>Vulnerability!AK5</f>
        <v>0.9</v>
      </c>
      <c r="V4" s="41">
        <f>Vulnerability!AL5</f>
        <v>2.9</v>
      </c>
      <c r="W4" s="42">
        <f t="shared" ref="W4:W54" si="1">ROUND((10-GEOMEAN(((10-P4)/10*9+1),((10-V4)/10*9+1)))/9*10,1)</f>
        <v>2.4</v>
      </c>
      <c r="X4" s="44">
        <f>'Lack of Coping Capacity'!E5</f>
        <v>1.8</v>
      </c>
      <c r="Y4" s="44">
        <f>'Lack of Coping Capacity'!H5</f>
        <v>4.2</v>
      </c>
      <c r="Z4" s="44">
        <f>'Lack of Coping Capacity'!N5</f>
        <v>7.9</v>
      </c>
      <c r="AA4" s="44">
        <f>'Lack of Coping Capacity'!S5</f>
        <v>2.7</v>
      </c>
      <c r="AB4" s="41">
        <f>'Lack of Coping Capacity'!T5</f>
        <v>4.2</v>
      </c>
      <c r="AC4" s="44">
        <f>'Lack of Coping Capacity'!W5</f>
        <v>2.2000000000000002</v>
      </c>
      <c r="AD4" s="44">
        <f>'Lack of Coping Capacity'!AB5</f>
        <v>3.7</v>
      </c>
      <c r="AE4" s="44">
        <f>'Lack of Coping Capacity'!AF5</f>
        <v>5.7</v>
      </c>
      <c r="AF4" s="41">
        <f>'Lack of Coping Capacity'!AG5</f>
        <v>3.9</v>
      </c>
      <c r="AG4" s="42">
        <f t="shared" ref="AG4:AG54" si="2">ROUND((10-GEOMEAN(((10-AB4)/10*9+1),((10-AF4)/10*9+1)))/9*10,1)</f>
        <v>4.0999999999999996</v>
      </c>
      <c r="AH4" s="45">
        <f t="shared" ref="AH4:AH54" si="3">ROUND(L4^(1/3)*W4^(1/3)*AG4^(1/3),1)</f>
        <v>3.2</v>
      </c>
      <c r="AI4" s="42" t="str">
        <f t="shared" ref="AI4:AI54" si="4">IF(AH4&gt;=7.4,"Very High",IF(AH4&gt;=5.3,"High",IF(AH4&gt;=4.4,"Medium",IF(AH4&gt;=3.5,"Low","Very Low"))))</f>
        <v>Very Low</v>
      </c>
      <c r="AJ4" s="46">
        <f t="shared" ref="AJ4:AJ54" si="5">_xlfn.RANK.EQ(AH4,AH$4:AH$54)</f>
        <v>33</v>
      </c>
      <c r="AK4" s="47">
        <f>VLOOKUP($C4,'Lack of Reliability Index'!$A$2:$H$52,8,FALSE)</f>
        <v>0.6</v>
      </c>
      <c r="AL4" s="48">
        <f>'Imputed and missing data hidden'!BK4</f>
        <v>1</v>
      </c>
      <c r="AM4" s="49">
        <f t="shared" ref="AM4:AM54" si="6">AL4/54</f>
        <v>1.8518518518518517E-2</v>
      </c>
      <c r="AN4" s="50">
        <f>'Indicator Date hidden2'!BI5</f>
        <v>0.24561403508771928</v>
      </c>
      <c r="AO4" s="50">
        <f>'Indicator Geographical level'!BP7</f>
        <v>1.2592592592592593</v>
      </c>
    </row>
    <row r="5" spans="1:41">
      <c r="A5" s="36" t="s">
        <v>84</v>
      </c>
      <c r="B5" s="51" t="s">
        <v>87</v>
      </c>
      <c r="C5" s="52" t="s">
        <v>88</v>
      </c>
      <c r="D5" s="53">
        <f>'Hazard &amp; Exposure'!AF12</f>
        <v>0.1</v>
      </c>
      <c r="E5" s="40">
        <f>'Hazard &amp; Exposure'!AG12</f>
        <v>8.6999999999999993</v>
      </c>
      <c r="F5" s="40">
        <f>'Hazard &amp; Exposure'!AH12</f>
        <v>0</v>
      </c>
      <c r="G5" s="40">
        <f>'Hazard &amp; Exposure'!AJ12</f>
        <v>2.2999999999999998</v>
      </c>
      <c r="H5" s="41">
        <f>'Hazard &amp; Exposure'!AK12</f>
        <v>4</v>
      </c>
      <c r="I5" s="40">
        <f>'Hazard &amp; Exposure'!AN12</f>
        <v>0.3</v>
      </c>
      <c r="J5" s="40">
        <f>'Hazard &amp; Exposure'!AQ12</f>
        <v>0</v>
      </c>
      <c r="K5" s="41">
        <f>'Hazard &amp; Exposure'!AR12</f>
        <v>0.2</v>
      </c>
      <c r="L5" s="42">
        <f t="shared" si="0"/>
        <v>2.2999999999999998</v>
      </c>
      <c r="M5" s="43">
        <f>Vulnerability!G12</f>
        <v>2.2000000000000002</v>
      </c>
      <c r="N5" s="43">
        <f>Vulnerability!K12</f>
        <v>3.8</v>
      </c>
      <c r="O5" s="43">
        <f>Vulnerability!Q12</f>
        <v>0.2</v>
      </c>
      <c r="P5" s="41">
        <f>Vulnerability!R12</f>
        <v>2.1</v>
      </c>
      <c r="Q5" s="43">
        <f>Vulnerability!V12</f>
        <v>1.2</v>
      </c>
      <c r="R5" s="43">
        <f>Vulnerability!AB12</f>
        <v>3.2</v>
      </c>
      <c r="S5" s="43">
        <f>Vulnerability!AD12</f>
        <v>0.5</v>
      </c>
      <c r="T5" s="43">
        <f>Vulnerability!AF12</f>
        <v>3.9</v>
      </c>
      <c r="U5" s="43">
        <f>Vulnerability!AK12</f>
        <v>0.9</v>
      </c>
      <c r="V5" s="41">
        <f>Vulnerability!AL12</f>
        <v>2</v>
      </c>
      <c r="W5" s="42">
        <f t="shared" si="1"/>
        <v>2.1</v>
      </c>
      <c r="X5" s="44">
        <f>'Lack of Coping Capacity'!E12</f>
        <v>1.8</v>
      </c>
      <c r="Y5" s="44">
        <f>'Lack of Coping Capacity'!H12</f>
        <v>3.8</v>
      </c>
      <c r="Z5" s="44">
        <f>'Lack of Coping Capacity'!N12</f>
        <v>6.8</v>
      </c>
      <c r="AA5" s="44">
        <f>'Lack of Coping Capacity'!S12</f>
        <v>2.7</v>
      </c>
      <c r="AB5" s="41">
        <f>'Lack of Coping Capacity'!T12</f>
        <v>3.8</v>
      </c>
      <c r="AC5" s="44">
        <f>'Lack of Coping Capacity'!W12</f>
        <v>2.2999999999999998</v>
      </c>
      <c r="AD5" s="44">
        <f>'Lack of Coping Capacity'!AB12</f>
        <v>4</v>
      </c>
      <c r="AE5" s="44">
        <f>'Lack of Coping Capacity'!AF12</f>
        <v>6.7</v>
      </c>
      <c r="AF5" s="41">
        <f>'Lack of Coping Capacity'!AG12</f>
        <v>4.3</v>
      </c>
      <c r="AG5" s="42">
        <f t="shared" si="2"/>
        <v>4.0999999999999996</v>
      </c>
      <c r="AH5" s="54">
        <f t="shared" si="3"/>
        <v>2.7</v>
      </c>
      <c r="AI5" s="55" t="str">
        <f t="shared" si="4"/>
        <v>Very Low</v>
      </c>
      <c r="AJ5" s="46">
        <f t="shared" si="5"/>
        <v>38</v>
      </c>
      <c r="AK5" s="47">
        <f>VLOOKUP($C5,'Lack of Reliability Index'!$A$2:$H$52,8,FALSE)</f>
        <v>0.9</v>
      </c>
      <c r="AL5" s="48">
        <f>'Imputed and missing data hidden'!BK11</f>
        <v>2</v>
      </c>
      <c r="AM5" s="49">
        <f t="shared" si="6"/>
        <v>3.7037037037037035E-2</v>
      </c>
      <c r="AN5" s="50">
        <f>'Indicator Date hidden2'!BI12</f>
        <v>0.24561403508771928</v>
      </c>
      <c r="AO5" s="50">
        <f>'Indicator Geographical level'!BP14</f>
        <v>1.2592592592592593</v>
      </c>
    </row>
    <row r="6" spans="1:41">
      <c r="A6" s="36" t="s">
        <v>84</v>
      </c>
      <c r="B6" s="51" t="s">
        <v>89</v>
      </c>
      <c r="C6" s="52" t="s">
        <v>90</v>
      </c>
      <c r="D6" s="53">
        <f>'Hazard &amp; Exposure'!AF11</f>
        <v>0.1</v>
      </c>
      <c r="E6" s="40">
        <f>'Hazard &amp; Exposure'!AG11</f>
        <v>5.7</v>
      </c>
      <c r="F6" s="40">
        <f>'Hazard &amp; Exposure'!AH11</f>
        <v>0</v>
      </c>
      <c r="G6" s="40">
        <f>'Hazard &amp; Exposure'!AJ11</f>
        <v>1.5</v>
      </c>
      <c r="H6" s="41">
        <f>'Hazard &amp; Exposure'!AK11</f>
        <v>2.2000000000000002</v>
      </c>
      <c r="I6" s="40">
        <f>'Hazard &amp; Exposure'!AN11</f>
        <v>0.3</v>
      </c>
      <c r="J6" s="40">
        <f>'Hazard &amp; Exposure'!AQ11</f>
        <v>0</v>
      </c>
      <c r="K6" s="41">
        <f>'Hazard &amp; Exposure'!AR11</f>
        <v>0.2</v>
      </c>
      <c r="L6" s="42">
        <f t="shared" si="0"/>
        <v>1.3</v>
      </c>
      <c r="M6" s="43">
        <f>Vulnerability!G11</f>
        <v>1.3</v>
      </c>
      <c r="N6" s="43">
        <f>Vulnerability!K11</f>
        <v>4.3</v>
      </c>
      <c r="O6" s="43">
        <f>Vulnerability!Q11</f>
        <v>0.2</v>
      </c>
      <c r="P6" s="41">
        <f>Vulnerability!R11</f>
        <v>1.8</v>
      </c>
      <c r="Q6" s="43">
        <f>Vulnerability!V11</f>
        <v>1.2</v>
      </c>
      <c r="R6" s="43">
        <f>Vulnerability!AB11</f>
        <v>6.8</v>
      </c>
      <c r="S6" s="43">
        <f>Vulnerability!AD11</f>
        <v>0.5</v>
      </c>
      <c r="T6" s="43">
        <f>Vulnerability!AF11</f>
        <v>0</v>
      </c>
      <c r="U6" s="43">
        <f>Vulnerability!AK11</f>
        <v>0.9</v>
      </c>
      <c r="V6" s="41">
        <f>Vulnerability!AL11</f>
        <v>2.9</v>
      </c>
      <c r="W6" s="42">
        <f t="shared" si="1"/>
        <v>2.4</v>
      </c>
      <c r="X6" s="44">
        <f>'Lack of Coping Capacity'!E11</f>
        <v>1.8</v>
      </c>
      <c r="Y6" s="44">
        <f>'Lack of Coping Capacity'!H11</f>
        <v>2</v>
      </c>
      <c r="Z6" s="44">
        <f>'Lack of Coping Capacity'!N11</f>
        <v>6.9</v>
      </c>
      <c r="AA6" s="44">
        <f>'Lack of Coping Capacity'!S11</f>
        <v>2.7</v>
      </c>
      <c r="AB6" s="41">
        <f>'Lack of Coping Capacity'!T11</f>
        <v>3.4</v>
      </c>
      <c r="AC6" s="44">
        <f>'Lack of Coping Capacity'!W11</f>
        <v>2.2000000000000002</v>
      </c>
      <c r="AD6" s="44">
        <f>'Lack of Coping Capacity'!AB11</f>
        <v>3.8</v>
      </c>
      <c r="AE6" s="44">
        <f>'Lack of Coping Capacity'!AF11</f>
        <v>7.4</v>
      </c>
      <c r="AF6" s="41">
        <f>'Lack of Coping Capacity'!AG11</f>
        <v>4.5</v>
      </c>
      <c r="AG6" s="42">
        <f t="shared" si="2"/>
        <v>4</v>
      </c>
      <c r="AH6" s="54">
        <f t="shared" si="3"/>
        <v>2.2999999999999998</v>
      </c>
      <c r="AI6" s="55" t="str">
        <f t="shared" si="4"/>
        <v>Very Low</v>
      </c>
      <c r="AJ6" s="46">
        <f t="shared" si="5"/>
        <v>44</v>
      </c>
      <c r="AK6" s="47">
        <f>VLOOKUP($C6,'Lack of Reliability Index'!$A$2:$H$52,8,FALSE)</f>
        <v>0.9</v>
      </c>
      <c r="AL6" s="48">
        <f>'Imputed and missing data hidden'!BK10</f>
        <v>2</v>
      </c>
      <c r="AM6" s="49">
        <f t="shared" si="6"/>
        <v>3.7037037037037035E-2</v>
      </c>
      <c r="AN6" s="50">
        <f>'Indicator Date hidden2'!BI11</f>
        <v>0.24561403508771928</v>
      </c>
      <c r="AO6" s="50">
        <f>'Indicator Geographical level'!BP13</f>
        <v>1.2592592592592593</v>
      </c>
    </row>
    <row r="7" spans="1:41">
      <c r="A7" s="36" t="s">
        <v>84</v>
      </c>
      <c r="B7" s="51" t="s">
        <v>91</v>
      </c>
      <c r="C7" s="52" t="s">
        <v>92</v>
      </c>
      <c r="D7" s="53">
        <f>'Hazard &amp; Exposure'!AF17</f>
        <v>5.6</v>
      </c>
      <c r="E7" s="40">
        <f>'Hazard &amp; Exposure'!AG17</f>
        <v>7.3</v>
      </c>
      <c r="F7" s="40">
        <f>'Hazard &amp; Exposure'!AH17</f>
        <v>2.2000000000000002</v>
      </c>
      <c r="G7" s="40">
        <f>'Hazard &amp; Exposure'!AJ17</f>
        <v>5</v>
      </c>
      <c r="H7" s="41">
        <f>'Hazard &amp; Exposure'!AK17</f>
        <v>5.3</v>
      </c>
      <c r="I7" s="40">
        <f>'Hazard &amp; Exposure'!AN17</f>
        <v>0.3</v>
      </c>
      <c r="J7" s="40">
        <f>'Hazard &amp; Exposure'!AQ17</f>
        <v>0</v>
      </c>
      <c r="K7" s="41">
        <f>'Hazard &amp; Exposure'!AR17</f>
        <v>0.2</v>
      </c>
      <c r="L7" s="42">
        <f t="shared" si="0"/>
        <v>3.1</v>
      </c>
      <c r="M7" s="43">
        <f>Vulnerability!G17</f>
        <v>2</v>
      </c>
      <c r="N7" s="43">
        <f>Vulnerability!K17</f>
        <v>2.7</v>
      </c>
      <c r="O7" s="43">
        <f>Vulnerability!Q17</f>
        <v>0.2</v>
      </c>
      <c r="P7" s="41">
        <f>Vulnerability!R17</f>
        <v>1.7</v>
      </c>
      <c r="Q7" s="43">
        <f>Vulnerability!V17</f>
        <v>1.3</v>
      </c>
      <c r="R7" s="43">
        <f>Vulnerability!AB17</f>
        <v>2.2999999999999998</v>
      </c>
      <c r="S7" s="43">
        <f>Vulnerability!AD17</f>
        <v>1.1000000000000001</v>
      </c>
      <c r="T7" s="43">
        <f>Vulnerability!AF17</f>
        <v>7.1</v>
      </c>
      <c r="U7" s="43">
        <f>Vulnerability!AK17</f>
        <v>0.9</v>
      </c>
      <c r="V7" s="41">
        <f>Vulnerability!AL17</f>
        <v>3</v>
      </c>
      <c r="W7" s="42">
        <f t="shared" si="1"/>
        <v>2.4</v>
      </c>
      <c r="X7" s="44">
        <f>'Lack of Coping Capacity'!E17</f>
        <v>1.8</v>
      </c>
      <c r="Y7" s="44">
        <f>'Lack of Coping Capacity'!H17</f>
        <v>5.4</v>
      </c>
      <c r="Z7" s="44">
        <f>'Lack of Coping Capacity'!N17</f>
        <v>7.5</v>
      </c>
      <c r="AA7" s="44">
        <f>'Lack of Coping Capacity'!S17</f>
        <v>2.7</v>
      </c>
      <c r="AB7" s="41">
        <f>'Lack of Coping Capacity'!T17</f>
        <v>4.4000000000000004</v>
      </c>
      <c r="AC7" s="44">
        <f>'Lack of Coping Capacity'!W17</f>
        <v>2</v>
      </c>
      <c r="AD7" s="44">
        <f>'Lack of Coping Capacity'!AB17</f>
        <v>3.7</v>
      </c>
      <c r="AE7" s="44">
        <f>'Lack of Coping Capacity'!AF17</f>
        <v>4.4000000000000004</v>
      </c>
      <c r="AF7" s="41">
        <f>'Lack of Coping Capacity'!AG17</f>
        <v>3.4</v>
      </c>
      <c r="AG7" s="42">
        <f t="shared" si="2"/>
        <v>3.9</v>
      </c>
      <c r="AH7" s="54">
        <f t="shared" si="3"/>
        <v>3.1</v>
      </c>
      <c r="AI7" s="55" t="str">
        <f t="shared" si="4"/>
        <v>Very Low</v>
      </c>
      <c r="AJ7" s="46">
        <f t="shared" si="5"/>
        <v>34</v>
      </c>
      <c r="AK7" s="47">
        <f>VLOOKUP($C7,'Lack of Reliability Index'!$A$2:$H$52,8,FALSE)</f>
        <v>0.9</v>
      </c>
      <c r="AL7" s="48">
        <f>'Imputed and missing data hidden'!BK16</f>
        <v>2</v>
      </c>
      <c r="AM7" s="49">
        <f t="shared" si="6"/>
        <v>3.7037037037037035E-2</v>
      </c>
      <c r="AN7" s="50">
        <f>'Indicator Date hidden2'!BI17</f>
        <v>0.24561403508771928</v>
      </c>
      <c r="AO7" s="50">
        <f>'Indicator Geographical level'!BP19</f>
        <v>1.2592592592592593</v>
      </c>
    </row>
    <row r="8" spans="1:41">
      <c r="A8" s="36" t="s">
        <v>84</v>
      </c>
      <c r="B8" s="37" t="s">
        <v>93</v>
      </c>
      <c r="C8" s="38" t="s">
        <v>94</v>
      </c>
      <c r="D8" s="53">
        <f>'Hazard &amp; Exposure'!AF4</f>
        <v>0.1</v>
      </c>
      <c r="E8" s="40">
        <f>'Hazard &amp; Exposure'!AG4</f>
        <v>5.7</v>
      </c>
      <c r="F8" s="40">
        <f>'Hazard &amp; Exposure'!AH4</f>
        <v>0</v>
      </c>
      <c r="G8" s="40">
        <f>'Hazard &amp; Exposure'!AJ4</f>
        <v>1.5</v>
      </c>
      <c r="H8" s="41">
        <f>'Hazard &amp; Exposure'!AK4</f>
        <v>2.2000000000000002</v>
      </c>
      <c r="I8" s="40">
        <f>'Hazard &amp; Exposure'!AN4</f>
        <v>0.3</v>
      </c>
      <c r="J8" s="40">
        <f>'Hazard &amp; Exposure'!AQ4</f>
        <v>0</v>
      </c>
      <c r="K8" s="41">
        <f>'Hazard &amp; Exposure'!AR4</f>
        <v>0.2</v>
      </c>
      <c r="L8" s="42">
        <f t="shared" si="0"/>
        <v>1.3</v>
      </c>
      <c r="M8" s="43">
        <f>Vulnerability!G4</f>
        <v>1.7</v>
      </c>
      <c r="N8" s="43">
        <f>Vulnerability!K4</f>
        <v>4.9000000000000004</v>
      </c>
      <c r="O8" s="43">
        <f>Vulnerability!Q4</f>
        <v>0.2</v>
      </c>
      <c r="P8" s="41">
        <f>Vulnerability!R4</f>
        <v>2.1</v>
      </c>
      <c r="Q8" s="43">
        <f>Vulnerability!V4</f>
        <v>1.2</v>
      </c>
      <c r="R8" s="43">
        <f>Vulnerability!AB4</f>
        <v>4</v>
      </c>
      <c r="S8" s="43">
        <f>Vulnerability!AD4</f>
        <v>1.6</v>
      </c>
      <c r="T8" s="43">
        <f>Vulnerability!AF4</f>
        <v>0</v>
      </c>
      <c r="U8" s="43">
        <f>Vulnerability!AK4</f>
        <v>0.9</v>
      </c>
      <c r="V8" s="41">
        <f>Vulnerability!AL4</f>
        <v>2</v>
      </c>
      <c r="W8" s="42">
        <f t="shared" si="1"/>
        <v>2.1</v>
      </c>
      <c r="X8" s="44">
        <f>'Lack of Coping Capacity'!E4</f>
        <v>1.8</v>
      </c>
      <c r="Y8" s="44">
        <f>'Lack of Coping Capacity'!H4</f>
        <v>2</v>
      </c>
      <c r="Z8" s="44">
        <f>'Lack of Coping Capacity'!N4</f>
        <v>5.8</v>
      </c>
      <c r="AA8" s="44">
        <f>'Lack of Coping Capacity'!S4</f>
        <v>2.7</v>
      </c>
      <c r="AB8" s="41">
        <f>'Lack of Coping Capacity'!T4</f>
        <v>3.1</v>
      </c>
      <c r="AC8" s="44">
        <f>'Lack of Coping Capacity'!W4</f>
        <v>2.1</v>
      </c>
      <c r="AD8" s="44">
        <f>'Lack of Coping Capacity'!AB4</f>
        <v>3.9</v>
      </c>
      <c r="AE8" s="44">
        <f>'Lack of Coping Capacity'!AF4</f>
        <v>7.4</v>
      </c>
      <c r="AF8" s="41">
        <f>'Lack of Coping Capacity'!AG4</f>
        <v>4.5</v>
      </c>
      <c r="AG8" s="42">
        <f t="shared" si="2"/>
        <v>3.8</v>
      </c>
      <c r="AH8" s="54">
        <f t="shared" si="3"/>
        <v>2.2000000000000002</v>
      </c>
      <c r="AI8" s="55" t="str">
        <f t="shared" si="4"/>
        <v>Very Low</v>
      </c>
      <c r="AJ8" s="46">
        <f t="shared" si="5"/>
        <v>45</v>
      </c>
      <c r="AK8" s="47">
        <f>VLOOKUP($C8,'Lack of Reliability Index'!$A$2:$H$52,8,FALSE)</f>
        <v>0.6</v>
      </c>
      <c r="AL8" s="48">
        <f>'Imputed and missing data hidden'!BK3</f>
        <v>1</v>
      </c>
      <c r="AM8" s="49">
        <f t="shared" si="6"/>
        <v>1.8518518518518517E-2</v>
      </c>
      <c r="AN8" s="50">
        <f>'Indicator Date hidden2'!BI4</f>
        <v>0.24561403508771928</v>
      </c>
      <c r="AO8" s="50">
        <f>'Indicator Geographical level'!BP6</f>
        <v>1.2592592592592593</v>
      </c>
    </row>
    <row r="9" spans="1:41">
      <c r="A9" s="36" t="s">
        <v>84</v>
      </c>
      <c r="B9" s="51" t="s">
        <v>95</v>
      </c>
      <c r="C9" s="52" t="s">
        <v>96</v>
      </c>
      <c r="D9" s="53">
        <f>'Hazard &amp; Exposure'!AF8</f>
        <v>6.2</v>
      </c>
      <c r="E9" s="40">
        <f>'Hazard &amp; Exposure'!AG8</f>
        <v>9.4</v>
      </c>
      <c r="F9" s="40">
        <f>'Hazard &amp; Exposure'!AH8</f>
        <v>1.7</v>
      </c>
      <c r="G9" s="40">
        <f>'Hazard &amp; Exposure'!AJ8</f>
        <v>5</v>
      </c>
      <c r="H9" s="41">
        <f>'Hazard &amp; Exposure'!AK8</f>
        <v>6.4</v>
      </c>
      <c r="I9" s="40">
        <f>'Hazard &amp; Exposure'!AN8</f>
        <v>0.3</v>
      </c>
      <c r="J9" s="40">
        <f>'Hazard &amp; Exposure'!AQ8</f>
        <v>0</v>
      </c>
      <c r="K9" s="41">
        <f>'Hazard &amp; Exposure'!AR8</f>
        <v>0.2</v>
      </c>
      <c r="L9" s="42">
        <f t="shared" si="0"/>
        <v>3.9</v>
      </c>
      <c r="M9" s="43">
        <f>Vulnerability!G8</f>
        <v>2</v>
      </c>
      <c r="N9" s="43">
        <f>Vulnerability!K8</f>
        <v>3.7</v>
      </c>
      <c r="O9" s="43">
        <f>Vulnerability!Q8</f>
        <v>0.2</v>
      </c>
      <c r="P9" s="41">
        <f>Vulnerability!R8</f>
        <v>2</v>
      </c>
      <c r="Q9" s="43">
        <f>Vulnerability!V8</f>
        <v>1.2</v>
      </c>
      <c r="R9" s="43">
        <f>Vulnerability!AB8</f>
        <v>4.5</v>
      </c>
      <c r="S9" s="43">
        <f>Vulnerability!AD8</f>
        <v>1.8</v>
      </c>
      <c r="T9" s="43">
        <f>Vulnerability!AF8</f>
        <v>0</v>
      </c>
      <c r="U9" s="43">
        <f>Vulnerability!AK8</f>
        <v>0.9</v>
      </c>
      <c r="V9" s="41">
        <f>Vulnerability!AL8</f>
        <v>2.2000000000000002</v>
      </c>
      <c r="W9" s="42">
        <f t="shared" si="1"/>
        <v>2.1</v>
      </c>
      <c r="X9" s="44">
        <f>'Lack of Coping Capacity'!E8</f>
        <v>1.8</v>
      </c>
      <c r="Y9" s="44">
        <f>'Lack of Coping Capacity'!H8</f>
        <v>0.5</v>
      </c>
      <c r="Z9" s="44">
        <f>'Lack of Coping Capacity'!N8</f>
        <v>6.8</v>
      </c>
      <c r="AA9" s="44">
        <f>'Lack of Coping Capacity'!S8</f>
        <v>2.7</v>
      </c>
      <c r="AB9" s="41">
        <f>'Lack of Coping Capacity'!T8</f>
        <v>3</v>
      </c>
      <c r="AC9" s="44">
        <f>'Lack of Coping Capacity'!W8</f>
        <v>2.2999999999999998</v>
      </c>
      <c r="AD9" s="44">
        <f>'Lack of Coping Capacity'!AB8</f>
        <v>3.9</v>
      </c>
      <c r="AE9" s="44">
        <f>'Lack of Coping Capacity'!AF8</f>
        <v>6.9</v>
      </c>
      <c r="AF9" s="41">
        <f>'Lack of Coping Capacity'!AG8</f>
        <v>4.4000000000000004</v>
      </c>
      <c r="AG9" s="42">
        <f t="shared" si="2"/>
        <v>3.7</v>
      </c>
      <c r="AH9" s="54">
        <f t="shared" si="3"/>
        <v>3.1</v>
      </c>
      <c r="AI9" s="55" t="str">
        <f t="shared" si="4"/>
        <v>Very Low</v>
      </c>
      <c r="AJ9" s="46">
        <f t="shared" si="5"/>
        <v>34</v>
      </c>
      <c r="AK9" s="47">
        <f>VLOOKUP($C9,'Lack of Reliability Index'!$A$2:$H$52,8,FALSE)</f>
        <v>0.9</v>
      </c>
      <c r="AL9" s="48">
        <f>'Imputed and missing data hidden'!BK7</f>
        <v>2</v>
      </c>
      <c r="AM9" s="49">
        <f t="shared" si="6"/>
        <v>3.7037037037037035E-2</v>
      </c>
      <c r="AN9" s="50">
        <f>'Indicator Date hidden2'!BI8</f>
        <v>0.24561403508771928</v>
      </c>
      <c r="AO9" s="50">
        <f>'Indicator Geographical level'!BP10</f>
        <v>1.2592592592592593</v>
      </c>
    </row>
    <row r="10" spans="1:41">
      <c r="A10" s="36" t="s">
        <v>84</v>
      </c>
      <c r="B10" s="51" t="s">
        <v>97</v>
      </c>
      <c r="C10" s="52" t="s">
        <v>98</v>
      </c>
      <c r="D10" s="53">
        <f>'Hazard &amp; Exposure'!AF9</f>
        <v>0.1</v>
      </c>
      <c r="E10" s="40">
        <f>'Hazard &amp; Exposure'!AG9</f>
        <v>7.4</v>
      </c>
      <c r="F10" s="40">
        <f>'Hazard &amp; Exposure'!AH9</f>
        <v>0</v>
      </c>
      <c r="G10" s="40">
        <f>'Hazard &amp; Exposure'!AJ9</f>
        <v>0.5</v>
      </c>
      <c r="H10" s="41">
        <f>'Hazard &amp; Exposure'!AK9</f>
        <v>2.8</v>
      </c>
      <c r="I10" s="40">
        <f>'Hazard &amp; Exposure'!AN9</f>
        <v>0.3</v>
      </c>
      <c r="J10" s="40">
        <f>'Hazard &amp; Exposure'!AQ9</f>
        <v>0</v>
      </c>
      <c r="K10" s="41">
        <f>'Hazard &amp; Exposure'!AR9</f>
        <v>0.2</v>
      </c>
      <c r="L10" s="42">
        <f t="shared" si="0"/>
        <v>1.6</v>
      </c>
      <c r="M10" s="43">
        <f>Vulnerability!G9</f>
        <v>1.2</v>
      </c>
      <c r="N10" s="43">
        <f>Vulnerability!K9</f>
        <v>4.7</v>
      </c>
      <c r="O10" s="43">
        <f>Vulnerability!Q9</f>
        <v>0.2</v>
      </c>
      <c r="P10" s="41">
        <f>Vulnerability!R9</f>
        <v>1.8</v>
      </c>
      <c r="Q10" s="43">
        <f>Vulnerability!V9</f>
        <v>4.8</v>
      </c>
      <c r="R10" s="43">
        <f>Vulnerability!AB9</f>
        <v>5.0999999999999996</v>
      </c>
      <c r="S10" s="43">
        <f>Vulnerability!AD9</f>
        <v>0.9</v>
      </c>
      <c r="T10" s="43">
        <f>Vulnerability!AF9</f>
        <v>0</v>
      </c>
      <c r="U10" s="43">
        <f>Vulnerability!AK9</f>
        <v>0.9</v>
      </c>
      <c r="V10" s="41">
        <f>Vulnerability!AL9</f>
        <v>3.2</v>
      </c>
      <c r="W10" s="42">
        <f t="shared" si="1"/>
        <v>2.5</v>
      </c>
      <c r="X10" s="44">
        <f>'Lack of Coping Capacity'!E9</f>
        <v>1.8</v>
      </c>
      <c r="Y10" s="44">
        <f>'Lack of Coping Capacity'!H9</f>
        <v>1.9</v>
      </c>
      <c r="Z10" s="44">
        <f>'Lack of Coping Capacity'!N9</f>
        <v>7.5</v>
      </c>
      <c r="AA10" s="44">
        <f>'Lack of Coping Capacity'!S9</f>
        <v>2.7</v>
      </c>
      <c r="AB10" s="41">
        <f>'Lack of Coping Capacity'!T9</f>
        <v>3.5</v>
      </c>
      <c r="AC10" s="44">
        <f>'Lack of Coping Capacity'!W9</f>
        <v>2.2999999999999998</v>
      </c>
      <c r="AD10" s="44">
        <f>'Lack of Coping Capacity'!AB9</f>
        <v>3.8</v>
      </c>
      <c r="AE10" s="44">
        <f>'Lack of Coping Capacity'!AF9</f>
        <v>5.2</v>
      </c>
      <c r="AF10" s="41">
        <f>'Lack of Coping Capacity'!AG9</f>
        <v>3.8</v>
      </c>
      <c r="AG10" s="42">
        <f t="shared" si="2"/>
        <v>3.7</v>
      </c>
      <c r="AH10" s="54">
        <f t="shared" si="3"/>
        <v>2.5</v>
      </c>
      <c r="AI10" s="55" t="str">
        <f t="shared" si="4"/>
        <v>Very Low</v>
      </c>
      <c r="AJ10" s="46">
        <f t="shared" si="5"/>
        <v>42</v>
      </c>
      <c r="AK10" s="47">
        <f>VLOOKUP($C10,'Lack of Reliability Index'!$A$2:$H$52,8,FALSE)</f>
        <v>0.6</v>
      </c>
      <c r="AL10" s="48">
        <f>'Imputed and missing data hidden'!BK8</f>
        <v>1</v>
      </c>
      <c r="AM10" s="49">
        <f t="shared" si="6"/>
        <v>1.8518518518518517E-2</v>
      </c>
      <c r="AN10" s="50">
        <f>'Indicator Date hidden2'!BI9</f>
        <v>0.24561403508771928</v>
      </c>
      <c r="AO10" s="50">
        <f>'Indicator Geographical level'!BP11</f>
        <v>1.2592592592592593</v>
      </c>
    </row>
    <row r="11" spans="1:41">
      <c r="A11" s="36" t="s">
        <v>84</v>
      </c>
      <c r="B11" s="51" t="s">
        <v>99</v>
      </c>
      <c r="C11" s="52" t="s">
        <v>100</v>
      </c>
      <c r="D11" s="53">
        <f>'Hazard &amp; Exposure'!AF13</f>
        <v>0.1</v>
      </c>
      <c r="E11" s="40">
        <f>'Hazard &amp; Exposure'!AG13</f>
        <v>2.9</v>
      </c>
      <c r="F11" s="40">
        <f>'Hazard &amp; Exposure'!AH13</f>
        <v>0</v>
      </c>
      <c r="G11" s="40">
        <f>'Hazard &amp; Exposure'!AJ13</f>
        <v>5.2</v>
      </c>
      <c r="H11" s="41">
        <f>'Hazard &amp; Exposure'!AK13</f>
        <v>2.2999999999999998</v>
      </c>
      <c r="I11" s="40">
        <f>'Hazard &amp; Exposure'!AN13</f>
        <v>0.3</v>
      </c>
      <c r="J11" s="40">
        <f>'Hazard &amp; Exposure'!AQ13</f>
        <v>0</v>
      </c>
      <c r="K11" s="41">
        <f>'Hazard &amp; Exposure'!AR13</f>
        <v>0.2</v>
      </c>
      <c r="L11" s="42">
        <f t="shared" si="0"/>
        <v>1.3</v>
      </c>
      <c r="M11" s="43">
        <f>Vulnerability!G13</f>
        <v>1.2</v>
      </c>
      <c r="N11" s="43">
        <f>Vulnerability!K13</f>
        <v>3.3</v>
      </c>
      <c r="O11" s="43">
        <f>Vulnerability!Q13</f>
        <v>0.2</v>
      </c>
      <c r="P11" s="41">
        <f>Vulnerability!R13</f>
        <v>1.5</v>
      </c>
      <c r="Q11" s="43">
        <f>Vulnerability!V13</f>
        <v>1.2</v>
      </c>
      <c r="R11" s="43">
        <f>Vulnerability!AB13</f>
        <v>3.8</v>
      </c>
      <c r="S11" s="43">
        <f>Vulnerability!AD13</f>
        <v>0.9</v>
      </c>
      <c r="T11" s="43">
        <f>Vulnerability!AF13</f>
        <v>3.9</v>
      </c>
      <c r="U11" s="43">
        <f>Vulnerability!AK13</f>
        <v>0.9</v>
      </c>
      <c r="V11" s="41">
        <f>Vulnerability!AL13</f>
        <v>2.2999999999999998</v>
      </c>
      <c r="W11" s="42">
        <f t="shared" si="1"/>
        <v>1.9</v>
      </c>
      <c r="X11" s="44">
        <f>'Lack of Coping Capacity'!E13</f>
        <v>1.8</v>
      </c>
      <c r="Y11" s="44">
        <f>'Lack of Coping Capacity'!H13</f>
        <v>0.7</v>
      </c>
      <c r="Z11" s="44">
        <f>'Lack of Coping Capacity'!N13</f>
        <v>7.5</v>
      </c>
      <c r="AA11" s="44">
        <f>'Lack of Coping Capacity'!S13</f>
        <v>2.7</v>
      </c>
      <c r="AB11" s="41">
        <f>'Lack of Coping Capacity'!T13</f>
        <v>3.2</v>
      </c>
      <c r="AC11" s="44">
        <f>'Lack of Coping Capacity'!W13</f>
        <v>1.9</v>
      </c>
      <c r="AD11" s="44">
        <f>'Lack of Coping Capacity'!AB13</f>
        <v>4</v>
      </c>
      <c r="AE11" s="44">
        <f>'Lack of Coping Capacity'!AF13</f>
        <v>6.8</v>
      </c>
      <c r="AF11" s="41">
        <f>'Lack of Coping Capacity'!AG13</f>
        <v>4.2</v>
      </c>
      <c r="AG11" s="42">
        <f t="shared" si="2"/>
        <v>3.7</v>
      </c>
      <c r="AH11" s="54">
        <f t="shared" si="3"/>
        <v>2.1</v>
      </c>
      <c r="AI11" s="55" t="str">
        <f t="shared" si="4"/>
        <v>Very Low</v>
      </c>
      <c r="AJ11" s="46">
        <f t="shared" si="5"/>
        <v>50</v>
      </c>
      <c r="AK11" s="47">
        <f>VLOOKUP($C11,'Lack of Reliability Index'!$A$2:$H$52,8,FALSE)</f>
        <v>1.1000000000000001</v>
      </c>
      <c r="AL11" s="48">
        <f>'Imputed and missing data hidden'!BK12</f>
        <v>2</v>
      </c>
      <c r="AM11" s="49">
        <f t="shared" si="6"/>
        <v>3.7037037037037035E-2</v>
      </c>
      <c r="AN11" s="50">
        <f>'Indicator Date hidden2'!BI13</f>
        <v>0.2807017543859649</v>
      </c>
      <c r="AO11" s="50">
        <f>'Indicator Geographical level'!BP15</f>
        <v>1.2592592592592593</v>
      </c>
    </row>
    <row r="12" spans="1:41">
      <c r="A12" s="36" t="s">
        <v>84</v>
      </c>
      <c r="B12" s="51" t="s">
        <v>101</v>
      </c>
      <c r="C12" s="52" t="s">
        <v>102</v>
      </c>
      <c r="D12" s="53">
        <f>'Hazard &amp; Exposure'!AF14</f>
        <v>0.1</v>
      </c>
      <c r="E12" s="40">
        <f>'Hazard &amp; Exposure'!AG14</f>
        <v>5.7</v>
      </c>
      <c r="F12" s="40">
        <f>'Hazard &amp; Exposure'!AH14</f>
        <v>0</v>
      </c>
      <c r="G12" s="40">
        <f>'Hazard &amp; Exposure'!AJ14</f>
        <v>1</v>
      </c>
      <c r="H12" s="41">
        <f>'Hazard &amp; Exposure'!AK14</f>
        <v>2.1</v>
      </c>
      <c r="I12" s="40">
        <f>'Hazard &amp; Exposure'!AN14</f>
        <v>0.3</v>
      </c>
      <c r="J12" s="40">
        <f>'Hazard &amp; Exposure'!AQ14</f>
        <v>0</v>
      </c>
      <c r="K12" s="41">
        <f>'Hazard &amp; Exposure'!AR14</f>
        <v>0.2</v>
      </c>
      <c r="L12" s="42">
        <f t="shared" si="0"/>
        <v>1.2</v>
      </c>
      <c r="M12" s="43">
        <f>Vulnerability!G14</f>
        <v>1.1000000000000001</v>
      </c>
      <c r="N12" s="43">
        <f>Vulnerability!K14</f>
        <v>4.8</v>
      </c>
      <c r="O12" s="43">
        <f>Vulnerability!Q14</f>
        <v>0.2</v>
      </c>
      <c r="P12" s="41">
        <f>Vulnerability!R14</f>
        <v>1.8</v>
      </c>
      <c r="Q12" s="43">
        <f>Vulnerability!V14</f>
        <v>1.2</v>
      </c>
      <c r="R12" s="43">
        <f>Vulnerability!AB14</f>
        <v>6.7</v>
      </c>
      <c r="S12" s="43">
        <f>Vulnerability!AD14</f>
        <v>0.4</v>
      </c>
      <c r="T12" s="43">
        <f>Vulnerability!AF14</f>
        <v>0</v>
      </c>
      <c r="U12" s="43">
        <f>Vulnerability!AK14</f>
        <v>0.9</v>
      </c>
      <c r="V12" s="41">
        <f>Vulnerability!AL14</f>
        <v>2.8</v>
      </c>
      <c r="W12" s="42">
        <f t="shared" si="1"/>
        <v>2.2999999999999998</v>
      </c>
      <c r="X12" s="44">
        <f>'Lack of Coping Capacity'!E14</f>
        <v>1.8</v>
      </c>
      <c r="Y12" s="44">
        <f>'Lack of Coping Capacity'!H14</f>
        <v>2.5</v>
      </c>
      <c r="Z12" s="44">
        <f>'Lack of Coping Capacity'!N14</f>
        <v>4.8</v>
      </c>
      <c r="AA12" s="44">
        <f>'Lack of Coping Capacity'!S14</f>
        <v>2.7</v>
      </c>
      <c r="AB12" s="41">
        <f>'Lack of Coping Capacity'!T14</f>
        <v>3</v>
      </c>
      <c r="AC12" s="44">
        <f>'Lack of Coping Capacity'!W14</f>
        <v>2.2999999999999998</v>
      </c>
      <c r="AD12" s="44">
        <f>'Lack of Coping Capacity'!AB14</f>
        <v>3.5</v>
      </c>
      <c r="AE12" s="44">
        <f>'Lack of Coping Capacity'!AF14</f>
        <v>7</v>
      </c>
      <c r="AF12" s="41">
        <f>'Lack of Coping Capacity'!AG14</f>
        <v>4.3</v>
      </c>
      <c r="AG12" s="42">
        <f t="shared" si="2"/>
        <v>3.7</v>
      </c>
      <c r="AH12" s="54">
        <f t="shared" si="3"/>
        <v>2.2000000000000002</v>
      </c>
      <c r="AI12" s="55" t="str">
        <f t="shared" si="4"/>
        <v>Very Low</v>
      </c>
      <c r="AJ12" s="46">
        <f t="shared" si="5"/>
        <v>45</v>
      </c>
      <c r="AK12" s="47">
        <f>VLOOKUP($C12,'Lack of Reliability Index'!$A$2:$H$52,8,FALSE)</f>
        <v>0.9</v>
      </c>
      <c r="AL12" s="48">
        <f>'Imputed and missing data hidden'!BK13</f>
        <v>2</v>
      </c>
      <c r="AM12" s="49">
        <f t="shared" si="6"/>
        <v>3.7037037037037035E-2</v>
      </c>
      <c r="AN12" s="50">
        <f>'Indicator Date hidden2'!BI14</f>
        <v>0.24561403508771928</v>
      </c>
      <c r="AO12" s="50">
        <f>'Indicator Geographical level'!BP16</f>
        <v>1.2592592592592593</v>
      </c>
    </row>
    <row r="13" spans="1:41">
      <c r="A13" s="36" t="s">
        <v>84</v>
      </c>
      <c r="B13" s="51" t="s">
        <v>103</v>
      </c>
      <c r="C13" s="52" t="s">
        <v>104</v>
      </c>
      <c r="D13" s="53">
        <f>'Hazard &amp; Exposure'!AF18</f>
        <v>0.1</v>
      </c>
      <c r="E13" s="40">
        <f>'Hazard &amp; Exposure'!AG18</f>
        <v>8.1</v>
      </c>
      <c r="F13" s="40">
        <f>'Hazard &amp; Exposure'!AH18</f>
        <v>0</v>
      </c>
      <c r="G13" s="40">
        <f>'Hazard &amp; Exposure'!AJ18</f>
        <v>5</v>
      </c>
      <c r="H13" s="41">
        <f>'Hazard &amp; Exposure'!AK18</f>
        <v>4.2</v>
      </c>
      <c r="I13" s="40">
        <f>'Hazard &amp; Exposure'!AN18</f>
        <v>0.3</v>
      </c>
      <c r="J13" s="40">
        <f>'Hazard &amp; Exposure'!AQ18</f>
        <v>0</v>
      </c>
      <c r="K13" s="41">
        <f>'Hazard &amp; Exposure'!AR18</f>
        <v>0.2</v>
      </c>
      <c r="L13" s="42">
        <f t="shared" si="0"/>
        <v>2.4</v>
      </c>
      <c r="M13" s="43">
        <f>Vulnerability!G18</f>
        <v>1.3</v>
      </c>
      <c r="N13" s="43">
        <f>Vulnerability!K18</f>
        <v>3.3</v>
      </c>
      <c r="O13" s="43">
        <f>Vulnerability!Q18</f>
        <v>0.2</v>
      </c>
      <c r="P13" s="41">
        <f>Vulnerability!R18</f>
        <v>1.5</v>
      </c>
      <c r="Q13" s="43">
        <f>Vulnerability!V18</f>
        <v>1.2</v>
      </c>
      <c r="R13" s="43">
        <f>Vulnerability!AB18</f>
        <v>5.0999999999999996</v>
      </c>
      <c r="S13" s="43">
        <f>Vulnerability!AD18</f>
        <v>0.7</v>
      </c>
      <c r="T13" s="43">
        <f>Vulnerability!AF18</f>
        <v>0</v>
      </c>
      <c r="U13" s="43">
        <f>Vulnerability!AK18</f>
        <v>0.9</v>
      </c>
      <c r="V13" s="41">
        <f>Vulnerability!AL18</f>
        <v>2.2000000000000002</v>
      </c>
      <c r="W13" s="42">
        <f t="shared" si="1"/>
        <v>1.9</v>
      </c>
      <c r="X13" s="44">
        <f>'Lack of Coping Capacity'!E18</f>
        <v>1.8</v>
      </c>
      <c r="Y13" s="44">
        <f>'Lack of Coping Capacity'!H18</f>
        <v>0.9</v>
      </c>
      <c r="Z13" s="44">
        <f>'Lack of Coping Capacity'!N18</f>
        <v>8.1</v>
      </c>
      <c r="AA13" s="44">
        <f>'Lack of Coping Capacity'!S18</f>
        <v>2.7</v>
      </c>
      <c r="AB13" s="41">
        <f>'Lack of Coping Capacity'!T18</f>
        <v>3.4</v>
      </c>
      <c r="AC13" s="44">
        <f>'Lack of Coping Capacity'!W18</f>
        <v>2.4</v>
      </c>
      <c r="AD13" s="44">
        <f>'Lack of Coping Capacity'!AB18</f>
        <v>3.8</v>
      </c>
      <c r="AE13" s="44">
        <f>'Lack of Coping Capacity'!AF18</f>
        <v>5.4</v>
      </c>
      <c r="AF13" s="41">
        <f>'Lack of Coping Capacity'!AG18</f>
        <v>3.9</v>
      </c>
      <c r="AG13" s="42">
        <f t="shared" si="2"/>
        <v>3.7</v>
      </c>
      <c r="AH13" s="54">
        <f t="shared" si="3"/>
        <v>2.6</v>
      </c>
      <c r="AI13" s="55" t="str">
        <f t="shared" si="4"/>
        <v>Very Low</v>
      </c>
      <c r="AJ13" s="46">
        <f t="shared" si="5"/>
        <v>40</v>
      </c>
      <c r="AK13" s="47">
        <f>VLOOKUP($C13,'Lack of Reliability Index'!$A$2:$H$52,8,FALSE)</f>
        <v>0.9</v>
      </c>
      <c r="AL13" s="48">
        <f>'Imputed and missing data hidden'!BK17</f>
        <v>2</v>
      </c>
      <c r="AM13" s="49">
        <f t="shared" si="6"/>
        <v>3.7037037037037035E-2</v>
      </c>
      <c r="AN13" s="50">
        <f>'Indicator Date hidden2'!BI18</f>
        <v>0.24561403508771928</v>
      </c>
      <c r="AO13" s="50">
        <f>'Indicator Geographical level'!BP20</f>
        <v>1.2592592592592593</v>
      </c>
    </row>
    <row r="14" spans="1:41">
      <c r="A14" s="36" t="s">
        <v>84</v>
      </c>
      <c r="B14" s="51" t="s">
        <v>105</v>
      </c>
      <c r="C14" s="52" t="s">
        <v>106</v>
      </c>
      <c r="D14" s="53">
        <f>'Hazard &amp; Exposure'!AF19</f>
        <v>6.6</v>
      </c>
      <c r="E14" s="40">
        <f>'Hazard &amp; Exposure'!AG19</f>
        <v>6.2</v>
      </c>
      <c r="F14" s="40">
        <f>'Hazard &amp; Exposure'!AH19</f>
        <v>1.1000000000000001</v>
      </c>
      <c r="G14" s="40">
        <f>'Hazard &amp; Exposure'!AJ19</f>
        <v>3.5</v>
      </c>
      <c r="H14" s="41">
        <f>'Hazard &amp; Exposure'!AK19</f>
        <v>4.7</v>
      </c>
      <c r="I14" s="40">
        <f>'Hazard &amp; Exposure'!AN19</f>
        <v>0.3</v>
      </c>
      <c r="J14" s="40">
        <f>'Hazard &amp; Exposure'!AQ19</f>
        <v>0</v>
      </c>
      <c r="K14" s="41">
        <f>'Hazard &amp; Exposure'!AR19</f>
        <v>0.2</v>
      </c>
      <c r="L14" s="42">
        <f t="shared" si="0"/>
        <v>2.7</v>
      </c>
      <c r="M14" s="43">
        <f>Vulnerability!G19</f>
        <v>1.5</v>
      </c>
      <c r="N14" s="43">
        <f>Vulnerability!K19</f>
        <v>3.4</v>
      </c>
      <c r="O14" s="43">
        <f>Vulnerability!Q19</f>
        <v>0.2</v>
      </c>
      <c r="P14" s="41">
        <f>Vulnerability!R19</f>
        <v>1.7</v>
      </c>
      <c r="Q14" s="43">
        <f>Vulnerability!V19</f>
        <v>1.2</v>
      </c>
      <c r="R14" s="43">
        <f>Vulnerability!AB19</f>
        <v>3.1</v>
      </c>
      <c r="S14" s="43">
        <f>Vulnerability!AD19</f>
        <v>1.5</v>
      </c>
      <c r="T14" s="43">
        <f>Vulnerability!AF19</f>
        <v>0</v>
      </c>
      <c r="U14" s="43">
        <f>Vulnerability!AK19</f>
        <v>0.9</v>
      </c>
      <c r="V14" s="41">
        <f>Vulnerability!AL19</f>
        <v>1.7</v>
      </c>
      <c r="W14" s="42">
        <f t="shared" si="1"/>
        <v>1.7</v>
      </c>
      <c r="X14" s="44">
        <f>'Lack of Coping Capacity'!E19</f>
        <v>1.8</v>
      </c>
      <c r="Y14" s="44">
        <f>'Lack of Coping Capacity'!H19</f>
        <v>4.4000000000000004</v>
      </c>
      <c r="Z14" s="44">
        <f>'Lack of Coping Capacity'!N19</f>
        <v>5.4</v>
      </c>
      <c r="AA14" s="44">
        <f>'Lack of Coping Capacity'!S19</f>
        <v>2.7</v>
      </c>
      <c r="AB14" s="41">
        <f>'Lack of Coping Capacity'!T19</f>
        <v>3.6</v>
      </c>
      <c r="AC14" s="44">
        <f>'Lack of Coping Capacity'!W19</f>
        <v>2.2999999999999998</v>
      </c>
      <c r="AD14" s="44">
        <f>'Lack of Coping Capacity'!AB19</f>
        <v>3.9</v>
      </c>
      <c r="AE14" s="44">
        <f>'Lack of Coping Capacity'!AF19</f>
        <v>5.2</v>
      </c>
      <c r="AF14" s="41">
        <f>'Lack of Coping Capacity'!AG19</f>
        <v>3.8</v>
      </c>
      <c r="AG14" s="42">
        <f t="shared" si="2"/>
        <v>3.7</v>
      </c>
      <c r="AH14" s="54">
        <f t="shared" si="3"/>
        <v>2.6</v>
      </c>
      <c r="AI14" s="55" t="str">
        <f t="shared" si="4"/>
        <v>Very Low</v>
      </c>
      <c r="AJ14" s="46">
        <f t="shared" si="5"/>
        <v>40</v>
      </c>
      <c r="AK14" s="47">
        <f>VLOOKUP($C14,'Lack of Reliability Index'!$A$2:$H$52,8,FALSE)</f>
        <v>0.9</v>
      </c>
      <c r="AL14" s="48">
        <f>'Imputed and missing data hidden'!BK18</f>
        <v>2</v>
      </c>
      <c r="AM14" s="49">
        <f t="shared" si="6"/>
        <v>3.7037037037037035E-2</v>
      </c>
      <c r="AN14" s="50">
        <f>'Indicator Date hidden2'!BI19</f>
        <v>0.24561403508771928</v>
      </c>
      <c r="AO14" s="50">
        <f>'Indicator Geographical level'!BP21</f>
        <v>1.2592592592592593</v>
      </c>
    </row>
    <row r="15" spans="1:41">
      <c r="A15" s="36" t="s">
        <v>84</v>
      </c>
      <c r="B15" s="37" t="s">
        <v>107</v>
      </c>
      <c r="C15" s="38" t="s">
        <v>108</v>
      </c>
      <c r="D15" s="53">
        <f>'Hazard &amp; Exposure'!AF3</f>
        <v>0.1</v>
      </c>
      <c r="E15" s="40">
        <f>'Hazard &amp; Exposure'!AG3</f>
        <v>8.1999999999999993</v>
      </c>
      <c r="F15" s="40">
        <f>'Hazard &amp; Exposure'!AH3</f>
        <v>0</v>
      </c>
      <c r="G15" s="40">
        <f>'Hazard &amp; Exposure'!AJ3</f>
        <v>1.5</v>
      </c>
      <c r="H15" s="41">
        <f>'Hazard &amp; Exposure'!AK3</f>
        <v>3.5</v>
      </c>
      <c r="I15" s="40">
        <f>'Hazard &amp; Exposure'!AN3</f>
        <v>0.3</v>
      </c>
      <c r="J15" s="40">
        <f>'Hazard &amp; Exposure'!AQ3</f>
        <v>0</v>
      </c>
      <c r="K15" s="41">
        <f>'Hazard &amp; Exposure'!AR3</f>
        <v>0.2</v>
      </c>
      <c r="L15" s="42">
        <f t="shared" si="0"/>
        <v>2</v>
      </c>
      <c r="M15" s="43">
        <f>Vulnerability!G3</f>
        <v>1</v>
      </c>
      <c r="N15" s="43">
        <f>Vulnerability!K3</f>
        <v>4</v>
      </c>
      <c r="O15" s="43">
        <f>Vulnerability!Q3</f>
        <v>0.2</v>
      </c>
      <c r="P15" s="41">
        <f>Vulnerability!R3</f>
        <v>1.6</v>
      </c>
      <c r="Q15" s="43">
        <f>Vulnerability!V3</f>
        <v>1.2</v>
      </c>
      <c r="R15" s="43">
        <f>Vulnerability!AB3</f>
        <v>5</v>
      </c>
      <c r="S15" s="43">
        <f>Vulnerability!AD3</f>
        <v>0.6</v>
      </c>
      <c r="T15" s="43">
        <f>Vulnerability!AF3</f>
        <v>0</v>
      </c>
      <c r="U15" s="43">
        <f>Vulnerability!AK3</f>
        <v>0.9</v>
      </c>
      <c r="V15" s="41">
        <f>Vulnerability!AL3</f>
        <v>2.1</v>
      </c>
      <c r="W15" s="42">
        <f t="shared" si="1"/>
        <v>1.9</v>
      </c>
      <c r="X15" s="44">
        <f>'Lack of Coping Capacity'!E3</f>
        <v>1.8</v>
      </c>
      <c r="Y15" s="44">
        <f>'Lack of Coping Capacity'!H3</f>
        <v>2.2000000000000002</v>
      </c>
      <c r="Z15" s="44">
        <f>'Lack of Coping Capacity'!N3</f>
        <v>7</v>
      </c>
      <c r="AA15" s="44">
        <f>'Lack of Coping Capacity'!S3</f>
        <v>2.7</v>
      </c>
      <c r="AB15" s="41">
        <f>'Lack of Coping Capacity'!T3</f>
        <v>3.4</v>
      </c>
      <c r="AC15" s="44">
        <f>'Lack of Coping Capacity'!W3</f>
        <v>2.2999999999999998</v>
      </c>
      <c r="AD15" s="44">
        <f>'Lack of Coping Capacity'!AB3</f>
        <v>3.6</v>
      </c>
      <c r="AE15" s="44">
        <f>'Lack of Coping Capacity'!AF3</f>
        <v>5.4</v>
      </c>
      <c r="AF15" s="41">
        <f>'Lack of Coping Capacity'!AG3</f>
        <v>3.8</v>
      </c>
      <c r="AG15" s="42">
        <f t="shared" si="2"/>
        <v>3.6</v>
      </c>
      <c r="AH15" s="54">
        <f t="shared" si="3"/>
        <v>2.4</v>
      </c>
      <c r="AI15" s="55" t="str">
        <f t="shared" si="4"/>
        <v>Very Low</v>
      </c>
      <c r="AJ15" s="46">
        <f t="shared" si="5"/>
        <v>43</v>
      </c>
      <c r="AK15" s="47">
        <f>VLOOKUP($C15,'Lack of Reliability Index'!$A$2:$H$52,8,FALSE)</f>
        <v>0.6</v>
      </c>
      <c r="AL15" s="48">
        <f>'Imputed and missing data hidden'!BK2</f>
        <v>1</v>
      </c>
      <c r="AM15" s="49">
        <f t="shared" si="6"/>
        <v>1.8518518518518517E-2</v>
      </c>
      <c r="AN15" s="50">
        <f>'Indicator Date hidden2'!BI3</f>
        <v>0.24561403508771928</v>
      </c>
      <c r="AO15" s="50">
        <f>'Indicator Geographical level'!BP5</f>
        <v>1.2592592592592593</v>
      </c>
    </row>
    <row r="16" spans="1:41">
      <c r="A16" s="36" t="s">
        <v>84</v>
      </c>
      <c r="B16" s="51" t="s">
        <v>109</v>
      </c>
      <c r="C16" s="52" t="s">
        <v>110</v>
      </c>
      <c r="D16" s="53">
        <f>'Hazard &amp; Exposure'!AF10</f>
        <v>0.1</v>
      </c>
      <c r="E16" s="40">
        <f>'Hazard &amp; Exposure'!AG10</f>
        <v>5.4</v>
      </c>
      <c r="F16" s="40">
        <f>'Hazard &amp; Exposure'!AH10</f>
        <v>0</v>
      </c>
      <c r="G16" s="40">
        <f>'Hazard &amp; Exposure'!AJ10</f>
        <v>0.5</v>
      </c>
      <c r="H16" s="41">
        <f>'Hazard &amp; Exposure'!AK10</f>
        <v>1.8</v>
      </c>
      <c r="I16" s="40">
        <f>'Hazard &amp; Exposure'!AN10</f>
        <v>0.3</v>
      </c>
      <c r="J16" s="40">
        <f>'Hazard &amp; Exposure'!AQ10</f>
        <v>0</v>
      </c>
      <c r="K16" s="41">
        <f>'Hazard &amp; Exposure'!AR10</f>
        <v>0.2</v>
      </c>
      <c r="L16" s="42">
        <f t="shared" si="0"/>
        <v>1</v>
      </c>
      <c r="M16" s="43">
        <f>Vulnerability!G10</f>
        <v>1.1000000000000001</v>
      </c>
      <c r="N16" s="43">
        <f>Vulnerability!K10</f>
        <v>5</v>
      </c>
      <c r="O16" s="43">
        <f>Vulnerability!Q10</f>
        <v>0.2</v>
      </c>
      <c r="P16" s="41">
        <f>Vulnerability!R10</f>
        <v>1.9</v>
      </c>
      <c r="Q16" s="43">
        <f>Vulnerability!V10</f>
        <v>1.2</v>
      </c>
      <c r="R16" s="43">
        <f>Vulnerability!AB10</f>
        <v>6.7</v>
      </c>
      <c r="S16" s="43">
        <f>Vulnerability!AD10</f>
        <v>0.8</v>
      </c>
      <c r="T16" s="43">
        <f>Vulnerability!AF10</f>
        <v>0</v>
      </c>
      <c r="U16" s="43">
        <f>Vulnerability!AK10</f>
        <v>0.9</v>
      </c>
      <c r="V16" s="41">
        <f>Vulnerability!AL10</f>
        <v>2.9</v>
      </c>
      <c r="W16" s="42">
        <f t="shared" si="1"/>
        <v>2.4</v>
      </c>
      <c r="X16" s="44">
        <f>'Lack of Coping Capacity'!E10</f>
        <v>1.8</v>
      </c>
      <c r="Y16" s="44">
        <f>'Lack of Coping Capacity'!H10</f>
        <v>0.6</v>
      </c>
      <c r="Z16" s="44">
        <f>'Lack of Coping Capacity'!N10</f>
        <v>4.8</v>
      </c>
      <c r="AA16" s="44">
        <f>'Lack of Coping Capacity'!S10</f>
        <v>2.7</v>
      </c>
      <c r="AB16" s="41">
        <f>'Lack of Coping Capacity'!T10</f>
        <v>2.5</v>
      </c>
      <c r="AC16" s="44">
        <f>'Lack of Coping Capacity'!W10</f>
        <v>2</v>
      </c>
      <c r="AD16" s="44">
        <f>'Lack of Coping Capacity'!AB10</f>
        <v>3.9</v>
      </c>
      <c r="AE16" s="44">
        <f>'Lack of Coping Capacity'!AF10</f>
        <v>6.8</v>
      </c>
      <c r="AF16" s="41">
        <f>'Lack of Coping Capacity'!AG10</f>
        <v>4.2</v>
      </c>
      <c r="AG16" s="42">
        <f t="shared" si="2"/>
        <v>3.4</v>
      </c>
      <c r="AH16" s="54">
        <f t="shared" si="3"/>
        <v>2</v>
      </c>
      <c r="AI16" s="55" t="str">
        <f t="shared" si="4"/>
        <v>Very Low</v>
      </c>
      <c r="AJ16" s="46">
        <f t="shared" si="5"/>
        <v>51</v>
      </c>
      <c r="AK16" s="47">
        <f>VLOOKUP($C16,'Lack of Reliability Index'!$A$2:$H$52,8,FALSE)</f>
        <v>0.6</v>
      </c>
      <c r="AL16" s="48">
        <f>'Imputed and missing data hidden'!BK9</f>
        <v>1</v>
      </c>
      <c r="AM16" s="49">
        <f t="shared" si="6"/>
        <v>1.8518518518518517E-2</v>
      </c>
      <c r="AN16" s="50">
        <f>'Indicator Date hidden2'!BI10</f>
        <v>0.24561403508771928</v>
      </c>
      <c r="AO16" s="50">
        <f>'Indicator Geographical level'!BP12</f>
        <v>1.2592592592592593</v>
      </c>
    </row>
    <row r="17" spans="1:41">
      <c r="A17" s="36" t="s">
        <v>84</v>
      </c>
      <c r="B17" s="51" t="s">
        <v>111</v>
      </c>
      <c r="C17" s="52" t="s">
        <v>112</v>
      </c>
      <c r="D17" s="53">
        <f>'Hazard &amp; Exposure'!AF16</f>
        <v>5.2</v>
      </c>
      <c r="E17" s="40">
        <f>'Hazard &amp; Exposure'!AG16</f>
        <v>4.5999999999999996</v>
      </c>
      <c r="F17" s="40">
        <f>'Hazard &amp; Exposure'!AH16</f>
        <v>0</v>
      </c>
      <c r="G17" s="40">
        <f>'Hazard &amp; Exposure'!AJ16</f>
        <v>0</v>
      </c>
      <c r="H17" s="41">
        <f>'Hazard &amp; Exposure'!AK16</f>
        <v>2.8</v>
      </c>
      <c r="I17" s="40">
        <f>'Hazard &amp; Exposure'!AN16</f>
        <v>0.3</v>
      </c>
      <c r="J17" s="40">
        <f>'Hazard &amp; Exposure'!AQ16</f>
        <v>0</v>
      </c>
      <c r="K17" s="41">
        <f>'Hazard &amp; Exposure'!AR16</f>
        <v>0.2</v>
      </c>
      <c r="L17" s="42">
        <f t="shared" si="0"/>
        <v>1.6</v>
      </c>
      <c r="M17" s="43">
        <f>Vulnerability!G16</f>
        <v>1.9</v>
      </c>
      <c r="N17" s="43">
        <f>Vulnerability!K16</f>
        <v>3.3</v>
      </c>
      <c r="O17" s="43">
        <f>Vulnerability!Q16</f>
        <v>0.2</v>
      </c>
      <c r="P17" s="41">
        <f>Vulnerability!R16</f>
        <v>1.8</v>
      </c>
      <c r="Q17" s="43">
        <f>Vulnerability!V16</f>
        <v>1.6</v>
      </c>
      <c r="R17" s="43">
        <f>Vulnerability!AB16</f>
        <v>4.2</v>
      </c>
      <c r="S17" s="43">
        <f>Vulnerability!AD16</f>
        <v>1.1000000000000001</v>
      </c>
      <c r="T17" s="43">
        <f>Vulnerability!AF16</f>
        <v>0</v>
      </c>
      <c r="U17" s="43">
        <f>Vulnerability!AK16</f>
        <v>0.9</v>
      </c>
      <c r="V17" s="41">
        <f>Vulnerability!AL16</f>
        <v>2.1</v>
      </c>
      <c r="W17" s="42">
        <f t="shared" si="1"/>
        <v>2</v>
      </c>
      <c r="X17" s="44">
        <f>'Lack of Coping Capacity'!E16</f>
        <v>1.8</v>
      </c>
      <c r="Y17" s="44">
        <f>'Lack of Coping Capacity'!H16</f>
        <v>3.3</v>
      </c>
      <c r="Z17" s="44">
        <f>'Lack of Coping Capacity'!N16</f>
        <v>7.1</v>
      </c>
      <c r="AA17" s="44">
        <f>'Lack of Coping Capacity'!S16</f>
        <v>2.7</v>
      </c>
      <c r="AB17" s="41">
        <f>'Lack of Coping Capacity'!T16</f>
        <v>3.7</v>
      </c>
      <c r="AC17" s="44">
        <f>'Lack of Coping Capacity'!W16</f>
        <v>2.1</v>
      </c>
      <c r="AD17" s="44">
        <f>'Lack of Coping Capacity'!AB16</f>
        <v>0.7</v>
      </c>
      <c r="AE17" s="44">
        <f>'Lack of Coping Capacity'!AF16</f>
        <v>6.3</v>
      </c>
      <c r="AF17" s="41">
        <f>'Lack of Coping Capacity'!AG16</f>
        <v>3</v>
      </c>
      <c r="AG17" s="42">
        <f t="shared" si="2"/>
        <v>3.4</v>
      </c>
      <c r="AH17" s="54">
        <f t="shared" si="3"/>
        <v>2.2000000000000002</v>
      </c>
      <c r="AI17" s="55" t="str">
        <f t="shared" si="4"/>
        <v>Very Low</v>
      </c>
      <c r="AJ17" s="46">
        <f t="shared" si="5"/>
        <v>45</v>
      </c>
      <c r="AK17" s="47">
        <f>VLOOKUP($C17,'Lack of Reliability Index'!$A$2:$H$52,8,FALSE)</f>
        <v>2</v>
      </c>
      <c r="AL17" s="48">
        <f>'Imputed and missing data hidden'!BK15</f>
        <v>5</v>
      </c>
      <c r="AM17" s="49">
        <f t="shared" si="6"/>
        <v>9.2592592592592587E-2</v>
      </c>
      <c r="AN17" s="50">
        <f>'Indicator Date hidden2'!BI16</f>
        <v>0.25</v>
      </c>
      <c r="AO17" s="50">
        <f>'Indicator Geographical level'!BP18</f>
        <v>1.1851851851851851</v>
      </c>
    </row>
    <row r="18" spans="1:41">
      <c r="A18" s="36" t="s">
        <v>84</v>
      </c>
      <c r="B18" s="51" t="s">
        <v>113</v>
      </c>
      <c r="C18" s="52" t="s">
        <v>114</v>
      </c>
      <c r="D18" s="53">
        <f>'Hazard &amp; Exposure'!AF15</f>
        <v>0.1</v>
      </c>
      <c r="E18" s="40">
        <f>'Hazard &amp; Exposure'!AG15</f>
        <v>6</v>
      </c>
      <c r="F18" s="40">
        <f>'Hazard &amp; Exposure'!AH15</f>
        <v>0</v>
      </c>
      <c r="G18" s="40">
        <f>'Hazard &amp; Exposure'!AJ15</f>
        <v>2.5</v>
      </c>
      <c r="H18" s="41">
        <f>'Hazard &amp; Exposure'!AK15</f>
        <v>2.5</v>
      </c>
      <c r="I18" s="40">
        <f>'Hazard &amp; Exposure'!AN15</f>
        <v>0.3</v>
      </c>
      <c r="J18" s="40">
        <f>'Hazard &amp; Exposure'!AQ15</f>
        <v>0</v>
      </c>
      <c r="K18" s="41">
        <f>'Hazard &amp; Exposure'!AR15</f>
        <v>0.2</v>
      </c>
      <c r="L18" s="42">
        <f t="shared" si="0"/>
        <v>1.4</v>
      </c>
      <c r="M18" s="43">
        <f>Vulnerability!G15</f>
        <v>1</v>
      </c>
      <c r="N18" s="43">
        <f>Vulnerability!K15</f>
        <v>4.3</v>
      </c>
      <c r="O18" s="43">
        <f>Vulnerability!Q15</f>
        <v>0.2</v>
      </c>
      <c r="P18" s="41">
        <f>Vulnerability!R15</f>
        <v>1.6</v>
      </c>
      <c r="Q18" s="43">
        <f>Vulnerability!V15</f>
        <v>1.2</v>
      </c>
      <c r="R18" s="43">
        <f>Vulnerability!AB15</f>
        <v>7.2</v>
      </c>
      <c r="S18" s="43">
        <f>Vulnerability!AD15</f>
        <v>0.4</v>
      </c>
      <c r="T18" s="43">
        <f>Vulnerability!AF15</f>
        <v>0</v>
      </c>
      <c r="U18" s="43">
        <f>Vulnerability!AK15</f>
        <v>0.9</v>
      </c>
      <c r="V18" s="41">
        <f>Vulnerability!AL15</f>
        <v>3</v>
      </c>
      <c r="W18" s="42">
        <f t="shared" si="1"/>
        <v>2.2999999999999998</v>
      </c>
      <c r="X18" s="44">
        <f>'Lack of Coping Capacity'!E15</f>
        <v>1.8</v>
      </c>
      <c r="Y18" s="44">
        <f>'Lack of Coping Capacity'!H15</f>
        <v>0.9</v>
      </c>
      <c r="Z18" s="44">
        <f>'Lack of Coping Capacity'!N15</f>
        <v>5.8</v>
      </c>
      <c r="AA18" s="44">
        <f>'Lack of Coping Capacity'!S15</f>
        <v>2.7</v>
      </c>
      <c r="AB18" s="41">
        <f>'Lack of Coping Capacity'!T15</f>
        <v>2.8</v>
      </c>
      <c r="AC18" s="44">
        <f>'Lack of Coping Capacity'!W15</f>
        <v>2.2000000000000002</v>
      </c>
      <c r="AD18" s="44">
        <f>'Lack of Coping Capacity'!AB15</f>
        <v>3.7</v>
      </c>
      <c r="AE18" s="44">
        <f>'Lack of Coping Capacity'!AF15</f>
        <v>5.2</v>
      </c>
      <c r="AF18" s="41">
        <f>'Lack of Coping Capacity'!AG15</f>
        <v>3.7</v>
      </c>
      <c r="AG18" s="42">
        <f t="shared" si="2"/>
        <v>3.3</v>
      </c>
      <c r="AH18" s="54">
        <f t="shared" si="3"/>
        <v>2.2000000000000002</v>
      </c>
      <c r="AI18" s="55" t="str">
        <f t="shared" si="4"/>
        <v>Very Low</v>
      </c>
      <c r="AJ18" s="46">
        <f t="shared" si="5"/>
        <v>45</v>
      </c>
      <c r="AK18" s="47">
        <f>VLOOKUP($C18,'Lack of Reliability Index'!$A$2:$H$52,8,FALSE)</f>
        <v>0.9</v>
      </c>
      <c r="AL18" s="48">
        <f>'Imputed and missing data hidden'!BK14</f>
        <v>2</v>
      </c>
      <c r="AM18" s="49">
        <f t="shared" si="6"/>
        <v>3.7037037037037035E-2</v>
      </c>
      <c r="AN18" s="50">
        <f>'Indicator Date hidden2'!BI15</f>
        <v>0.24561403508771928</v>
      </c>
      <c r="AO18" s="50">
        <f>'Indicator Geographical level'!BP17</f>
        <v>1.2592592592592593</v>
      </c>
    </row>
    <row r="19" spans="1:41">
      <c r="A19" s="36" t="s">
        <v>84</v>
      </c>
      <c r="B19" s="51" t="s">
        <v>115</v>
      </c>
      <c r="C19" s="52" t="s">
        <v>116</v>
      </c>
      <c r="D19" s="53">
        <f>'Hazard &amp; Exposure'!AF6</f>
        <v>9.5</v>
      </c>
      <c r="E19" s="40">
        <f>'Hazard &amp; Exposure'!AG6</f>
        <v>0.1</v>
      </c>
      <c r="F19" s="40">
        <f>'Hazard &amp; Exposure'!AH6</f>
        <v>0</v>
      </c>
      <c r="G19" s="40">
        <f>'Hazard &amp; Exposure'!AJ6</f>
        <v>0</v>
      </c>
      <c r="H19" s="41">
        <f>'Hazard &amp; Exposure'!AK6</f>
        <v>4.3</v>
      </c>
      <c r="I19" s="40">
        <f>'Hazard &amp; Exposure'!AN6</f>
        <v>0.3</v>
      </c>
      <c r="J19" s="40">
        <f>'Hazard &amp; Exposure'!AQ6</f>
        <v>2.9</v>
      </c>
      <c r="K19" s="41">
        <f>'Hazard &amp; Exposure'!AR6</f>
        <v>2.9</v>
      </c>
      <c r="L19" s="42">
        <f t="shared" si="0"/>
        <v>3.6</v>
      </c>
      <c r="M19" s="43">
        <f>Vulnerability!G6</f>
        <v>0.9</v>
      </c>
      <c r="N19" s="43">
        <f>Vulnerability!K6</f>
        <v>4.2</v>
      </c>
      <c r="O19" s="43">
        <f>Vulnerability!Q6</f>
        <v>0.2</v>
      </c>
      <c r="P19" s="41">
        <f>Vulnerability!R6</f>
        <v>1.6</v>
      </c>
      <c r="Q19" s="43">
        <f>Vulnerability!V6</f>
        <v>1.6</v>
      </c>
      <c r="R19" s="43">
        <f>Vulnerability!AB6</f>
        <v>5.7</v>
      </c>
      <c r="S19" s="43">
        <f>Vulnerability!AD6</f>
        <v>0.7</v>
      </c>
      <c r="T19" s="43">
        <f>Vulnerability!AF6</f>
        <v>0</v>
      </c>
      <c r="U19" s="43">
        <f>Vulnerability!AK6</f>
        <v>0.9</v>
      </c>
      <c r="V19" s="41">
        <f>Vulnerability!AL6</f>
        <v>2.5</v>
      </c>
      <c r="W19" s="42">
        <f t="shared" si="1"/>
        <v>2.1</v>
      </c>
      <c r="X19" s="44">
        <f>'Lack of Coping Capacity'!E6</f>
        <v>1.8</v>
      </c>
      <c r="Y19" s="44">
        <f>'Lack of Coping Capacity'!H6</f>
        <v>0.5</v>
      </c>
      <c r="Z19" s="44">
        <f>'Lack of Coping Capacity'!N6</f>
        <v>7.8</v>
      </c>
      <c r="AA19" s="44">
        <f>'Lack of Coping Capacity'!S6</f>
        <v>2.7</v>
      </c>
      <c r="AB19" s="41">
        <f>'Lack of Coping Capacity'!T6</f>
        <v>3.2</v>
      </c>
      <c r="AC19" s="44">
        <f>'Lack of Coping Capacity'!W6</f>
        <v>2.1</v>
      </c>
      <c r="AD19" s="44">
        <f>'Lack of Coping Capacity'!AB6</f>
        <v>0.7</v>
      </c>
      <c r="AE19" s="44">
        <f>'Lack of Coping Capacity'!AF6</f>
        <v>4.7</v>
      </c>
      <c r="AF19" s="41">
        <f>'Lack of Coping Capacity'!AG6</f>
        <v>2.5</v>
      </c>
      <c r="AG19" s="42">
        <f t="shared" si="2"/>
        <v>2.9</v>
      </c>
      <c r="AH19" s="54">
        <f t="shared" si="3"/>
        <v>2.8</v>
      </c>
      <c r="AI19" s="55" t="str">
        <f t="shared" si="4"/>
        <v>Very Low</v>
      </c>
      <c r="AJ19" s="46">
        <f t="shared" si="5"/>
        <v>36</v>
      </c>
      <c r="AK19" s="47">
        <f>VLOOKUP($C19,'Lack of Reliability Index'!$A$2:$H$52,8,FALSE)</f>
        <v>0.9</v>
      </c>
      <c r="AL19" s="48">
        <f>'Imputed and missing data hidden'!BK5</f>
        <v>2</v>
      </c>
      <c r="AM19" s="49">
        <f t="shared" si="6"/>
        <v>3.7037037037037035E-2</v>
      </c>
      <c r="AN19" s="50">
        <f>'Indicator Date hidden2'!BI6</f>
        <v>0.24561403508771928</v>
      </c>
      <c r="AO19" s="50">
        <f>'Indicator Geographical level'!BP8</f>
        <v>1.2592592592592593</v>
      </c>
    </row>
    <row r="20" spans="1:41">
      <c r="A20" s="56" t="s">
        <v>84</v>
      </c>
      <c r="B20" s="57" t="s">
        <v>117</v>
      </c>
      <c r="C20" s="58" t="s">
        <v>118</v>
      </c>
      <c r="D20" s="59">
        <f>'Hazard &amp; Exposure'!AF7</f>
        <v>9.5</v>
      </c>
      <c r="E20" s="60">
        <f>'Hazard &amp; Exposure'!AG7</f>
        <v>0.1</v>
      </c>
      <c r="F20" s="60">
        <f>'Hazard &amp; Exposure'!AH7</f>
        <v>0</v>
      </c>
      <c r="G20" s="60">
        <f>'Hazard &amp; Exposure'!AJ7</f>
        <v>0</v>
      </c>
      <c r="H20" s="41">
        <f>'Hazard &amp; Exposure'!AK7</f>
        <v>4.3</v>
      </c>
      <c r="I20" s="60">
        <f>'Hazard &amp; Exposure'!AN7</f>
        <v>0.3</v>
      </c>
      <c r="J20" s="60">
        <f>'Hazard &amp; Exposure'!AQ7</f>
        <v>2.9</v>
      </c>
      <c r="K20" s="41">
        <f>'Hazard &amp; Exposure'!AR7</f>
        <v>2.9</v>
      </c>
      <c r="L20" s="42">
        <f t="shared" si="0"/>
        <v>3.6</v>
      </c>
      <c r="M20" s="61">
        <f>Vulnerability!G7</f>
        <v>0.9</v>
      </c>
      <c r="N20" s="61">
        <f>Vulnerability!K7</f>
        <v>4.2</v>
      </c>
      <c r="O20" s="61">
        <f>Vulnerability!Q7</f>
        <v>0.2</v>
      </c>
      <c r="P20" s="62">
        <f>Vulnerability!R7</f>
        <v>1.6</v>
      </c>
      <c r="Q20" s="61">
        <f>Vulnerability!V7</f>
        <v>1.6</v>
      </c>
      <c r="R20" s="61">
        <f>Vulnerability!AB7</f>
        <v>5.7</v>
      </c>
      <c r="S20" s="61">
        <f>Vulnerability!AD7</f>
        <v>0.7</v>
      </c>
      <c r="T20" s="61">
        <f>Vulnerability!AF7</f>
        <v>0</v>
      </c>
      <c r="U20" s="61">
        <f>Vulnerability!AK7</f>
        <v>0.9</v>
      </c>
      <c r="V20" s="41">
        <f>Vulnerability!AL7</f>
        <v>2.5</v>
      </c>
      <c r="W20" s="42">
        <f t="shared" si="1"/>
        <v>2.1</v>
      </c>
      <c r="X20" s="63">
        <f>'Lack of Coping Capacity'!E7</f>
        <v>1.8</v>
      </c>
      <c r="Y20" s="63">
        <f>'Lack of Coping Capacity'!H7</f>
        <v>0.5</v>
      </c>
      <c r="Z20" s="63">
        <f>'Lack of Coping Capacity'!N7</f>
        <v>7.8</v>
      </c>
      <c r="AA20" s="63">
        <f>'Lack of Coping Capacity'!S7</f>
        <v>2.7</v>
      </c>
      <c r="AB20" s="41">
        <f>'Lack of Coping Capacity'!T7</f>
        <v>3.2</v>
      </c>
      <c r="AC20" s="63">
        <f>'Lack of Coping Capacity'!W7</f>
        <v>2.1</v>
      </c>
      <c r="AD20" s="63">
        <f>'Lack of Coping Capacity'!AB7</f>
        <v>0.7</v>
      </c>
      <c r="AE20" s="63">
        <f>'Lack of Coping Capacity'!AF7</f>
        <v>4.7</v>
      </c>
      <c r="AF20" s="41">
        <f>'Lack of Coping Capacity'!AG7</f>
        <v>2.5</v>
      </c>
      <c r="AG20" s="42">
        <f t="shared" si="2"/>
        <v>2.9</v>
      </c>
      <c r="AH20" s="54">
        <f t="shared" si="3"/>
        <v>2.8</v>
      </c>
      <c r="AI20" s="55" t="str">
        <f t="shared" si="4"/>
        <v>Very Low</v>
      </c>
      <c r="AJ20" s="64">
        <f t="shared" si="5"/>
        <v>36</v>
      </c>
      <c r="AK20" s="47">
        <f>VLOOKUP($C20,'Lack of Reliability Index'!$A$2:$H$52,8,FALSE)</f>
        <v>0.9</v>
      </c>
      <c r="AL20" s="65">
        <f>'Imputed and missing data hidden'!BK6</f>
        <v>3</v>
      </c>
      <c r="AM20" s="66">
        <f t="shared" si="6"/>
        <v>5.5555555555555552E-2</v>
      </c>
      <c r="AN20" s="67">
        <f>'Indicator Date hidden2'!BI7</f>
        <v>0.24561403508771928</v>
      </c>
      <c r="AO20" s="67">
        <f>'Indicator Geographical level'!BP9</f>
        <v>1.2592592592592593</v>
      </c>
    </row>
    <row r="21" spans="1:41" ht="15.75" customHeight="1">
      <c r="A21" s="68" t="s">
        <v>119</v>
      </c>
      <c r="B21" s="51" t="s">
        <v>120</v>
      </c>
      <c r="C21" s="52" t="s">
        <v>121</v>
      </c>
      <c r="D21" s="39">
        <f>'Hazard &amp; Exposure'!AF24</f>
        <v>9.1999999999999993</v>
      </c>
      <c r="E21" s="40">
        <f>'Hazard &amp; Exposure'!AG24</f>
        <v>7.1</v>
      </c>
      <c r="F21" s="40">
        <f>'Hazard &amp; Exposure'!AH24</f>
        <v>9.1999999999999993</v>
      </c>
      <c r="G21" s="40">
        <f>'Hazard &amp; Exposure'!AJ24</f>
        <v>8.3000000000000007</v>
      </c>
      <c r="H21" s="41">
        <f>'Hazard &amp; Exposure'!AK24</f>
        <v>8.6</v>
      </c>
      <c r="I21" s="40">
        <f>'Hazard &amp; Exposure'!AN24</f>
        <v>6.1</v>
      </c>
      <c r="J21" s="40">
        <f>'Hazard &amp; Exposure'!AQ24</f>
        <v>6.3</v>
      </c>
      <c r="K21" s="41">
        <f>'Hazard &amp; Exposure'!AR24</f>
        <v>6.3</v>
      </c>
      <c r="L21" s="42">
        <f t="shared" si="0"/>
        <v>7.6</v>
      </c>
      <c r="M21" s="43">
        <f>Vulnerability!G24</f>
        <v>3.1</v>
      </c>
      <c r="N21" s="43">
        <f>Vulnerability!K24</f>
        <v>5.4</v>
      </c>
      <c r="O21" s="43">
        <f>Vulnerability!Q24</f>
        <v>7</v>
      </c>
      <c r="P21" s="62">
        <f>Vulnerability!R24</f>
        <v>4.7</v>
      </c>
      <c r="Q21" s="43">
        <f>Vulnerability!V24</f>
        <v>0.9</v>
      </c>
      <c r="R21" s="43">
        <f>Vulnerability!AB24</f>
        <v>2.1</v>
      </c>
      <c r="S21" s="43">
        <f>Vulnerability!AD24</f>
        <v>3</v>
      </c>
      <c r="T21" s="43" t="str">
        <f>Vulnerability!AF24</f>
        <v>x</v>
      </c>
      <c r="U21" s="43">
        <f>Vulnerability!AK24</f>
        <v>4.4000000000000004</v>
      </c>
      <c r="V21" s="41">
        <f>Vulnerability!AL24</f>
        <v>2.7</v>
      </c>
      <c r="W21" s="42">
        <f t="shared" si="1"/>
        <v>3.8</v>
      </c>
      <c r="X21" s="44">
        <f>'Lack of Coping Capacity'!E24</f>
        <v>3.3</v>
      </c>
      <c r="Y21" s="44">
        <f>'Lack of Coping Capacity'!H24</f>
        <v>9.8000000000000007</v>
      </c>
      <c r="Z21" s="44">
        <f>'Lack of Coping Capacity'!N24</f>
        <v>4.9000000000000004</v>
      </c>
      <c r="AA21" s="44">
        <f>'Lack of Coping Capacity'!S24</f>
        <v>6.3</v>
      </c>
      <c r="AB21" s="41">
        <f>'Lack of Coping Capacity'!T24</f>
        <v>6.1</v>
      </c>
      <c r="AC21" s="44">
        <f>'Lack of Coping Capacity'!W24</f>
        <v>3</v>
      </c>
      <c r="AD21" s="44">
        <f>'Lack of Coping Capacity'!AB24</f>
        <v>5</v>
      </c>
      <c r="AE21" s="44">
        <f>'Lack of Coping Capacity'!AF24</f>
        <v>8.6999999999999993</v>
      </c>
      <c r="AF21" s="41">
        <f>'Lack of Coping Capacity'!AG24</f>
        <v>5.6</v>
      </c>
      <c r="AG21" s="42">
        <f t="shared" si="2"/>
        <v>5.9</v>
      </c>
      <c r="AH21" s="54">
        <f t="shared" si="3"/>
        <v>5.5</v>
      </c>
      <c r="AI21" s="55" t="str">
        <f t="shared" si="4"/>
        <v>High</v>
      </c>
      <c r="AJ21" s="46">
        <f t="shared" si="5"/>
        <v>7</v>
      </c>
      <c r="AK21" s="47">
        <f>VLOOKUP($C21,'Lack of Reliability Index'!$A$2:$H$52,8,FALSE)</f>
        <v>4.3</v>
      </c>
      <c r="AL21" s="48">
        <f>'Imputed and missing data hidden'!BK23</f>
        <v>2</v>
      </c>
      <c r="AM21" s="49">
        <f t="shared" si="6"/>
        <v>3.7037037037037035E-2</v>
      </c>
      <c r="AN21" s="50">
        <f>'Indicator Date hidden2'!BI24</f>
        <v>0.625</v>
      </c>
      <c r="AO21" s="50">
        <f>'Indicator Geographical level'!BP26</f>
        <v>1.2692307692307692</v>
      </c>
    </row>
    <row r="22" spans="1:41" ht="15.75" customHeight="1">
      <c r="A22" s="68" t="s">
        <v>119</v>
      </c>
      <c r="B22" s="51" t="s">
        <v>122</v>
      </c>
      <c r="C22" s="52" t="s">
        <v>123</v>
      </c>
      <c r="D22" s="53">
        <f>'Hazard &amp; Exposure'!AF22</f>
        <v>6</v>
      </c>
      <c r="E22" s="40">
        <f>'Hazard &amp; Exposure'!AG22</f>
        <v>5</v>
      </c>
      <c r="F22" s="40">
        <f>'Hazard &amp; Exposure'!AH22</f>
        <v>5.0999999999999996</v>
      </c>
      <c r="G22" s="40">
        <f>'Hazard &amp; Exposure'!AJ22</f>
        <v>2</v>
      </c>
      <c r="H22" s="41">
        <f>'Hazard &amp; Exposure'!AK22</f>
        <v>4.7</v>
      </c>
      <c r="I22" s="40">
        <f>'Hazard &amp; Exposure'!AN22</f>
        <v>6.1</v>
      </c>
      <c r="J22" s="40">
        <f>'Hazard &amp; Exposure'!AQ22</f>
        <v>6.3</v>
      </c>
      <c r="K22" s="41">
        <f>'Hazard &amp; Exposure'!AR22</f>
        <v>6.3</v>
      </c>
      <c r="L22" s="42">
        <f t="shared" si="0"/>
        <v>5.6</v>
      </c>
      <c r="M22" s="43">
        <f>Vulnerability!G22</f>
        <v>2.2999999999999998</v>
      </c>
      <c r="N22" s="43">
        <f>Vulnerability!K22</f>
        <v>5</v>
      </c>
      <c r="O22" s="43">
        <f>Vulnerability!Q22</f>
        <v>7</v>
      </c>
      <c r="P22" s="62">
        <f>Vulnerability!R22</f>
        <v>4.2</v>
      </c>
      <c r="Q22" s="43">
        <f>Vulnerability!V22</f>
        <v>0.9</v>
      </c>
      <c r="R22" s="43">
        <f>Vulnerability!AB22</f>
        <v>4.3</v>
      </c>
      <c r="S22" s="43">
        <f>Vulnerability!AD22</f>
        <v>3.9</v>
      </c>
      <c r="T22" s="43" t="str">
        <f>Vulnerability!AF22</f>
        <v>x</v>
      </c>
      <c r="U22" s="43">
        <f>Vulnerability!AK22</f>
        <v>4.4000000000000004</v>
      </c>
      <c r="V22" s="41">
        <f>Vulnerability!AL22</f>
        <v>3.5</v>
      </c>
      <c r="W22" s="42">
        <f t="shared" si="1"/>
        <v>3.9</v>
      </c>
      <c r="X22" s="44">
        <f>'Lack of Coping Capacity'!E22</f>
        <v>3.3</v>
      </c>
      <c r="Y22" s="44">
        <f>'Lack of Coping Capacity'!H22</f>
        <v>9.6</v>
      </c>
      <c r="Z22" s="44">
        <f>'Lack of Coping Capacity'!N22</f>
        <v>7.1</v>
      </c>
      <c r="AA22" s="44">
        <f>'Lack of Coping Capacity'!S22</f>
        <v>6.3</v>
      </c>
      <c r="AB22" s="41">
        <f>'Lack of Coping Capacity'!T22</f>
        <v>6.6</v>
      </c>
      <c r="AC22" s="44">
        <f>'Lack of Coping Capacity'!W22</f>
        <v>3</v>
      </c>
      <c r="AD22" s="44">
        <f>'Lack of Coping Capacity'!AB22</f>
        <v>3.5</v>
      </c>
      <c r="AE22" s="44">
        <f>'Lack of Coping Capacity'!AF22</f>
        <v>7.5</v>
      </c>
      <c r="AF22" s="41">
        <f>'Lack of Coping Capacity'!AG22</f>
        <v>4.7</v>
      </c>
      <c r="AG22" s="42">
        <f t="shared" si="2"/>
        <v>5.7</v>
      </c>
      <c r="AH22" s="54">
        <f t="shared" si="3"/>
        <v>5</v>
      </c>
      <c r="AI22" s="55" t="str">
        <f t="shared" si="4"/>
        <v>Medium</v>
      </c>
      <c r="AJ22" s="46">
        <f t="shared" si="5"/>
        <v>11</v>
      </c>
      <c r="AK22" s="47">
        <f>VLOOKUP($C22,'Lack of Reliability Index'!$A$2:$H$52,8,FALSE)</f>
        <v>4.3</v>
      </c>
      <c r="AL22" s="48">
        <f>'Imputed and missing data hidden'!BK21</f>
        <v>2</v>
      </c>
      <c r="AM22" s="49">
        <f t="shared" si="6"/>
        <v>3.7037037037037035E-2</v>
      </c>
      <c r="AN22" s="50">
        <f>'Indicator Date hidden2'!BI22</f>
        <v>0.625</v>
      </c>
      <c r="AO22" s="50">
        <f>'Indicator Geographical level'!BP24</f>
        <v>1.2692307692307692</v>
      </c>
    </row>
    <row r="23" spans="1:41" ht="15.75" customHeight="1">
      <c r="A23" s="68" t="s">
        <v>119</v>
      </c>
      <c r="B23" s="51" t="s">
        <v>124</v>
      </c>
      <c r="C23" s="52" t="s">
        <v>125</v>
      </c>
      <c r="D23" s="53">
        <f>'Hazard &amp; Exposure'!AF20</f>
        <v>5.2</v>
      </c>
      <c r="E23" s="40">
        <f>'Hazard &amp; Exposure'!AG20</f>
        <v>5.4</v>
      </c>
      <c r="F23" s="40">
        <f>'Hazard &amp; Exposure'!AH20</f>
        <v>9.1999999999999993</v>
      </c>
      <c r="G23" s="40">
        <f>'Hazard &amp; Exposure'!AJ20</f>
        <v>6.5</v>
      </c>
      <c r="H23" s="41">
        <f>'Hazard &amp; Exposure'!AK20</f>
        <v>7</v>
      </c>
      <c r="I23" s="40">
        <f>'Hazard &amp; Exposure'!AN20</f>
        <v>6.1</v>
      </c>
      <c r="J23" s="40">
        <f>'Hazard &amp; Exposure'!AQ20</f>
        <v>6.3</v>
      </c>
      <c r="K23" s="41">
        <f>'Hazard &amp; Exposure'!AR20</f>
        <v>6.3</v>
      </c>
      <c r="L23" s="42">
        <f t="shared" si="0"/>
        <v>6.7</v>
      </c>
      <c r="M23" s="43">
        <f>Vulnerability!G20</f>
        <v>3.1</v>
      </c>
      <c r="N23" s="43">
        <f>Vulnerability!K20</f>
        <v>5.3</v>
      </c>
      <c r="O23" s="43">
        <f>Vulnerability!Q20</f>
        <v>7</v>
      </c>
      <c r="P23" s="62">
        <f>Vulnerability!R20</f>
        <v>4.5999999999999996</v>
      </c>
      <c r="Q23" s="43">
        <f>Vulnerability!V20</f>
        <v>0.9</v>
      </c>
      <c r="R23" s="43">
        <f>Vulnerability!AB20</f>
        <v>2.1</v>
      </c>
      <c r="S23" s="43">
        <f>Vulnerability!AD20</f>
        <v>4.0999999999999996</v>
      </c>
      <c r="T23" s="43" t="str">
        <f>Vulnerability!AF20</f>
        <v>x</v>
      </c>
      <c r="U23" s="43">
        <f>Vulnerability!AK20</f>
        <v>4.4000000000000004</v>
      </c>
      <c r="V23" s="41">
        <f>Vulnerability!AL20</f>
        <v>3</v>
      </c>
      <c r="W23" s="42">
        <f t="shared" si="1"/>
        <v>3.8</v>
      </c>
      <c r="X23" s="44">
        <f>'Lack of Coping Capacity'!E20</f>
        <v>3.3</v>
      </c>
      <c r="Y23" s="44">
        <f>'Lack of Coping Capacity'!H20</f>
        <v>9.9</v>
      </c>
      <c r="Z23" s="44">
        <f>'Lack of Coping Capacity'!N20</f>
        <v>5.8</v>
      </c>
      <c r="AA23" s="44">
        <f>'Lack of Coping Capacity'!S20</f>
        <v>6.3</v>
      </c>
      <c r="AB23" s="41">
        <f>'Lack of Coping Capacity'!T20</f>
        <v>6.3</v>
      </c>
      <c r="AC23" s="44">
        <f>'Lack of Coping Capacity'!W20</f>
        <v>3</v>
      </c>
      <c r="AD23" s="44">
        <f>'Lack of Coping Capacity'!AB20</f>
        <v>4.4000000000000004</v>
      </c>
      <c r="AE23" s="44">
        <f>'Lack of Coping Capacity'!AF20</f>
        <v>7.3</v>
      </c>
      <c r="AF23" s="41">
        <f>'Lack of Coping Capacity'!AG20</f>
        <v>4.9000000000000004</v>
      </c>
      <c r="AG23" s="42">
        <f t="shared" si="2"/>
        <v>5.6</v>
      </c>
      <c r="AH23" s="54">
        <f t="shared" si="3"/>
        <v>5.2</v>
      </c>
      <c r="AI23" s="55" t="str">
        <f t="shared" si="4"/>
        <v>Medium</v>
      </c>
      <c r="AJ23" s="46">
        <f t="shared" si="5"/>
        <v>10</v>
      </c>
      <c r="AK23" s="47">
        <f>VLOOKUP($C23,'Lack of Reliability Index'!$A$2:$H$52,8,FALSE)</f>
        <v>4.3</v>
      </c>
      <c r="AL23" s="48">
        <f>'Imputed and missing data hidden'!BK19</f>
        <v>2</v>
      </c>
      <c r="AM23" s="49">
        <f t="shared" si="6"/>
        <v>3.7037037037037035E-2</v>
      </c>
      <c r="AN23" s="50">
        <f>'Indicator Date hidden2'!BI20</f>
        <v>0.625</v>
      </c>
      <c r="AO23" s="50">
        <f>'Indicator Geographical level'!BP22</f>
        <v>1.2692307692307692</v>
      </c>
    </row>
    <row r="24" spans="1:41" ht="15.75" customHeight="1">
      <c r="A24" s="68" t="s">
        <v>119</v>
      </c>
      <c r="B24" s="51" t="s">
        <v>126</v>
      </c>
      <c r="C24" s="52" t="s">
        <v>127</v>
      </c>
      <c r="D24" s="53">
        <f>'Hazard &amp; Exposure'!AF23</f>
        <v>7.9</v>
      </c>
      <c r="E24" s="40">
        <f>'Hazard &amp; Exposure'!AG23</f>
        <v>4.7</v>
      </c>
      <c r="F24" s="40">
        <f>'Hazard &amp; Exposure'!AH23</f>
        <v>7.7</v>
      </c>
      <c r="G24" s="40">
        <f>'Hazard &amp; Exposure'!AJ23</f>
        <v>2.5</v>
      </c>
      <c r="H24" s="41">
        <f>'Hazard &amp; Exposure'!AK23</f>
        <v>6.2</v>
      </c>
      <c r="I24" s="40">
        <f>'Hazard &amp; Exposure'!AN23</f>
        <v>6.1</v>
      </c>
      <c r="J24" s="40">
        <f>'Hazard &amp; Exposure'!AQ23</f>
        <v>6.3</v>
      </c>
      <c r="K24" s="41">
        <f>'Hazard &amp; Exposure'!AR23</f>
        <v>6.3</v>
      </c>
      <c r="L24" s="42">
        <f t="shared" si="0"/>
        <v>6.3</v>
      </c>
      <c r="M24" s="43">
        <f>Vulnerability!G23</f>
        <v>2.7</v>
      </c>
      <c r="N24" s="43">
        <f>Vulnerability!K23</f>
        <v>5.0999999999999996</v>
      </c>
      <c r="O24" s="43">
        <f>Vulnerability!Q23</f>
        <v>7</v>
      </c>
      <c r="P24" s="62">
        <f>Vulnerability!R23</f>
        <v>4.4000000000000004</v>
      </c>
      <c r="Q24" s="43">
        <f>Vulnerability!V23</f>
        <v>0.9</v>
      </c>
      <c r="R24" s="43">
        <f>Vulnerability!AB23</f>
        <v>2.1</v>
      </c>
      <c r="S24" s="43">
        <f>Vulnerability!AD23</f>
        <v>3.1</v>
      </c>
      <c r="T24" s="43" t="str">
        <f>Vulnerability!AF23</f>
        <v>x</v>
      </c>
      <c r="U24" s="43">
        <f>Vulnerability!AK23</f>
        <v>4.4000000000000004</v>
      </c>
      <c r="V24" s="41">
        <f>Vulnerability!AL23</f>
        <v>2.7</v>
      </c>
      <c r="W24" s="42">
        <f t="shared" si="1"/>
        <v>3.6</v>
      </c>
      <c r="X24" s="44">
        <f>'Lack of Coping Capacity'!E23</f>
        <v>3.3</v>
      </c>
      <c r="Y24" s="44">
        <f>'Lack of Coping Capacity'!H23</f>
        <v>9.1</v>
      </c>
      <c r="Z24" s="44">
        <f>'Lack of Coping Capacity'!N23</f>
        <v>3.9</v>
      </c>
      <c r="AA24" s="44">
        <f>'Lack of Coping Capacity'!S23</f>
        <v>6.3</v>
      </c>
      <c r="AB24" s="41">
        <f>'Lack of Coping Capacity'!T23</f>
        <v>5.7</v>
      </c>
      <c r="AC24" s="44">
        <f>'Lack of Coping Capacity'!W23</f>
        <v>3</v>
      </c>
      <c r="AD24" s="44">
        <f>'Lack of Coping Capacity'!AB23</f>
        <v>3.5</v>
      </c>
      <c r="AE24" s="44">
        <f>'Lack of Coping Capacity'!AF23</f>
        <v>9.1</v>
      </c>
      <c r="AF24" s="41">
        <f>'Lack of Coping Capacity'!AG23</f>
        <v>5.2</v>
      </c>
      <c r="AG24" s="42">
        <f t="shared" si="2"/>
        <v>5.5</v>
      </c>
      <c r="AH24" s="54">
        <f t="shared" si="3"/>
        <v>5</v>
      </c>
      <c r="AI24" s="55" t="str">
        <f t="shared" si="4"/>
        <v>Medium</v>
      </c>
      <c r="AJ24" s="46">
        <f t="shared" si="5"/>
        <v>11</v>
      </c>
      <c r="AK24" s="47">
        <f>VLOOKUP($C24,'Lack of Reliability Index'!$A$2:$H$52,8,FALSE)</f>
        <v>4.3</v>
      </c>
      <c r="AL24" s="48">
        <f>'Imputed and missing data hidden'!BK22</f>
        <v>2</v>
      </c>
      <c r="AM24" s="49">
        <f t="shared" si="6"/>
        <v>3.7037037037037035E-2</v>
      </c>
      <c r="AN24" s="50">
        <f>'Indicator Date hidden2'!BI23</f>
        <v>0.625</v>
      </c>
      <c r="AO24" s="50">
        <f>'Indicator Geographical level'!BP25</f>
        <v>1.2692307692307692</v>
      </c>
    </row>
    <row r="25" spans="1:41" ht="15.75" customHeight="1">
      <c r="A25" s="68" t="s">
        <v>119</v>
      </c>
      <c r="B25" s="51" t="s">
        <v>128</v>
      </c>
      <c r="C25" s="52" t="s">
        <v>129</v>
      </c>
      <c r="D25" s="53">
        <f>'Hazard &amp; Exposure'!AF25</f>
        <v>5.7</v>
      </c>
      <c r="E25" s="40">
        <f>'Hazard &amp; Exposure'!AG25</f>
        <v>6.2</v>
      </c>
      <c r="F25" s="40">
        <f>'Hazard &amp; Exposure'!AH25</f>
        <v>7.3</v>
      </c>
      <c r="G25" s="40">
        <f>'Hazard &amp; Exposure'!AJ25</f>
        <v>2</v>
      </c>
      <c r="H25" s="41">
        <f>'Hazard &amp; Exposure'!AK25</f>
        <v>5.6</v>
      </c>
      <c r="I25" s="40">
        <f>'Hazard &amp; Exposure'!AN25</f>
        <v>6.1</v>
      </c>
      <c r="J25" s="40">
        <f>'Hazard &amp; Exposure'!AQ25</f>
        <v>6.3</v>
      </c>
      <c r="K25" s="41">
        <f>'Hazard &amp; Exposure'!AR25</f>
        <v>6.3</v>
      </c>
      <c r="L25" s="42">
        <f t="shared" si="0"/>
        <v>6</v>
      </c>
      <c r="M25" s="43">
        <f>Vulnerability!G25</f>
        <v>2.6</v>
      </c>
      <c r="N25" s="43">
        <f>Vulnerability!K25</f>
        <v>5.2</v>
      </c>
      <c r="O25" s="43">
        <f>Vulnerability!Q25</f>
        <v>7</v>
      </c>
      <c r="P25" s="62">
        <f>Vulnerability!R25</f>
        <v>4.4000000000000004</v>
      </c>
      <c r="Q25" s="43">
        <f>Vulnerability!V25</f>
        <v>0.9</v>
      </c>
      <c r="R25" s="43">
        <f>Vulnerability!AB25</f>
        <v>2.1</v>
      </c>
      <c r="S25" s="43">
        <f>Vulnerability!AD25</f>
        <v>8.4</v>
      </c>
      <c r="T25" s="43" t="str">
        <f>Vulnerability!AF25</f>
        <v>x</v>
      </c>
      <c r="U25" s="43">
        <f>Vulnerability!AK25</f>
        <v>4.4000000000000004</v>
      </c>
      <c r="V25" s="41">
        <f>Vulnerability!AL25</f>
        <v>4.7</v>
      </c>
      <c r="W25" s="42">
        <f t="shared" si="1"/>
        <v>4.5999999999999996</v>
      </c>
      <c r="X25" s="44">
        <f>'Lack of Coping Capacity'!E25</f>
        <v>3.3</v>
      </c>
      <c r="Y25" s="44">
        <f>'Lack of Coping Capacity'!H25</f>
        <v>9.8000000000000007</v>
      </c>
      <c r="Z25" s="44">
        <f>'Lack of Coping Capacity'!N25</f>
        <v>4.4000000000000004</v>
      </c>
      <c r="AA25" s="44">
        <f>'Lack of Coping Capacity'!S25</f>
        <v>6.3</v>
      </c>
      <c r="AB25" s="41">
        <f>'Lack of Coping Capacity'!T25</f>
        <v>6</v>
      </c>
      <c r="AC25" s="44">
        <f>'Lack of Coping Capacity'!W25</f>
        <v>3</v>
      </c>
      <c r="AD25" s="44">
        <f>'Lack of Coping Capacity'!AB25</f>
        <v>3.3</v>
      </c>
      <c r="AE25" s="44">
        <f>'Lack of Coping Capacity'!AF25</f>
        <v>8.6999999999999993</v>
      </c>
      <c r="AF25" s="41">
        <f>'Lack of Coping Capacity'!AG25</f>
        <v>5</v>
      </c>
      <c r="AG25" s="42">
        <f t="shared" si="2"/>
        <v>5.5</v>
      </c>
      <c r="AH25" s="54">
        <f t="shared" si="3"/>
        <v>5.3</v>
      </c>
      <c r="AI25" s="55" t="str">
        <f t="shared" si="4"/>
        <v>High</v>
      </c>
      <c r="AJ25" s="46">
        <f t="shared" si="5"/>
        <v>9</v>
      </c>
      <c r="AK25" s="47">
        <f>VLOOKUP($C25,'Lack of Reliability Index'!$A$2:$H$52,8,FALSE)</f>
        <v>4.3</v>
      </c>
      <c r="AL25" s="48">
        <f>'Imputed and missing data hidden'!BK24</f>
        <v>2</v>
      </c>
      <c r="AM25" s="49">
        <f t="shared" si="6"/>
        <v>3.7037037037037035E-2</v>
      </c>
      <c r="AN25" s="50">
        <f>'Indicator Date hidden2'!BI25</f>
        <v>0.625</v>
      </c>
      <c r="AO25" s="50">
        <f>'Indicator Geographical level'!BP27</f>
        <v>1.2692307692307692</v>
      </c>
    </row>
    <row r="26" spans="1:41" ht="15.75" customHeight="1">
      <c r="A26" s="68" t="s">
        <v>119</v>
      </c>
      <c r="B26" s="51" t="s">
        <v>130</v>
      </c>
      <c r="C26" s="52" t="s">
        <v>131</v>
      </c>
      <c r="D26" s="53">
        <f>'Hazard &amp; Exposure'!AF26</f>
        <v>9.1999999999999993</v>
      </c>
      <c r="E26" s="40">
        <f>'Hazard &amp; Exposure'!AG26</f>
        <v>6.4</v>
      </c>
      <c r="F26" s="40">
        <f>'Hazard &amp; Exposure'!AH26</f>
        <v>9.4</v>
      </c>
      <c r="G26" s="40">
        <f>'Hazard &amp; Exposure'!AJ26</f>
        <v>6.5</v>
      </c>
      <c r="H26" s="41">
        <f>'Hazard &amp; Exposure'!AK26</f>
        <v>8.1999999999999993</v>
      </c>
      <c r="I26" s="40">
        <f>'Hazard &amp; Exposure'!AN26</f>
        <v>6.1</v>
      </c>
      <c r="J26" s="40">
        <f>'Hazard &amp; Exposure'!AQ26</f>
        <v>7.5</v>
      </c>
      <c r="K26" s="41">
        <f>'Hazard &amp; Exposure'!AR26</f>
        <v>7.5</v>
      </c>
      <c r="L26" s="42">
        <f t="shared" si="0"/>
        <v>7.9</v>
      </c>
      <c r="M26" s="43">
        <f>Vulnerability!G26</f>
        <v>2.9</v>
      </c>
      <c r="N26" s="43">
        <f>Vulnerability!K26</f>
        <v>4.9000000000000004</v>
      </c>
      <c r="O26" s="43">
        <f>Vulnerability!Q26</f>
        <v>7</v>
      </c>
      <c r="P26" s="62">
        <f>Vulnerability!R26</f>
        <v>4.4000000000000004</v>
      </c>
      <c r="Q26" s="43">
        <f>Vulnerability!V26</f>
        <v>0.9</v>
      </c>
      <c r="R26" s="43">
        <f>Vulnerability!AB26</f>
        <v>2.1</v>
      </c>
      <c r="S26" s="43">
        <f>Vulnerability!AD26</f>
        <v>3.1</v>
      </c>
      <c r="T26" s="43" t="str">
        <f>Vulnerability!AF26</f>
        <v>x</v>
      </c>
      <c r="U26" s="43">
        <f>Vulnerability!AK26</f>
        <v>4.4000000000000004</v>
      </c>
      <c r="V26" s="41">
        <f>Vulnerability!AL26</f>
        <v>2.7</v>
      </c>
      <c r="W26" s="42">
        <f t="shared" si="1"/>
        <v>3.6</v>
      </c>
      <c r="X26" s="44">
        <f>'Lack of Coping Capacity'!E26</f>
        <v>3.3</v>
      </c>
      <c r="Y26" s="44">
        <f>'Lack of Coping Capacity'!H26</f>
        <v>9.9</v>
      </c>
      <c r="Z26" s="44">
        <f>'Lack of Coping Capacity'!N26</f>
        <v>4.5999999999999996</v>
      </c>
      <c r="AA26" s="44">
        <f>'Lack of Coping Capacity'!S26</f>
        <v>6.3</v>
      </c>
      <c r="AB26" s="41">
        <f>'Lack of Coping Capacity'!T26</f>
        <v>6</v>
      </c>
      <c r="AC26" s="44">
        <f>'Lack of Coping Capacity'!W26</f>
        <v>3</v>
      </c>
      <c r="AD26" s="44">
        <f>'Lack of Coping Capacity'!AB26</f>
        <v>4</v>
      </c>
      <c r="AE26" s="44">
        <f>'Lack of Coping Capacity'!AF26</f>
        <v>7.1</v>
      </c>
      <c r="AF26" s="41">
        <f>'Lack of Coping Capacity'!AG26</f>
        <v>4.7</v>
      </c>
      <c r="AG26" s="42">
        <f t="shared" si="2"/>
        <v>5.4</v>
      </c>
      <c r="AH26" s="54">
        <f t="shared" si="3"/>
        <v>5.4</v>
      </c>
      <c r="AI26" s="55" t="str">
        <f t="shared" si="4"/>
        <v>High</v>
      </c>
      <c r="AJ26" s="46">
        <f t="shared" si="5"/>
        <v>8</v>
      </c>
      <c r="AK26" s="47">
        <f>VLOOKUP($C26,'Lack of Reliability Index'!$A$2:$H$52,8,FALSE)</f>
        <v>4.3</v>
      </c>
      <c r="AL26" s="48">
        <f>'Imputed and missing data hidden'!BK25</f>
        <v>2</v>
      </c>
      <c r="AM26" s="49">
        <f t="shared" si="6"/>
        <v>3.7037037037037035E-2</v>
      </c>
      <c r="AN26" s="50">
        <f>'Indicator Date hidden2'!BI26</f>
        <v>0.625</v>
      </c>
      <c r="AO26" s="50">
        <f>'Indicator Geographical level'!BP28</f>
        <v>1.2692307692307692</v>
      </c>
    </row>
    <row r="27" spans="1:41" ht="15.75" customHeight="1">
      <c r="A27" s="68" t="s">
        <v>119</v>
      </c>
      <c r="B27" s="51" t="s">
        <v>132</v>
      </c>
      <c r="C27" s="52" t="s">
        <v>133</v>
      </c>
      <c r="D27" s="53">
        <f>'Hazard &amp; Exposure'!AF28</f>
        <v>5.3</v>
      </c>
      <c r="E27" s="40">
        <f>'Hazard &amp; Exposure'!AG28</f>
        <v>5.0999999999999996</v>
      </c>
      <c r="F27" s="40">
        <f>'Hazard &amp; Exposure'!AH28</f>
        <v>7.2</v>
      </c>
      <c r="G27" s="40">
        <f>'Hazard &amp; Exposure'!AJ28</f>
        <v>5.3</v>
      </c>
      <c r="H27" s="41">
        <f>'Hazard &amp; Exposure'!AK28</f>
        <v>5.8</v>
      </c>
      <c r="I27" s="40">
        <f>'Hazard &amp; Exposure'!AN28</f>
        <v>6.1</v>
      </c>
      <c r="J27" s="40">
        <f>'Hazard &amp; Exposure'!AQ28</f>
        <v>6.3</v>
      </c>
      <c r="K27" s="41">
        <f>'Hazard &amp; Exposure'!AR28</f>
        <v>6.3</v>
      </c>
      <c r="L27" s="42">
        <f t="shared" si="0"/>
        <v>6.1</v>
      </c>
      <c r="M27" s="43">
        <f>Vulnerability!G28</f>
        <v>3.7</v>
      </c>
      <c r="N27" s="43">
        <f>Vulnerability!K28</f>
        <v>5.2</v>
      </c>
      <c r="O27" s="43">
        <f>Vulnerability!Q28</f>
        <v>7</v>
      </c>
      <c r="P27" s="62">
        <f>Vulnerability!R28</f>
        <v>4.9000000000000004</v>
      </c>
      <c r="Q27" s="43">
        <f>Vulnerability!V28</f>
        <v>0.9</v>
      </c>
      <c r="R27" s="43">
        <f>Vulnerability!AB28</f>
        <v>2</v>
      </c>
      <c r="S27" s="43">
        <f>Vulnerability!AD28</f>
        <v>2.1</v>
      </c>
      <c r="T27" s="43" t="str">
        <f>Vulnerability!AF28</f>
        <v>x</v>
      </c>
      <c r="U27" s="43">
        <f>Vulnerability!AK28</f>
        <v>4.4000000000000004</v>
      </c>
      <c r="V27" s="41">
        <f>Vulnerability!AL28</f>
        <v>2.5</v>
      </c>
      <c r="W27" s="42">
        <f t="shared" si="1"/>
        <v>3.8</v>
      </c>
      <c r="X27" s="44">
        <f>'Lack of Coping Capacity'!E28</f>
        <v>3.3</v>
      </c>
      <c r="Y27" s="44">
        <f>'Lack of Coping Capacity'!H28</f>
        <v>9.8000000000000007</v>
      </c>
      <c r="Z27" s="44">
        <f>'Lack of Coping Capacity'!N28</f>
        <v>3.6</v>
      </c>
      <c r="AA27" s="44">
        <f>'Lack of Coping Capacity'!S28</f>
        <v>6.3</v>
      </c>
      <c r="AB27" s="41">
        <f>'Lack of Coping Capacity'!T28</f>
        <v>5.8</v>
      </c>
      <c r="AC27" s="44">
        <f>'Lack of Coping Capacity'!W28</f>
        <v>3</v>
      </c>
      <c r="AD27" s="44">
        <f>'Lack of Coping Capacity'!AB28</f>
        <v>2.9</v>
      </c>
      <c r="AE27" s="44">
        <f>'Lack of Coping Capacity'!AF28</f>
        <v>9.1</v>
      </c>
      <c r="AF27" s="41">
        <f>'Lack of Coping Capacity'!AG28</f>
        <v>5</v>
      </c>
      <c r="AG27" s="42">
        <f t="shared" si="2"/>
        <v>5.4</v>
      </c>
      <c r="AH27" s="54">
        <f t="shared" si="3"/>
        <v>5</v>
      </c>
      <c r="AI27" s="55" t="str">
        <f t="shared" si="4"/>
        <v>Medium</v>
      </c>
      <c r="AJ27" s="46">
        <f t="shared" si="5"/>
        <v>11</v>
      </c>
      <c r="AK27" s="47">
        <f>VLOOKUP($C27,'Lack of Reliability Index'!$A$2:$H$52,8,FALSE)</f>
        <v>4.3</v>
      </c>
      <c r="AL27" s="48">
        <f>'Imputed and missing data hidden'!BK27</f>
        <v>2</v>
      </c>
      <c r="AM27" s="49">
        <f t="shared" si="6"/>
        <v>3.7037037037037035E-2</v>
      </c>
      <c r="AN27" s="50">
        <f>'Indicator Date hidden2'!BI28</f>
        <v>0.625</v>
      </c>
      <c r="AO27" s="50">
        <f>'Indicator Geographical level'!BP30</f>
        <v>1.2692307692307692</v>
      </c>
    </row>
    <row r="28" spans="1:41" ht="15.75" customHeight="1">
      <c r="A28" s="68" t="s">
        <v>119</v>
      </c>
      <c r="B28" s="51" t="s">
        <v>134</v>
      </c>
      <c r="C28" s="52" t="s">
        <v>135</v>
      </c>
      <c r="D28" s="53">
        <f>'Hazard &amp; Exposure'!AF27</f>
        <v>9.1</v>
      </c>
      <c r="E28" s="40">
        <f>'Hazard &amp; Exposure'!AG27</f>
        <v>6.5</v>
      </c>
      <c r="F28" s="40">
        <f>'Hazard &amp; Exposure'!AH27</f>
        <v>0</v>
      </c>
      <c r="G28" s="40">
        <f>'Hazard &amp; Exposure'!AJ27</f>
        <v>7.7</v>
      </c>
      <c r="H28" s="41">
        <f>'Hazard &amp; Exposure'!AK27</f>
        <v>6.8</v>
      </c>
      <c r="I28" s="40">
        <f>'Hazard &amp; Exposure'!AN27</f>
        <v>6.1</v>
      </c>
      <c r="J28" s="40">
        <f>'Hazard &amp; Exposure'!AQ27</f>
        <v>7.5</v>
      </c>
      <c r="K28" s="41">
        <f>'Hazard &amp; Exposure'!AR27</f>
        <v>7.5</v>
      </c>
      <c r="L28" s="42">
        <f t="shared" si="0"/>
        <v>7.2</v>
      </c>
      <c r="M28" s="43">
        <f>Vulnerability!G27</f>
        <v>4.7</v>
      </c>
      <c r="N28" s="43">
        <f>Vulnerability!K27</f>
        <v>5.7</v>
      </c>
      <c r="O28" s="43">
        <f>Vulnerability!Q27</f>
        <v>7</v>
      </c>
      <c r="P28" s="62">
        <f>Vulnerability!R27</f>
        <v>5.5</v>
      </c>
      <c r="Q28" s="43">
        <f>Vulnerability!V27</f>
        <v>0.9</v>
      </c>
      <c r="R28" s="43">
        <f>Vulnerability!AB27</f>
        <v>2.2000000000000002</v>
      </c>
      <c r="S28" s="43">
        <f>Vulnerability!AD27</f>
        <v>6.6</v>
      </c>
      <c r="T28" s="43" t="str">
        <f>Vulnerability!AF27</f>
        <v>x</v>
      </c>
      <c r="U28" s="43">
        <f>Vulnerability!AK27</f>
        <v>4.4000000000000004</v>
      </c>
      <c r="V28" s="41">
        <f>Vulnerability!AL27</f>
        <v>3.9</v>
      </c>
      <c r="W28" s="42">
        <f t="shared" si="1"/>
        <v>4.8</v>
      </c>
      <c r="X28" s="44">
        <f>'Lack of Coping Capacity'!E27</f>
        <v>3.3</v>
      </c>
      <c r="Y28" s="44">
        <f>'Lack of Coping Capacity'!H27</f>
        <v>9.5</v>
      </c>
      <c r="Z28" s="44">
        <f>'Lack of Coping Capacity'!N27</f>
        <v>6</v>
      </c>
      <c r="AA28" s="44">
        <f>'Lack of Coping Capacity'!S27</f>
        <v>6.3</v>
      </c>
      <c r="AB28" s="41">
        <f>'Lack of Coping Capacity'!T27</f>
        <v>6.3</v>
      </c>
      <c r="AC28" s="44">
        <f>'Lack of Coping Capacity'!W27</f>
        <v>3</v>
      </c>
      <c r="AD28" s="44">
        <f>'Lack of Coping Capacity'!AB27</f>
        <v>0.4</v>
      </c>
      <c r="AE28" s="44">
        <f>'Lack of Coping Capacity'!AF27</f>
        <v>7.1</v>
      </c>
      <c r="AF28" s="41">
        <f>'Lack of Coping Capacity'!AG27</f>
        <v>3.5</v>
      </c>
      <c r="AG28" s="42">
        <f t="shared" si="2"/>
        <v>5.0999999999999996</v>
      </c>
      <c r="AH28" s="54">
        <f t="shared" si="3"/>
        <v>5.6</v>
      </c>
      <c r="AI28" s="55" t="str">
        <f t="shared" si="4"/>
        <v>High</v>
      </c>
      <c r="AJ28" s="46">
        <f t="shared" si="5"/>
        <v>6</v>
      </c>
      <c r="AK28" s="47">
        <f>VLOOKUP($C28,'Lack of Reliability Index'!$A$2:$H$52,8,FALSE)</f>
        <v>4.7</v>
      </c>
      <c r="AL28" s="48">
        <f>'Imputed and missing data hidden'!BK26</f>
        <v>4</v>
      </c>
      <c r="AM28" s="49">
        <f t="shared" si="6"/>
        <v>7.407407407407407E-2</v>
      </c>
      <c r="AN28" s="50">
        <f>'Indicator Date hidden2'!BI27</f>
        <v>0.625</v>
      </c>
      <c r="AO28" s="50">
        <f>'Indicator Geographical level'!BP29</f>
        <v>1.2692307692307692</v>
      </c>
    </row>
    <row r="29" spans="1:41" ht="15.75" customHeight="1">
      <c r="A29" s="68" t="s">
        <v>119</v>
      </c>
      <c r="B29" s="51" t="s">
        <v>136</v>
      </c>
      <c r="C29" s="52" t="s">
        <v>137</v>
      </c>
      <c r="D29" s="53">
        <f>'Hazard &amp; Exposure'!AF21</f>
        <v>6.4</v>
      </c>
      <c r="E29" s="40">
        <f>'Hazard &amp; Exposure'!AG21</f>
        <v>6.5</v>
      </c>
      <c r="F29" s="40">
        <f>'Hazard &amp; Exposure'!AH21</f>
        <v>0</v>
      </c>
      <c r="G29" s="40">
        <f>'Hazard &amp; Exposure'!AJ21</f>
        <v>0</v>
      </c>
      <c r="H29" s="41">
        <f>'Hazard &amp; Exposure'!AK21</f>
        <v>3.9</v>
      </c>
      <c r="I29" s="40">
        <f>'Hazard &amp; Exposure'!AN21</f>
        <v>6.1</v>
      </c>
      <c r="J29" s="40">
        <f>'Hazard &amp; Exposure'!AQ21</f>
        <v>7.5</v>
      </c>
      <c r="K29" s="41">
        <f>'Hazard &amp; Exposure'!AR21</f>
        <v>7.5</v>
      </c>
      <c r="L29" s="42">
        <f t="shared" si="0"/>
        <v>6</v>
      </c>
      <c r="M29" s="43">
        <f>Vulnerability!G21</f>
        <v>2.6</v>
      </c>
      <c r="N29" s="43">
        <f>Vulnerability!K21</f>
        <v>4</v>
      </c>
      <c r="O29" s="43">
        <f>Vulnerability!Q21</f>
        <v>7</v>
      </c>
      <c r="P29" s="62">
        <f>Vulnerability!R21</f>
        <v>4.0999999999999996</v>
      </c>
      <c r="Q29" s="43">
        <f>Vulnerability!V21</f>
        <v>0.9</v>
      </c>
      <c r="R29" s="43">
        <f>Vulnerability!AB21</f>
        <v>5.5</v>
      </c>
      <c r="S29" s="43">
        <f>Vulnerability!AD21</f>
        <v>5.2</v>
      </c>
      <c r="T29" s="43" t="str">
        <f>Vulnerability!AF21</f>
        <v>x</v>
      </c>
      <c r="U29" s="43">
        <f>Vulnerability!AK21</f>
        <v>4.4000000000000004</v>
      </c>
      <c r="V29" s="41">
        <f>Vulnerability!AL21</f>
        <v>4.2</v>
      </c>
      <c r="W29" s="42">
        <f t="shared" si="1"/>
        <v>4.2</v>
      </c>
      <c r="X29" s="44">
        <f>'Lack of Coping Capacity'!E21</f>
        <v>3.3</v>
      </c>
      <c r="Y29" s="44">
        <f>'Lack of Coping Capacity'!H21</f>
        <v>8.9</v>
      </c>
      <c r="Z29" s="44">
        <f>'Lack of Coping Capacity'!N21</f>
        <v>3.6</v>
      </c>
      <c r="AA29" s="44">
        <f>'Lack of Coping Capacity'!S21</f>
        <v>6.3</v>
      </c>
      <c r="AB29" s="41">
        <f>'Lack of Coping Capacity'!T21</f>
        <v>5.5</v>
      </c>
      <c r="AC29" s="44">
        <f>'Lack of Coping Capacity'!W21</f>
        <v>3</v>
      </c>
      <c r="AD29" s="44">
        <f>'Lack of Coping Capacity'!AB21</f>
        <v>0.5</v>
      </c>
      <c r="AE29" s="44">
        <f>'Lack of Coping Capacity'!AF21</f>
        <v>6.8</v>
      </c>
      <c r="AF29" s="41">
        <f>'Lack of Coping Capacity'!AG21</f>
        <v>3.4</v>
      </c>
      <c r="AG29" s="42">
        <f t="shared" si="2"/>
        <v>4.5</v>
      </c>
      <c r="AH29" s="54">
        <f t="shared" si="3"/>
        <v>4.8</v>
      </c>
      <c r="AI29" s="55" t="str">
        <f t="shared" si="4"/>
        <v>Medium</v>
      </c>
      <c r="AJ29" s="46">
        <f t="shared" si="5"/>
        <v>14</v>
      </c>
      <c r="AK29" s="47">
        <f>VLOOKUP($C29,'Lack of Reliability Index'!$A$2:$H$52,8,FALSE)</f>
        <v>4.3</v>
      </c>
      <c r="AL29" s="48">
        <f>'Imputed and missing data hidden'!BK20</f>
        <v>2</v>
      </c>
      <c r="AM29" s="49">
        <f t="shared" si="6"/>
        <v>3.7037037037037035E-2</v>
      </c>
      <c r="AN29" s="50">
        <f>'Indicator Date hidden2'!BI21</f>
        <v>0.625</v>
      </c>
      <c r="AO29" s="50">
        <f>'Indicator Geographical level'!BP23</f>
        <v>1.2692307692307692</v>
      </c>
    </row>
    <row r="30" spans="1:41" ht="15.75" customHeight="1">
      <c r="A30" s="69" t="s">
        <v>138</v>
      </c>
      <c r="B30" s="70" t="s">
        <v>139</v>
      </c>
      <c r="C30" s="71" t="s">
        <v>140</v>
      </c>
      <c r="D30" s="72">
        <f>'Hazard &amp; Exposure'!AF29</f>
        <v>9.5</v>
      </c>
      <c r="E30" s="73">
        <f>'Hazard &amp; Exposure'!AG29</f>
        <v>7</v>
      </c>
      <c r="F30" s="73">
        <f>'Hazard &amp; Exposure'!AH29</f>
        <v>9.8000000000000007</v>
      </c>
      <c r="G30" s="73">
        <f>'Hazard &amp; Exposure'!AJ29</f>
        <v>2.5</v>
      </c>
      <c r="H30" s="41">
        <f>'Hazard &amp; Exposure'!AK29</f>
        <v>8.1999999999999993</v>
      </c>
      <c r="I30" s="73">
        <f>'Hazard &amp; Exposure'!AN29</f>
        <v>5.8</v>
      </c>
      <c r="J30" s="73">
        <f>'Hazard &amp; Exposure'!AQ29</f>
        <v>6.7</v>
      </c>
      <c r="K30" s="41">
        <f>'Hazard &amp; Exposure'!AR29</f>
        <v>6.7</v>
      </c>
      <c r="L30" s="42">
        <f t="shared" si="0"/>
        <v>7.5</v>
      </c>
      <c r="M30" s="74">
        <f>Vulnerability!G29</f>
        <v>5.6</v>
      </c>
      <c r="N30" s="74">
        <f>Vulnerability!K29</f>
        <v>4.8</v>
      </c>
      <c r="O30" s="74">
        <f>Vulnerability!Q29</f>
        <v>7.3</v>
      </c>
      <c r="P30" s="62">
        <f>Vulnerability!R29</f>
        <v>5.8</v>
      </c>
      <c r="Q30" s="74">
        <f>Vulnerability!V29</f>
        <v>7.8</v>
      </c>
      <c r="R30" s="74">
        <f>Vulnerability!AB29</f>
        <v>2.8</v>
      </c>
      <c r="S30" s="74">
        <f>Vulnerability!AD29</f>
        <v>3.5</v>
      </c>
      <c r="T30" s="74">
        <f>Vulnerability!AF29</f>
        <v>0.3</v>
      </c>
      <c r="U30" s="74">
        <f>Vulnerability!AK29</f>
        <v>5.7</v>
      </c>
      <c r="V30" s="41">
        <f>Vulnerability!AL29</f>
        <v>5.3</v>
      </c>
      <c r="W30" s="42">
        <f t="shared" si="1"/>
        <v>5.6</v>
      </c>
      <c r="X30" s="75">
        <f>'Lack of Coping Capacity'!E29</f>
        <v>5</v>
      </c>
      <c r="Y30" s="75">
        <f>'Lack of Coping Capacity'!H29</f>
        <v>10</v>
      </c>
      <c r="Z30" s="75">
        <f>'Lack of Coping Capacity'!N29</f>
        <v>9</v>
      </c>
      <c r="AA30" s="75">
        <f>'Lack of Coping Capacity'!S29</f>
        <v>3.7</v>
      </c>
      <c r="AB30" s="41">
        <f>'Lack of Coping Capacity'!T29</f>
        <v>6.9</v>
      </c>
      <c r="AC30" s="75">
        <f>'Lack of Coping Capacity'!W29</f>
        <v>5.3</v>
      </c>
      <c r="AD30" s="75">
        <f>'Lack of Coping Capacity'!AB29</f>
        <v>5.2</v>
      </c>
      <c r="AE30" s="75">
        <f>'Lack of Coping Capacity'!AF29</f>
        <v>6.1</v>
      </c>
      <c r="AF30" s="41">
        <f>'Lack of Coping Capacity'!AG29</f>
        <v>5.5</v>
      </c>
      <c r="AG30" s="42">
        <f t="shared" si="2"/>
        <v>6.3</v>
      </c>
      <c r="AH30" s="54">
        <f t="shared" si="3"/>
        <v>6.4</v>
      </c>
      <c r="AI30" s="55" t="str">
        <f t="shared" si="4"/>
        <v>High</v>
      </c>
      <c r="AJ30" s="76">
        <f t="shared" si="5"/>
        <v>2</v>
      </c>
      <c r="AK30" s="47">
        <f>VLOOKUP($C30,'Lack of Reliability Index'!$A$2:$H$52,8,FALSE)</f>
        <v>7.5</v>
      </c>
      <c r="AL30" s="77">
        <f>'Imputed and missing data hidden'!BK28</f>
        <v>1</v>
      </c>
      <c r="AM30" s="78">
        <f t="shared" si="6"/>
        <v>1.8518518518518517E-2</v>
      </c>
      <c r="AN30" s="79">
        <f>'Indicator Date hidden2'!BI29</f>
        <v>0.56140350877192979</v>
      </c>
      <c r="AO30" s="79">
        <f>'Indicator Geographical level'!BP31</f>
        <v>0.74285714285714288</v>
      </c>
    </row>
    <row r="31" spans="1:41" ht="15.75" customHeight="1">
      <c r="A31" s="36" t="s">
        <v>138</v>
      </c>
      <c r="B31" s="37" t="s">
        <v>141</v>
      </c>
      <c r="C31" s="38" t="s">
        <v>142</v>
      </c>
      <c r="D31" s="53">
        <f>'Hazard &amp; Exposure'!AF32</f>
        <v>9.3000000000000007</v>
      </c>
      <c r="E31" s="40">
        <f>'Hazard &amp; Exposure'!AG32</f>
        <v>7.2</v>
      </c>
      <c r="F31" s="40">
        <f>'Hazard &amp; Exposure'!AH32</f>
        <v>6.5</v>
      </c>
      <c r="G31" s="40">
        <f>'Hazard &amp; Exposure'!AJ32</f>
        <v>9</v>
      </c>
      <c r="H31" s="41">
        <f>'Hazard &amp; Exposure'!AK32</f>
        <v>8.1999999999999993</v>
      </c>
      <c r="I31" s="40">
        <f>'Hazard &amp; Exposure'!AN32</f>
        <v>5.8</v>
      </c>
      <c r="J31" s="40">
        <f>'Hazard &amp; Exposure'!AQ32</f>
        <v>6.7</v>
      </c>
      <c r="K31" s="41">
        <f>'Hazard &amp; Exposure'!AR32</f>
        <v>6.7</v>
      </c>
      <c r="L31" s="42">
        <f t="shared" si="0"/>
        <v>7.5</v>
      </c>
      <c r="M31" s="43">
        <f>Vulnerability!G32</f>
        <v>5.9</v>
      </c>
      <c r="N31" s="43">
        <f>Vulnerability!K32</f>
        <v>4.5</v>
      </c>
      <c r="O31" s="43">
        <f>Vulnerability!Q32</f>
        <v>7.3</v>
      </c>
      <c r="P31" s="62">
        <f>Vulnerability!R32</f>
        <v>5.9</v>
      </c>
      <c r="Q31" s="43">
        <f>Vulnerability!V32</f>
        <v>5.3</v>
      </c>
      <c r="R31" s="43">
        <f>Vulnerability!AB32</f>
        <v>2.9</v>
      </c>
      <c r="S31" s="43">
        <f>Vulnerability!AD32</f>
        <v>4.5</v>
      </c>
      <c r="T31" s="43">
        <f>Vulnerability!AF32</f>
        <v>1.7</v>
      </c>
      <c r="U31" s="43">
        <f>Vulnerability!AK32</f>
        <v>5.7</v>
      </c>
      <c r="V31" s="41">
        <f>Vulnerability!AL32</f>
        <v>4.7</v>
      </c>
      <c r="W31" s="42">
        <f t="shared" si="1"/>
        <v>5.3</v>
      </c>
      <c r="X31" s="44">
        <f>'Lack of Coping Capacity'!E32</f>
        <v>5</v>
      </c>
      <c r="Y31" s="80">
        <f>'Lack of Coping Capacity'!H32</f>
        <v>10</v>
      </c>
      <c r="Z31" s="44">
        <f>'Lack of Coping Capacity'!N32</f>
        <v>9.5</v>
      </c>
      <c r="AA31" s="44">
        <f>'Lack of Coping Capacity'!S32</f>
        <v>3.7</v>
      </c>
      <c r="AB31" s="41">
        <f>'Lack of Coping Capacity'!T32</f>
        <v>7.1</v>
      </c>
      <c r="AC31" s="44">
        <f>'Lack of Coping Capacity'!W32</f>
        <v>5.3</v>
      </c>
      <c r="AD31" s="44">
        <f>'Lack of Coping Capacity'!AB32</f>
        <v>4.5999999999999996</v>
      </c>
      <c r="AE31" s="44">
        <f>'Lack of Coping Capacity'!AF32</f>
        <v>6.1</v>
      </c>
      <c r="AF31" s="41">
        <f>'Lack of Coping Capacity'!AG32</f>
        <v>5.3</v>
      </c>
      <c r="AG31" s="42">
        <f t="shared" si="2"/>
        <v>6.3</v>
      </c>
      <c r="AH31" s="54">
        <f t="shared" si="3"/>
        <v>6.3</v>
      </c>
      <c r="AI31" s="55" t="str">
        <f t="shared" si="4"/>
        <v>High</v>
      </c>
      <c r="AJ31" s="46">
        <f t="shared" si="5"/>
        <v>3</v>
      </c>
      <c r="AK31" s="47">
        <f>VLOOKUP($C31,'Lack of Reliability Index'!$A$2:$H$52,8,FALSE)</f>
        <v>7.5</v>
      </c>
      <c r="AL31" s="48">
        <f>'Imputed and missing data hidden'!BK31</f>
        <v>1</v>
      </c>
      <c r="AM31" s="49">
        <f t="shared" si="6"/>
        <v>1.8518518518518517E-2</v>
      </c>
      <c r="AN31" s="50">
        <f>'Indicator Date hidden2'!BI32</f>
        <v>0.56140350877192979</v>
      </c>
      <c r="AO31" s="50">
        <f>'Indicator Geographical level'!BP34</f>
        <v>0.74285714285714288</v>
      </c>
    </row>
    <row r="32" spans="1:41" ht="15.75" customHeight="1">
      <c r="A32" s="36" t="s">
        <v>138</v>
      </c>
      <c r="B32" s="37" t="s">
        <v>143</v>
      </c>
      <c r="C32" s="38" t="s">
        <v>144</v>
      </c>
      <c r="D32" s="53">
        <f>'Hazard &amp; Exposure'!AF33</f>
        <v>6.6</v>
      </c>
      <c r="E32" s="40">
        <f>'Hazard &amp; Exposure'!AG33</f>
        <v>7.1</v>
      </c>
      <c r="F32" s="40">
        <f>'Hazard &amp; Exposure'!AH33</f>
        <v>9.9</v>
      </c>
      <c r="G32" s="40">
        <f>'Hazard &amp; Exposure'!AJ33</f>
        <v>5.2</v>
      </c>
      <c r="H32" s="41">
        <f>'Hazard &amp; Exposure'!AK33</f>
        <v>7.7</v>
      </c>
      <c r="I32" s="40">
        <f>'Hazard &amp; Exposure'!AN33</f>
        <v>5.8</v>
      </c>
      <c r="J32" s="40">
        <f>'Hazard &amp; Exposure'!AQ33</f>
        <v>6.7</v>
      </c>
      <c r="K32" s="41">
        <f>'Hazard &amp; Exposure'!AR33</f>
        <v>6.7</v>
      </c>
      <c r="L32" s="42">
        <f t="shared" si="0"/>
        <v>7.2</v>
      </c>
      <c r="M32" s="43">
        <f>Vulnerability!G33</f>
        <v>5.5</v>
      </c>
      <c r="N32" s="43">
        <f>Vulnerability!K33</f>
        <v>2.9</v>
      </c>
      <c r="O32" s="43">
        <f>Vulnerability!Q33</f>
        <v>7.3</v>
      </c>
      <c r="P32" s="62">
        <f>Vulnerability!R33</f>
        <v>5.3</v>
      </c>
      <c r="Q32" s="43">
        <f>Vulnerability!V33</f>
        <v>2.2000000000000002</v>
      </c>
      <c r="R32" s="43">
        <f>Vulnerability!AB33</f>
        <v>2.2999999999999998</v>
      </c>
      <c r="S32" s="43">
        <f>Vulnerability!AD33</f>
        <v>2.2999999999999998</v>
      </c>
      <c r="T32" s="43">
        <f>Vulnerability!AF33</f>
        <v>0.2</v>
      </c>
      <c r="U32" s="43">
        <f>Vulnerability!AK33</f>
        <v>5.7</v>
      </c>
      <c r="V32" s="41">
        <f>Vulnerability!AL33</f>
        <v>3.3</v>
      </c>
      <c r="W32" s="42">
        <f t="shared" si="1"/>
        <v>4.4000000000000004</v>
      </c>
      <c r="X32" s="44">
        <f>'Lack of Coping Capacity'!E33</f>
        <v>5</v>
      </c>
      <c r="Y32" s="44">
        <f>'Lack of Coping Capacity'!H33</f>
        <v>10</v>
      </c>
      <c r="Z32" s="44">
        <f>'Lack of Coping Capacity'!N33</f>
        <v>9.1999999999999993</v>
      </c>
      <c r="AA32" s="44">
        <f>'Lack of Coping Capacity'!S33</f>
        <v>3.7</v>
      </c>
      <c r="AB32" s="41">
        <f>'Lack of Coping Capacity'!T33</f>
        <v>7</v>
      </c>
      <c r="AC32" s="44">
        <f>'Lack of Coping Capacity'!W33</f>
        <v>5.3</v>
      </c>
      <c r="AD32" s="44">
        <f>'Lack of Coping Capacity'!AB33</f>
        <v>4.5999999999999996</v>
      </c>
      <c r="AE32" s="44">
        <f>'Lack of Coping Capacity'!AF33</f>
        <v>6.1</v>
      </c>
      <c r="AF32" s="41">
        <f>'Lack of Coping Capacity'!AG33</f>
        <v>5.3</v>
      </c>
      <c r="AG32" s="42">
        <f t="shared" si="2"/>
        <v>6.2</v>
      </c>
      <c r="AH32" s="54">
        <f t="shared" si="3"/>
        <v>5.8</v>
      </c>
      <c r="AI32" s="55" t="str">
        <f t="shared" si="4"/>
        <v>High</v>
      </c>
      <c r="AJ32" s="46">
        <f t="shared" si="5"/>
        <v>4</v>
      </c>
      <c r="AK32" s="47">
        <f>VLOOKUP($C32,'Lack of Reliability Index'!$A$2:$H$52,8,FALSE)</f>
        <v>7.5</v>
      </c>
      <c r="AL32" s="48">
        <f>'Imputed and missing data hidden'!BK32</f>
        <v>1</v>
      </c>
      <c r="AM32" s="49">
        <f t="shared" si="6"/>
        <v>1.8518518518518517E-2</v>
      </c>
      <c r="AN32" s="50">
        <f>'Indicator Date hidden2'!BI33</f>
        <v>0.56140350877192979</v>
      </c>
      <c r="AO32" s="50">
        <f>'Indicator Geographical level'!BP35</f>
        <v>0.74285714285714288</v>
      </c>
    </row>
    <row r="33" spans="1:41" ht="15.75" customHeight="1">
      <c r="A33" s="36" t="s">
        <v>138</v>
      </c>
      <c r="B33" s="37" t="s">
        <v>145</v>
      </c>
      <c r="C33" s="38" t="s">
        <v>146</v>
      </c>
      <c r="D33" s="53">
        <f>'Hazard &amp; Exposure'!AF30</f>
        <v>9.3000000000000007</v>
      </c>
      <c r="E33" s="40">
        <f>'Hazard &amp; Exposure'!AG30</f>
        <v>5.4</v>
      </c>
      <c r="F33" s="40">
        <f>'Hazard &amp; Exposure'!AH30</f>
        <v>0</v>
      </c>
      <c r="G33" s="40">
        <f>'Hazard &amp; Exposure'!AJ30</f>
        <v>0</v>
      </c>
      <c r="H33" s="41">
        <f>'Hazard &amp; Exposure'!AK30</f>
        <v>5.0999999999999996</v>
      </c>
      <c r="I33" s="40">
        <f>'Hazard &amp; Exposure'!AN30</f>
        <v>5.8</v>
      </c>
      <c r="J33" s="40">
        <f>'Hazard &amp; Exposure'!AQ30</f>
        <v>6.7</v>
      </c>
      <c r="K33" s="41">
        <f>'Hazard &amp; Exposure'!AR30</f>
        <v>6.7</v>
      </c>
      <c r="L33" s="42">
        <f t="shared" si="0"/>
        <v>6</v>
      </c>
      <c r="M33" s="43">
        <f>Vulnerability!G30</f>
        <v>4.5999999999999996</v>
      </c>
      <c r="N33" s="43">
        <f>Vulnerability!K30</f>
        <v>4.7</v>
      </c>
      <c r="O33" s="43">
        <f>Vulnerability!Q30</f>
        <v>7.3</v>
      </c>
      <c r="P33" s="62">
        <f>Vulnerability!R30</f>
        <v>5.3</v>
      </c>
      <c r="Q33" s="43">
        <f>Vulnerability!V30</f>
        <v>4.2</v>
      </c>
      <c r="R33" s="43">
        <f>Vulnerability!AB30</f>
        <v>3</v>
      </c>
      <c r="S33" s="43">
        <f>Vulnerability!AD30</f>
        <v>6.6</v>
      </c>
      <c r="T33" s="43">
        <f>Vulnerability!AF30</f>
        <v>0</v>
      </c>
      <c r="U33" s="43">
        <f>Vulnerability!AK30</f>
        <v>5.7</v>
      </c>
      <c r="V33" s="41">
        <f>Vulnerability!AL30</f>
        <v>5</v>
      </c>
      <c r="W33" s="42">
        <f t="shared" si="1"/>
        <v>5.2</v>
      </c>
      <c r="X33" s="44">
        <f>'Lack of Coping Capacity'!E30</f>
        <v>5</v>
      </c>
      <c r="Y33" s="44">
        <f>'Lack of Coping Capacity'!H30</f>
        <v>10</v>
      </c>
      <c r="Z33" s="44">
        <f>'Lack of Coping Capacity'!N30</f>
        <v>10</v>
      </c>
      <c r="AA33" s="44">
        <f>'Lack of Coping Capacity'!S30</f>
        <v>3.7</v>
      </c>
      <c r="AB33" s="41">
        <f>'Lack of Coping Capacity'!T30</f>
        <v>7.2</v>
      </c>
      <c r="AC33" s="44">
        <f>'Lack of Coping Capacity'!W30</f>
        <v>5.3</v>
      </c>
      <c r="AD33" s="44">
        <f>'Lack of Coping Capacity'!AB30</f>
        <v>2.4</v>
      </c>
      <c r="AE33" s="44">
        <f>'Lack of Coping Capacity'!AF30</f>
        <v>6.1</v>
      </c>
      <c r="AF33" s="41">
        <f>'Lack of Coping Capacity'!AG30</f>
        <v>4.5999999999999996</v>
      </c>
      <c r="AG33" s="42">
        <f t="shared" si="2"/>
        <v>6.1</v>
      </c>
      <c r="AH33" s="54">
        <f t="shared" si="3"/>
        <v>5.8</v>
      </c>
      <c r="AI33" s="55" t="str">
        <f t="shared" si="4"/>
        <v>High</v>
      </c>
      <c r="AJ33" s="46">
        <f t="shared" si="5"/>
        <v>4</v>
      </c>
      <c r="AK33" s="47">
        <f>VLOOKUP($C33,'Lack of Reliability Index'!$A$2:$H$52,8,FALSE)</f>
        <v>7.6</v>
      </c>
      <c r="AL33" s="48">
        <f>'Imputed and missing data hidden'!BK29</f>
        <v>2</v>
      </c>
      <c r="AM33" s="49">
        <f t="shared" si="6"/>
        <v>3.7037037037037035E-2</v>
      </c>
      <c r="AN33" s="50">
        <f>'Indicator Date hidden2'!BI30</f>
        <v>0.56140350877192979</v>
      </c>
      <c r="AO33" s="50">
        <f>'Indicator Geographical level'!BP32</f>
        <v>0.74285714285714288</v>
      </c>
    </row>
    <row r="34" spans="1:41" ht="15.75" customHeight="1">
      <c r="A34" s="56" t="s">
        <v>138</v>
      </c>
      <c r="B34" s="81" t="s">
        <v>147</v>
      </c>
      <c r="C34" s="82" t="s">
        <v>148</v>
      </c>
      <c r="D34" s="59">
        <f>'Hazard &amp; Exposure'!AF31</f>
        <v>7</v>
      </c>
      <c r="E34" s="60">
        <f>'Hazard &amp; Exposure'!AG31</f>
        <v>9.1</v>
      </c>
      <c r="F34" s="60">
        <f>'Hazard &amp; Exposure'!AH31</f>
        <v>10</v>
      </c>
      <c r="G34" s="60">
        <f>'Hazard &amp; Exposure'!AJ31</f>
        <v>4.2</v>
      </c>
      <c r="H34" s="41">
        <f>'Hazard &amp; Exposure'!AK31</f>
        <v>8.3000000000000007</v>
      </c>
      <c r="I34" s="60">
        <f>'Hazard &amp; Exposure'!AN31</f>
        <v>5.8</v>
      </c>
      <c r="J34" s="60">
        <f>'Hazard &amp; Exposure'!AQ31</f>
        <v>6.7</v>
      </c>
      <c r="K34" s="41">
        <f>'Hazard &amp; Exposure'!AR31</f>
        <v>6.7</v>
      </c>
      <c r="L34" s="42">
        <f t="shared" si="0"/>
        <v>7.6</v>
      </c>
      <c r="M34" s="61">
        <f>Vulnerability!G31</f>
        <v>5.4</v>
      </c>
      <c r="N34" s="61">
        <f>Vulnerability!K31</f>
        <v>5.9</v>
      </c>
      <c r="O34" s="61">
        <f>Vulnerability!Q31</f>
        <v>7.3</v>
      </c>
      <c r="P34" s="62">
        <f>Vulnerability!R31</f>
        <v>6</v>
      </c>
      <c r="Q34" s="61">
        <f>Vulnerability!V31</f>
        <v>9</v>
      </c>
      <c r="R34" s="61">
        <f>Vulnerability!AB31</f>
        <v>3.4</v>
      </c>
      <c r="S34" s="61">
        <f>Vulnerability!AD31</f>
        <v>7.9</v>
      </c>
      <c r="T34" s="61">
        <f>Vulnerability!AF31</f>
        <v>0</v>
      </c>
      <c r="U34" s="61">
        <f>Vulnerability!AK31</f>
        <v>5.7</v>
      </c>
      <c r="V34" s="41">
        <f>Vulnerability!AL31</f>
        <v>7</v>
      </c>
      <c r="W34" s="42">
        <f t="shared" si="1"/>
        <v>6.5</v>
      </c>
      <c r="X34" s="63">
        <f>'Lack of Coping Capacity'!E31</f>
        <v>5</v>
      </c>
      <c r="Y34" s="63">
        <f>'Lack of Coping Capacity'!H31</f>
        <v>10</v>
      </c>
      <c r="Z34" s="63">
        <f>'Lack of Coping Capacity'!N31</f>
        <v>7.6</v>
      </c>
      <c r="AA34" s="63">
        <f>'Lack of Coping Capacity'!S31</f>
        <v>3.7</v>
      </c>
      <c r="AB34" s="41">
        <f>'Lack of Coping Capacity'!T31</f>
        <v>6.6</v>
      </c>
      <c r="AC34" s="63">
        <f>'Lack of Coping Capacity'!W31</f>
        <v>5.3</v>
      </c>
      <c r="AD34" s="63">
        <f>'Lack of Coping Capacity'!AB31</f>
        <v>5.5</v>
      </c>
      <c r="AE34" s="63">
        <f>'Lack of Coping Capacity'!AF31</f>
        <v>6.1</v>
      </c>
      <c r="AF34" s="41">
        <f>'Lack of Coping Capacity'!AG31</f>
        <v>5.6</v>
      </c>
      <c r="AG34" s="83">
        <f t="shared" si="2"/>
        <v>6.1</v>
      </c>
      <c r="AH34" s="54">
        <f t="shared" si="3"/>
        <v>6.7</v>
      </c>
      <c r="AI34" s="55" t="str">
        <f t="shared" si="4"/>
        <v>High</v>
      </c>
      <c r="AJ34" s="64">
        <f t="shared" si="5"/>
        <v>1</v>
      </c>
      <c r="AK34" s="84">
        <f>VLOOKUP($C34,'Lack of Reliability Index'!$A$2:$H$52,8,FALSE)</f>
        <v>7.5</v>
      </c>
      <c r="AL34" s="65">
        <f>'Imputed and missing data hidden'!BK30</f>
        <v>1</v>
      </c>
      <c r="AM34" s="66">
        <f t="shared" si="6"/>
        <v>1.8518518518518517E-2</v>
      </c>
      <c r="AN34" s="67">
        <f>'Indicator Date hidden2'!BI31</f>
        <v>0.56140350877192979</v>
      </c>
      <c r="AO34" s="67">
        <f>'Indicator Geographical level'!BP33</f>
        <v>0.74285714285714288</v>
      </c>
    </row>
    <row r="35" spans="1:41" ht="15.75" customHeight="1">
      <c r="A35" s="36" t="s">
        <v>149</v>
      </c>
      <c r="B35" s="37" t="s">
        <v>150</v>
      </c>
      <c r="C35" s="38" t="s">
        <v>151</v>
      </c>
      <c r="D35" s="39">
        <f>'Hazard &amp; Exposure'!AF37</f>
        <v>0.1</v>
      </c>
      <c r="E35" s="40">
        <f>'Hazard &amp; Exposure'!AG37</f>
        <v>5.2</v>
      </c>
      <c r="F35" s="40">
        <f>'Hazard &amp; Exposure'!AH37</f>
        <v>0</v>
      </c>
      <c r="G35" s="40">
        <f>'Hazard &amp; Exposure'!AJ37</f>
        <v>4</v>
      </c>
      <c r="H35" s="41">
        <f>'Hazard &amp; Exposure'!AK37</f>
        <v>2.6</v>
      </c>
      <c r="I35" s="40">
        <f>'Hazard &amp; Exposure'!AN37</f>
        <v>0.5</v>
      </c>
      <c r="J35" s="40">
        <f>'Hazard &amp; Exposure'!AQ37</f>
        <v>0</v>
      </c>
      <c r="K35" s="41">
        <f>'Hazard &amp; Exposure'!AR37</f>
        <v>0.3</v>
      </c>
      <c r="L35" s="42">
        <f t="shared" si="0"/>
        <v>1.5</v>
      </c>
      <c r="M35" s="43">
        <f>Vulnerability!G37</f>
        <v>5.3</v>
      </c>
      <c r="N35" s="43">
        <f>Vulnerability!K37</f>
        <v>3.8</v>
      </c>
      <c r="O35" s="43">
        <f>Vulnerability!Q37</f>
        <v>0.2</v>
      </c>
      <c r="P35" s="62">
        <f>Vulnerability!R37</f>
        <v>3.7</v>
      </c>
      <c r="Q35" s="43">
        <f>Vulnerability!V37</f>
        <v>1.6</v>
      </c>
      <c r="R35" s="43">
        <f>Vulnerability!AB37</f>
        <v>5.4</v>
      </c>
      <c r="S35" s="43">
        <f>Vulnerability!AD37</f>
        <v>1.8</v>
      </c>
      <c r="T35" s="43" t="str">
        <f>Vulnerability!AF37</f>
        <v>x</v>
      </c>
      <c r="U35" s="43">
        <f>Vulnerability!AK37</f>
        <v>2.2000000000000002</v>
      </c>
      <c r="V35" s="41">
        <f>Vulnerability!AL37</f>
        <v>2.9</v>
      </c>
      <c r="W35" s="42">
        <f t="shared" si="1"/>
        <v>3.3</v>
      </c>
      <c r="X35" s="44">
        <f>'Lack of Coping Capacity'!E37</f>
        <v>6.5</v>
      </c>
      <c r="Y35" s="44">
        <f>'Lack of Coping Capacity'!H37</f>
        <v>3.3</v>
      </c>
      <c r="Z35" s="44">
        <f>'Lack of Coping Capacity'!N37</f>
        <v>4.0999999999999996</v>
      </c>
      <c r="AA35" s="44">
        <f>'Lack of Coping Capacity'!S37</f>
        <v>1.4</v>
      </c>
      <c r="AB35" s="41">
        <f>'Lack of Coping Capacity'!T37</f>
        <v>3.8</v>
      </c>
      <c r="AC35" s="44">
        <f>'Lack of Coping Capacity'!W37</f>
        <v>6.2</v>
      </c>
      <c r="AD35" s="44">
        <f>'Lack of Coping Capacity'!AB37</f>
        <v>3.2</v>
      </c>
      <c r="AE35" s="44">
        <f>'Lack of Coping Capacity'!AF37</f>
        <v>3.6</v>
      </c>
      <c r="AF35" s="41">
        <f>'Lack of Coping Capacity'!AG37</f>
        <v>4.3</v>
      </c>
      <c r="AG35" s="42">
        <f t="shared" si="2"/>
        <v>4.0999999999999996</v>
      </c>
      <c r="AH35" s="54">
        <f t="shared" si="3"/>
        <v>2.7</v>
      </c>
      <c r="AI35" s="55" t="str">
        <f t="shared" si="4"/>
        <v>Very Low</v>
      </c>
      <c r="AJ35" s="46">
        <f t="shared" si="5"/>
        <v>38</v>
      </c>
      <c r="AK35" s="47">
        <f>VLOOKUP($C35,'Lack of Reliability Index'!$A$2:$H$52,8,FALSE)</f>
        <v>4.7</v>
      </c>
      <c r="AL35" s="48">
        <f>'Imputed and missing data hidden'!BK36</f>
        <v>9</v>
      </c>
      <c r="AM35" s="49">
        <f t="shared" si="6"/>
        <v>0.16666666666666666</v>
      </c>
      <c r="AN35" s="50">
        <f>'Indicator Date hidden2'!BI37</f>
        <v>0.30612244897959184</v>
      </c>
      <c r="AO35" s="50">
        <f>'Indicator Geographical level'!BP39</f>
        <v>1.0769230769230769</v>
      </c>
    </row>
    <row r="36" spans="1:41" ht="15.75" customHeight="1">
      <c r="A36" s="36" t="s">
        <v>149</v>
      </c>
      <c r="B36" s="37" t="s">
        <v>152</v>
      </c>
      <c r="C36" s="38" t="s">
        <v>153</v>
      </c>
      <c r="D36" s="53">
        <f>'Hazard &amp; Exposure'!AF39</f>
        <v>6.2</v>
      </c>
      <c r="E36" s="40">
        <f>'Hazard &amp; Exposure'!AG39</f>
        <v>8</v>
      </c>
      <c r="F36" s="40">
        <f>'Hazard &amp; Exposure'!AH39</f>
        <v>0</v>
      </c>
      <c r="G36" s="40">
        <f>'Hazard &amp; Exposure'!AJ39</f>
        <v>10</v>
      </c>
      <c r="H36" s="41">
        <f>'Hazard &amp; Exposure'!AK39</f>
        <v>7.4</v>
      </c>
      <c r="I36" s="40">
        <f>'Hazard &amp; Exposure'!AN39</f>
        <v>0.5</v>
      </c>
      <c r="J36" s="40">
        <f>'Hazard &amp; Exposure'!AQ39</f>
        <v>0</v>
      </c>
      <c r="K36" s="41">
        <f>'Hazard &amp; Exposure'!AR39</f>
        <v>0.3</v>
      </c>
      <c r="L36" s="42">
        <f t="shared" si="0"/>
        <v>4.8</v>
      </c>
      <c r="M36" s="43">
        <f>Vulnerability!G39</f>
        <v>6.7</v>
      </c>
      <c r="N36" s="43">
        <f>Vulnerability!K39</f>
        <v>3.9</v>
      </c>
      <c r="O36" s="43">
        <f>Vulnerability!Q39</f>
        <v>0.2</v>
      </c>
      <c r="P36" s="62">
        <f>Vulnerability!R39</f>
        <v>4.4000000000000004</v>
      </c>
      <c r="Q36" s="43">
        <f>Vulnerability!V39</f>
        <v>5.0999999999999996</v>
      </c>
      <c r="R36" s="43">
        <f>Vulnerability!AB39</f>
        <v>3</v>
      </c>
      <c r="S36" s="43">
        <f>Vulnerability!AD39</f>
        <v>3.5</v>
      </c>
      <c r="T36" s="43" t="str">
        <f>Vulnerability!AF39</f>
        <v>x</v>
      </c>
      <c r="U36" s="43">
        <f>Vulnerability!AK39</f>
        <v>2.2000000000000002</v>
      </c>
      <c r="V36" s="41">
        <f>Vulnerability!AL39</f>
        <v>3.5</v>
      </c>
      <c r="W36" s="42">
        <f t="shared" si="1"/>
        <v>4</v>
      </c>
      <c r="X36" s="44">
        <f>'Lack of Coping Capacity'!E39</f>
        <v>6.5</v>
      </c>
      <c r="Y36" s="44">
        <f>'Lack of Coping Capacity'!H39</f>
        <v>3.3</v>
      </c>
      <c r="Z36" s="44">
        <f>'Lack of Coping Capacity'!N39</f>
        <v>4.3</v>
      </c>
      <c r="AA36" s="44">
        <f>'Lack of Coping Capacity'!S39</f>
        <v>1.4</v>
      </c>
      <c r="AB36" s="41">
        <f>'Lack of Coping Capacity'!T39</f>
        <v>3.9</v>
      </c>
      <c r="AC36" s="44">
        <f>'Lack of Coping Capacity'!W39</f>
        <v>6.3</v>
      </c>
      <c r="AD36" s="44">
        <f>'Lack of Coping Capacity'!AB39</f>
        <v>3.2</v>
      </c>
      <c r="AE36" s="44">
        <f>'Lack of Coping Capacity'!AF39</f>
        <v>3.3</v>
      </c>
      <c r="AF36" s="41">
        <f>'Lack of Coping Capacity'!AG39</f>
        <v>4.3</v>
      </c>
      <c r="AG36" s="42">
        <f t="shared" si="2"/>
        <v>4.0999999999999996</v>
      </c>
      <c r="AH36" s="54">
        <f t="shared" si="3"/>
        <v>4.3</v>
      </c>
      <c r="AI36" s="55" t="str">
        <f t="shared" si="4"/>
        <v>Low</v>
      </c>
      <c r="AJ36" s="46">
        <f t="shared" si="5"/>
        <v>19</v>
      </c>
      <c r="AK36" s="47">
        <f>VLOOKUP($C36,'Lack of Reliability Index'!$A$2:$H$52,8,FALSE)</f>
        <v>4.7</v>
      </c>
      <c r="AL36" s="48">
        <f>'Imputed and missing data hidden'!BK38</f>
        <v>9</v>
      </c>
      <c r="AM36" s="49">
        <f t="shared" si="6"/>
        <v>0.16666666666666666</v>
      </c>
      <c r="AN36" s="50">
        <f>'Indicator Date hidden2'!BI39</f>
        <v>0.30612244897959184</v>
      </c>
      <c r="AO36" s="50">
        <f>'Indicator Geographical level'!BP41</f>
        <v>1.0769230769230769</v>
      </c>
    </row>
    <row r="37" spans="1:41" ht="15.75" customHeight="1">
      <c r="A37" s="36" t="s">
        <v>149</v>
      </c>
      <c r="B37" s="37" t="s">
        <v>154</v>
      </c>
      <c r="C37" s="38" t="s">
        <v>155</v>
      </c>
      <c r="D37" s="53">
        <f>'Hazard &amp; Exposure'!AF38</f>
        <v>6</v>
      </c>
      <c r="E37" s="40">
        <f>'Hazard &amp; Exposure'!AG38</f>
        <v>10</v>
      </c>
      <c r="F37" s="40">
        <f>'Hazard &amp; Exposure'!AH38</f>
        <v>1.8</v>
      </c>
      <c r="G37" s="40">
        <f>'Hazard &amp; Exposure'!AJ38</f>
        <v>0</v>
      </c>
      <c r="H37" s="41">
        <f>'Hazard &amp; Exposure'!AK38</f>
        <v>6.2</v>
      </c>
      <c r="I37" s="40">
        <f>'Hazard &amp; Exposure'!AN38</f>
        <v>0.5</v>
      </c>
      <c r="J37" s="40">
        <f>'Hazard &amp; Exposure'!AQ38</f>
        <v>0</v>
      </c>
      <c r="K37" s="41">
        <f>'Hazard &amp; Exposure'!AR38</f>
        <v>0.3</v>
      </c>
      <c r="L37" s="42">
        <f t="shared" si="0"/>
        <v>3.8</v>
      </c>
      <c r="M37" s="43">
        <f>Vulnerability!G38</f>
        <v>3.7</v>
      </c>
      <c r="N37" s="43">
        <f>Vulnerability!K38</f>
        <v>3.9</v>
      </c>
      <c r="O37" s="43">
        <f>Vulnerability!Q38</f>
        <v>0.2</v>
      </c>
      <c r="P37" s="62">
        <f>Vulnerability!R38</f>
        <v>2.9</v>
      </c>
      <c r="Q37" s="43">
        <f>Vulnerability!V38</f>
        <v>1.6</v>
      </c>
      <c r="R37" s="43">
        <f>Vulnerability!AB38</f>
        <v>2.8</v>
      </c>
      <c r="S37" s="43">
        <f>Vulnerability!AD38</f>
        <v>0.7</v>
      </c>
      <c r="T37" s="43" t="str">
        <f>Vulnerability!AF38</f>
        <v>x</v>
      </c>
      <c r="U37" s="43">
        <f>Vulnerability!AK38</f>
        <v>2.2000000000000002</v>
      </c>
      <c r="V37" s="41">
        <f>Vulnerability!AL38</f>
        <v>1.9</v>
      </c>
      <c r="W37" s="42">
        <f t="shared" si="1"/>
        <v>2.4</v>
      </c>
      <c r="X37" s="44">
        <f>'Lack of Coping Capacity'!E38</f>
        <v>6.5</v>
      </c>
      <c r="Y37" s="44">
        <f>'Lack of Coping Capacity'!H38</f>
        <v>3.3</v>
      </c>
      <c r="Z37" s="44">
        <f>'Lack of Coping Capacity'!N38</f>
        <v>4</v>
      </c>
      <c r="AA37" s="44">
        <f>'Lack of Coping Capacity'!S38</f>
        <v>1.4</v>
      </c>
      <c r="AB37" s="41">
        <f>'Lack of Coping Capacity'!T38</f>
        <v>3.8</v>
      </c>
      <c r="AC37" s="44">
        <f>'Lack of Coping Capacity'!W38</f>
        <v>6</v>
      </c>
      <c r="AD37" s="44">
        <f>'Lack of Coping Capacity'!AB38</f>
        <v>3.4</v>
      </c>
      <c r="AE37" s="44">
        <f>'Lack of Coping Capacity'!AF38</f>
        <v>3.3</v>
      </c>
      <c r="AF37" s="41">
        <f>'Lack of Coping Capacity'!AG38</f>
        <v>4.2</v>
      </c>
      <c r="AG37" s="42">
        <f t="shared" si="2"/>
        <v>4</v>
      </c>
      <c r="AH37" s="54">
        <f t="shared" si="3"/>
        <v>3.3</v>
      </c>
      <c r="AI37" s="55" t="str">
        <f t="shared" si="4"/>
        <v>Very Low</v>
      </c>
      <c r="AJ37" s="46">
        <f t="shared" si="5"/>
        <v>31</v>
      </c>
      <c r="AK37" s="47">
        <f>VLOOKUP($C37,'Lack of Reliability Index'!$A$2:$H$52,8,FALSE)</f>
        <v>4.7</v>
      </c>
      <c r="AL37" s="48">
        <f>'Imputed and missing data hidden'!BK37</f>
        <v>9</v>
      </c>
      <c r="AM37" s="49">
        <f t="shared" si="6"/>
        <v>0.16666666666666666</v>
      </c>
      <c r="AN37" s="50">
        <f>'Indicator Date hidden2'!BI38</f>
        <v>0.30612244897959184</v>
      </c>
      <c r="AO37" s="50">
        <f>'Indicator Geographical level'!BP40</f>
        <v>1.0769230769230769</v>
      </c>
    </row>
    <row r="38" spans="1:41" ht="15.75" customHeight="1">
      <c r="A38" s="36" t="s">
        <v>149</v>
      </c>
      <c r="B38" s="37" t="s">
        <v>156</v>
      </c>
      <c r="C38" s="38" t="s">
        <v>157</v>
      </c>
      <c r="D38" s="53">
        <f>'Hazard &amp; Exposure'!AF34</f>
        <v>5.7</v>
      </c>
      <c r="E38" s="40">
        <f>'Hazard &amp; Exposure'!AG34</f>
        <v>6.5</v>
      </c>
      <c r="F38" s="40">
        <f>'Hazard &amp; Exposure'!AH34</f>
        <v>2.1</v>
      </c>
      <c r="G38" s="40">
        <f>'Hazard &amp; Exposure'!AJ34</f>
        <v>5</v>
      </c>
      <c r="H38" s="41">
        <f>'Hazard &amp; Exposure'!AK34</f>
        <v>5</v>
      </c>
      <c r="I38" s="40">
        <f>'Hazard &amp; Exposure'!AN34</f>
        <v>0.5</v>
      </c>
      <c r="J38" s="40">
        <f>'Hazard &amp; Exposure'!AQ34</f>
        <v>0</v>
      </c>
      <c r="K38" s="41">
        <f>'Hazard &amp; Exposure'!AR34</f>
        <v>0.3</v>
      </c>
      <c r="L38" s="42">
        <f t="shared" si="0"/>
        <v>3</v>
      </c>
      <c r="M38" s="43">
        <f>Vulnerability!G34</f>
        <v>4.5</v>
      </c>
      <c r="N38" s="43">
        <f>Vulnerability!K34</f>
        <v>4.3</v>
      </c>
      <c r="O38" s="43">
        <f>Vulnerability!Q34</f>
        <v>0.2</v>
      </c>
      <c r="P38" s="62">
        <f>Vulnerability!R34</f>
        <v>3.4</v>
      </c>
      <c r="Q38" s="43">
        <f>Vulnerability!V34</f>
        <v>5.0999999999999996</v>
      </c>
      <c r="R38" s="43">
        <f>Vulnerability!AB34</f>
        <v>2.5</v>
      </c>
      <c r="S38" s="43">
        <f>Vulnerability!AD34</f>
        <v>2.2000000000000002</v>
      </c>
      <c r="T38" s="43" t="str">
        <f>Vulnerability!AF34</f>
        <v>x</v>
      </c>
      <c r="U38" s="43">
        <f>Vulnerability!AK34</f>
        <v>2.2000000000000002</v>
      </c>
      <c r="V38" s="41">
        <f>Vulnerability!AL34</f>
        <v>3.1</v>
      </c>
      <c r="W38" s="42">
        <f t="shared" si="1"/>
        <v>3.3</v>
      </c>
      <c r="X38" s="44">
        <f>'Lack of Coping Capacity'!E34</f>
        <v>6.5</v>
      </c>
      <c r="Y38" s="44">
        <f>'Lack of Coping Capacity'!H34</f>
        <v>3.3</v>
      </c>
      <c r="Z38" s="44">
        <f>'Lack of Coping Capacity'!N34</f>
        <v>2.6</v>
      </c>
      <c r="AA38" s="44">
        <f>'Lack of Coping Capacity'!S34</f>
        <v>1.4</v>
      </c>
      <c r="AB38" s="41">
        <f>'Lack of Coping Capacity'!T34</f>
        <v>3.5</v>
      </c>
      <c r="AC38" s="44">
        <f>'Lack of Coping Capacity'!W34</f>
        <v>5.3</v>
      </c>
      <c r="AD38" s="44">
        <f>'Lack of Coping Capacity'!AB34</f>
        <v>3.1</v>
      </c>
      <c r="AE38" s="44">
        <f>'Lack of Coping Capacity'!AF34</f>
        <v>3.8</v>
      </c>
      <c r="AF38" s="41">
        <f>'Lack of Coping Capacity'!AG34</f>
        <v>4.0999999999999996</v>
      </c>
      <c r="AG38" s="42">
        <f t="shared" si="2"/>
        <v>3.8</v>
      </c>
      <c r="AH38" s="54">
        <f t="shared" si="3"/>
        <v>3.4</v>
      </c>
      <c r="AI38" s="55" t="str">
        <f t="shared" si="4"/>
        <v>Very Low</v>
      </c>
      <c r="AJ38" s="46">
        <f t="shared" si="5"/>
        <v>30</v>
      </c>
      <c r="AK38" s="47">
        <f>VLOOKUP($C38,'Lack of Reliability Index'!$A$2:$H$52,8,FALSE)</f>
        <v>4.7</v>
      </c>
      <c r="AL38" s="48">
        <f>'Imputed and missing data hidden'!BK33</f>
        <v>9</v>
      </c>
      <c r="AM38" s="49">
        <f t="shared" si="6"/>
        <v>0.16666666666666666</v>
      </c>
      <c r="AN38" s="50">
        <f>'Indicator Date hidden2'!BI34</f>
        <v>0.30612244897959184</v>
      </c>
      <c r="AO38" s="50">
        <f>'Indicator Geographical level'!BP36</f>
        <v>1.0769230769230769</v>
      </c>
    </row>
    <row r="39" spans="1:41" ht="15.75" customHeight="1">
      <c r="A39" s="36" t="s">
        <v>149</v>
      </c>
      <c r="B39" s="37" t="s">
        <v>158</v>
      </c>
      <c r="C39" s="38" t="s">
        <v>159</v>
      </c>
      <c r="D39" s="53">
        <f>'Hazard &amp; Exposure'!AF36</f>
        <v>5.5</v>
      </c>
      <c r="E39" s="40">
        <f>'Hazard &amp; Exposure'!AG36</f>
        <v>5.2</v>
      </c>
      <c r="F39" s="40">
        <f>'Hazard &amp; Exposure'!AH36</f>
        <v>2.4</v>
      </c>
      <c r="G39" s="40">
        <f>'Hazard &amp; Exposure'!AJ36</f>
        <v>8</v>
      </c>
      <c r="H39" s="41">
        <f>'Hazard &amp; Exposure'!AK36</f>
        <v>5.6</v>
      </c>
      <c r="I39" s="40">
        <f>'Hazard &amp; Exposure'!AN36</f>
        <v>0.5</v>
      </c>
      <c r="J39" s="40">
        <f>'Hazard &amp; Exposure'!AQ36</f>
        <v>0</v>
      </c>
      <c r="K39" s="41">
        <f>'Hazard &amp; Exposure'!AR36</f>
        <v>0.3</v>
      </c>
      <c r="L39" s="42">
        <f t="shared" si="0"/>
        <v>3.4</v>
      </c>
      <c r="M39" s="43">
        <f>Vulnerability!G36</f>
        <v>3.7</v>
      </c>
      <c r="N39" s="43">
        <f>Vulnerability!K36</f>
        <v>3.9</v>
      </c>
      <c r="O39" s="43">
        <f>Vulnerability!Q36</f>
        <v>0.2</v>
      </c>
      <c r="P39" s="62">
        <f>Vulnerability!R36</f>
        <v>2.9</v>
      </c>
      <c r="Q39" s="43">
        <f>Vulnerability!V36</f>
        <v>3.7</v>
      </c>
      <c r="R39" s="43">
        <f>Vulnerability!AB36</f>
        <v>3.9</v>
      </c>
      <c r="S39" s="43">
        <f>Vulnerability!AD36</f>
        <v>1</v>
      </c>
      <c r="T39" s="43" t="str">
        <f>Vulnerability!AF36</f>
        <v>x</v>
      </c>
      <c r="U39" s="43">
        <f>Vulnerability!AK36</f>
        <v>2.2000000000000002</v>
      </c>
      <c r="V39" s="41">
        <f>Vulnerability!AL36</f>
        <v>2.8</v>
      </c>
      <c r="W39" s="42">
        <f t="shared" si="1"/>
        <v>2.9</v>
      </c>
      <c r="X39" s="44">
        <f>'Lack of Coping Capacity'!E36</f>
        <v>6.5</v>
      </c>
      <c r="Y39" s="44">
        <f>'Lack of Coping Capacity'!H36</f>
        <v>3.3</v>
      </c>
      <c r="Z39" s="44">
        <f>'Lack of Coping Capacity'!N36</f>
        <v>0.8</v>
      </c>
      <c r="AA39" s="44">
        <f>'Lack of Coping Capacity'!S36</f>
        <v>1.4</v>
      </c>
      <c r="AB39" s="41">
        <f>'Lack of Coping Capacity'!T36</f>
        <v>3</v>
      </c>
      <c r="AC39" s="44">
        <f>'Lack of Coping Capacity'!W36</f>
        <v>4.3</v>
      </c>
      <c r="AD39" s="44">
        <f>'Lack of Coping Capacity'!AB36</f>
        <v>3.2</v>
      </c>
      <c r="AE39" s="44">
        <f>'Lack of Coping Capacity'!AF36</f>
        <v>4.2</v>
      </c>
      <c r="AF39" s="41">
        <f>'Lack of Coping Capacity'!AG36</f>
        <v>3.9</v>
      </c>
      <c r="AG39" s="42">
        <f t="shared" si="2"/>
        <v>3.5</v>
      </c>
      <c r="AH39" s="54">
        <f t="shared" si="3"/>
        <v>3.3</v>
      </c>
      <c r="AI39" s="55" t="str">
        <f t="shared" si="4"/>
        <v>Very Low</v>
      </c>
      <c r="AJ39" s="46">
        <f t="shared" si="5"/>
        <v>31</v>
      </c>
      <c r="AK39" s="47">
        <f>VLOOKUP($C39,'Lack of Reliability Index'!$A$2:$H$52,8,FALSE)</f>
        <v>4.7</v>
      </c>
      <c r="AL39" s="48">
        <f>'Imputed and missing data hidden'!BK35</f>
        <v>9</v>
      </c>
      <c r="AM39" s="49">
        <f t="shared" si="6"/>
        <v>0.16666666666666666</v>
      </c>
      <c r="AN39" s="50">
        <f>'Indicator Date hidden2'!BI36</f>
        <v>0.30612244897959184</v>
      </c>
      <c r="AO39" s="50">
        <f>'Indicator Geographical level'!BP38</f>
        <v>1.0769230769230769</v>
      </c>
    </row>
    <row r="40" spans="1:41" ht="15.75" customHeight="1">
      <c r="A40" s="68" t="s">
        <v>149</v>
      </c>
      <c r="B40" s="37" t="s">
        <v>160</v>
      </c>
      <c r="C40" s="38" t="s">
        <v>161</v>
      </c>
      <c r="D40" s="85">
        <f>'Hazard &amp; Exposure'!AF35</f>
        <v>5.7</v>
      </c>
      <c r="E40" s="86">
        <f>'Hazard &amp; Exposure'!AG35</f>
        <v>0.1</v>
      </c>
      <c r="F40" s="86">
        <f>'Hazard &amp; Exposure'!AH35</f>
        <v>0</v>
      </c>
      <c r="G40" s="86" t="str">
        <f>'Hazard &amp; Exposure'!AJ35</f>
        <v>x</v>
      </c>
      <c r="H40" s="41">
        <f>'Hazard &amp; Exposure'!AK35</f>
        <v>2.4</v>
      </c>
      <c r="I40" s="86">
        <f>'Hazard &amp; Exposure'!AN35</f>
        <v>0.5</v>
      </c>
      <c r="J40" s="86">
        <f>'Hazard &amp; Exposure'!AQ35</f>
        <v>0</v>
      </c>
      <c r="K40" s="41">
        <f>'Hazard &amp; Exposure'!AR35</f>
        <v>0.3</v>
      </c>
      <c r="L40" s="42">
        <f t="shared" si="0"/>
        <v>1.4</v>
      </c>
      <c r="M40" s="87">
        <f>Vulnerability!G35</f>
        <v>2.8</v>
      </c>
      <c r="N40" s="87">
        <f>Vulnerability!K35</f>
        <v>3.6</v>
      </c>
      <c r="O40" s="87">
        <f>Vulnerability!Q35</f>
        <v>0.2</v>
      </c>
      <c r="P40" s="62">
        <f>Vulnerability!R35</f>
        <v>2.4</v>
      </c>
      <c r="Q40" s="87">
        <f>Vulnerability!V35</f>
        <v>1.6</v>
      </c>
      <c r="R40" s="87">
        <f>Vulnerability!AB35</f>
        <v>4.3</v>
      </c>
      <c r="S40" s="87">
        <f>Vulnerability!AD35</f>
        <v>3.5</v>
      </c>
      <c r="T40" s="87" t="str">
        <f>Vulnerability!AF35</f>
        <v>x</v>
      </c>
      <c r="U40" s="87">
        <f>Vulnerability!AK35</f>
        <v>2.2000000000000002</v>
      </c>
      <c r="V40" s="41">
        <f>Vulnerability!AL35</f>
        <v>3</v>
      </c>
      <c r="W40" s="42">
        <f t="shared" si="1"/>
        <v>2.7</v>
      </c>
      <c r="X40" s="88">
        <f>'Lack of Coping Capacity'!E35</f>
        <v>6.5</v>
      </c>
      <c r="Y40" s="88">
        <f>'Lack of Coping Capacity'!H35</f>
        <v>3.3</v>
      </c>
      <c r="Z40" s="88">
        <f>'Lack of Coping Capacity'!N35</f>
        <v>2.6</v>
      </c>
      <c r="AA40" s="88">
        <f>'Lack of Coping Capacity'!S35</f>
        <v>1.4</v>
      </c>
      <c r="AB40" s="41">
        <f>'Lack of Coping Capacity'!T35</f>
        <v>3.5</v>
      </c>
      <c r="AC40" s="88">
        <f>'Lack of Coping Capacity'!W35</f>
        <v>3.9</v>
      </c>
      <c r="AD40" s="88">
        <f>'Lack of Coping Capacity'!AB35</f>
        <v>0</v>
      </c>
      <c r="AE40" s="88">
        <f>'Lack of Coping Capacity'!AF35</f>
        <v>3.3</v>
      </c>
      <c r="AF40" s="41">
        <f>'Lack of Coping Capacity'!AG35</f>
        <v>2.4</v>
      </c>
      <c r="AG40" s="89">
        <f t="shared" si="2"/>
        <v>3</v>
      </c>
      <c r="AH40" s="54">
        <f t="shared" si="3"/>
        <v>2.2000000000000002</v>
      </c>
      <c r="AI40" s="55" t="str">
        <f t="shared" si="4"/>
        <v>Very Low</v>
      </c>
      <c r="AJ40" s="46">
        <f t="shared" si="5"/>
        <v>45</v>
      </c>
      <c r="AK40" s="47">
        <f>VLOOKUP($C40,'Lack of Reliability Index'!$A$2:$H$52,8,FALSE)</f>
        <v>5.3</v>
      </c>
      <c r="AL40" s="48">
        <f>'Imputed and missing data hidden'!BK34</f>
        <v>10</v>
      </c>
      <c r="AM40" s="49">
        <f t="shared" si="6"/>
        <v>0.18518518518518517</v>
      </c>
      <c r="AN40" s="50">
        <f>'Indicator Date hidden2'!BI35</f>
        <v>0.30612244897959184</v>
      </c>
      <c r="AO40" s="50">
        <f>'Indicator Geographical level'!BP37</f>
        <v>1.0769230769230769</v>
      </c>
    </row>
    <row r="41" spans="1:41" ht="15.75" customHeight="1">
      <c r="A41" s="69" t="s">
        <v>162</v>
      </c>
      <c r="B41" s="90" t="s">
        <v>163</v>
      </c>
      <c r="C41" s="71" t="s">
        <v>164</v>
      </c>
      <c r="D41" s="72">
        <f>'Hazard &amp; Exposure'!AF44</f>
        <v>6.6</v>
      </c>
      <c r="E41" s="73">
        <f>'Hazard &amp; Exposure'!AG44</f>
        <v>6.8</v>
      </c>
      <c r="F41" s="73">
        <f>'Hazard &amp; Exposure'!AH44</f>
        <v>2.6</v>
      </c>
      <c r="G41" s="73">
        <f>'Hazard &amp; Exposure'!AJ44</f>
        <v>2</v>
      </c>
      <c r="H41" s="41">
        <f>'Hazard &amp; Exposure'!AK44</f>
        <v>4.9000000000000004</v>
      </c>
      <c r="I41" s="73">
        <f>'Hazard &amp; Exposure'!AN44</f>
        <v>3.3</v>
      </c>
      <c r="J41" s="73">
        <f>'Hazard &amp; Exposure'!AQ44</f>
        <v>6.3</v>
      </c>
      <c r="K41" s="41">
        <f>'Hazard &amp; Exposure'!AR44</f>
        <v>6.3</v>
      </c>
      <c r="L41" s="42">
        <f t="shared" si="0"/>
        <v>5.6</v>
      </c>
      <c r="M41" s="74">
        <f>Vulnerability!G44</f>
        <v>2.9</v>
      </c>
      <c r="N41" s="74">
        <f>Vulnerability!K44</f>
        <v>4.4000000000000004</v>
      </c>
      <c r="O41" s="74">
        <f>Vulnerability!Q44</f>
        <v>2.8</v>
      </c>
      <c r="P41" s="62">
        <f>Vulnerability!R44</f>
        <v>3.3</v>
      </c>
      <c r="Q41" s="74">
        <f>Vulnerability!V44</f>
        <v>2.5</v>
      </c>
      <c r="R41" s="74">
        <f>Vulnerability!AB44</f>
        <v>3.7</v>
      </c>
      <c r="S41" s="74">
        <f>Vulnerability!AD44</f>
        <v>0.7</v>
      </c>
      <c r="T41" s="74">
        <f>Vulnerability!AF44</f>
        <v>0</v>
      </c>
      <c r="U41" s="74">
        <f>Vulnerability!AK44</f>
        <v>1.9</v>
      </c>
      <c r="V41" s="41">
        <f>Vulnerability!AL44</f>
        <v>2.2999999999999998</v>
      </c>
      <c r="W41" s="42">
        <f t="shared" si="1"/>
        <v>2.8</v>
      </c>
      <c r="X41" s="75">
        <f>'Lack of Coping Capacity'!E44</f>
        <v>4.3</v>
      </c>
      <c r="Y41" s="75">
        <f>'Lack of Coping Capacity'!H44</f>
        <v>7.2</v>
      </c>
      <c r="Z41" s="75">
        <f>'Lack of Coping Capacity'!N44</f>
        <v>6.5</v>
      </c>
      <c r="AA41" s="75">
        <f>'Lack of Coping Capacity'!S44</f>
        <v>1.4</v>
      </c>
      <c r="AB41" s="41">
        <f>'Lack of Coping Capacity'!T44</f>
        <v>4.9000000000000004</v>
      </c>
      <c r="AC41" s="75">
        <f>'Lack of Coping Capacity'!W44</f>
        <v>6.5</v>
      </c>
      <c r="AD41" s="75">
        <f>'Lack of Coping Capacity'!AB44</f>
        <v>2.5</v>
      </c>
      <c r="AE41" s="75">
        <f>'Lack of Coping Capacity'!AF44</f>
        <v>6</v>
      </c>
      <c r="AF41" s="91">
        <f>'Lack of Coping Capacity'!AG44</f>
        <v>5</v>
      </c>
      <c r="AG41" s="92">
        <f t="shared" si="2"/>
        <v>5</v>
      </c>
      <c r="AH41" s="54">
        <f t="shared" si="3"/>
        <v>4.3</v>
      </c>
      <c r="AI41" s="55" t="str">
        <f t="shared" si="4"/>
        <v>Low</v>
      </c>
      <c r="AJ41" s="76">
        <f t="shared" si="5"/>
        <v>19</v>
      </c>
      <c r="AK41" s="93">
        <f>VLOOKUP($C41,'Lack of Reliability Index'!$A$2:$H$52,8,FALSE)</f>
        <v>0.6</v>
      </c>
      <c r="AL41" s="77">
        <f>'Imputed and missing data hidden'!BK43</f>
        <v>2</v>
      </c>
      <c r="AM41" s="78">
        <f t="shared" si="6"/>
        <v>3.7037037037037035E-2</v>
      </c>
      <c r="AN41" s="79">
        <f>'Indicator Date hidden2'!BI44</f>
        <v>0.19642857142857142</v>
      </c>
      <c r="AO41" s="79">
        <f>'Indicator Geographical level'!BP46</f>
        <v>1.3076923076923077</v>
      </c>
    </row>
    <row r="42" spans="1:41" ht="15.75" customHeight="1">
      <c r="A42" s="36" t="s">
        <v>162</v>
      </c>
      <c r="B42" s="51" t="s">
        <v>165</v>
      </c>
      <c r="C42" s="38" t="s">
        <v>166</v>
      </c>
      <c r="D42" s="53">
        <f>'Hazard &amp; Exposure'!AF48</f>
        <v>0.1</v>
      </c>
      <c r="E42" s="40">
        <f>'Hazard &amp; Exposure'!AG48</f>
        <v>10</v>
      </c>
      <c r="F42" s="40">
        <f>'Hazard &amp; Exposure'!AH48</f>
        <v>0</v>
      </c>
      <c r="G42" s="40">
        <f>'Hazard &amp; Exposure'!AJ48</f>
        <v>6.1</v>
      </c>
      <c r="H42" s="41">
        <f>'Hazard &amp; Exposure'!AK48</f>
        <v>6</v>
      </c>
      <c r="I42" s="40">
        <f>'Hazard &amp; Exposure'!AN48</f>
        <v>3.3</v>
      </c>
      <c r="J42" s="40">
        <f>'Hazard &amp; Exposure'!AQ48</f>
        <v>6.3</v>
      </c>
      <c r="K42" s="41">
        <f>'Hazard &amp; Exposure'!AR48</f>
        <v>6.3</v>
      </c>
      <c r="L42" s="42">
        <f t="shared" si="0"/>
        <v>6.2</v>
      </c>
      <c r="M42" s="43">
        <f>Vulnerability!G48</f>
        <v>3.3</v>
      </c>
      <c r="N42" s="43">
        <f>Vulnerability!K48</f>
        <v>3.4</v>
      </c>
      <c r="O42" s="43">
        <f>Vulnerability!Q48</f>
        <v>2.8</v>
      </c>
      <c r="P42" s="62">
        <f>Vulnerability!R48</f>
        <v>3.2</v>
      </c>
      <c r="Q42" s="43">
        <f>Vulnerability!V48</f>
        <v>2.5</v>
      </c>
      <c r="R42" s="43">
        <f>Vulnerability!AB48</f>
        <v>5.3</v>
      </c>
      <c r="S42" s="43">
        <f>Vulnerability!AD48</f>
        <v>0.5</v>
      </c>
      <c r="T42" s="43">
        <f>Vulnerability!AF48</f>
        <v>0</v>
      </c>
      <c r="U42" s="43">
        <f>Vulnerability!AK48</f>
        <v>1.9</v>
      </c>
      <c r="V42" s="41">
        <f>Vulnerability!AL48</f>
        <v>2.7</v>
      </c>
      <c r="W42" s="42">
        <f t="shared" si="1"/>
        <v>3</v>
      </c>
      <c r="X42" s="44">
        <f>'Lack of Coping Capacity'!E48</f>
        <v>4.3</v>
      </c>
      <c r="Y42" s="44">
        <f>'Lack of Coping Capacity'!H48</f>
        <v>7.1</v>
      </c>
      <c r="Z42" s="44">
        <f>'Lack of Coping Capacity'!N48</f>
        <v>3.2</v>
      </c>
      <c r="AA42" s="44">
        <f>'Lack of Coping Capacity'!S48</f>
        <v>1.4</v>
      </c>
      <c r="AB42" s="41">
        <f>'Lack of Coping Capacity'!T48</f>
        <v>4</v>
      </c>
      <c r="AC42" s="44">
        <f>'Lack of Coping Capacity'!W48</f>
        <v>5.8</v>
      </c>
      <c r="AD42" s="44">
        <f>'Lack of Coping Capacity'!AB48</f>
        <v>3.2</v>
      </c>
      <c r="AE42" s="44">
        <f>'Lack of Coping Capacity'!AF48</f>
        <v>7.2</v>
      </c>
      <c r="AF42" s="41">
        <f>'Lack of Coping Capacity'!AG48</f>
        <v>5.4</v>
      </c>
      <c r="AG42" s="42">
        <f t="shared" si="2"/>
        <v>4.7</v>
      </c>
      <c r="AH42" s="54">
        <f t="shared" si="3"/>
        <v>4.4000000000000004</v>
      </c>
      <c r="AI42" s="55" t="str">
        <f t="shared" si="4"/>
        <v>Medium</v>
      </c>
      <c r="AJ42" s="46">
        <f t="shared" si="5"/>
        <v>17</v>
      </c>
      <c r="AK42" s="47">
        <f>VLOOKUP($C42,'Lack of Reliability Index'!$A$2:$H$52,8,FALSE)</f>
        <v>0.6</v>
      </c>
      <c r="AL42" s="48">
        <f>'Imputed and missing data hidden'!BK47</f>
        <v>2</v>
      </c>
      <c r="AM42" s="49">
        <f t="shared" si="6"/>
        <v>3.7037037037037035E-2</v>
      </c>
      <c r="AN42" s="50">
        <f>'Indicator Date hidden2'!BI48</f>
        <v>0.19642857142857142</v>
      </c>
      <c r="AO42" s="50">
        <f>'Indicator Geographical level'!BP50</f>
        <v>1.3076923076923077</v>
      </c>
    </row>
    <row r="43" spans="1:41" ht="15.75" customHeight="1">
      <c r="A43" s="36" t="s">
        <v>162</v>
      </c>
      <c r="B43" s="51" t="s">
        <v>167</v>
      </c>
      <c r="C43" s="38" t="s">
        <v>168</v>
      </c>
      <c r="D43" s="53">
        <f>'Hazard &amp; Exposure'!AF50</f>
        <v>6.4</v>
      </c>
      <c r="E43" s="40">
        <f>'Hazard &amp; Exposure'!AG50</f>
        <v>7</v>
      </c>
      <c r="F43" s="40">
        <f>'Hazard &amp; Exposure'!AH50</f>
        <v>8.3000000000000007</v>
      </c>
      <c r="G43" s="40">
        <f>'Hazard &amp; Exposure'!AJ50</f>
        <v>3.5</v>
      </c>
      <c r="H43" s="41">
        <f>'Hazard &amp; Exposure'!AK50</f>
        <v>6.6</v>
      </c>
      <c r="I43" s="40">
        <f>'Hazard &amp; Exposure'!AN50</f>
        <v>3.3</v>
      </c>
      <c r="J43" s="40">
        <f>'Hazard &amp; Exposure'!AQ50</f>
        <v>6.3</v>
      </c>
      <c r="K43" s="41">
        <f>'Hazard &amp; Exposure'!AR50</f>
        <v>6.3</v>
      </c>
      <c r="L43" s="42">
        <f t="shared" si="0"/>
        <v>6.5</v>
      </c>
      <c r="M43" s="43">
        <f>Vulnerability!G50</f>
        <v>3.4</v>
      </c>
      <c r="N43" s="43">
        <f>Vulnerability!K50</f>
        <v>4.9000000000000004</v>
      </c>
      <c r="O43" s="43">
        <f>Vulnerability!Q50</f>
        <v>2.8</v>
      </c>
      <c r="P43" s="62">
        <f>Vulnerability!R50</f>
        <v>3.6</v>
      </c>
      <c r="Q43" s="43">
        <f>Vulnerability!V50</f>
        <v>5.6</v>
      </c>
      <c r="R43" s="43">
        <f>Vulnerability!AB50</f>
        <v>4.3</v>
      </c>
      <c r="S43" s="43">
        <f>Vulnerability!AD50</f>
        <v>0.6</v>
      </c>
      <c r="T43" s="43">
        <f>Vulnerability!AF50</f>
        <v>0</v>
      </c>
      <c r="U43" s="43">
        <f>Vulnerability!AK50</f>
        <v>1.9</v>
      </c>
      <c r="V43" s="41">
        <f>Vulnerability!AL50</f>
        <v>3.3</v>
      </c>
      <c r="W43" s="42">
        <f t="shared" si="1"/>
        <v>3.5</v>
      </c>
      <c r="X43" s="44">
        <f>'Lack of Coping Capacity'!E50</f>
        <v>4.3</v>
      </c>
      <c r="Y43" s="44">
        <f>'Lack of Coping Capacity'!H50</f>
        <v>7.4</v>
      </c>
      <c r="Z43" s="44">
        <f>'Lack of Coping Capacity'!N50</f>
        <v>1.4</v>
      </c>
      <c r="AA43" s="44">
        <f>'Lack of Coping Capacity'!S50</f>
        <v>1.4</v>
      </c>
      <c r="AB43" s="41">
        <f>'Lack of Coping Capacity'!T50</f>
        <v>3.6</v>
      </c>
      <c r="AC43" s="44">
        <f>'Lack of Coping Capacity'!W50</f>
        <v>6.2</v>
      </c>
      <c r="AD43" s="44">
        <f>'Lack of Coping Capacity'!AB50</f>
        <v>2.5</v>
      </c>
      <c r="AE43" s="44">
        <f>'Lack of Coping Capacity'!AF50</f>
        <v>7.5</v>
      </c>
      <c r="AF43" s="41">
        <f>'Lack of Coping Capacity'!AG50</f>
        <v>5.4</v>
      </c>
      <c r="AG43" s="42">
        <f t="shared" si="2"/>
        <v>4.5999999999999996</v>
      </c>
      <c r="AH43" s="54">
        <f t="shared" si="3"/>
        <v>4.7</v>
      </c>
      <c r="AI43" s="55" t="str">
        <f t="shared" si="4"/>
        <v>Medium</v>
      </c>
      <c r="AJ43" s="46">
        <f t="shared" si="5"/>
        <v>15</v>
      </c>
      <c r="AK43" s="47">
        <f>VLOOKUP($C43,'Lack of Reliability Index'!$A$2:$H$52,8,FALSE)</f>
        <v>0.9</v>
      </c>
      <c r="AL43" s="48">
        <f>'Imputed and missing data hidden'!BK49</f>
        <v>3</v>
      </c>
      <c r="AM43" s="49">
        <f t="shared" si="6"/>
        <v>5.5555555555555552E-2</v>
      </c>
      <c r="AN43" s="50">
        <f>'Indicator Date hidden2'!BI50</f>
        <v>0.19642857142857142</v>
      </c>
      <c r="AO43" s="50">
        <f>'Indicator Geographical level'!BP52</f>
        <v>1.3076923076923077</v>
      </c>
    </row>
    <row r="44" spans="1:41" ht="15.75" customHeight="1">
      <c r="A44" s="36" t="s">
        <v>162</v>
      </c>
      <c r="B44" s="37" t="s">
        <v>169</v>
      </c>
      <c r="C44" s="38" t="s">
        <v>170</v>
      </c>
      <c r="D44" s="53">
        <f>'Hazard &amp; Exposure'!AF52</f>
        <v>6.4</v>
      </c>
      <c r="E44" s="40">
        <f>'Hazard &amp; Exposure'!AG52</f>
        <v>7</v>
      </c>
      <c r="F44" s="40">
        <f>'Hazard &amp; Exposure'!AH52</f>
        <v>8</v>
      </c>
      <c r="G44" s="40">
        <f>'Hazard &amp; Exposure'!AJ52</f>
        <v>5</v>
      </c>
      <c r="H44" s="41">
        <f>'Hazard &amp; Exposure'!AK52</f>
        <v>6.7</v>
      </c>
      <c r="I44" s="40">
        <f>'Hazard &amp; Exposure'!AN52</f>
        <v>3.3</v>
      </c>
      <c r="J44" s="40">
        <f>'Hazard &amp; Exposure'!AQ52</f>
        <v>6.3</v>
      </c>
      <c r="K44" s="41">
        <f>'Hazard &amp; Exposure'!AR52</f>
        <v>6.3</v>
      </c>
      <c r="L44" s="42">
        <f t="shared" si="0"/>
        <v>6.5</v>
      </c>
      <c r="M44" s="43">
        <f>Vulnerability!G52</f>
        <v>2.2999999999999998</v>
      </c>
      <c r="N44" s="43">
        <f>Vulnerability!K52</f>
        <v>4.7</v>
      </c>
      <c r="O44" s="43">
        <f>Vulnerability!Q52</f>
        <v>2.8</v>
      </c>
      <c r="P44" s="62">
        <f>Vulnerability!R52</f>
        <v>3</v>
      </c>
      <c r="Q44" s="43">
        <f>Vulnerability!V52</f>
        <v>2.5</v>
      </c>
      <c r="R44" s="43">
        <f>Vulnerability!AB52</f>
        <v>4.8</v>
      </c>
      <c r="S44" s="43">
        <f>Vulnerability!AD52</f>
        <v>0.5</v>
      </c>
      <c r="T44" s="43">
        <f>Vulnerability!AF52</f>
        <v>0</v>
      </c>
      <c r="U44" s="43">
        <f>Vulnerability!AK52</f>
        <v>1.9</v>
      </c>
      <c r="V44" s="41">
        <f>Vulnerability!AL52</f>
        <v>2.6</v>
      </c>
      <c r="W44" s="42">
        <f t="shared" si="1"/>
        <v>2.8</v>
      </c>
      <c r="X44" s="44">
        <f>'Lack of Coping Capacity'!E52</f>
        <v>4.3</v>
      </c>
      <c r="Y44" s="44">
        <f>'Lack of Coping Capacity'!H52</f>
        <v>5.9</v>
      </c>
      <c r="Z44" s="44">
        <f>'Lack of Coping Capacity'!N52</f>
        <v>7.5</v>
      </c>
      <c r="AA44" s="44">
        <f>'Lack of Coping Capacity'!S52</f>
        <v>1.4</v>
      </c>
      <c r="AB44" s="41">
        <f>'Lack of Coping Capacity'!T52</f>
        <v>4.8</v>
      </c>
      <c r="AC44" s="44">
        <f>'Lack of Coping Capacity'!W52</f>
        <v>6.2</v>
      </c>
      <c r="AD44" s="44">
        <f>'Lack of Coping Capacity'!AB52</f>
        <v>0</v>
      </c>
      <c r="AE44" s="44">
        <f>'Lack of Coping Capacity'!AF52</f>
        <v>7.1</v>
      </c>
      <c r="AF44" s="41">
        <f>'Lack of Coping Capacity'!AG52</f>
        <v>4.4000000000000004</v>
      </c>
      <c r="AG44" s="42">
        <f t="shared" si="2"/>
        <v>4.5999999999999996</v>
      </c>
      <c r="AH44" s="54">
        <f t="shared" si="3"/>
        <v>4.4000000000000004</v>
      </c>
      <c r="AI44" s="55" t="str">
        <f t="shared" si="4"/>
        <v>Medium</v>
      </c>
      <c r="AJ44" s="46">
        <f t="shared" si="5"/>
        <v>17</v>
      </c>
      <c r="AK44" s="47">
        <f>VLOOKUP($C44,'Lack of Reliability Index'!$A$2:$H$52,8,FALSE)</f>
        <v>0.6</v>
      </c>
      <c r="AL44" s="48">
        <f>'Imputed and missing data hidden'!BK51</f>
        <v>2</v>
      </c>
      <c r="AM44" s="49">
        <f t="shared" si="6"/>
        <v>3.7037037037037035E-2</v>
      </c>
      <c r="AN44" s="50">
        <f>'Indicator Date hidden2'!BI53</f>
        <v>0.19642857142857142</v>
      </c>
      <c r="AO44" s="50">
        <f>'Indicator Geographical level'!BP54</f>
        <v>1.3076923076923077</v>
      </c>
    </row>
    <row r="45" spans="1:41" ht="15.75" customHeight="1">
      <c r="A45" s="36" t="s">
        <v>162</v>
      </c>
      <c r="B45" s="51" t="s">
        <v>171</v>
      </c>
      <c r="C45" s="38" t="s">
        <v>172</v>
      </c>
      <c r="D45" s="53">
        <f>'Hazard &amp; Exposure'!AF43</f>
        <v>5.9</v>
      </c>
      <c r="E45" s="40">
        <f>'Hazard &amp; Exposure'!AG43</f>
        <v>5.6</v>
      </c>
      <c r="F45" s="40">
        <f>'Hazard &amp; Exposure'!AH43</f>
        <v>0.6</v>
      </c>
      <c r="G45" s="40">
        <f>'Hazard &amp; Exposure'!AJ43</f>
        <v>5</v>
      </c>
      <c r="H45" s="41">
        <f>'Hazard &amp; Exposure'!AK43</f>
        <v>4.5999999999999996</v>
      </c>
      <c r="I45" s="40">
        <f>'Hazard &amp; Exposure'!AN43</f>
        <v>3.3</v>
      </c>
      <c r="J45" s="40">
        <f>'Hazard &amp; Exposure'!AQ43</f>
        <v>6.3</v>
      </c>
      <c r="K45" s="41">
        <f>'Hazard &amp; Exposure'!AR43</f>
        <v>6.3</v>
      </c>
      <c r="L45" s="42">
        <f t="shared" si="0"/>
        <v>5.5</v>
      </c>
      <c r="M45" s="43">
        <f>Vulnerability!G43</f>
        <v>2.8</v>
      </c>
      <c r="N45" s="43">
        <f>Vulnerability!K43</f>
        <v>3.4</v>
      </c>
      <c r="O45" s="43">
        <f>Vulnerability!Q43</f>
        <v>2.8</v>
      </c>
      <c r="P45" s="41">
        <f>Vulnerability!R43</f>
        <v>3</v>
      </c>
      <c r="Q45" s="43">
        <f>Vulnerability!V43</f>
        <v>2.5</v>
      </c>
      <c r="R45" s="43">
        <f>Vulnerability!AB43</f>
        <v>4.7</v>
      </c>
      <c r="S45" s="43">
        <f>Vulnerability!AD43</f>
        <v>0.3</v>
      </c>
      <c r="T45" s="43">
        <f>Vulnerability!AF43</f>
        <v>0</v>
      </c>
      <c r="U45" s="43">
        <f>Vulnerability!AK43</f>
        <v>1.9</v>
      </c>
      <c r="V45" s="41">
        <f>Vulnerability!AL43</f>
        <v>2.5</v>
      </c>
      <c r="W45" s="42">
        <f t="shared" si="1"/>
        <v>2.8</v>
      </c>
      <c r="X45" s="44">
        <f>'Lack of Coping Capacity'!E43</f>
        <v>4.3</v>
      </c>
      <c r="Y45" s="44">
        <f>'Lack of Coping Capacity'!H43</f>
        <v>6.9</v>
      </c>
      <c r="Z45" s="44">
        <f>'Lack of Coping Capacity'!N43</f>
        <v>3.3</v>
      </c>
      <c r="AA45" s="44">
        <f>'Lack of Coping Capacity'!S43</f>
        <v>1.4</v>
      </c>
      <c r="AB45" s="41">
        <f>'Lack of Coping Capacity'!T43</f>
        <v>4</v>
      </c>
      <c r="AC45" s="44">
        <f>'Lack of Coping Capacity'!W43</f>
        <v>5.7</v>
      </c>
      <c r="AD45" s="44">
        <f>'Lack of Coping Capacity'!AB43</f>
        <v>2.5</v>
      </c>
      <c r="AE45" s="44">
        <f>'Lack of Coping Capacity'!AF43</f>
        <v>6.2</v>
      </c>
      <c r="AF45" s="41">
        <f>'Lack of Coping Capacity'!AG43</f>
        <v>4.8</v>
      </c>
      <c r="AG45" s="42">
        <f t="shared" si="2"/>
        <v>4.4000000000000004</v>
      </c>
      <c r="AH45" s="54">
        <f t="shared" si="3"/>
        <v>4.0999999999999996</v>
      </c>
      <c r="AI45" s="55" t="str">
        <f t="shared" si="4"/>
        <v>Low</v>
      </c>
      <c r="AJ45" s="46">
        <f t="shared" si="5"/>
        <v>22</v>
      </c>
      <c r="AK45" s="47">
        <f>VLOOKUP($C45,'Lack of Reliability Index'!$A$2:$H$52,8,FALSE)</f>
        <v>0.6</v>
      </c>
      <c r="AL45" s="48">
        <f>'Imputed and missing data hidden'!BK42</f>
        <v>2</v>
      </c>
      <c r="AM45" s="49">
        <f t="shared" si="6"/>
        <v>3.7037037037037035E-2</v>
      </c>
      <c r="AN45" s="50">
        <f>'Indicator Date hidden2'!BI43</f>
        <v>0.19642857142857142</v>
      </c>
      <c r="AO45" s="50">
        <f>'Indicator Geographical level'!BP45</f>
        <v>1.3076923076923077</v>
      </c>
    </row>
    <row r="46" spans="1:41" ht="15.75" customHeight="1">
      <c r="A46" s="36" t="s">
        <v>162</v>
      </c>
      <c r="B46" s="51" t="s">
        <v>173</v>
      </c>
      <c r="C46" s="38" t="s">
        <v>174</v>
      </c>
      <c r="D46" s="53">
        <f>'Hazard &amp; Exposure'!AF46</f>
        <v>9.6999999999999993</v>
      </c>
      <c r="E46" s="40">
        <f>'Hazard &amp; Exposure'!AG46</f>
        <v>7.8</v>
      </c>
      <c r="F46" s="40">
        <f>'Hazard &amp; Exposure'!AH46</f>
        <v>1.9</v>
      </c>
      <c r="G46" s="40">
        <f>'Hazard &amp; Exposure'!AJ46</f>
        <v>2.5</v>
      </c>
      <c r="H46" s="41">
        <f>'Hazard &amp; Exposure'!AK46</f>
        <v>6.7</v>
      </c>
      <c r="I46" s="40">
        <f>'Hazard &amp; Exposure'!AN46</f>
        <v>3.3</v>
      </c>
      <c r="J46" s="40">
        <f>'Hazard &amp; Exposure'!AQ46</f>
        <v>6.3</v>
      </c>
      <c r="K46" s="41">
        <f>'Hazard &amp; Exposure'!AR46</f>
        <v>6.3</v>
      </c>
      <c r="L46" s="42">
        <f t="shared" si="0"/>
        <v>6.5</v>
      </c>
      <c r="M46" s="43">
        <f>Vulnerability!G46</f>
        <v>3.2</v>
      </c>
      <c r="N46" s="43">
        <f>Vulnerability!K46</f>
        <v>3.7</v>
      </c>
      <c r="O46" s="43">
        <f>Vulnerability!Q46</f>
        <v>2.8</v>
      </c>
      <c r="P46" s="41">
        <f>Vulnerability!R46</f>
        <v>3.2</v>
      </c>
      <c r="Q46" s="43">
        <f>Vulnerability!V46</f>
        <v>2.5</v>
      </c>
      <c r="R46" s="43">
        <f>Vulnerability!AB46</f>
        <v>4.4000000000000004</v>
      </c>
      <c r="S46" s="43">
        <f>Vulnerability!AD46</f>
        <v>0.8</v>
      </c>
      <c r="T46" s="43">
        <f>Vulnerability!AF46</f>
        <v>0</v>
      </c>
      <c r="U46" s="43">
        <f>Vulnerability!AK46</f>
        <v>1.9</v>
      </c>
      <c r="V46" s="41">
        <f>Vulnerability!AL46</f>
        <v>2.5</v>
      </c>
      <c r="W46" s="42">
        <f t="shared" si="1"/>
        <v>2.9</v>
      </c>
      <c r="X46" s="44">
        <f>'Lack of Coping Capacity'!E46</f>
        <v>4.3</v>
      </c>
      <c r="Y46" s="44">
        <f>'Lack of Coping Capacity'!H46</f>
        <v>7.2</v>
      </c>
      <c r="Z46" s="44">
        <f>'Lack of Coping Capacity'!N46</f>
        <v>1.4</v>
      </c>
      <c r="AA46" s="44">
        <f>'Lack of Coping Capacity'!S46</f>
        <v>1.4</v>
      </c>
      <c r="AB46" s="41">
        <f>'Lack of Coping Capacity'!T46</f>
        <v>3.6</v>
      </c>
      <c r="AC46" s="44">
        <f>'Lack of Coping Capacity'!W46</f>
        <v>6.4</v>
      </c>
      <c r="AD46" s="44">
        <f>'Lack of Coping Capacity'!AB46</f>
        <v>1.9</v>
      </c>
      <c r="AE46" s="44">
        <f>'Lack of Coping Capacity'!AF46</f>
        <v>5.8</v>
      </c>
      <c r="AF46" s="41">
        <f>'Lack of Coping Capacity'!AG46</f>
        <v>4.7</v>
      </c>
      <c r="AG46" s="42">
        <f t="shared" si="2"/>
        <v>4.2</v>
      </c>
      <c r="AH46" s="54">
        <f t="shared" si="3"/>
        <v>4.3</v>
      </c>
      <c r="AI46" s="55" t="str">
        <f t="shared" si="4"/>
        <v>Low</v>
      </c>
      <c r="AJ46" s="46">
        <f t="shared" si="5"/>
        <v>19</v>
      </c>
      <c r="AK46" s="47">
        <f>VLOOKUP($C46,'Lack of Reliability Index'!$A$2:$H$52,8,FALSE)</f>
        <v>0.9</v>
      </c>
      <c r="AL46" s="48">
        <f>'Imputed and missing data hidden'!BK45</f>
        <v>3</v>
      </c>
      <c r="AM46" s="49">
        <f t="shared" si="6"/>
        <v>5.5555555555555552E-2</v>
      </c>
      <c r="AN46" s="50">
        <f>'Indicator Date hidden2'!BI46</f>
        <v>0.19642857142857142</v>
      </c>
      <c r="AO46" s="50">
        <f>'Indicator Geographical level'!BP48</f>
        <v>1.3076923076923077</v>
      </c>
    </row>
    <row r="47" spans="1:41" ht="15.75" customHeight="1">
      <c r="A47" s="36" t="s">
        <v>162</v>
      </c>
      <c r="B47" s="37" t="s">
        <v>175</v>
      </c>
      <c r="C47" s="38" t="s">
        <v>176</v>
      </c>
      <c r="D47" s="53">
        <f>'Hazard &amp; Exposure'!AF41</f>
        <v>6.7</v>
      </c>
      <c r="E47" s="40">
        <f>'Hazard &amp; Exposure'!AG41</f>
        <v>7.4</v>
      </c>
      <c r="F47" s="40">
        <f>'Hazard &amp; Exposure'!AH41</f>
        <v>0</v>
      </c>
      <c r="G47" s="40">
        <f>'Hazard &amp; Exposure'!AJ41</f>
        <v>3.5</v>
      </c>
      <c r="H47" s="41">
        <f>'Hazard &amp; Exposure'!AK41</f>
        <v>5</v>
      </c>
      <c r="I47" s="40">
        <f>'Hazard &amp; Exposure'!AN41</f>
        <v>3.3</v>
      </c>
      <c r="J47" s="40">
        <f>'Hazard &amp; Exposure'!AQ41</f>
        <v>6.3</v>
      </c>
      <c r="K47" s="41">
        <f>'Hazard &amp; Exposure'!AR41</f>
        <v>6.3</v>
      </c>
      <c r="L47" s="42">
        <f t="shared" si="0"/>
        <v>5.7</v>
      </c>
      <c r="M47" s="43">
        <f>Vulnerability!G41</f>
        <v>2.8</v>
      </c>
      <c r="N47" s="43">
        <f>Vulnerability!K41</f>
        <v>3.3</v>
      </c>
      <c r="O47" s="43">
        <f>Vulnerability!Q41</f>
        <v>2.8</v>
      </c>
      <c r="P47" s="41">
        <f>Vulnerability!R41</f>
        <v>2.9</v>
      </c>
      <c r="Q47" s="43">
        <f>Vulnerability!V41</f>
        <v>2.5</v>
      </c>
      <c r="R47" s="43">
        <f>Vulnerability!AB41</f>
        <v>4.3</v>
      </c>
      <c r="S47" s="43">
        <f>Vulnerability!AD41</f>
        <v>0.3</v>
      </c>
      <c r="T47" s="43">
        <f>Vulnerability!AF41</f>
        <v>0</v>
      </c>
      <c r="U47" s="43">
        <f>Vulnerability!AK41</f>
        <v>1.9</v>
      </c>
      <c r="V47" s="41">
        <f>Vulnerability!AL41</f>
        <v>2.4</v>
      </c>
      <c r="W47" s="42">
        <f t="shared" si="1"/>
        <v>2.7</v>
      </c>
      <c r="X47" s="44">
        <f>'Lack of Coping Capacity'!E41</f>
        <v>4.3</v>
      </c>
      <c r="Y47" s="44">
        <f>'Lack of Coping Capacity'!H41</f>
        <v>6.5</v>
      </c>
      <c r="Z47" s="44">
        <f>'Lack of Coping Capacity'!N41</f>
        <v>1.4</v>
      </c>
      <c r="AA47" s="44">
        <f>'Lack of Coping Capacity'!S41</f>
        <v>1.4</v>
      </c>
      <c r="AB47" s="41">
        <f>'Lack of Coping Capacity'!T41</f>
        <v>3.4</v>
      </c>
      <c r="AC47" s="44">
        <f>'Lack of Coping Capacity'!W41</f>
        <v>5.2</v>
      </c>
      <c r="AD47" s="44">
        <f>'Lack of Coping Capacity'!AB41</f>
        <v>2.9</v>
      </c>
      <c r="AE47" s="44">
        <f>'Lack of Coping Capacity'!AF41</f>
        <v>6</v>
      </c>
      <c r="AF47" s="41">
        <f>'Lack of Coping Capacity'!AG41</f>
        <v>4.7</v>
      </c>
      <c r="AG47" s="42">
        <f t="shared" si="2"/>
        <v>4.0999999999999996</v>
      </c>
      <c r="AH47" s="54">
        <f t="shared" si="3"/>
        <v>4</v>
      </c>
      <c r="AI47" s="55" t="str">
        <f t="shared" si="4"/>
        <v>Low</v>
      </c>
      <c r="AJ47" s="46">
        <f t="shared" si="5"/>
        <v>25</v>
      </c>
      <c r="AK47" s="47">
        <f>VLOOKUP($C47,'Lack of Reliability Index'!$A$2:$H$52,8,FALSE)</f>
        <v>0.6</v>
      </c>
      <c r="AL47" s="48">
        <f>'Imputed and missing data hidden'!BK40</f>
        <v>2</v>
      </c>
      <c r="AM47" s="49">
        <f t="shared" si="6"/>
        <v>3.7037037037037035E-2</v>
      </c>
      <c r="AN47" s="50">
        <f>'Indicator Date hidden2'!BI41</f>
        <v>0.19642857142857142</v>
      </c>
      <c r="AO47" s="50">
        <f>'Indicator Geographical level'!BP43</f>
        <v>1.3076923076923077</v>
      </c>
    </row>
    <row r="48" spans="1:41" ht="15.75" customHeight="1">
      <c r="A48" s="36" t="s">
        <v>162</v>
      </c>
      <c r="B48" s="51" t="s">
        <v>177</v>
      </c>
      <c r="C48" s="38" t="s">
        <v>178</v>
      </c>
      <c r="D48" s="53">
        <f>'Hazard &amp; Exposure'!AF45</f>
        <v>0.2</v>
      </c>
      <c r="E48" s="40">
        <f>'Hazard &amp; Exposure'!AG45</f>
        <v>6</v>
      </c>
      <c r="F48" s="40">
        <f>'Hazard &amp; Exposure'!AH45</f>
        <v>0</v>
      </c>
      <c r="G48" s="40">
        <f>'Hazard &amp; Exposure'!AJ45</f>
        <v>4.0999999999999996</v>
      </c>
      <c r="H48" s="41">
        <f>'Hazard &amp; Exposure'!AK45</f>
        <v>3</v>
      </c>
      <c r="I48" s="40">
        <f>'Hazard &amp; Exposure'!AN45</f>
        <v>3.3</v>
      </c>
      <c r="J48" s="40">
        <f>'Hazard &amp; Exposure'!AQ45</f>
        <v>6.3</v>
      </c>
      <c r="K48" s="41">
        <f>'Hazard &amp; Exposure'!AR45</f>
        <v>6.3</v>
      </c>
      <c r="L48" s="42">
        <f t="shared" si="0"/>
        <v>4.9000000000000004</v>
      </c>
      <c r="M48" s="43">
        <f>Vulnerability!G45</f>
        <v>3.6</v>
      </c>
      <c r="N48" s="43">
        <f>Vulnerability!K45</f>
        <v>2.2000000000000002</v>
      </c>
      <c r="O48" s="43">
        <f>Vulnerability!Q45</f>
        <v>2.8</v>
      </c>
      <c r="P48" s="41">
        <f>Vulnerability!R45</f>
        <v>3.1</v>
      </c>
      <c r="Q48" s="43">
        <f>Vulnerability!V45</f>
        <v>2.5</v>
      </c>
      <c r="R48" s="43">
        <f>Vulnerability!AB45</f>
        <v>4.4000000000000004</v>
      </c>
      <c r="S48" s="43">
        <f>Vulnerability!AD45</f>
        <v>0.5</v>
      </c>
      <c r="T48" s="43">
        <f>Vulnerability!AF45</f>
        <v>0</v>
      </c>
      <c r="U48" s="43">
        <f>Vulnerability!AK45</f>
        <v>1.9</v>
      </c>
      <c r="V48" s="41">
        <f>Vulnerability!AL45</f>
        <v>2.4</v>
      </c>
      <c r="W48" s="42">
        <f t="shared" si="1"/>
        <v>2.8</v>
      </c>
      <c r="X48" s="44">
        <f>'Lack of Coping Capacity'!E45</f>
        <v>4.3</v>
      </c>
      <c r="Y48" s="44">
        <f>'Lack of Coping Capacity'!H45</f>
        <v>7.1</v>
      </c>
      <c r="Z48" s="44">
        <f>'Lack of Coping Capacity'!N45</f>
        <v>6.4</v>
      </c>
      <c r="AA48" s="44">
        <f>'Lack of Coping Capacity'!S45</f>
        <v>1.4</v>
      </c>
      <c r="AB48" s="41">
        <f>'Lack of Coping Capacity'!T45</f>
        <v>4.8</v>
      </c>
      <c r="AC48" s="44">
        <f>'Lack of Coping Capacity'!W45</f>
        <v>4.2</v>
      </c>
      <c r="AD48" s="44">
        <f>'Lack of Coping Capacity'!AB45</f>
        <v>0</v>
      </c>
      <c r="AE48" s="44">
        <f>'Lack of Coping Capacity'!AF45</f>
        <v>6.1</v>
      </c>
      <c r="AF48" s="41">
        <f>'Lack of Coping Capacity'!AG45</f>
        <v>3.4</v>
      </c>
      <c r="AG48" s="42">
        <f t="shared" si="2"/>
        <v>4.0999999999999996</v>
      </c>
      <c r="AH48" s="54">
        <f t="shared" si="3"/>
        <v>3.8</v>
      </c>
      <c r="AI48" s="55" t="str">
        <f t="shared" si="4"/>
        <v>Low</v>
      </c>
      <c r="AJ48" s="46">
        <f t="shared" si="5"/>
        <v>26</v>
      </c>
      <c r="AK48" s="47">
        <f>VLOOKUP($C48,'Lack of Reliability Index'!$A$2:$H$52,8,FALSE)</f>
        <v>0.9</v>
      </c>
      <c r="AL48" s="48">
        <f>'Imputed and missing data hidden'!BK44</f>
        <v>3</v>
      </c>
      <c r="AM48" s="49">
        <f t="shared" si="6"/>
        <v>5.5555555555555552E-2</v>
      </c>
      <c r="AN48" s="50">
        <f>'Indicator Date hidden2'!BI45</f>
        <v>0.19642857142857142</v>
      </c>
      <c r="AO48" s="50">
        <f>'Indicator Geographical level'!BP47</f>
        <v>1.3076923076923077</v>
      </c>
    </row>
    <row r="49" spans="1:41" ht="15.75" customHeight="1">
      <c r="A49" s="36" t="s">
        <v>162</v>
      </c>
      <c r="B49" s="51" t="s">
        <v>179</v>
      </c>
      <c r="C49" s="38" t="s">
        <v>180</v>
      </c>
      <c r="D49" s="53">
        <f>'Hazard &amp; Exposure'!AF49</f>
        <v>6.4</v>
      </c>
      <c r="E49" s="40">
        <f>'Hazard &amp; Exposure'!AG49</f>
        <v>6.8</v>
      </c>
      <c r="F49" s="40">
        <f>'Hazard &amp; Exposure'!AH49</f>
        <v>0.6</v>
      </c>
      <c r="G49" s="40">
        <f>'Hazard &amp; Exposure'!AJ49</f>
        <v>4.5</v>
      </c>
      <c r="H49" s="41">
        <f>'Hazard &amp; Exposure'!AK49</f>
        <v>5</v>
      </c>
      <c r="I49" s="40">
        <f>'Hazard &amp; Exposure'!AN49</f>
        <v>3.3</v>
      </c>
      <c r="J49" s="40">
        <f>'Hazard &amp; Exposure'!AQ49</f>
        <v>6.3</v>
      </c>
      <c r="K49" s="41">
        <f>'Hazard &amp; Exposure'!AR49</f>
        <v>6.3</v>
      </c>
      <c r="L49" s="42">
        <f t="shared" si="0"/>
        <v>5.7</v>
      </c>
      <c r="M49" s="43">
        <f>Vulnerability!G49</f>
        <v>2.8</v>
      </c>
      <c r="N49" s="43">
        <f>Vulnerability!K49</f>
        <v>4.4000000000000004</v>
      </c>
      <c r="O49" s="43">
        <f>Vulnerability!Q49</f>
        <v>2.8</v>
      </c>
      <c r="P49" s="41">
        <f>Vulnerability!R49</f>
        <v>3.2</v>
      </c>
      <c r="Q49" s="43">
        <f>Vulnerability!V49</f>
        <v>2.5</v>
      </c>
      <c r="R49" s="43">
        <f>Vulnerability!AB49</f>
        <v>4.8</v>
      </c>
      <c r="S49" s="43">
        <f>Vulnerability!AD49</f>
        <v>0.6</v>
      </c>
      <c r="T49" s="43">
        <f>Vulnerability!AF49</f>
        <v>0</v>
      </c>
      <c r="U49" s="43">
        <f>Vulnerability!AK49</f>
        <v>1.9</v>
      </c>
      <c r="V49" s="41">
        <f>Vulnerability!AL49</f>
        <v>2.6</v>
      </c>
      <c r="W49" s="42">
        <f t="shared" si="1"/>
        <v>2.9</v>
      </c>
      <c r="X49" s="44">
        <f>'Lack of Coping Capacity'!E49</f>
        <v>4.3</v>
      </c>
      <c r="Y49" s="44">
        <f>'Lack of Coping Capacity'!H49</f>
        <v>7.1</v>
      </c>
      <c r="Z49" s="44">
        <f>'Lack of Coping Capacity'!N49</f>
        <v>1.4</v>
      </c>
      <c r="AA49" s="44">
        <f>'Lack of Coping Capacity'!S49</f>
        <v>1.4</v>
      </c>
      <c r="AB49" s="41">
        <f>'Lack of Coping Capacity'!T49</f>
        <v>3.6</v>
      </c>
      <c r="AC49" s="44">
        <f>'Lack of Coping Capacity'!W49</f>
        <v>5.7</v>
      </c>
      <c r="AD49" s="44">
        <f>'Lack of Coping Capacity'!AB49</f>
        <v>2</v>
      </c>
      <c r="AE49" s="44">
        <f>'Lack of Coping Capacity'!AF49</f>
        <v>6</v>
      </c>
      <c r="AF49" s="41">
        <f>'Lack of Coping Capacity'!AG49</f>
        <v>4.5999999999999996</v>
      </c>
      <c r="AG49" s="42">
        <f t="shared" si="2"/>
        <v>4.0999999999999996</v>
      </c>
      <c r="AH49" s="54">
        <f t="shared" si="3"/>
        <v>4.0999999999999996</v>
      </c>
      <c r="AI49" s="55" t="str">
        <f t="shared" si="4"/>
        <v>Low</v>
      </c>
      <c r="AJ49" s="46">
        <f t="shared" si="5"/>
        <v>22</v>
      </c>
      <c r="AK49" s="47">
        <f>VLOOKUP($C49,'Lack of Reliability Index'!$A$2:$H$52,8,FALSE)</f>
        <v>0.9</v>
      </c>
      <c r="AL49" s="48">
        <f>'Imputed and missing data hidden'!BK48</f>
        <v>3</v>
      </c>
      <c r="AM49" s="49">
        <f t="shared" si="6"/>
        <v>5.5555555555555552E-2</v>
      </c>
      <c r="AN49" s="50">
        <f>'Indicator Date hidden2'!BI49</f>
        <v>0.19642857142857142</v>
      </c>
      <c r="AO49" s="50">
        <f>'Indicator Geographical level'!BP51</f>
        <v>1.3076923076923077</v>
      </c>
    </row>
    <row r="50" spans="1:41" ht="15.75" customHeight="1">
      <c r="A50" s="36" t="s">
        <v>162</v>
      </c>
      <c r="B50" s="37" t="s">
        <v>181</v>
      </c>
      <c r="C50" s="38" t="s">
        <v>182</v>
      </c>
      <c r="D50" s="53">
        <f>'Hazard &amp; Exposure'!AF51</f>
        <v>5.9</v>
      </c>
      <c r="E50" s="40">
        <f>'Hazard &amp; Exposure'!AG51</f>
        <v>5.8</v>
      </c>
      <c r="F50" s="40">
        <f>'Hazard &amp; Exposure'!AH51</f>
        <v>0</v>
      </c>
      <c r="G50" s="40">
        <f>'Hazard &amp; Exposure'!AJ51</f>
        <v>5</v>
      </c>
      <c r="H50" s="41">
        <f>'Hazard &amp; Exposure'!AK51</f>
        <v>4.5</v>
      </c>
      <c r="I50" s="40">
        <f>'Hazard &amp; Exposure'!AN51</f>
        <v>3.3</v>
      </c>
      <c r="J50" s="40">
        <f>'Hazard &amp; Exposure'!AQ51</f>
        <v>6.3</v>
      </c>
      <c r="K50" s="41">
        <f>'Hazard &amp; Exposure'!AR51</f>
        <v>6.3</v>
      </c>
      <c r="L50" s="42">
        <f t="shared" si="0"/>
        <v>5.5</v>
      </c>
      <c r="M50" s="43">
        <f>Vulnerability!G51</f>
        <v>2.9</v>
      </c>
      <c r="N50" s="43">
        <f>Vulnerability!K51</f>
        <v>3.5</v>
      </c>
      <c r="O50" s="43">
        <f>Vulnerability!Q51</f>
        <v>2.8</v>
      </c>
      <c r="P50" s="41">
        <f>Vulnerability!R51</f>
        <v>3</v>
      </c>
      <c r="Q50" s="43">
        <f>Vulnerability!V51</f>
        <v>2.5</v>
      </c>
      <c r="R50" s="43">
        <f>Vulnerability!AB51</f>
        <v>4.7</v>
      </c>
      <c r="S50" s="43">
        <f>Vulnerability!AD51</f>
        <v>1</v>
      </c>
      <c r="T50" s="43">
        <f>Vulnerability!AF51</f>
        <v>10</v>
      </c>
      <c r="U50" s="43">
        <f>Vulnerability!AK51</f>
        <v>1.9</v>
      </c>
      <c r="V50" s="41">
        <f>Vulnerability!AL51</f>
        <v>5.5</v>
      </c>
      <c r="W50" s="42">
        <f t="shared" si="1"/>
        <v>4.4000000000000004</v>
      </c>
      <c r="X50" s="44">
        <f>'Lack of Coping Capacity'!E51</f>
        <v>4.3</v>
      </c>
      <c r="Y50" s="44">
        <f>'Lack of Coping Capacity'!H51</f>
        <v>6.6</v>
      </c>
      <c r="Z50" s="44">
        <f>'Lack of Coping Capacity'!N51</f>
        <v>2.1</v>
      </c>
      <c r="AA50" s="44">
        <f>'Lack of Coping Capacity'!S51</f>
        <v>1.4</v>
      </c>
      <c r="AB50" s="41">
        <f>'Lack of Coping Capacity'!T51</f>
        <v>3.6</v>
      </c>
      <c r="AC50" s="44">
        <f>'Lack of Coping Capacity'!W51</f>
        <v>4.7</v>
      </c>
      <c r="AD50" s="44">
        <f>'Lack of Coping Capacity'!AB51</f>
        <v>1</v>
      </c>
      <c r="AE50" s="44">
        <f>'Lack of Coping Capacity'!AF51</f>
        <v>7.6</v>
      </c>
      <c r="AF50" s="41">
        <f>'Lack of Coping Capacity'!AG51</f>
        <v>4.4000000000000004</v>
      </c>
      <c r="AG50" s="42">
        <f t="shared" si="2"/>
        <v>4</v>
      </c>
      <c r="AH50" s="54">
        <f t="shared" si="3"/>
        <v>4.5999999999999996</v>
      </c>
      <c r="AI50" s="55" t="str">
        <f t="shared" si="4"/>
        <v>Medium</v>
      </c>
      <c r="AJ50" s="46">
        <f t="shared" si="5"/>
        <v>16</v>
      </c>
      <c r="AK50" s="47">
        <f>VLOOKUP($C50,'Lack of Reliability Index'!$A$2:$H$52,8,FALSE)</f>
        <v>0.9</v>
      </c>
      <c r="AL50" s="48">
        <f>'Imputed and missing data hidden'!BK50</f>
        <v>3</v>
      </c>
      <c r="AM50" s="49">
        <f t="shared" si="6"/>
        <v>5.5555555555555552E-2</v>
      </c>
      <c r="AN50" s="50">
        <f>'Indicator Date hidden2'!BI51</f>
        <v>0.19642857142857142</v>
      </c>
      <c r="AO50" s="50">
        <f>'Indicator Geographical level'!BP53</f>
        <v>1.3076923076923077</v>
      </c>
    </row>
    <row r="51" spans="1:41" ht="15.75" customHeight="1">
      <c r="A51" s="36" t="s">
        <v>162</v>
      </c>
      <c r="B51" s="37" t="s">
        <v>183</v>
      </c>
      <c r="C51" s="38" t="s">
        <v>184</v>
      </c>
      <c r="D51" s="53">
        <f>'Hazard &amp; Exposure'!AF40</f>
        <v>9.6999999999999993</v>
      </c>
      <c r="E51" s="40">
        <f>'Hazard &amp; Exposure'!AG40</f>
        <v>7.5</v>
      </c>
      <c r="F51" s="40">
        <f>'Hazard &amp; Exposure'!AH40</f>
        <v>0</v>
      </c>
      <c r="G51" s="40">
        <f>'Hazard &amp; Exposure'!AJ40</f>
        <v>2.5</v>
      </c>
      <c r="H51" s="41">
        <f>'Hazard &amp; Exposure'!AK40</f>
        <v>6.4</v>
      </c>
      <c r="I51" s="40">
        <f>'Hazard &amp; Exposure'!AN40</f>
        <v>3.3</v>
      </c>
      <c r="J51" s="40">
        <f>'Hazard &amp; Exposure'!AQ40</f>
        <v>6.3</v>
      </c>
      <c r="K51" s="41">
        <f>'Hazard &amp; Exposure'!AR40</f>
        <v>6.3</v>
      </c>
      <c r="L51" s="42">
        <f t="shared" si="0"/>
        <v>6.4</v>
      </c>
      <c r="M51" s="43">
        <f>Vulnerability!G40</f>
        <v>3.4</v>
      </c>
      <c r="N51" s="43">
        <f>Vulnerability!K40</f>
        <v>3.5</v>
      </c>
      <c r="O51" s="43">
        <f>Vulnerability!Q40</f>
        <v>2.8</v>
      </c>
      <c r="P51" s="41">
        <f>Vulnerability!R40</f>
        <v>3.3</v>
      </c>
      <c r="Q51" s="43">
        <f>Vulnerability!V40</f>
        <v>2.5</v>
      </c>
      <c r="R51" s="43">
        <f>Vulnerability!AB40</f>
        <v>4.4000000000000004</v>
      </c>
      <c r="S51" s="43">
        <f>Vulnerability!AD40</f>
        <v>0.5</v>
      </c>
      <c r="T51" s="43">
        <f>Vulnerability!AF40</f>
        <v>0</v>
      </c>
      <c r="U51" s="43">
        <f>Vulnerability!AK40</f>
        <v>1.9</v>
      </c>
      <c r="V51" s="41">
        <f>Vulnerability!AL40</f>
        <v>2.4</v>
      </c>
      <c r="W51" s="42">
        <f t="shared" si="1"/>
        <v>2.9</v>
      </c>
      <c r="X51" s="44">
        <f>'Lack of Coping Capacity'!E40</f>
        <v>4.3</v>
      </c>
      <c r="Y51" s="44">
        <f>'Lack of Coping Capacity'!H40</f>
        <v>7</v>
      </c>
      <c r="Z51" s="44">
        <f>'Lack of Coping Capacity'!N40</f>
        <v>1.4</v>
      </c>
      <c r="AA51" s="44">
        <f>'Lack of Coping Capacity'!S40</f>
        <v>1.4</v>
      </c>
      <c r="AB51" s="41">
        <f>'Lack of Coping Capacity'!T40</f>
        <v>3.5</v>
      </c>
      <c r="AC51" s="44">
        <f>'Lack of Coping Capacity'!W40</f>
        <v>5.4</v>
      </c>
      <c r="AD51" s="44">
        <f>'Lack of Coping Capacity'!AB40</f>
        <v>0</v>
      </c>
      <c r="AE51" s="44">
        <f>'Lack of Coping Capacity'!AF40</f>
        <v>6.3</v>
      </c>
      <c r="AF51" s="41">
        <f>'Lack of Coping Capacity'!AG40</f>
        <v>3.9</v>
      </c>
      <c r="AG51" s="42">
        <f t="shared" si="2"/>
        <v>3.7</v>
      </c>
      <c r="AH51" s="54">
        <f t="shared" si="3"/>
        <v>4.0999999999999996</v>
      </c>
      <c r="AI51" s="55" t="str">
        <f t="shared" si="4"/>
        <v>Low</v>
      </c>
      <c r="AJ51" s="46">
        <f t="shared" si="5"/>
        <v>22</v>
      </c>
      <c r="AK51" s="47">
        <f>VLOOKUP($C51,'Lack of Reliability Index'!$A$2:$H$52,8,FALSE)</f>
        <v>0.6</v>
      </c>
      <c r="AL51" s="48">
        <f>'Imputed and missing data hidden'!BK39</f>
        <v>2</v>
      </c>
      <c r="AM51" s="49">
        <f t="shared" si="6"/>
        <v>3.7037037037037035E-2</v>
      </c>
      <c r="AN51" s="50">
        <f>'Indicator Date hidden2'!BI40</f>
        <v>0.19642857142857142</v>
      </c>
      <c r="AO51" s="50">
        <f>'Indicator Geographical level'!BP42</f>
        <v>1.3076923076923077</v>
      </c>
    </row>
    <row r="52" spans="1:41" ht="15.75" customHeight="1">
      <c r="A52" s="36" t="s">
        <v>162</v>
      </c>
      <c r="B52" s="37" t="s">
        <v>185</v>
      </c>
      <c r="C52" s="38" t="s">
        <v>186</v>
      </c>
      <c r="D52" s="53">
        <f>'Hazard &amp; Exposure'!AF42</f>
        <v>6.9</v>
      </c>
      <c r="E52" s="40">
        <f>'Hazard &amp; Exposure'!AG42</f>
        <v>7.3</v>
      </c>
      <c r="F52" s="40">
        <f>'Hazard &amp; Exposure'!AH42</f>
        <v>0.7</v>
      </c>
      <c r="G52" s="40">
        <f>'Hazard &amp; Exposure'!AJ42</f>
        <v>1.5</v>
      </c>
      <c r="H52" s="41">
        <f>'Hazard &amp; Exposure'!AK42</f>
        <v>4.8</v>
      </c>
      <c r="I52" s="40">
        <f>'Hazard &amp; Exposure'!AN42</f>
        <v>3.3</v>
      </c>
      <c r="J52" s="40">
        <f>'Hazard &amp; Exposure'!AQ42</f>
        <v>6.3</v>
      </c>
      <c r="K52" s="41">
        <f>'Hazard &amp; Exposure'!AR42</f>
        <v>6.3</v>
      </c>
      <c r="L52" s="42">
        <f t="shared" si="0"/>
        <v>5.6</v>
      </c>
      <c r="M52" s="43">
        <f>Vulnerability!G42</f>
        <v>2.8</v>
      </c>
      <c r="N52" s="43">
        <f>Vulnerability!K42</f>
        <v>3.6</v>
      </c>
      <c r="O52" s="43">
        <f>Vulnerability!Q42</f>
        <v>2.8</v>
      </c>
      <c r="P52" s="41">
        <f>Vulnerability!R42</f>
        <v>3</v>
      </c>
      <c r="Q52" s="43">
        <f>Vulnerability!V42</f>
        <v>2.5</v>
      </c>
      <c r="R52" s="43">
        <f>Vulnerability!AB42</f>
        <v>4.4000000000000004</v>
      </c>
      <c r="S52" s="43">
        <f>Vulnerability!AD42</f>
        <v>0.3</v>
      </c>
      <c r="T52" s="43">
        <f>Vulnerability!AF42</f>
        <v>0</v>
      </c>
      <c r="U52" s="43">
        <f>Vulnerability!AK42</f>
        <v>1.9</v>
      </c>
      <c r="V52" s="41">
        <f>Vulnerability!AL42</f>
        <v>2.4</v>
      </c>
      <c r="W52" s="42">
        <f t="shared" si="1"/>
        <v>2.7</v>
      </c>
      <c r="X52" s="44">
        <f>'Lack of Coping Capacity'!E42</f>
        <v>4.3</v>
      </c>
      <c r="Y52" s="44">
        <f>'Lack of Coping Capacity'!H42</f>
        <v>7.2</v>
      </c>
      <c r="Z52" s="44">
        <f>'Lack of Coping Capacity'!N42</f>
        <v>1.4</v>
      </c>
      <c r="AA52" s="44">
        <f>'Lack of Coping Capacity'!S42</f>
        <v>1.4</v>
      </c>
      <c r="AB52" s="41">
        <f>'Lack of Coping Capacity'!T42</f>
        <v>3.6</v>
      </c>
      <c r="AC52" s="44">
        <f>'Lack of Coping Capacity'!W42</f>
        <v>4.4000000000000004</v>
      </c>
      <c r="AD52" s="44">
        <f>'Lack of Coping Capacity'!AB42</f>
        <v>0</v>
      </c>
      <c r="AE52" s="44">
        <f>'Lack of Coping Capacity'!AF42</f>
        <v>6.8</v>
      </c>
      <c r="AF52" s="41">
        <f>'Lack of Coping Capacity'!AG42</f>
        <v>3.7</v>
      </c>
      <c r="AG52" s="42">
        <f t="shared" si="2"/>
        <v>3.7</v>
      </c>
      <c r="AH52" s="54">
        <f t="shared" si="3"/>
        <v>3.8</v>
      </c>
      <c r="AI52" s="55" t="str">
        <f t="shared" si="4"/>
        <v>Low</v>
      </c>
      <c r="AJ52" s="46">
        <f t="shared" si="5"/>
        <v>26</v>
      </c>
      <c r="AK52" s="47">
        <f>VLOOKUP($C52,'Lack of Reliability Index'!$A$2:$H$52,8,FALSE)</f>
        <v>0.9</v>
      </c>
      <c r="AL52" s="48">
        <f>'Imputed and missing data hidden'!BK41</f>
        <v>3</v>
      </c>
      <c r="AM52" s="49">
        <f t="shared" si="6"/>
        <v>5.5555555555555552E-2</v>
      </c>
      <c r="AN52" s="50">
        <f>'Indicator Date hidden2'!BI42</f>
        <v>0.19642857142857142</v>
      </c>
      <c r="AO52" s="50">
        <f>'Indicator Geographical level'!BP44</f>
        <v>1.3076923076923077</v>
      </c>
    </row>
    <row r="53" spans="1:41" ht="15.75" customHeight="1">
      <c r="A53" s="36" t="s">
        <v>162</v>
      </c>
      <c r="B53" s="51" t="s">
        <v>187</v>
      </c>
      <c r="C53" s="38" t="s">
        <v>188</v>
      </c>
      <c r="D53" s="53">
        <f>'Hazard &amp; Exposure'!AF47</f>
        <v>6.4</v>
      </c>
      <c r="E53" s="40">
        <f>'Hazard &amp; Exposure'!AG47</f>
        <v>6</v>
      </c>
      <c r="F53" s="40">
        <f>'Hazard &amp; Exposure'!AH47</f>
        <v>0</v>
      </c>
      <c r="G53" s="40">
        <f>'Hazard &amp; Exposure'!AJ47</f>
        <v>2.5</v>
      </c>
      <c r="H53" s="41">
        <f>'Hazard &amp; Exposure'!AK47</f>
        <v>4.2</v>
      </c>
      <c r="I53" s="40">
        <f>'Hazard &amp; Exposure'!AN47</f>
        <v>3.3</v>
      </c>
      <c r="J53" s="40">
        <f>'Hazard &amp; Exposure'!AQ47</f>
        <v>6.3</v>
      </c>
      <c r="K53" s="41">
        <f>'Hazard &amp; Exposure'!AR47</f>
        <v>6.3</v>
      </c>
      <c r="L53" s="42">
        <f t="shared" si="0"/>
        <v>5.3</v>
      </c>
      <c r="M53" s="43">
        <f>Vulnerability!G47</f>
        <v>2.8</v>
      </c>
      <c r="N53" s="43">
        <f>Vulnerability!K47</f>
        <v>2.9</v>
      </c>
      <c r="O53" s="43">
        <f>Vulnerability!Q47</f>
        <v>2.8</v>
      </c>
      <c r="P53" s="41">
        <f>Vulnerability!R47</f>
        <v>2.8</v>
      </c>
      <c r="Q53" s="43">
        <f>Vulnerability!V47</f>
        <v>2.5</v>
      </c>
      <c r="R53" s="43">
        <f>Vulnerability!AB47</f>
        <v>3.9</v>
      </c>
      <c r="S53" s="43">
        <f>Vulnerability!AD47</f>
        <v>0.6</v>
      </c>
      <c r="T53" s="43">
        <f>Vulnerability!AF47</f>
        <v>0</v>
      </c>
      <c r="U53" s="43">
        <f>Vulnerability!AK47</f>
        <v>1.9</v>
      </c>
      <c r="V53" s="41">
        <f>Vulnerability!AL47</f>
        <v>2.2999999999999998</v>
      </c>
      <c r="W53" s="42">
        <f t="shared" si="1"/>
        <v>2.6</v>
      </c>
      <c r="X53" s="44">
        <f>'Lack of Coping Capacity'!E47</f>
        <v>4.3</v>
      </c>
      <c r="Y53" s="44">
        <f>'Lack of Coping Capacity'!H47</f>
        <v>3.7</v>
      </c>
      <c r="Z53" s="44">
        <f>'Lack of Coping Capacity'!N47</f>
        <v>1.4</v>
      </c>
      <c r="AA53" s="44">
        <f>'Lack of Coping Capacity'!S47</f>
        <v>1.4</v>
      </c>
      <c r="AB53" s="41">
        <f>'Lack of Coping Capacity'!T47</f>
        <v>2.7</v>
      </c>
      <c r="AC53" s="44">
        <f>'Lack of Coping Capacity'!W47</f>
        <v>3.2</v>
      </c>
      <c r="AD53" s="44">
        <f>'Lack of Coping Capacity'!AB47</f>
        <v>3.2</v>
      </c>
      <c r="AE53" s="44">
        <f>'Lack of Coping Capacity'!AF47</f>
        <v>7.3</v>
      </c>
      <c r="AF53" s="41">
        <f>'Lack of Coping Capacity'!AG47</f>
        <v>4.5999999999999996</v>
      </c>
      <c r="AG53" s="42">
        <f t="shared" si="2"/>
        <v>3.7</v>
      </c>
      <c r="AH53" s="54">
        <f t="shared" si="3"/>
        <v>3.7</v>
      </c>
      <c r="AI53" s="55" t="str">
        <f t="shared" si="4"/>
        <v>Low</v>
      </c>
      <c r="AJ53" s="46">
        <f t="shared" si="5"/>
        <v>28</v>
      </c>
      <c r="AK53" s="47">
        <f>VLOOKUP($C53,'Lack of Reliability Index'!$A$2:$H$52,8,FALSE)</f>
        <v>0.9</v>
      </c>
      <c r="AL53" s="48">
        <f>'Imputed and missing data hidden'!BK46</f>
        <v>3</v>
      </c>
      <c r="AM53" s="49">
        <f t="shared" si="6"/>
        <v>5.5555555555555552E-2</v>
      </c>
      <c r="AN53" s="50">
        <f>'Indicator Date hidden2'!BI47</f>
        <v>0.19642857142857142</v>
      </c>
      <c r="AO53" s="50">
        <f>'Indicator Geographical level'!BP49</f>
        <v>1.3076923076923077</v>
      </c>
    </row>
    <row r="54" spans="1:41" ht="15.75" customHeight="1">
      <c r="A54" s="56" t="s">
        <v>162</v>
      </c>
      <c r="B54" s="81" t="s">
        <v>189</v>
      </c>
      <c r="C54" s="82" t="s">
        <v>190</v>
      </c>
      <c r="D54" s="59">
        <f>'Hazard &amp; Exposure'!AF53</f>
        <v>6.8</v>
      </c>
      <c r="E54" s="60">
        <f>'Hazard &amp; Exposure'!AG53</f>
        <v>0.7</v>
      </c>
      <c r="F54" s="60">
        <f>'Hazard &amp; Exposure'!AH53</f>
        <v>0</v>
      </c>
      <c r="G54" s="60">
        <f>'Hazard &amp; Exposure'!AJ53</f>
        <v>0</v>
      </c>
      <c r="H54" s="41">
        <f>'Hazard &amp; Exposure'!AK53</f>
        <v>2.5</v>
      </c>
      <c r="I54" s="60">
        <f>'Hazard &amp; Exposure'!AN53</f>
        <v>3.3</v>
      </c>
      <c r="J54" s="60">
        <f>'Hazard &amp; Exposure'!AQ53</f>
        <v>6.3</v>
      </c>
      <c r="K54" s="62">
        <f>'Hazard &amp; Exposure'!AR53</f>
        <v>6.3</v>
      </c>
      <c r="L54" s="42">
        <f t="shared" si="0"/>
        <v>4.7</v>
      </c>
      <c r="M54" s="61">
        <f>Vulnerability!G53</f>
        <v>2.4</v>
      </c>
      <c r="N54" s="61">
        <f>Vulnerability!K53</f>
        <v>4.3</v>
      </c>
      <c r="O54" s="61">
        <f>Vulnerability!Q53</f>
        <v>2.8</v>
      </c>
      <c r="P54" s="62">
        <f>Vulnerability!R53</f>
        <v>3</v>
      </c>
      <c r="Q54" s="61">
        <f>Vulnerability!V53</f>
        <v>2.5</v>
      </c>
      <c r="R54" s="61">
        <f>Vulnerability!AB53</f>
        <v>5.0999999999999996</v>
      </c>
      <c r="S54" s="61">
        <f>Vulnerability!AD53</f>
        <v>0.4</v>
      </c>
      <c r="T54" s="61">
        <f>Vulnerability!AF53</f>
        <v>0</v>
      </c>
      <c r="U54" s="61">
        <f>Vulnerability!AK53</f>
        <v>1.9</v>
      </c>
      <c r="V54" s="62">
        <f>Vulnerability!AL53</f>
        <v>2.7</v>
      </c>
      <c r="W54" s="42">
        <f t="shared" si="1"/>
        <v>2.9</v>
      </c>
      <c r="X54" s="63">
        <f>'Lack of Coping Capacity'!E53</f>
        <v>4.3</v>
      </c>
      <c r="Y54" s="63">
        <f>'Lack of Coping Capacity'!H53</f>
        <v>4.7</v>
      </c>
      <c r="Z54" s="63">
        <f>'Lack of Coping Capacity'!N53</f>
        <v>6.5</v>
      </c>
      <c r="AA54" s="63">
        <f>'Lack of Coping Capacity'!S53</f>
        <v>1.4</v>
      </c>
      <c r="AB54" s="41">
        <f>'Lack of Coping Capacity'!T53</f>
        <v>4.2</v>
      </c>
      <c r="AC54" s="63">
        <f>'Lack of Coping Capacity'!W53</f>
        <v>0</v>
      </c>
      <c r="AD54" s="63">
        <f>'Lack of Coping Capacity'!AB53</f>
        <v>0</v>
      </c>
      <c r="AE54" s="63">
        <f>'Lack of Coping Capacity'!AF53</f>
        <v>6.6</v>
      </c>
      <c r="AF54" s="62">
        <f>'Lack of Coping Capacity'!AG53</f>
        <v>2.2000000000000002</v>
      </c>
      <c r="AG54" s="83">
        <f t="shared" si="2"/>
        <v>3.3</v>
      </c>
      <c r="AH54" s="54">
        <f t="shared" si="3"/>
        <v>3.6</v>
      </c>
      <c r="AI54" s="55" t="str">
        <f t="shared" si="4"/>
        <v>Low</v>
      </c>
      <c r="AJ54" s="64">
        <f t="shared" si="5"/>
        <v>29</v>
      </c>
      <c r="AK54" s="84">
        <f>VLOOKUP($C54,'Lack of Reliability Index'!$A$2:$H$52,8,FALSE)</f>
        <v>0.6</v>
      </c>
      <c r="AL54" s="65">
        <f>'Imputed and missing data hidden'!BK52</f>
        <v>2</v>
      </c>
      <c r="AM54" s="66">
        <f t="shared" si="6"/>
        <v>3.7037037037037035E-2</v>
      </c>
      <c r="AN54" s="67">
        <f>'Indicator Date hidden2'!BI54</f>
        <v>0</v>
      </c>
      <c r="AO54" s="67">
        <f>'Indicator Geographical level'!BP55</f>
        <v>1.3076923076923077</v>
      </c>
    </row>
    <row r="55" spans="1:41"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41"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41" ht="15.75" customHeight="1">
      <c r="A57" s="1"/>
      <c r="B57" s="424" t="s">
        <v>191</v>
      </c>
      <c r="C57" s="425"/>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row>
    <row r="58" spans="1:41" ht="15.75" customHeight="1">
      <c r="A58" s="1"/>
      <c r="B58" s="426"/>
      <c r="C58" s="427"/>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row>
    <row r="59" spans="1:41"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row>
    <row r="60" spans="1:41"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row>
    <row r="61" spans="1:41"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row>
    <row r="62" spans="1:4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row>
    <row r="63" spans="1:41"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row>
    <row r="64" spans="1:41"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row>
    <row r="65" spans="1:41"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row>
    <row r="66" spans="1:41"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row>
    <row r="67" spans="1:41"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row>
    <row r="68" spans="1:41"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row>
    <row r="69" spans="1:41"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row>
    <row r="70" spans="1:41"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row>
    <row r="71" spans="1:41"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row>
    <row r="72" spans="1:41"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row>
    <row r="73" spans="1:41"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row>
    <row r="74" spans="1:41"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row>
    <row r="75" spans="1:41"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row>
    <row r="76" spans="1:41"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row>
    <row r="77" spans="1:41"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row>
    <row r="78" spans="1:41"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row>
    <row r="79" spans="1:41"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row>
    <row r="80" spans="1:41"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row>
    <row r="81" spans="1:41"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row>
    <row r="82" spans="1:41"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row>
    <row r="83" spans="1:41"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row>
    <row r="84" spans="1:41"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row>
    <row r="85" spans="1:41"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row>
    <row r="86" spans="1:41"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row>
    <row r="87" spans="1:41"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row>
    <row r="88" spans="1:41"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row>
    <row r="89" spans="1:41"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row>
    <row r="90" spans="1:41"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row>
    <row r="91" spans="1:41"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row>
    <row r="92" spans="1:41"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row>
    <row r="93" spans="1:41"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row>
    <row r="94" spans="1:41"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row>
    <row r="95" spans="1:41"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row>
    <row r="96" spans="1:41"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row>
    <row r="97" spans="1:41"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row>
    <row r="98" spans="1:41"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row>
    <row r="99" spans="1:41"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row>
    <row r="100" spans="1:41"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row>
    <row r="101" spans="1:41"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row>
    <row r="102" spans="1:41"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row>
    <row r="103" spans="1:41"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row>
    <row r="104" spans="1:41"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row>
    <row r="105" spans="1:41"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row>
    <row r="106" spans="1:41"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row>
    <row r="107" spans="1:41"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row>
    <row r="108" spans="1:41"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row>
    <row r="109" spans="1:41"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row>
    <row r="110" spans="1:41"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row>
    <row r="111" spans="1:41"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row>
    <row r="112" spans="1:41"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row>
    <row r="113" spans="1:41"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row>
    <row r="114" spans="1:41"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row>
    <row r="115" spans="1:41"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row>
    <row r="116" spans="1:41"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row>
    <row r="117" spans="1:41"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row>
    <row r="118" spans="1:41"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row>
    <row r="119" spans="1:41"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row>
    <row r="120" spans="1:41"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row>
    <row r="121" spans="1:41"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row>
    <row r="122" spans="1:41"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row>
    <row r="123" spans="1:41"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row>
    <row r="124" spans="1:41"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row>
    <row r="125" spans="1:41"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row>
    <row r="126" spans="1:41"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row>
    <row r="127" spans="1:41"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row>
    <row r="128" spans="1:41"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row>
    <row r="129" spans="1:41"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row>
    <row r="130" spans="1:41"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row>
    <row r="131" spans="1:41"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row>
    <row r="132" spans="1:41"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row>
    <row r="133" spans="1:41"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row>
    <row r="134" spans="1:41"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row>
    <row r="135" spans="1:41"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row>
    <row r="136" spans="1:41"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row>
    <row r="137" spans="1:41"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row>
    <row r="138" spans="1:41"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row>
    <row r="139" spans="1:41"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row>
    <row r="140" spans="1:41"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row>
    <row r="141" spans="1:41"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row>
    <row r="142" spans="1:41"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row>
    <row r="143" spans="1:41"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row>
    <row r="144" spans="1:41"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row>
    <row r="145" spans="1:41"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row>
    <row r="146" spans="1:41"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row>
    <row r="147" spans="1:41"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row>
    <row r="148" spans="1:41"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row>
    <row r="149" spans="1:41"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row>
    <row r="150" spans="1:41"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row>
    <row r="151" spans="1:41"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row>
    <row r="152" spans="1:41"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row>
    <row r="153" spans="1:41"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row>
    <row r="154" spans="1:41"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row>
    <row r="155" spans="1:41"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row>
    <row r="156" spans="1:41"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row>
    <row r="157" spans="1:41"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row>
    <row r="158" spans="1:41"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row>
    <row r="159" spans="1:41"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row>
    <row r="160" spans="1:41"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row>
    <row r="161" spans="1:41"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row>
    <row r="162" spans="1:41"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row>
    <row r="163" spans="1:41"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row>
    <row r="164" spans="1:41"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row>
    <row r="165" spans="1:41"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row>
    <row r="166" spans="1:41"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row>
    <row r="167" spans="1:41"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row>
    <row r="168" spans="1:41"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row>
    <row r="169" spans="1:41"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row>
    <row r="170" spans="1:41"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row>
    <row r="171" spans="1:41"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row>
    <row r="172" spans="1:41"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row>
    <row r="173" spans="1:41"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row>
    <row r="174" spans="1:41"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row>
    <row r="175" spans="1:41"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row>
    <row r="176" spans="1:41"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row>
    <row r="177" spans="1:41"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row>
    <row r="178" spans="1:41"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row>
    <row r="179" spans="1:41"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row>
    <row r="180" spans="1:41"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row>
    <row r="181" spans="1:41"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row>
    <row r="182" spans="1:41"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row>
    <row r="183" spans="1:41"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row>
    <row r="184" spans="1:41"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row>
    <row r="185" spans="1:41"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row>
    <row r="186" spans="1:41"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row>
    <row r="187" spans="1:41"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row>
    <row r="188" spans="1:41"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row>
    <row r="189" spans="1:41"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row>
    <row r="190" spans="1:41"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row>
    <row r="191" spans="1:41"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row>
    <row r="192" spans="1:41"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row>
    <row r="193" spans="1:41"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row>
    <row r="194" spans="1:41"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row>
    <row r="195" spans="1:41"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row>
    <row r="196" spans="1:41"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row>
    <row r="197" spans="1:41"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row>
    <row r="198" spans="1:41"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row>
    <row r="199" spans="1:41"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row>
    <row r="200" spans="1:41"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row>
    <row r="201" spans="1:41"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row>
    <row r="202" spans="1:41"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row>
    <row r="203" spans="1:41"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row>
    <row r="204" spans="1:41"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row>
    <row r="205" spans="1:41"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row>
    <row r="206" spans="1:41"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row>
    <row r="207" spans="1:41"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row>
    <row r="208" spans="1:41"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row>
    <row r="209" spans="1:41"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row>
    <row r="210" spans="1:41"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row>
    <row r="211" spans="1:41"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row>
    <row r="212" spans="1:41"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row>
    <row r="213" spans="1:41"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row>
    <row r="214" spans="1:41"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row>
    <row r="215" spans="1:41"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row>
    <row r="216" spans="1:41"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row>
    <row r="217" spans="1:41"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row>
    <row r="218" spans="1:41"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row>
    <row r="219" spans="1:41"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row>
    <row r="220" spans="1:41"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row>
    <row r="221" spans="1:4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row>
    <row r="222" spans="1:4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row>
    <row r="223" spans="1:4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row>
    <row r="224" spans="1:4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row>
    <row r="225" spans="1:4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row>
    <row r="226" spans="1:4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row>
    <row r="227" spans="1:4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row>
    <row r="228" spans="1:4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row>
    <row r="229" spans="1:4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row>
    <row r="230" spans="1:4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row>
    <row r="231" spans="1:4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row>
    <row r="232" spans="1:4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row>
    <row r="233" spans="1:4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row>
    <row r="234" spans="1:4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row>
    <row r="235" spans="1:4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row>
    <row r="236" spans="1:4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row>
    <row r="237" spans="1:4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row>
    <row r="238" spans="1:4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row>
    <row r="239" spans="1:4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row>
    <row r="240" spans="1:4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row>
    <row r="241" spans="1:4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row>
    <row r="242" spans="1:4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row>
    <row r="243" spans="1:4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row>
    <row r="244" spans="1:4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row>
    <row r="245" spans="1:4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row>
    <row r="246" spans="1:4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row>
    <row r="247" spans="1:4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row>
    <row r="248" spans="1:4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row>
    <row r="249" spans="1:4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row>
    <row r="250" spans="1:4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row>
    <row r="251" spans="1:4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row>
    <row r="252" spans="1:4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row>
    <row r="253" spans="1:4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row>
    <row r="254" spans="1:4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row>
    <row r="255" spans="1:4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row>
    <row r="256" spans="1:4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row>
    <row r="257" spans="1:4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row>
    <row r="258" spans="1:4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row>
    <row r="259" spans="1:4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row>
    <row r="260" spans="1:4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row>
    <row r="261" spans="1:4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row>
    <row r="262" spans="1:4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row>
    <row r="263" spans="1:4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row>
    <row r="264" spans="1:4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row>
    <row r="265" spans="1:4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row>
    <row r="266" spans="1:4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row>
    <row r="267" spans="1:4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row>
    <row r="268" spans="1:4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row>
    <row r="269" spans="1:4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row>
    <row r="270" spans="1:4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row>
    <row r="271" spans="1:4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row>
    <row r="272" spans="1:4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row>
    <row r="273" spans="1:4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row>
    <row r="274" spans="1:4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row>
    <row r="275" spans="1:4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row>
    <row r="276" spans="1:4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row>
    <row r="277" spans="1:4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row>
    <row r="278" spans="1:4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row>
    <row r="279" spans="1:4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row>
    <row r="280" spans="1:4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row>
    <row r="281" spans="1:4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row>
    <row r="282" spans="1:4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row>
    <row r="283" spans="1:4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row>
    <row r="284" spans="1:4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row>
    <row r="285" spans="1:4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row>
    <row r="286" spans="1:4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row>
    <row r="287" spans="1:4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row>
    <row r="288" spans="1:4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row>
    <row r="289" spans="1:4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row>
    <row r="290" spans="1:4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row>
    <row r="291" spans="1:4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row>
    <row r="292" spans="1:4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row>
    <row r="293" spans="1:4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row>
    <row r="294" spans="1:4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row>
    <row r="295" spans="1:4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row>
    <row r="296" spans="1:4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row>
    <row r="297" spans="1:4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row>
    <row r="298" spans="1:4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row>
    <row r="299" spans="1:4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row>
    <row r="300" spans="1:4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row>
    <row r="301" spans="1:4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row>
    <row r="302" spans="1:4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row>
    <row r="303" spans="1:4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row>
    <row r="304" spans="1:4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row>
    <row r="305" spans="1:4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row>
    <row r="306" spans="1:4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row>
    <row r="307" spans="1:4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row>
    <row r="308" spans="1:4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row>
    <row r="309" spans="1:4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row>
    <row r="310" spans="1:4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row>
    <row r="311" spans="1:4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row>
    <row r="312" spans="1:4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row>
    <row r="313" spans="1:4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row>
    <row r="314" spans="1:4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row>
    <row r="315" spans="1:4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row>
    <row r="316" spans="1:4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row>
    <row r="317" spans="1:4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row>
    <row r="318" spans="1:4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row>
    <row r="319" spans="1:4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row>
    <row r="320" spans="1:4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row>
    <row r="321" spans="1:4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row>
    <row r="322" spans="1:4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row>
    <row r="323" spans="1:4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row>
    <row r="324" spans="1:4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row>
    <row r="325" spans="1:4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row>
    <row r="326" spans="1:4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row>
    <row r="327" spans="1:4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row>
    <row r="328" spans="1:4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row>
    <row r="329" spans="1:4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row>
    <row r="330" spans="1:4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row>
    <row r="331" spans="1:4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row>
    <row r="332" spans="1:4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row>
    <row r="333" spans="1:4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row>
    <row r="334" spans="1:4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row>
    <row r="335" spans="1:4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row>
    <row r="336" spans="1:4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row>
    <row r="337" spans="1:4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row>
    <row r="338" spans="1:4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row>
    <row r="339" spans="1:4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row>
    <row r="340" spans="1:4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row>
    <row r="341" spans="1:4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row>
    <row r="342" spans="1:4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row>
    <row r="343" spans="1:4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row>
    <row r="344" spans="1:4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row>
    <row r="345" spans="1:4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row>
    <row r="346" spans="1:4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row>
    <row r="347" spans="1:4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row>
    <row r="348" spans="1:4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row>
    <row r="349" spans="1:4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row>
    <row r="350" spans="1:4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row>
    <row r="351" spans="1:4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row>
    <row r="352" spans="1:4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row>
    <row r="353" spans="1:4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row>
    <row r="354" spans="1:4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row>
    <row r="355" spans="1:4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row>
    <row r="356" spans="1:4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row>
    <row r="357" spans="1:4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row>
    <row r="358" spans="1:4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row>
    <row r="359" spans="1:4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row>
    <row r="360" spans="1:4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row>
    <row r="361" spans="1:4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row>
    <row r="362" spans="1:4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row>
    <row r="363" spans="1:4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row>
    <row r="364" spans="1:4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row>
    <row r="365" spans="1:4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row>
    <row r="366" spans="1:4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row>
    <row r="367" spans="1:4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row>
    <row r="368" spans="1:4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row>
    <row r="369" spans="1:4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row>
    <row r="370" spans="1:4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row>
    <row r="371" spans="1:4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row>
    <row r="372" spans="1:4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row>
    <row r="373" spans="1:4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row>
    <row r="374" spans="1:4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row>
    <row r="375" spans="1:4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row>
    <row r="376" spans="1:4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row>
    <row r="377" spans="1:4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row>
    <row r="378" spans="1:4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row>
    <row r="379" spans="1:4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row>
    <row r="380" spans="1:4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row>
    <row r="381" spans="1:4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row>
    <row r="382" spans="1:4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row>
    <row r="383" spans="1:4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row>
    <row r="384" spans="1:4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row>
    <row r="385" spans="1:4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row>
    <row r="386" spans="1:4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row>
    <row r="387" spans="1:4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row>
    <row r="388" spans="1:4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row>
    <row r="389" spans="1:4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row>
    <row r="390" spans="1:4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row>
    <row r="391" spans="1:4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row>
    <row r="392" spans="1:4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row>
    <row r="393" spans="1:4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row>
    <row r="394" spans="1:4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row>
    <row r="395" spans="1:4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row>
    <row r="396" spans="1:4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row>
    <row r="397" spans="1:4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row>
    <row r="398" spans="1:4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row>
    <row r="399" spans="1:4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row>
    <row r="400" spans="1:4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row>
    <row r="401" spans="1:4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row>
    <row r="402" spans="1:4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row>
    <row r="403" spans="1:4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row>
    <row r="404" spans="1:4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row>
    <row r="405" spans="1:4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row>
    <row r="406" spans="1:4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row>
    <row r="407" spans="1:4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row>
    <row r="408" spans="1:4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row>
    <row r="409" spans="1:4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row>
    <row r="410" spans="1:4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row>
    <row r="411" spans="1:4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row>
    <row r="412" spans="1:4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row>
    <row r="413" spans="1:4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row>
    <row r="414" spans="1:4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row>
    <row r="415" spans="1:4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row>
    <row r="416" spans="1:4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row>
    <row r="417" spans="1:4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row>
    <row r="418" spans="1:4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row>
    <row r="419" spans="1:4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row>
    <row r="420" spans="1:4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row>
    <row r="421" spans="1:4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row>
    <row r="422" spans="1:4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row>
    <row r="423" spans="1:4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row>
    <row r="424" spans="1:4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row>
    <row r="425" spans="1:4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row>
    <row r="426" spans="1:4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row>
    <row r="427" spans="1:4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row>
    <row r="428" spans="1:4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row>
    <row r="429" spans="1:4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row>
    <row r="430" spans="1:4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row>
    <row r="431" spans="1:4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row>
    <row r="432" spans="1:4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row>
    <row r="433" spans="1:4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row>
    <row r="434" spans="1:4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row>
    <row r="435" spans="1:4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row>
    <row r="436" spans="1:4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row>
    <row r="437" spans="1:4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row>
    <row r="438" spans="1:4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row>
    <row r="439" spans="1:4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row>
    <row r="440" spans="1:4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row>
    <row r="441" spans="1:4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row>
    <row r="442" spans="1:4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row>
    <row r="443" spans="1:4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row>
    <row r="444" spans="1:4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row>
    <row r="445" spans="1:4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row>
    <row r="446" spans="1:4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row>
    <row r="447" spans="1:4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row>
    <row r="448" spans="1:4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row>
    <row r="449" spans="1:4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row>
    <row r="450" spans="1:4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row>
    <row r="451" spans="1:4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row>
    <row r="452" spans="1:4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row>
    <row r="453" spans="1:4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row>
    <row r="454" spans="1:4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row>
    <row r="455" spans="1:4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row>
    <row r="456" spans="1:4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row>
    <row r="457" spans="1:4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row>
    <row r="458" spans="1:4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row>
    <row r="459" spans="1:4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row>
    <row r="460" spans="1:4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row>
    <row r="461" spans="1:4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row>
    <row r="462" spans="1:4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row>
    <row r="463" spans="1:4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row>
    <row r="464" spans="1:4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row>
    <row r="465" spans="1:4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row>
    <row r="466" spans="1:4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row>
    <row r="467" spans="1:4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row>
    <row r="468" spans="1:4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row>
    <row r="469" spans="1:4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row>
    <row r="470" spans="1:4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row>
    <row r="471" spans="1:4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row>
    <row r="472" spans="1:4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row>
    <row r="473" spans="1:4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row>
    <row r="474" spans="1:4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row>
    <row r="475" spans="1:4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row>
    <row r="476" spans="1:4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row>
    <row r="477" spans="1:4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row>
    <row r="478" spans="1:4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row>
    <row r="479" spans="1:4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row>
    <row r="480" spans="1:4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row>
    <row r="481" spans="1:4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row>
    <row r="482" spans="1:4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row>
    <row r="483" spans="1:4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row>
    <row r="484" spans="1:4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row>
    <row r="485" spans="1:4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row>
    <row r="486" spans="1:4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row>
    <row r="487" spans="1:4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row>
    <row r="488" spans="1:4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row>
    <row r="489" spans="1:4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row>
    <row r="490" spans="1:4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row>
    <row r="491" spans="1:4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row>
    <row r="492" spans="1:4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row>
    <row r="493" spans="1:4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row>
    <row r="494" spans="1:4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row>
    <row r="495" spans="1:4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row>
    <row r="496" spans="1:4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row>
    <row r="497" spans="1:4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row>
    <row r="498" spans="1:4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row>
    <row r="499" spans="1:4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row>
    <row r="500" spans="1:4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row>
    <row r="501" spans="1:4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row>
    <row r="502" spans="1:4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row>
    <row r="503" spans="1:4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row>
    <row r="504" spans="1:4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row>
    <row r="505" spans="1:4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row>
    <row r="506" spans="1:4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row>
    <row r="507" spans="1:4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row>
    <row r="508" spans="1:4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row>
    <row r="509" spans="1:4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row>
    <row r="510" spans="1:4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row>
    <row r="511" spans="1:4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row>
    <row r="512" spans="1:4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row>
    <row r="513" spans="1:4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row>
    <row r="514" spans="1:4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row>
    <row r="515" spans="1:4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row>
    <row r="516" spans="1:4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row>
    <row r="517" spans="1:4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row>
    <row r="518" spans="1:4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row>
    <row r="519" spans="1:4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row>
    <row r="520" spans="1:4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row>
    <row r="521" spans="1:4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row>
    <row r="522" spans="1:4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row>
    <row r="523" spans="1:4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row>
    <row r="524" spans="1:4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row>
    <row r="525" spans="1:4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row>
    <row r="526" spans="1:4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row>
    <row r="527" spans="1:4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row>
    <row r="528" spans="1:4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row>
    <row r="529" spans="1:4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row>
    <row r="530" spans="1:4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row>
    <row r="531" spans="1:4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row>
    <row r="532" spans="1:4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row>
    <row r="533" spans="1:4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row>
    <row r="534" spans="1:4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row>
    <row r="535" spans="1:4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row>
    <row r="536" spans="1:4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row>
    <row r="537" spans="1:4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row>
    <row r="538" spans="1:4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row>
    <row r="539" spans="1:4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row>
    <row r="540" spans="1:4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row>
    <row r="541" spans="1:4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row>
    <row r="542" spans="1:4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row>
    <row r="543" spans="1:4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row>
    <row r="544" spans="1:4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row>
    <row r="545" spans="1:4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row>
    <row r="546" spans="1:4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row>
    <row r="547" spans="1:4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row>
    <row r="548" spans="1:4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row>
    <row r="549" spans="1:4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row>
    <row r="550" spans="1:4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row>
    <row r="551" spans="1:4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row>
    <row r="552" spans="1:4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row>
    <row r="553" spans="1:4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row>
    <row r="554" spans="1:4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row>
    <row r="555" spans="1:4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row>
    <row r="556" spans="1:4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row>
    <row r="557" spans="1:4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row>
    <row r="558" spans="1:4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row>
    <row r="559" spans="1:4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row>
    <row r="560" spans="1:4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row>
    <row r="561" spans="1:4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row>
    <row r="562" spans="1:4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row>
    <row r="563" spans="1:4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row>
    <row r="564" spans="1:4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row>
    <row r="565" spans="1:4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row>
    <row r="566" spans="1:4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row>
    <row r="567" spans="1:4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row>
    <row r="568" spans="1:4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row>
    <row r="569" spans="1:4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row>
    <row r="570" spans="1:4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row>
    <row r="571" spans="1:4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row>
    <row r="572" spans="1:4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row>
    <row r="573" spans="1:4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row>
    <row r="574" spans="1:4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row>
    <row r="575" spans="1:4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row>
    <row r="576" spans="1:4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row>
    <row r="577" spans="1:4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row>
    <row r="578" spans="1:4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row>
    <row r="579" spans="1:4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row>
    <row r="580" spans="1:4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row>
    <row r="581" spans="1:4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row>
    <row r="582" spans="1:4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row>
    <row r="583" spans="1:4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row>
    <row r="584" spans="1:4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row>
    <row r="585" spans="1:4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row>
    <row r="586" spans="1:4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row>
    <row r="587" spans="1:4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row>
    <row r="588" spans="1:4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row>
    <row r="589" spans="1:4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row>
    <row r="590" spans="1:4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row>
    <row r="591" spans="1:4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row>
    <row r="592" spans="1:4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row>
    <row r="593" spans="1:4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row>
    <row r="594" spans="1:4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row>
    <row r="595" spans="1:4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row>
    <row r="596" spans="1:4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row>
    <row r="597" spans="1:4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row>
    <row r="598" spans="1:4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row>
    <row r="599" spans="1:4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row>
    <row r="600" spans="1:4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row>
    <row r="601" spans="1:4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row>
    <row r="602" spans="1:4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row>
    <row r="603" spans="1:4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row>
    <row r="604" spans="1:4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row>
    <row r="605" spans="1:4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row>
    <row r="606" spans="1:4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row>
    <row r="607" spans="1:4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row>
    <row r="608" spans="1:4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row>
    <row r="609" spans="1:4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row>
    <row r="610" spans="1:4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row>
    <row r="611" spans="1:4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row>
    <row r="612" spans="1:4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row>
    <row r="613" spans="1:4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row>
    <row r="614" spans="1:4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row>
    <row r="615" spans="1:4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row>
    <row r="616" spans="1:4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row>
    <row r="617" spans="1:4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row>
    <row r="618" spans="1:4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row>
    <row r="619" spans="1:4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row>
    <row r="620" spans="1:4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row>
    <row r="621" spans="1:4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row>
    <row r="622" spans="1:4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row>
    <row r="623" spans="1:4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row>
    <row r="624" spans="1:4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row>
    <row r="625" spans="1:4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row>
    <row r="626" spans="1:4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row>
    <row r="627" spans="1:4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row>
    <row r="628" spans="1:4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row>
    <row r="629" spans="1:4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row>
    <row r="630" spans="1:4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row>
    <row r="631" spans="1:4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row>
    <row r="632" spans="1:4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row>
    <row r="633" spans="1:4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row>
    <row r="634" spans="1:4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row>
    <row r="635" spans="1:4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row>
    <row r="636" spans="1:4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row>
    <row r="637" spans="1:4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row>
    <row r="638" spans="1:4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row>
    <row r="639" spans="1:4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row>
    <row r="640" spans="1:4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row>
    <row r="641" spans="1:4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row>
    <row r="642" spans="1:4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row>
    <row r="643" spans="1:4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row>
    <row r="644" spans="1:4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row>
    <row r="645" spans="1:4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row>
    <row r="646" spans="1:4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row>
    <row r="647" spans="1:4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row>
    <row r="648" spans="1:4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row>
    <row r="649" spans="1:4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row>
    <row r="650" spans="1:4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row>
    <row r="651" spans="1:4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row>
    <row r="652" spans="1:4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row>
    <row r="653" spans="1:4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row>
    <row r="654" spans="1:4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row>
    <row r="655" spans="1:4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row>
    <row r="656" spans="1:4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row>
    <row r="657" spans="1:4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row>
    <row r="658" spans="1:4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row>
    <row r="659" spans="1:4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row>
    <row r="660" spans="1:4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row>
    <row r="661" spans="1:4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row>
    <row r="662" spans="1:4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row>
    <row r="663" spans="1:4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row>
    <row r="664" spans="1:4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row>
    <row r="665" spans="1:4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row>
    <row r="666" spans="1:4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row>
    <row r="667" spans="1:4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row>
    <row r="668" spans="1:4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row>
    <row r="669" spans="1:4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row>
    <row r="670" spans="1:4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row>
    <row r="671" spans="1:4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row>
    <row r="672" spans="1:4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row>
    <row r="673" spans="1:4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row>
    <row r="674" spans="1:4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row>
    <row r="675" spans="1:4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row>
    <row r="676" spans="1:4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row>
    <row r="677" spans="1:4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row>
    <row r="678" spans="1:4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row>
    <row r="679" spans="1:4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row>
    <row r="680" spans="1:4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row>
    <row r="681" spans="1:4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row>
    <row r="682" spans="1:4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row>
    <row r="683" spans="1:4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row>
    <row r="684" spans="1:4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row>
    <row r="685" spans="1:4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row>
    <row r="686" spans="1:4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row>
    <row r="687" spans="1:4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row>
    <row r="688" spans="1:4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row>
    <row r="689" spans="1:4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row>
    <row r="690" spans="1:4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row>
    <row r="691" spans="1:4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row>
    <row r="692" spans="1:4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row>
    <row r="693" spans="1:4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row>
    <row r="694" spans="1:4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row>
    <row r="695" spans="1:4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row>
    <row r="696" spans="1:4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row>
    <row r="697" spans="1:4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row>
    <row r="698" spans="1:4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row>
    <row r="699" spans="1:4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row>
    <row r="700" spans="1:4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row>
    <row r="701" spans="1:4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row>
    <row r="702" spans="1:4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row>
    <row r="703" spans="1:4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row>
    <row r="704" spans="1:4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row>
    <row r="705" spans="1:4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row>
    <row r="706" spans="1:4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row>
    <row r="707" spans="1:4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row>
    <row r="708" spans="1:4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row>
    <row r="709" spans="1:4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row>
    <row r="710" spans="1:4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row>
    <row r="711" spans="1:4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row>
    <row r="712" spans="1:4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row>
    <row r="713" spans="1:4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row>
    <row r="714" spans="1:4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row>
    <row r="715" spans="1:4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row>
    <row r="716" spans="1:4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row>
    <row r="717" spans="1:4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row>
    <row r="718" spans="1:4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row>
    <row r="719" spans="1:4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row>
    <row r="720" spans="1:4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row>
    <row r="721" spans="1:4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row>
    <row r="722" spans="1:4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row>
    <row r="723" spans="1:4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row>
    <row r="724" spans="1:4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row>
    <row r="725" spans="1:4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row>
    <row r="726" spans="1:4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row>
    <row r="727" spans="1:4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row>
    <row r="728" spans="1:4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row>
    <row r="729" spans="1:4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row>
    <row r="730" spans="1:4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row>
    <row r="731" spans="1:4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row>
    <row r="732" spans="1:4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row>
    <row r="733" spans="1:4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row>
    <row r="734" spans="1:4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row>
    <row r="735" spans="1:4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row>
    <row r="736" spans="1:4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row>
    <row r="737" spans="1:4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row>
    <row r="738" spans="1:4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row>
    <row r="739" spans="1:4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row>
    <row r="740" spans="1:4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row>
    <row r="741" spans="1:4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row>
    <row r="742" spans="1:4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row>
    <row r="743" spans="1:4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row>
    <row r="744" spans="1:4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row>
    <row r="745" spans="1:4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row>
    <row r="746" spans="1:4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row>
    <row r="747" spans="1:4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row>
    <row r="748" spans="1:4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row>
    <row r="749" spans="1:4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row>
    <row r="750" spans="1:4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row>
    <row r="751" spans="1:4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row>
    <row r="752" spans="1:4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row>
    <row r="753" spans="1:4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row>
    <row r="754" spans="1:4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row>
    <row r="755" spans="1:4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row>
    <row r="756" spans="1:4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row>
    <row r="757" spans="1:4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row>
    <row r="758" spans="1:4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row>
    <row r="759" spans="1:4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row>
    <row r="760" spans="1:4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row>
    <row r="761" spans="1:4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row>
    <row r="762" spans="1:4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row>
    <row r="763" spans="1:4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row>
    <row r="764" spans="1:4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row>
    <row r="765" spans="1:4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row>
    <row r="766" spans="1:4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row>
    <row r="767" spans="1:4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row>
    <row r="768" spans="1:4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row>
    <row r="769" spans="1:4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row>
    <row r="770" spans="1:4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row>
    <row r="771" spans="1:4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row>
    <row r="772" spans="1:4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row>
    <row r="773" spans="1:4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row>
    <row r="774" spans="1:4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row>
    <row r="775" spans="1:4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row>
    <row r="776" spans="1:4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row>
    <row r="777" spans="1:4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row>
    <row r="778" spans="1:4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row>
    <row r="779" spans="1:4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row>
    <row r="780" spans="1:4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row>
    <row r="781" spans="1:4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row>
    <row r="782" spans="1:4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row>
    <row r="783" spans="1:4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row>
    <row r="784" spans="1:4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row>
    <row r="785" spans="1:4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row>
    <row r="786" spans="1:4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row>
    <row r="787" spans="1:4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row>
    <row r="788" spans="1:4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row>
    <row r="789" spans="1:4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row>
    <row r="790" spans="1:4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row>
    <row r="791" spans="1:4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row>
    <row r="792" spans="1:4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row>
    <row r="793" spans="1:4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row>
    <row r="794" spans="1:4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row>
    <row r="795" spans="1:4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row>
    <row r="796" spans="1:4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row>
    <row r="797" spans="1:4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row>
    <row r="798" spans="1:4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row>
    <row r="799" spans="1:4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row>
    <row r="800" spans="1:4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row>
    <row r="801" spans="1:4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row>
    <row r="802" spans="1:4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row>
    <row r="803" spans="1:4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row>
    <row r="804" spans="1:4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row>
    <row r="805" spans="1:4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row>
    <row r="806" spans="1:4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row>
    <row r="807" spans="1:4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row>
    <row r="808" spans="1:4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row>
    <row r="809" spans="1:4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row>
    <row r="810" spans="1:4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row>
    <row r="811" spans="1:4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row>
    <row r="812" spans="1:4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row>
    <row r="813" spans="1:4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row>
    <row r="814" spans="1:4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row>
    <row r="815" spans="1:4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row>
    <row r="816" spans="1:4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row>
    <row r="817" spans="1:4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row>
    <row r="818" spans="1:4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row>
    <row r="819" spans="1:4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row>
    <row r="820" spans="1:4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row>
    <row r="821" spans="1:4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row>
    <row r="822" spans="1:4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row>
    <row r="823" spans="1:4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row>
    <row r="824" spans="1:4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row>
    <row r="825" spans="1:4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row>
    <row r="826" spans="1:4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row>
    <row r="827" spans="1:4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row>
    <row r="828" spans="1:4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row>
    <row r="829" spans="1:4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row>
    <row r="830" spans="1:4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row>
    <row r="831" spans="1:4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row>
    <row r="832" spans="1:4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row>
    <row r="833" spans="1:4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row>
    <row r="834" spans="1:4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row>
    <row r="835" spans="1:4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row>
    <row r="836" spans="1:4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row>
    <row r="837" spans="1:4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row>
    <row r="838" spans="1:4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row>
    <row r="839" spans="1:4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row>
    <row r="840" spans="1:4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row>
    <row r="841" spans="1:4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row>
    <row r="842" spans="1:4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row>
    <row r="843" spans="1:4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row>
    <row r="844" spans="1:4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row>
    <row r="845" spans="1:4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row>
    <row r="846" spans="1:4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row>
    <row r="847" spans="1:4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row>
    <row r="848" spans="1:4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row>
    <row r="849" spans="1:4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row>
    <row r="850" spans="1:4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row>
    <row r="851" spans="1:4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row>
    <row r="852" spans="1:4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row>
    <row r="853" spans="1:4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row>
    <row r="854" spans="1:4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row>
    <row r="855" spans="1:4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row>
    <row r="856" spans="1:4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row>
    <row r="857" spans="1:4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row>
    <row r="858" spans="1:4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row>
    <row r="859" spans="1:4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row>
    <row r="860" spans="1:4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row>
    <row r="861" spans="1:4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row>
    <row r="862" spans="1:4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row>
    <row r="863" spans="1:4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row>
    <row r="864" spans="1:4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row>
    <row r="865" spans="1:4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row>
    <row r="866" spans="1:4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row>
    <row r="867" spans="1:4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row>
    <row r="868" spans="1:4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row>
    <row r="869" spans="1:4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row>
    <row r="870" spans="1:4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row>
    <row r="871" spans="1:4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row>
    <row r="872" spans="1:4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row>
    <row r="873" spans="1:4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row>
    <row r="874" spans="1:4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row>
    <row r="875" spans="1:4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row>
    <row r="876" spans="1:4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row>
    <row r="877" spans="1:4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row>
    <row r="878" spans="1:4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row>
    <row r="879" spans="1:4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row>
    <row r="880" spans="1:4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row>
    <row r="881" spans="1:4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row>
    <row r="882" spans="1:4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row>
    <row r="883" spans="1:4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row>
    <row r="884" spans="1:4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row>
    <row r="885" spans="1:4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row>
    <row r="886" spans="1:4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row>
    <row r="887" spans="1:4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row>
    <row r="888" spans="1:4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row>
    <row r="889" spans="1:4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row>
    <row r="890" spans="1:4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row>
    <row r="891" spans="1:4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row>
    <row r="892" spans="1:4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row>
    <row r="893" spans="1:4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row>
    <row r="894" spans="1:4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row>
    <row r="895" spans="1:4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row>
    <row r="896" spans="1:4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row>
    <row r="897" spans="1:4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row>
    <row r="898" spans="1:4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row>
    <row r="899" spans="1:4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row>
    <row r="900" spans="1:4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row>
    <row r="901" spans="1:4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row>
    <row r="902" spans="1:4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row>
    <row r="903" spans="1:4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row>
    <row r="904" spans="1:4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row>
    <row r="905" spans="1:4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row>
    <row r="906" spans="1:4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row>
    <row r="907" spans="1:4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row>
    <row r="908" spans="1:4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row>
    <row r="909" spans="1:4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row>
    <row r="910" spans="1:4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row>
    <row r="911" spans="1:4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row>
    <row r="912" spans="1:4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row>
    <row r="913" spans="1:4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row>
    <row r="914" spans="1:4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row>
    <row r="915" spans="1:4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row>
    <row r="916" spans="1:4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row>
    <row r="917" spans="1:4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row>
    <row r="918" spans="1:4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row>
    <row r="919" spans="1:4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row>
    <row r="920" spans="1:4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row>
    <row r="921" spans="1:4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row>
    <row r="922" spans="1:4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row>
    <row r="923" spans="1:4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row>
    <row r="924" spans="1:4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row>
    <row r="925" spans="1:4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row>
    <row r="926" spans="1:4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row>
    <row r="927" spans="1:4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row>
    <row r="928" spans="1:4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row>
    <row r="929" spans="1:4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row>
    <row r="930" spans="1:4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row>
    <row r="931" spans="1:4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row>
    <row r="932" spans="1:4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row>
    <row r="933" spans="1:4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row>
    <row r="934" spans="1:4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row>
    <row r="935" spans="1:4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row>
    <row r="936" spans="1:4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row>
    <row r="937" spans="1:4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row>
    <row r="938" spans="1:4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row>
    <row r="939" spans="1:4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row>
    <row r="940" spans="1:4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row>
    <row r="941" spans="1:4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row>
    <row r="942" spans="1:4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row>
    <row r="943" spans="1:4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row>
    <row r="944" spans="1:4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row>
    <row r="945" spans="1:4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row>
    <row r="946" spans="1:4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row>
    <row r="947" spans="1:4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row>
    <row r="948" spans="1:4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row>
    <row r="949" spans="1:4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row>
    <row r="950" spans="1:4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row>
    <row r="951" spans="1:4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row>
    <row r="952" spans="1:4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row>
    <row r="953" spans="1:4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row>
    <row r="954" spans="1:4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row>
    <row r="955" spans="1:4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row>
    <row r="956" spans="1:4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row>
    <row r="957" spans="1:4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row>
    <row r="958" spans="1:4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row>
    <row r="959" spans="1:4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row>
    <row r="960" spans="1:4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row>
    <row r="961" spans="1:4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row>
    <row r="962" spans="1:4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row>
    <row r="963" spans="1:4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row>
    <row r="964" spans="1:4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row>
    <row r="965" spans="1:4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row>
    <row r="966" spans="1:4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row>
    <row r="967" spans="1:4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row>
    <row r="968" spans="1:4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row>
    <row r="969" spans="1:4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row>
    <row r="970" spans="1:4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row>
    <row r="971" spans="1:4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row>
    <row r="972" spans="1:4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row>
    <row r="973" spans="1:4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row>
    <row r="974" spans="1:4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row>
    <row r="975" spans="1:4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row>
    <row r="976" spans="1:4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row>
    <row r="977" spans="1:4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row>
    <row r="978" spans="1:4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row>
    <row r="979" spans="1:4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row>
    <row r="980" spans="1:4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row>
    <row r="981" spans="1:4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row>
    <row r="982" spans="1:4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row>
    <row r="983" spans="1:4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row>
    <row r="984" spans="1:4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row>
    <row r="985" spans="1:4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row>
    <row r="986" spans="1:4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row>
    <row r="987" spans="1:4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row>
    <row r="988" spans="1:4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row>
    <row r="989" spans="1:4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row>
    <row r="990" spans="1:4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row>
    <row r="991" spans="1:4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row>
    <row r="992" spans="1:4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row>
    <row r="993" spans="1:4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row>
    <row r="994" spans="1:4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row>
    <row r="995" spans="1:4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row>
    <row r="996" spans="1:4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row>
    <row r="997" spans="1:4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row>
    <row r="998" spans="1:4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row>
    <row r="999" spans="1:4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row>
    <row r="1000" spans="1:4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row>
  </sheetData>
  <autoFilter ref="A3:AO54" xr:uid="{00000000-0009-0000-0000-000002000000}">
    <sortState xmlns:xlrd2="http://schemas.microsoft.com/office/spreadsheetml/2017/richdata2" ref="A3:AO54">
      <sortCondition ref="A3:A54"/>
    </sortState>
  </autoFilter>
  <mergeCells count="1">
    <mergeCell ref="B57:C58"/>
  </mergeCells>
  <conditionalFormatting sqref="L4:L54">
    <cfRule type="cellIs" dxfId="57" priority="1" stopIfTrue="1" operator="between">
      <formula>7.3</formula>
      <formula>10</formula>
    </cfRule>
  </conditionalFormatting>
  <conditionalFormatting sqref="L4:L54">
    <cfRule type="cellIs" dxfId="56" priority="2" stopIfTrue="1" operator="between">
      <formula>5.9</formula>
      <formula>7.2</formula>
    </cfRule>
  </conditionalFormatting>
  <conditionalFormatting sqref="L4:L54">
    <cfRule type="cellIs" dxfId="55" priority="3" stopIfTrue="1" operator="between">
      <formula>5</formula>
      <formula>5.8</formula>
    </cfRule>
  </conditionalFormatting>
  <conditionalFormatting sqref="L4:L54">
    <cfRule type="cellIs" dxfId="54" priority="4" stopIfTrue="1" operator="between">
      <formula>3.7</formula>
      <formula>4.9</formula>
    </cfRule>
  </conditionalFormatting>
  <conditionalFormatting sqref="L4:L54">
    <cfRule type="cellIs" dxfId="53" priority="5" stopIfTrue="1" operator="between">
      <formula>0</formula>
      <formula>3.6</formula>
    </cfRule>
  </conditionalFormatting>
  <conditionalFormatting sqref="W4:W54">
    <cfRule type="cellIs" dxfId="52" priority="6" stopIfTrue="1" operator="between">
      <formula>6.1</formula>
      <formula>10</formula>
    </cfRule>
  </conditionalFormatting>
  <conditionalFormatting sqref="W4:W54">
    <cfRule type="cellIs" dxfId="51" priority="7" stopIfTrue="1" operator="between">
      <formula>4.6</formula>
      <formula>6</formula>
    </cfRule>
  </conditionalFormatting>
  <conditionalFormatting sqref="W4:W54">
    <cfRule type="cellIs" dxfId="50" priority="8" stopIfTrue="1" operator="between">
      <formula>3.2</formula>
      <formula>4.5</formula>
    </cfRule>
  </conditionalFormatting>
  <conditionalFormatting sqref="W4:W54">
    <cfRule type="cellIs" dxfId="49" priority="9" stopIfTrue="1" operator="between">
      <formula>2</formula>
      <formula>3.1</formula>
    </cfRule>
  </conditionalFormatting>
  <conditionalFormatting sqref="W4:W54">
    <cfRule type="cellIs" dxfId="48" priority="10" stopIfTrue="1" operator="between">
      <formula>0</formula>
      <formula>1.9</formula>
    </cfRule>
  </conditionalFormatting>
  <conditionalFormatting sqref="AG4:AG54">
    <cfRule type="cellIs" dxfId="47" priority="11" stopIfTrue="1" operator="between">
      <formula>7</formula>
      <formula>10</formula>
    </cfRule>
  </conditionalFormatting>
  <conditionalFormatting sqref="AG4:AG54">
    <cfRule type="cellIs" dxfId="46" priority="12" stopIfTrue="1" operator="between">
      <formula>5.8</formula>
      <formula>6.9</formula>
    </cfRule>
  </conditionalFormatting>
  <conditionalFormatting sqref="AG4:AG54">
    <cfRule type="cellIs" dxfId="45" priority="13" stopIfTrue="1" operator="between">
      <formula>4.7</formula>
      <formula>5.7</formula>
    </cfRule>
  </conditionalFormatting>
  <conditionalFormatting sqref="AG4:AG54">
    <cfRule type="cellIs" dxfId="44" priority="14" stopIfTrue="1" operator="between">
      <formula>3.9</formula>
      <formula>4.6</formula>
    </cfRule>
  </conditionalFormatting>
  <conditionalFormatting sqref="AG4:AG54">
    <cfRule type="cellIs" dxfId="43" priority="15" stopIfTrue="1" operator="between">
      <formula>0</formula>
      <formula>3.8</formula>
    </cfRule>
  </conditionalFormatting>
  <conditionalFormatting sqref="P4:P54">
    <cfRule type="cellIs" dxfId="42" priority="16" stopIfTrue="1" operator="between">
      <formula>6.2</formula>
      <formula>10</formula>
    </cfRule>
  </conditionalFormatting>
  <conditionalFormatting sqref="P4:P54">
    <cfRule type="cellIs" dxfId="41" priority="17" stopIfTrue="1" operator="between">
      <formula>4.5</formula>
      <formula>6.1</formula>
    </cfRule>
  </conditionalFormatting>
  <conditionalFormatting sqref="P4:P54">
    <cfRule type="cellIs" dxfId="40" priority="18" stopIfTrue="1" operator="between">
      <formula>3.3</formula>
      <formula>4.4</formula>
    </cfRule>
  </conditionalFormatting>
  <conditionalFormatting sqref="P4:P54">
    <cfRule type="cellIs" dxfId="39" priority="19" stopIfTrue="1" operator="between">
      <formula>2.2</formula>
      <formula>3.2</formula>
    </cfRule>
  </conditionalFormatting>
  <conditionalFormatting sqref="P4:P54">
    <cfRule type="cellIs" dxfId="38" priority="20" stopIfTrue="1" operator="between">
      <formula>0</formula>
      <formula>2.1</formula>
    </cfRule>
  </conditionalFormatting>
  <conditionalFormatting sqref="AF4:AF54">
    <cfRule type="cellIs" dxfId="37" priority="21" stopIfTrue="1" operator="between">
      <formula>6.6</formula>
      <formula>10</formula>
    </cfRule>
  </conditionalFormatting>
  <conditionalFormatting sqref="AF4:AF54">
    <cfRule type="cellIs" dxfId="36" priority="22" stopIfTrue="1" operator="between">
      <formula>5.3</formula>
      <formula>6.5</formula>
    </cfRule>
  </conditionalFormatting>
  <conditionalFormatting sqref="AF4:AF54">
    <cfRule type="cellIs" dxfId="35" priority="23" stopIfTrue="1" operator="between">
      <formula>4.2</formula>
      <formula>5.2</formula>
    </cfRule>
  </conditionalFormatting>
  <conditionalFormatting sqref="AF4:AF54">
    <cfRule type="cellIs" dxfId="34" priority="24" stopIfTrue="1" operator="between">
      <formula>3.2</formula>
      <formula>4.1</formula>
    </cfRule>
  </conditionalFormatting>
  <conditionalFormatting sqref="AF4:AF54">
    <cfRule type="cellIs" dxfId="33" priority="25" stopIfTrue="1" operator="between">
      <formula>0</formula>
      <formula>3.1</formula>
    </cfRule>
  </conditionalFormatting>
  <conditionalFormatting sqref="K4:K54">
    <cfRule type="cellIs" dxfId="32" priority="26" stopIfTrue="1" operator="between">
      <formula>6.8</formula>
      <formula>10</formula>
    </cfRule>
  </conditionalFormatting>
  <conditionalFormatting sqref="K4:K54">
    <cfRule type="cellIs" dxfId="31" priority="27" stopIfTrue="1" operator="between">
      <formula>5</formula>
      <formula>6.7</formula>
    </cfRule>
  </conditionalFormatting>
  <conditionalFormatting sqref="K4:K54">
    <cfRule type="cellIs" dxfId="30" priority="28" stopIfTrue="1" operator="between">
      <formula>3.3</formula>
      <formula>4.9</formula>
    </cfRule>
  </conditionalFormatting>
  <conditionalFormatting sqref="K4:K54">
    <cfRule type="cellIs" dxfId="29" priority="29" stopIfTrue="1" operator="between">
      <formula>2.1</formula>
      <formula>3.2</formula>
    </cfRule>
  </conditionalFormatting>
  <conditionalFormatting sqref="K4:K54">
    <cfRule type="cellIs" dxfId="28" priority="30" stopIfTrue="1" operator="between">
      <formula>0</formula>
      <formula>2</formula>
    </cfRule>
  </conditionalFormatting>
  <conditionalFormatting sqref="V4:V54">
    <cfRule type="cellIs" dxfId="27" priority="31" stopIfTrue="1" operator="between">
      <formula>5.9</formula>
      <formula>10</formula>
    </cfRule>
  </conditionalFormatting>
  <conditionalFormatting sqref="V4:V54">
    <cfRule type="cellIs" dxfId="26" priority="32" stopIfTrue="1" operator="between">
      <formula>4.1</formula>
      <formula>5.8</formula>
    </cfRule>
  </conditionalFormatting>
  <conditionalFormatting sqref="V4:V54">
    <cfRule type="cellIs" dxfId="25" priority="33" stopIfTrue="1" operator="between">
      <formula>2.8</formula>
      <formula>4</formula>
    </cfRule>
  </conditionalFormatting>
  <conditionalFormatting sqref="V4:V54">
    <cfRule type="cellIs" dxfId="24" priority="34" stopIfTrue="1" operator="between">
      <formula>2</formula>
      <formula>2.7</formula>
    </cfRule>
  </conditionalFormatting>
  <conditionalFormatting sqref="V4:V54">
    <cfRule type="cellIs" dxfId="23" priority="35" stopIfTrue="1" operator="between">
      <formula>0</formula>
      <formula>1.9</formula>
    </cfRule>
  </conditionalFormatting>
  <conditionalFormatting sqref="AI4:AI54">
    <cfRule type="cellIs" dxfId="22" priority="36" stopIfTrue="1" operator="equal">
      <formula>"Very High"</formula>
    </cfRule>
  </conditionalFormatting>
  <conditionalFormatting sqref="AI4:AI54">
    <cfRule type="cellIs" dxfId="21" priority="37" stopIfTrue="1" operator="equal">
      <formula>"High"</formula>
    </cfRule>
  </conditionalFormatting>
  <conditionalFormatting sqref="AI4:AI54">
    <cfRule type="cellIs" dxfId="20" priority="38" stopIfTrue="1" operator="equal">
      <formula>"Medium"</formula>
    </cfRule>
  </conditionalFormatting>
  <conditionalFormatting sqref="AI4:AI54">
    <cfRule type="cellIs" dxfId="19" priority="39" stopIfTrue="1" operator="equal">
      <formula>"Low"</formula>
    </cfRule>
  </conditionalFormatting>
  <conditionalFormatting sqref="AI4:AI54">
    <cfRule type="cellIs" dxfId="18" priority="40" stopIfTrue="1" operator="equal">
      <formula>"Very Low"</formula>
    </cfRule>
  </conditionalFormatting>
  <conditionalFormatting sqref="AH4:AH54">
    <cfRule type="cellIs" dxfId="17" priority="41" stopIfTrue="1" operator="between">
      <formula>7.4</formula>
      <formula>10</formula>
    </cfRule>
  </conditionalFormatting>
  <conditionalFormatting sqref="AH4:AH54">
    <cfRule type="cellIs" dxfId="16" priority="42" stopIfTrue="1" operator="between">
      <formula>5.3</formula>
      <formula>7.3</formula>
    </cfRule>
  </conditionalFormatting>
  <conditionalFormatting sqref="AH4:AH54">
    <cfRule type="cellIs" dxfId="15" priority="43" stopIfTrue="1" operator="between">
      <formula>4.4</formula>
      <formula>5.2</formula>
    </cfRule>
  </conditionalFormatting>
  <conditionalFormatting sqref="AH4:AH54">
    <cfRule type="cellIs" dxfId="14" priority="44" stopIfTrue="1" operator="between">
      <formula>3.5</formula>
      <formula>4.3</formula>
    </cfRule>
  </conditionalFormatting>
  <conditionalFormatting sqref="AH4:AH54">
    <cfRule type="cellIs" dxfId="13" priority="45" stopIfTrue="1" operator="between">
      <formula>0</formula>
      <formula>3.4</formula>
    </cfRule>
  </conditionalFormatting>
  <conditionalFormatting sqref="H4:H54">
    <cfRule type="cellIs" dxfId="12" priority="46" stopIfTrue="1" operator="between">
      <formula>6.8</formula>
      <formula>10</formula>
    </cfRule>
  </conditionalFormatting>
  <conditionalFormatting sqref="H4:H54">
    <cfRule type="cellIs" dxfId="11" priority="47" stopIfTrue="1" operator="between">
      <formula>5</formula>
      <formula>6.7</formula>
    </cfRule>
  </conditionalFormatting>
  <conditionalFormatting sqref="H4:H54">
    <cfRule type="cellIs" dxfId="10" priority="48" stopIfTrue="1" operator="between">
      <formula>3.3</formula>
      <formula>4.9</formula>
    </cfRule>
  </conditionalFormatting>
  <conditionalFormatting sqref="H4:H54">
    <cfRule type="cellIs" dxfId="9" priority="49" stopIfTrue="1" operator="between">
      <formula>2.1</formula>
      <formula>3.2</formula>
    </cfRule>
  </conditionalFormatting>
  <conditionalFormatting sqref="H4:H54">
    <cfRule type="cellIs" dxfId="8" priority="50" stopIfTrue="1" operator="between">
      <formula>0</formula>
      <formula>2</formula>
    </cfRule>
  </conditionalFormatting>
  <conditionalFormatting sqref="AB4:AB54">
    <cfRule type="cellIs" dxfId="7" priority="51" stopIfTrue="1" operator="between">
      <formula>6.6</formula>
      <formula>10</formula>
    </cfRule>
  </conditionalFormatting>
  <conditionalFormatting sqref="AB4:AB54">
    <cfRule type="cellIs" dxfId="6" priority="52" stopIfTrue="1" operator="between">
      <formula>5.3</formula>
      <formula>6.5</formula>
    </cfRule>
  </conditionalFormatting>
  <conditionalFormatting sqref="AB4:AB54">
    <cfRule type="cellIs" dxfId="5" priority="53" stopIfTrue="1" operator="between">
      <formula>4.2</formula>
      <formula>5.2</formula>
    </cfRule>
  </conditionalFormatting>
  <conditionalFormatting sqref="AB4:AB54">
    <cfRule type="cellIs" dxfId="4" priority="54" stopIfTrue="1" operator="between">
      <formula>3.2</formula>
      <formula>4.1</formula>
    </cfRule>
  </conditionalFormatting>
  <conditionalFormatting sqref="AB4:AB54">
    <cfRule type="cellIs" dxfId="3" priority="55" stopIfTrue="1" operator="between">
      <formula>0</formula>
      <formula>3.1</formula>
    </cfRule>
  </conditionalFormatting>
  <pageMargins left="0.70866141732283472" right="0.70866141732283472" top="0.74803149606299213" bottom="0.74803149606299213" header="0" footer="0"/>
  <pageSetup paperSize="8"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0"/>
  <sheetViews>
    <sheetView workbookViewId="0">
      <pane ySplit="1" topLeftCell="A2" activePane="bottomLeft" state="frozen"/>
      <selection pane="bottomLeft" activeCell="B3" sqref="B3"/>
    </sheetView>
  </sheetViews>
  <sheetFormatPr defaultColWidth="14.42578125" defaultRowHeight="15" customHeight="1"/>
  <cols>
    <col min="1" max="1" width="35.28515625" customWidth="1"/>
    <col min="2" max="32" width="4.5703125" customWidth="1"/>
    <col min="33" max="33" width="8.7109375" customWidth="1"/>
    <col min="34" max="34" width="13.7109375" customWidth="1"/>
    <col min="35" max="35" width="8.7109375" customWidth="1"/>
  </cols>
  <sheetData>
    <row r="1" spans="1:35" ht="144">
      <c r="B1" s="94" t="s">
        <v>39</v>
      </c>
      <c r="C1" s="94" t="s">
        <v>40</v>
      </c>
      <c r="D1" s="94" t="s">
        <v>41</v>
      </c>
      <c r="E1" s="94" t="s">
        <v>42</v>
      </c>
      <c r="F1" s="94" t="s">
        <v>43</v>
      </c>
      <c r="G1" s="94" t="s">
        <v>44</v>
      </c>
      <c r="H1" s="94" t="s">
        <v>45</v>
      </c>
      <c r="I1" s="95" t="s">
        <v>46</v>
      </c>
      <c r="J1" s="96" t="s">
        <v>47</v>
      </c>
      <c r="K1" s="95" t="s">
        <v>48</v>
      </c>
      <c r="L1" s="95" t="s">
        <v>49</v>
      </c>
      <c r="M1" s="95" t="s">
        <v>50</v>
      </c>
      <c r="N1" s="95" t="s">
        <v>51</v>
      </c>
      <c r="O1" s="95" t="s">
        <v>52</v>
      </c>
      <c r="P1" s="95" t="s">
        <v>53</v>
      </c>
      <c r="Q1" s="95" t="s">
        <v>54</v>
      </c>
      <c r="R1" s="95" t="s">
        <v>55</v>
      </c>
      <c r="S1" s="95" t="s">
        <v>56</v>
      </c>
      <c r="T1" s="95" t="s">
        <v>57</v>
      </c>
      <c r="U1" s="96" t="s">
        <v>58</v>
      </c>
      <c r="V1" s="95" t="s">
        <v>59</v>
      </c>
      <c r="W1" s="95" t="s">
        <v>60</v>
      </c>
      <c r="X1" s="95" t="s">
        <v>61</v>
      </c>
      <c r="Y1" s="95" t="s">
        <v>62</v>
      </c>
      <c r="Z1" s="95" t="s">
        <v>63</v>
      </c>
      <c r="AA1" s="95" t="s">
        <v>64</v>
      </c>
      <c r="AB1" s="95" t="s">
        <v>65</v>
      </c>
      <c r="AC1" s="95" t="s">
        <v>66</v>
      </c>
      <c r="AD1" s="95" t="s">
        <v>67</v>
      </c>
      <c r="AE1" s="96" t="s">
        <v>68</v>
      </c>
      <c r="AF1" s="96" t="s">
        <v>69</v>
      </c>
    </row>
    <row r="2" spans="1:35">
      <c r="A2" s="97" t="s">
        <v>39</v>
      </c>
      <c r="B2" s="98">
        <f>CORREL('INFORM CA 2022 results'!$D$4:$D$54, 'INFORM CA 2022 results'!D$4:D$54)</f>
        <v>0.99999999999999989</v>
      </c>
      <c r="C2" s="99">
        <f>CORREL('INFORM CA 2022 results'!$D$4:$D$54, 'INFORM CA 2022 results'!E$4:E$54)</f>
        <v>-0.12830940618263234</v>
      </c>
      <c r="D2" s="99">
        <f>CORREL('INFORM CA 2022 results'!$D$4:$D$54, 'INFORM CA 2022 results'!F$4:F$54)</f>
        <v>0.40358614726072073</v>
      </c>
      <c r="E2" s="99">
        <f>CORREL('INFORM CA 2022 results'!$D$4:$D$54, 'INFORM CA 2022 results'!G$4:G$54)</f>
        <v>0.12809960995690595</v>
      </c>
      <c r="F2" s="99">
        <f>CORREL('INFORM CA 2022 results'!$D$4:$D$54, 'INFORM CA 2022 results'!H$4:H$54)</f>
        <v>0.67881291950219536</v>
      </c>
      <c r="G2" s="99">
        <f>CORREL('INFORM CA 2022 results'!$D$4:$D$54, 'INFORM CA 2022 results'!I$4:I$54)</f>
        <v>0.51372574311112362</v>
      </c>
      <c r="H2" s="99">
        <f>CORREL('INFORM CA 2022 results'!$D$4:$D$54, 'INFORM CA 2022 results'!J$4:J$54)</f>
        <v>0.55665130359373127</v>
      </c>
      <c r="I2" s="99">
        <f>CORREL('INFORM CA 2022 results'!$D$4:$D$54, 'INFORM CA 2022 results'!K$4:K$54)</f>
        <v>0.55694325020001922</v>
      </c>
      <c r="J2" s="100">
        <f>CORREL('INFORM CA 2022 results'!$D$4:$D$54, 'INFORM CA 2022 results'!L$4:L$54)</f>
        <v>0.695071009828932</v>
      </c>
      <c r="K2" s="101">
        <f>CORREL('INFORM CA 2022 results'!$D$4:$D$54, 'INFORM CA 2022 results'!M$4:M$54)</f>
        <v>0.37961584649389002</v>
      </c>
      <c r="L2" s="102">
        <f>CORREL('INFORM CA 2022 results'!$D$4:$D$54, 'INFORM CA 2022 results'!N$4:N$54)</f>
        <v>0.19896504181905464</v>
      </c>
      <c r="M2" s="102">
        <f>CORREL('INFORM CA 2022 results'!$D$4:$D$54, 'INFORM CA 2022 results'!O$4:O$54)</f>
        <v>0.50140700972262864</v>
      </c>
      <c r="N2" s="102">
        <f>CORREL('INFORM CA 2022 results'!$D$4:$D$54, 'INFORM CA 2022 results'!P$4:P$54)</f>
        <v>0.5078135513094274</v>
      </c>
      <c r="O2" s="102">
        <f>CORREL('INFORM CA 2022 results'!$D$4:$D$54, 'INFORM CA 2022 results'!Q$4:Q$54)</f>
        <v>0.26861981520299144</v>
      </c>
      <c r="P2" s="102">
        <f>CORREL('INFORM CA 2022 results'!$D$4:$D$54, 'INFORM CA 2022 results'!R$4:R$54)</f>
        <v>-0.4769410642012939</v>
      </c>
      <c r="Q2" s="102">
        <f>CORREL('INFORM CA 2022 results'!$D$4:$D$54, 'INFORM CA 2022 results'!S$4:S$54)</f>
        <v>0.35481433488864406</v>
      </c>
      <c r="R2" s="102">
        <f>CORREL('INFORM CA 2022 results'!$D$4:$D$54, 'INFORM CA 2022 results'!T$4:T$54)</f>
        <v>-5.1967607845973394E-2</v>
      </c>
      <c r="S2" s="102">
        <f>CORREL('INFORM CA 2022 results'!$D$4:$D$54, 'INFORM CA 2022 results'!U$4:U$54)</f>
        <v>0.49574645538365675</v>
      </c>
      <c r="T2" s="102">
        <f>CORREL('INFORM CA 2022 results'!$D$4:$D$54, 'INFORM CA 2022 results'!V$4:V$54)</f>
        <v>0.27826809077777132</v>
      </c>
      <c r="U2" s="102">
        <f>CORREL('INFORM CA 2022 results'!$D$4:$D$54, 'INFORM CA 2022 results'!W$4:W$54)</f>
        <v>0.45169923895939945</v>
      </c>
      <c r="V2" s="102">
        <f>CORREL('INFORM CA 2022 results'!$D$4:$D$54, 'INFORM CA 2022 results'!X$4:X$54)</f>
        <v>0.31962190589420636</v>
      </c>
      <c r="W2" s="102">
        <f>CORREL('INFORM CA 2022 results'!$D$4:$D$54, 'INFORM CA 2022 results'!Y$4:Y$54)</f>
        <v>0.52452111788579203</v>
      </c>
      <c r="X2" s="102">
        <f>CORREL('INFORM CA 2022 results'!$D$4:$D$54, 'INFORM CA 2022 results'!Z$4:Z$54)</f>
        <v>-6.3036863536125559E-2</v>
      </c>
      <c r="Y2" s="102">
        <f>CORREL('INFORM CA 2022 results'!$D$4:$D$54, 'INFORM CA 2022 results'!AA$4:AA$54)</f>
        <v>0.21910329706610493</v>
      </c>
      <c r="Z2" s="102">
        <f>CORREL('INFORM CA 2022 results'!$D$4:$D$54, 'INFORM CA 2022 results'!AB$4:AB$54)</f>
        <v>0.45081352032177491</v>
      </c>
      <c r="AA2" s="102">
        <f>CORREL('INFORM CA 2022 results'!$D$4:$D$54, 'INFORM CA 2022 results'!AC$4:AC$54)</f>
        <v>0.27598794658268599</v>
      </c>
      <c r="AB2" s="102">
        <f>CORREL('INFORM CA 2022 results'!$D$4:$D$54, 'INFORM CA 2022 results'!AD$4:AD$54)</f>
        <v>-0.22025011378324247</v>
      </c>
      <c r="AC2" s="102">
        <f>CORREL('INFORM CA 2022 results'!$D$4:$D$54, 'INFORM CA 2022 results'!AE$4:AE$54)</f>
        <v>3.5888216473656559E-2</v>
      </c>
      <c r="AD2" s="102">
        <f>CORREL('INFORM CA 2022 results'!$D$4:$D$54, 'INFORM CA 2022 results'!AF$4:AF$54)</f>
        <v>6.482276057269637E-2</v>
      </c>
      <c r="AE2" s="103">
        <f>CORREL('INFORM CA 2022 results'!$D$4:$D$54, 'INFORM CA 2022 results'!AG$4:AG$54)</f>
        <v>0.36302940190432614</v>
      </c>
      <c r="AF2" s="104">
        <f>CORREL('INFORM CA 2022 results'!$D$4:$D$54, 'INFORM CA 2022 results'!AH$4:AH$54)</f>
        <v>0.61641920646955428</v>
      </c>
      <c r="AH2" s="105" t="s">
        <v>192</v>
      </c>
      <c r="AI2" s="106" t="s">
        <v>193</v>
      </c>
    </row>
    <row r="3" spans="1:35">
      <c r="A3" s="97" t="s">
        <v>40</v>
      </c>
      <c r="B3" s="107">
        <f>CORREL('INFORM CA 2022 results'!$E$4:$E$54, 'INFORM CA 2022 results'!D$4:D$54)</f>
        <v>-0.12830940618263234</v>
      </c>
      <c r="C3" s="102">
        <f>CORREL('INFORM CA 2022 results'!$E$4:$E$54, 'INFORM CA 2022 results'!E$4:E$54)</f>
        <v>0.99999999999999978</v>
      </c>
      <c r="D3" s="102">
        <f>CORREL('INFORM CA 2022 results'!$E$4:$E$54, 'INFORM CA 2022 results'!F$4:F$54)</f>
        <v>0.17337872782567873</v>
      </c>
      <c r="E3" s="102">
        <f>CORREL('INFORM CA 2022 results'!$E$4:$E$54, 'INFORM CA 2022 results'!G$4:G$54)</f>
        <v>0.30668686843498205</v>
      </c>
      <c r="F3" s="102">
        <f>CORREL('INFORM CA 2022 results'!$E$4:$E$54, 'INFORM CA 2022 results'!H$4:H$54)</f>
        <v>0.44310032570496499</v>
      </c>
      <c r="G3" s="102">
        <f>CORREL('INFORM CA 2022 results'!$E$4:$E$54, 'INFORM CA 2022 results'!I$4:I$54)</f>
        <v>0.11957023132210766</v>
      </c>
      <c r="H3" s="102">
        <f>CORREL('INFORM CA 2022 results'!$E$4:$E$54, 'INFORM CA 2022 results'!J$4:J$54)</f>
        <v>6.2435593488537576E-2</v>
      </c>
      <c r="I3" s="102">
        <f>CORREL('INFORM CA 2022 results'!$E$4:$E$54, 'INFORM CA 2022 results'!K$4:K$54)</f>
        <v>6.6184793099218972E-2</v>
      </c>
      <c r="J3" s="108">
        <f>CORREL('INFORM CA 2022 results'!$E$4:$E$54, 'INFORM CA 2022 results'!L$4:L$54)</f>
        <v>0.26446521776976079</v>
      </c>
      <c r="K3" s="101">
        <f>CORREL('INFORM CA 2022 results'!$E$4:$E$54, 'INFORM CA 2022 results'!M$4:M$54)</f>
        <v>0.30159546115110714</v>
      </c>
      <c r="L3" s="102">
        <f>CORREL('INFORM CA 2022 results'!$E$4:$E$54, 'INFORM CA 2022 results'!N$4:N$54)</f>
        <v>-3.4437561559148323E-2</v>
      </c>
      <c r="M3" s="102">
        <f>CORREL('INFORM CA 2022 results'!$E$4:$E$54, 'INFORM CA 2022 results'!O$4:O$54)</f>
        <v>0.11109240467602224</v>
      </c>
      <c r="N3" s="102">
        <f>CORREL('INFORM CA 2022 results'!$E$4:$E$54, 'INFORM CA 2022 results'!P$4:P$54)</f>
        <v>0.21129852953514178</v>
      </c>
      <c r="O3" s="102">
        <f>CORREL('INFORM CA 2022 results'!$E$4:$E$54, 'INFORM CA 2022 results'!Q$4:Q$54)</f>
        <v>0.23450208073117138</v>
      </c>
      <c r="P3" s="102">
        <f>CORREL('INFORM CA 2022 results'!$E$4:$E$54, 'INFORM CA 2022 results'!R$4:R$54)</f>
        <v>-0.20974157363987581</v>
      </c>
      <c r="Q3" s="102">
        <f>CORREL('INFORM CA 2022 results'!$E$4:$E$54, 'INFORM CA 2022 results'!S$4:S$54)</f>
        <v>4.5654723530600072E-2</v>
      </c>
      <c r="R3" s="102">
        <f>CORREL('INFORM CA 2022 results'!$E$4:$E$54, 'INFORM CA 2022 results'!T$4:T$54)</f>
        <v>8.0072280343334423E-3</v>
      </c>
      <c r="S3" s="102">
        <f>CORREL('INFORM CA 2022 results'!$E$4:$E$54, 'INFORM CA 2022 results'!U$4:U$54)</f>
        <v>0.10979198114738951</v>
      </c>
      <c r="T3" s="102">
        <f>CORREL('INFORM CA 2022 results'!$E$4:$E$54, 'INFORM CA 2022 results'!V$4:V$54)</f>
        <v>9.1110582433608991E-2</v>
      </c>
      <c r="U3" s="102">
        <f>CORREL('INFORM CA 2022 results'!$E$4:$E$54, 'INFORM CA 2022 results'!W$4:W$54)</f>
        <v>0.17213312552715798</v>
      </c>
      <c r="V3" s="102">
        <f>CORREL('INFORM CA 2022 results'!$E$4:$E$54, 'INFORM CA 2022 results'!X$4:X$54)</f>
        <v>0.10791322068154185</v>
      </c>
      <c r="W3" s="102">
        <f>CORREL('INFORM CA 2022 results'!$E$4:$E$54, 'INFORM CA 2022 results'!Y$4:Y$54)</f>
        <v>0.23590878850139674</v>
      </c>
      <c r="X3" s="102">
        <f>CORREL('INFORM CA 2022 results'!$E$4:$E$54, 'INFORM CA 2022 results'!Z$4:Z$54)</f>
        <v>-9.0542324190385562E-2</v>
      </c>
      <c r="Y3" s="102">
        <f>CORREL('INFORM CA 2022 results'!$E$4:$E$54, 'INFORM CA 2022 results'!AA$4:AA$54)</f>
        <v>-4.3571943911567448E-2</v>
      </c>
      <c r="Z3" s="102">
        <f>CORREL('INFORM CA 2022 results'!$E$4:$E$54, 'INFORM CA 2022 results'!AB$4:AB$54)</f>
        <v>0.11963953348380063</v>
      </c>
      <c r="AA3" s="102">
        <f>CORREL('INFORM CA 2022 results'!$E$4:$E$54, 'INFORM CA 2022 results'!AC$4:AC$54)</f>
        <v>0.42055769761127848</v>
      </c>
      <c r="AB3" s="102">
        <f>CORREL('INFORM CA 2022 results'!$E$4:$E$54, 'INFORM CA 2022 results'!AD$4:AD$54)</f>
        <v>0.41821080364524038</v>
      </c>
      <c r="AC3" s="102">
        <f>CORREL('INFORM CA 2022 results'!$E$4:$E$54, 'INFORM CA 2022 results'!AE$4:AE$54)</f>
        <v>7.3801735847305747E-2</v>
      </c>
      <c r="AD3" s="102">
        <f>CORREL('INFORM CA 2022 results'!$E$4:$E$54, 'INFORM CA 2022 results'!AF$4:AF$54)</f>
        <v>0.58566851588414937</v>
      </c>
      <c r="AE3" s="103">
        <f>CORREL('INFORM CA 2022 results'!$E$4:$E$54, 'INFORM CA 2022 results'!AG$4:AG$54)</f>
        <v>0.3299676559398772</v>
      </c>
      <c r="AF3" s="109">
        <f>CORREL('INFORM CA 2022 results'!$E$4:$E$54, 'INFORM CA 2022 results'!AH$4:AH$54)</f>
        <v>0.26958479634194654</v>
      </c>
      <c r="AH3" s="110" t="s">
        <v>194</v>
      </c>
      <c r="AI3" s="106" t="s">
        <v>195</v>
      </c>
    </row>
    <row r="4" spans="1:35">
      <c r="A4" s="97" t="s">
        <v>41</v>
      </c>
      <c r="B4" s="107">
        <f>CORREL('INFORM CA 2022 results'!$F$4:$F$54, 'INFORM CA 2022 results'!D$4:D$54)</f>
        <v>0.40358614726072073</v>
      </c>
      <c r="C4" s="102">
        <f>CORREL('INFORM CA 2022 results'!$F$4:$F$54, 'INFORM CA 2022 results'!E$4:E$54)</f>
        <v>0.17337872782567873</v>
      </c>
      <c r="D4" s="102">
        <f>CORREL('INFORM CA 2022 results'!$F$4:$F$54, 'INFORM CA 2022 results'!F$4:F$54)</f>
        <v>1</v>
      </c>
      <c r="E4" s="102">
        <f>CORREL('INFORM CA 2022 results'!$F$4:$F$54, 'INFORM CA 2022 results'!G$4:G$54)</f>
        <v>0.34340389957867296</v>
      </c>
      <c r="F4" s="102">
        <f>CORREL('INFORM CA 2022 results'!$F$4:$F$54, 'INFORM CA 2022 results'!H$4:H$54)</f>
        <v>0.73104369972875982</v>
      </c>
      <c r="G4" s="102">
        <f>CORREL('INFORM CA 2022 results'!$F$4:$F$54, 'INFORM CA 2022 results'!I$4:I$54)</f>
        <v>0.6540627092357375</v>
      </c>
      <c r="H4" s="102">
        <f>CORREL('INFORM CA 2022 results'!$F$4:$F$54, 'INFORM CA 2022 results'!J$4:J$54)</f>
        <v>0.47376926389870333</v>
      </c>
      <c r="I4" s="102">
        <f>CORREL('INFORM CA 2022 results'!$F$4:$F$54, 'INFORM CA 2022 results'!K$4:K$54)</f>
        <v>0.47514139372142145</v>
      </c>
      <c r="J4" s="108">
        <f>CORREL('INFORM CA 2022 results'!$F$4:$F$54, 'INFORM CA 2022 results'!L$4:L$54)</f>
        <v>0.64326881381152479</v>
      </c>
      <c r="K4" s="101">
        <f>CORREL('INFORM CA 2022 results'!$F$4:$F$54, 'INFORM CA 2022 results'!M$4:M$54)</f>
        <v>0.38784183705413838</v>
      </c>
      <c r="L4" s="102">
        <f>CORREL('INFORM CA 2022 results'!$F$4:$F$54, 'INFORM CA 2022 results'!N$4:N$54)</f>
        <v>0.50281691322827615</v>
      </c>
      <c r="M4" s="102">
        <f>CORREL('INFORM CA 2022 results'!$F$4:$F$54, 'INFORM CA 2022 results'!O$4:O$54)</f>
        <v>0.69039292785957851</v>
      </c>
      <c r="N4" s="102">
        <f>CORREL('INFORM CA 2022 results'!$F$4:$F$54, 'INFORM CA 2022 results'!P$4:P$54)</f>
        <v>0.65788653632697203</v>
      </c>
      <c r="O4" s="102">
        <f>CORREL('INFORM CA 2022 results'!$F$4:$F$54, 'INFORM CA 2022 results'!Q$4:Q$54)</f>
        <v>0.28054157223440179</v>
      </c>
      <c r="P4" s="102">
        <f>CORREL('INFORM CA 2022 results'!$F$4:$F$54, 'INFORM CA 2022 results'!R$4:R$54)</f>
        <v>-0.58551032230907585</v>
      </c>
      <c r="Q4" s="102">
        <f>CORREL('INFORM CA 2022 results'!$F$4:$F$54, 'INFORM CA 2022 results'!S$4:S$54)</f>
        <v>0.43983874823973806</v>
      </c>
      <c r="R4" s="102">
        <f>CORREL('INFORM CA 2022 results'!$F$4:$F$54, 'INFORM CA 2022 results'!T$4:T$54)</f>
        <v>-7.6438650803913405E-2</v>
      </c>
      <c r="S4" s="102">
        <f>CORREL('INFORM CA 2022 results'!$F$4:$F$54, 'INFORM CA 2022 results'!U$4:U$54)</f>
        <v>0.6976595291014166</v>
      </c>
      <c r="T4" s="102">
        <f>CORREL('INFORM CA 2022 results'!$F$4:$F$54, 'INFORM CA 2022 results'!V$4:V$54)</f>
        <v>0.37738435705769796</v>
      </c>
      <c r="U4" s="102">
        <f>CORREL('INFORM CA 2022 results'!$F$4:$F$54, 'INFORM CA 2022 results'!W$4:W$54)</f>
        <v>0.58743070372932771</v>
      </c>
      <c r="V4" s="102">
        <f>CORREL('INFORM CA 2022 results'!$F$4:$F$54, 'INFORM CA 2022 results'!X$4:X$54)</f>
        <v>0.18311800647705281</v>
      </c>
      <c r="W4" s="102">
        <f>CORREL('INFORM CA 2022 results'!$F$4:$F$54, 'INFORM CA 2022 results'!Y$4:Y$54)</f>
        <v>0.65876998292894351</v>
      </c>
      <c r="X4" s="102">
        <f>CORREL('INFORM CA 2022 results'!$F$4:$F$54, 'INFORM CA 2022 results'!Z$4:Z$54)</f>
        <v>0.16950769560794224</v>
      </c>
      <c r="Y4" s="102">
        <f>CORREL('INFORM CA 2022 results'!$F$4:$F$54, 'INFORM CA 2022 results'!AA$4:AA$54)</f>
        <v>0.53848692057693059</v>
      </c>
      <c r="Z4" s="102">
        <f>CORREL('INFORM CA 2022 results'!$F$4:$F$54, 'INFORM CA 2022 results'!AB$4:AB$54)</f>
        <v>0.70379987871527194</v>
      </c>
      <c r="AA4" s="102">
        <f>CORREL('INFORM CA 2022 results'!$F$4:$F$54, 'INFORM CA 2022 results'!AC$4:AC$54)</f>
        <v>0.21216109116687609</v>
      </c>
      <c r="AB4" s="102">
        <f>CORREL('INFORM CA 2022 results'!$F$4:$F$54, 'INFORM CA 2022 results'!AD$4:AD$54)</f>
        <v>0.43084619385635459</v>
      </c>
      <c r="AC4" s="102">
        <f>CORREL('INFORM CA 2022 results'!$F$4:$F$54, 'INFORM CA 2022 results'!AE$4:AE$54)</f>
        <v>0.39559872028893028</v>
      </c>
      <c r="AD4" s="102">
        <f>CORREL('INFORM CA 2022 results'!$F$4:$F$54, 'INFORM CA 2022 results'!AF$4:AF$54)</f>
        <v>0.63140639335547066</v>
      </c>
      <c r="AE4" s="103">
        <f>CORREL('INFORM CA 2022 results'!$F$4:$F$54, 'INFORM CA 2022 results'!AG$4:AG$54)</f>
        <v>0.77391871829421821</v>
      </c>
      <c r="AF4" s="109">
        <f>CORREL('INFORM CA 2022 results'!$F$4:$F$54, 'INFORM CA 2022 results'!AH$4:AH$54)</f>
        <v>0.70851838573521553</v>
      </c>
      <c r="AH4" s="111" t="s">
        <v>196</v>
      </c>
      <c r="AI4" s="106" t="s">
        <v>197</v>
      </c>
    </row>
    <row r="5" spans="1:35">
      <c r="A5" s="97" t="s">
        <v>42</v>
      </c>
      <c r="B5" s="107">
        <f>CORREL('INFORM CA 2022 results'!$G$4:$G$54, 'INFORM CA 2022 results'!D$4:D$54)</f>
        <v>0.12809960995690595</v>
      </c>
      <c r="C5" s="102">
        <f>CORREL('INFORM CA 2022 results'!$G$4:$G$54, 'INFORM CA 2022 results'!E$4:E$54)</f>
        <v>0.30668686843498205</v>
      </c>
      <c r="D5" s="102">
        <f>CORREL('INFORM CA 2022 results'!$G$4:$G$54, 'INFORM CA 2022 results'!F$4:F$54)</f>
        <v>0.34340389957867296</v>
      </c>
      <c r="E5" s="102">
        <f>CORREL('INFORM CA 2022 results'!$G$4:$G$54, 'INFORM CA 2022 results'!G$4:G$54)</f>
        <v>0.99999999999999989</v>
      </c>
      <c r="F5" s="102">
        <f>CORREL('INFORM CA 2022 results'!$G$4:$G$54, 'INFORM CA 2022 results'!H$4:H$54)</f>
        <v>0.57811336152669213</v>
      </c>
      <c r="G5" s="102">
        <f>CORREL('INFORM CA 2022 results'!$G$4:$G$54, 'INFORM CA 2022 results'!I$4:I$54)</f>
        <v>0.24304965798180822</v>
      </c>
      <c r="H5" s="102">
        <f>CORREL('INFORM CA 2022 results'!$G$4:$G$54, 'INFORM CA 2022 results'!J$4:J$54)</f>
        <v>0.15239341622888278</v>
      </c>
      <c r="I5" s="102">
        <f>CORREL('INFORM CA 2022 results'!$G$4:$G$54, 'INFORM CA 2022 results'!K$4:K$54)</f>
        <v>0.15759930939625999</v>
      </c>
      <c r="J5" s="108">
        <f>CORREL('INFORM CA 2022 results'!$G$4:$G$54, 'INFORM CA 2022 results'!L$4:L$54)</f>
        <v>0.38850182253134863</v>
      </c>
      <c r="K5" s="101">
        <f>CORREL('INFORM CA 2022 results'!$G$4:$G$54, 'INFORM CA 2022 results'!M$4:M$54)</f>
        <v>0.52130856131151415</v>
      </c>
      <c r="L5" s="102">
        <f>CORREL('INFORM CA 2022 results'!$G$4:$G$54, 'INFORM CA 2022 results'!N$4:N$54)</f>
        <v>1.7842197587637325E-2</v>
      </c>
      <c r="M5" s="102">
        <f>CORREL('INFORM CA 2022 results'!$G$4:$G$54, 'INFORM CA 2022 results'!O$4:O$54)</f>
        <v>0.2381142636626809</v>
      </c>
      <c r="N5" s="102">
        <f>CORREL('INFORM CA 2022 results'!$G$4:$G$54, 'INFORM CA 2022 results'!P$4:P$54)</f>
        <v>0.41152392469285709</v>
      </c>
      <c r="O5" s="102">
        <f>CORREL('INFORM CA 2022 results'!$G$4:$G$54, 'INFORM CA 2022 results'!Q$4:Q$54)</f>
        <v>0.13989555506257978</v>
      </c>
      <c r="P5" s="102">
        <f>CORREL('INFORM CA 2022 results'!$G$4:$G$54, 'INFORM CA 2022 results'!R$4:R$54)</f>
        <v>-0.45650178577367134</v>
      </c>
      <c r="Q5" s="102">
        <f>CORREL('INFORM CA 2022 results'!$G$4:$G$54, 'INFORM CA 2022 results'!S$4:S$54)</f>
        <v>0.1953988408836983</v>
      </c>
      <c r="R5" s="102">
        <f>CORREL('INFORM CA 2022 results'!$G$4:$G$54, 'INFORM CA 2022 results'!T$4:T$54)</f>
        <v>0.32305890727430625</v>
      </c>
      <c r="S5" s="102">
        <f>CORREL('INFORM CA 2022 results'!$G$4:$G$54, 'INFORM CA 2022 results'!U$4:U$54)</f>
        <v>0.29638346145118871</v>
      </c>
      <c r="T5" s="102">
        <f>CORREL('INFORM CA 2022 results'!$G$4:$G$54, 'INFORM CA 2022 results'!V$4:V$54)</f>
        <v>0.13310496096373711</v>
      </c>
      <c r="U5" s="102">
        <f>CORREL('INFORM CA 2022 results'!$G$4:$G$54, 'INFORM CA 2022 results'!W$4:W$54)</f>
        <v>0.32239026979543922</v>
      </c>
      <c r="V5" s="102">
        <f>CORREL('INFORM CA 2022 results'!$G$4:$G$54, 'INFORM CA 2022 results'!X$4:X$54)</f>
        <v>0.35266956987033282</v>
      </c>
      <c r="W5" s="102">
        <f>CORREL('INFORM CA 2022 results'!$G$4:$G$54, 'INFORM CA 2022 results'!Y$4:Y$54)</f>
        <v>0.3005851741661138</v>
      </c>
      <c r="X5" s="102">
        <f>CORREL('INFORM CA 2022 results'!$G$4:$G$54, 'INFORM CA 2022 results'!Z$4:Z$54)</f>
        <v>-0.12179609038213522</v>
      </c>
      <c r="Y5" s="102">
        <f>CORREL('INFORM CA 2022 results'!$G$4:$G$54, 'INFORM CA 2022 results'!AA$4:AA$54)</f>
        <v>0.11958417851308664</v>
      </c>
      <c r="Z5" s="102">
        <f>CORREL('INFORM CA 2022 results'!$G$4:$G$54, 'INFORM CA 2022 results'!AB$4:AB$54)</f>
        <v>0.26610683746642688</v>
      </c>
      <c r="AA5" s="102">
        <f>CORREL('INFORM CA 2022 results'!$G$4:$G$54, 'INFORM CA 2022 results'!AC$4:AC$54)</f>
        <v>0.31649601597890487</v>
      </c>
      <c r="AB5" s="102">
        <f>CORREL('INFORM CA 2022 results'!$G$4:$G$54, 'INFORM CA 2022 results'!AD$4:AD$54)</f>
        <v>0.27706967936198529</v>
      </c>
      <c r="AC5" s="102">
        <f>CORREL('INFORM CA 2022 results'!$G$4:$G$54, 'INFORM CA 2022 results'!AE$4:AE$54)</f>
        <v>7.8111767681315397E-3</v>
      </c>
      <c r="AD5" s="102">
        <f>CORREL('INFORM CA 2022 results'!$G$4:$G$54, 'INFORM CA 2022 results'!AF$4:AF$54)</f>
        <v>0.40683981568479538</v>
      </c>
      <c r="AE5" s="103">
        <f>CORREL('INFORM CA 2022 results'!$G$4:$G$54, 'INFORM CA 2022 results'!AG$4:AG$54)</f>
        <v>0.35734015125545937</v>
      </c>
      <c r="AF5" s="109">
        <f>CORREL('INFORM CA 2022 results'!$G$4:$G$54, 'INFORM CA 2022 results'!AH$4:AH$54)</f>
        <v>0.39612499764107845</v>
      </c>
    </row>
    <row r="6" spans="1:35">
      <c r="A6" s="97" t="s">
        <v>43</v>
      </c>
      <c r="B6" s="107">
        <f>CORREL('INFORM CA 2022 results'!$H$4:$H$54, 'INFORM CA 2022 results'!D$4:D$54)</f>
        <v>0.67881291950219536</v>
      </c>
      <c r="C6" s="102">
        <f>CORREL('INFORM CA 2022 results'!$H$4:$H$54, 'INFORM CA 2022 results'!E$4:E$54)</f>
        <v>0.44310032570496499</v>
      </c>
      <c r="D6" s="102">
        <f>CORREL('INFORM CA 2022 results'!$H$4:$H$54, 'INFORM CA 2022 results'!F$4:F$54)</f>
        <v>0.73104369972875982</v>
      </c>
      <c r="E6" s="102">
        <f>CORREL('INFORM CA 2022 results'!$H$4:$H$54, 'INFORM CA 2022 results'!G$4:G$54)</f>
        <v>0.57811336152669213</v>
      </c>
      <c r="F6" s="102">
        <f>CORREL('INFORM CA 2022 results'!$H$4:$H$54, 'INFORM CA 2022 results'!H$4:H$54)</f>
        <v>1</v>
      </c>
      <c r="G6" s="102">
        <f>CORREL('INFORM CA 2022 results'!$H$4:$H$54, 'INFORM CA 2022 results'!I$4:I$54)</f>
        <v>0.61152637358049333</v>
      </c>
      <c r="H6" s="102">
        <f>CORREL('INFORM CA 2022 results'!$H$4:$H$54, 'INFORM CA 2022 results'!J$4:J$54)</f>
        <v>0.53433897997322322</v>
      </c>
      <c r="I6" s="102">
        <f>CORREL('INFORM CA 2022 results'!$H$4:$H$54, 'INFORM CA 2022 results'!K$4:K$54)</f>
        <v>0.53709074689972813</v>
      </c>
      <c r="J6" s="108">
        <f>CORREL('INFORM CA 2022 results'!$H$4:$H$54, 'INFORM CA 2022 results'!L$4:L$54)</f>
        <v>0.83140056659331718</v>
      </c>
      <c r="K6" s="101">
        <f>CORREL('INFORM CA 2022 results'!$H$4:$H$54, 'INFORM CA 2022 results'!M$4:M$54)</f>
        <v>0.62131544305762909</v>
      </c>
      <c r="L6" s="102">
        <f>CORREL('INFORM CA 2022 results'!$H$4:$H$54, 'INFORM CA 2022 results'!N$4:N$54)</f>
        <v>0.28868023536332788</v>
      </c>
      <c r="M6" s="102">
        <f>CORREL('INFORM CA 2022 results'!$H$4:$H$54, 'INFORM CA 2022 results'!O$4:O$54)</f>
        <v>0.62064928601336178</v>
      </c>
      <c r="N6" s="102">
        <f>CORREL('INFORM CA 2022 results'!$H$4:$H$54, 'INFORM CA 2022 results'!P$4:P$54)</f>
        <v>0.71271086027684349</v>
      </c>
      <c r="O6" s="102">
        <f>CORREL('INFORM CA 2022 results'!$H$4:$H$54, 'INFORM CA 2022 results'!Q$4:Q$54)</f>
        <v>0.39253979247579257</v>
      </c>
      <c r="P6" s="102">
        <f>CORREL('INFORM CA 2022 results'!$H$4:$H$54, 'INFORM CA 2022 results'!R$4:R$54)</f>
        <v>-0.66658993911018571</v>
      </c>
      <c r="Q6" s="102">
        <f>CORREL('INFORM CA 2022 results'!$H$4:$H$54, 'INFORM CA 2022 results'!S$4:S$54)</f>
        <v>0.42474398959841431</v>
      </c>
      <c r="R6" s="102">
        <f>CORREL('INFORM CA 2022 results'!$H$4:$H$54, 'INFORM CA 2022 results'!T$4:T$54)</f>
        <v>-1.7298643556777311E-2</v>
      </c>
      <c r="S6" s="102">
        <f>CORREL('INFORM CA 2022 results'!$H$4:$H$54, 'INFORM CA 2022 results'!U$4:U$54)</f>
        <v>0.64917978058657033</v>
      </c>
      <c r="T6" s="102">
        <f>CORREL('INFORM CA 2022 results'!$H$4:$H$54, 'INFORM CA 2022 results'!V$4:V$54)</f>
        <v>0.35861787539778395</v>
      </c>
      <c r="U6" s="102">
        <f>CORREL('INFORM CA 2022 results'!$H$4:$H$54, 'INFORM CA 2022 results'!W$4:W$54)</f>
        <v>0.61591061848983386</v>
      </c>
      <c r="V6" s="102">
        <f>CORREL('INFORM CA 2022 results'!$H$4:$H$54, 'INFORM CA 2022 results'!X$4:X$54)</f>
        <v>0.37089079801702263</v>
      </c>
      <c r="W6" s="102">
        <f>CORREL('INFORM CA 2022 results'!$H$4:$H$54, 'INFORM CA 2022 results'!Y$4:Y$54)</f>
        <v>0.66574855226431451</v>
      </c>
      <c r="X6" s="102">
        <f>CORREL('INFORM CA 2022 results'!$H$4:$H$54, 'INFORM CA 2022 results'!Z$4:Z$54)</f>
        <v>1.5451496684478776E-2</v>
      </c>
      <c r="Y6" s="102">
        <f>CORREL('INFORM CA 2022 results'!$H$4:$H$54, 'INFORM CA 2022 results'!AA$4:AA$54)</f>
        <v>0.32938945941325121</v>
      </c>
      <c r="Z6" s="102">
        <f>CORREL('INFORM CA 2022 results'!$H$4:$H$54, 'INFORM CA 2022 results'!AB$4:AB$54)</f>
        <v>0.62338606971401278</v>
      </c>
      <c r="AA6" s="102">
        <f>CORREL('INFORM CA 2022 results'!$H$4:$H$54, 'INFORM CA 2022 results'!AC$4:AC$54)</f>
        <v>0.47957152118762914</v>
      </c>
      <c r="AB6" s="102">
        <f>CORREL('INFORM CA 2022 results'!$H$4:$H$54, 'INFORM CA 2022 results'!AD$4:AD$54)</f>
        <v>0.27354930428362967</v>
      </c>
      <c r="AC6" s="102">
        <f>CORREL('INFORM CA 2022 results'!$H$4:$H$54, 'INFORM CA 2022 results'!AE$4:AE$54)</f>
        <v>0.14939052896722269</v>
      </c>
      <c r="AD6" s="102">
        <f>CORREL('INFORM CA 2022 results'!$H$4:$H$54, 'INFORM CA 2022 results'!AF$4:AF$54)</f>
        <v>0.57405441467553864</v>
      </c>
      <c r="AE6" s="103">
        <f>CORREL('INFORM CA 2022 results'!$H$4:$H$54, 'INFORM CA 2022 results'!AG$4:AG$54)</f>
        <v>0.69539951556713353</v>
      </c>
      <c r="AF6" s="109">
        <f>CORREL('INFORM CA 2022 results'!$H$4:$H$54, 'INFORM CA 2022 results'!AH$4:AH$54)</f>
        <v>0.81137206120811201</v>
      </c>
    </row>
    <row r="7" spans="1:35">
      <c r="A7" s="97" t="s">
        <v>44</v>
      </c>
      <c r="B7" s="107">
        <f>CORREL('INFORM CA 2022 results'!$I$4:$I$54, 'INFORM CA 2022 results'!D$4:D$54)</f>
        <v>0.51372574311112362</v>
      </c>
      <c r="C7" s="102">
        <f>CORREL('INFORM CA 2022 results'!$I$4:$I$54, 'INFORM CA 2022 results'!E$4:E$54)</f>
        <v>0.11957023132210766</v>
      </c>
      <c r="D7" s="102">
        <f>CORREL('INFORM CA 2022 results'!$I$4:$I$54, 'INFORM CA 2022 results'!F$4:F$54)</f>
        <v>0.6540627092357375</v>
      </c>
      <c r="E7" s="102">
        <f>CORREL('INFORM CA 2022 results'!$I$4:$I$54, 'INFORM CA 2022 results'!G$4:G$54)</f>
        <v>0.24304965798180822</v>
      </c>
      <c r="F7" s="102">
        <f>CORREL('INFORM CA 2022 results'!$I$4:$I$54, 'INFORM CA 2022 results'!H$4:H$54)</f>
        <v>0.61152637358049333</v>
      </c>
      <c r="G7" s="102">
        <f>CORREL('INFORM CA 2022 results'!$I$4:$I$54, 'INFORM CA 2022 results'!I$4:I$54)</f>
        <v>0.99999999999999989</v>
      </c>
      <c r="H7" s="102">
        <f>CORREL('INFORM CA 2022 results'!$I$4:$I$54, 'INFORM CA 2022 results'!J$4:J$54)</f>
        <v>0.90706172746150215</v>
      </c>
      <c r="I7" s="102">
        <f>CORREL('INFORM CA 2022 results'!$I$4:$I$54, 'INFORM CA 2022 results'!K$4:K$54)</f>
        <v>0.90897501637540545</v>
      </c>
      <c r="J7" s="108">
        <f>CORREL('INFORM CA 2022 results'!$I$4:$I$54, 'INFORM CA 2022 results'!L$4:L$54)</f>
        <v>0.88627915562554715</v>
      </c>
      <c r="K7" s="101">
        <f>CORREL('INFORM CA 2022 results'!$I$4:$I$54, 'INFORM CA 2022 results'!M$4:M$54)</f>
        <v>0.4968822180584001</v>
      </c>
      <c r="L7" s="102">
        <f>CORREL('INFORM CA 2022 results'!$I$4:$I$54, 'INFORM CA 2022 results'!N$4:N$54)</f>
        <v>0.42299199311060792</v>
      </c>
      <c r="M7" s="102">
        <f>CORREL('INFORM CA 2022 results'!$I$4:$I$54, 'INFORM CA 2022 results'!O$4:O$54)</f>
        <v>0.98575386662920084</v>
      </c>
      <c r="N7" s="102">
        <f>CORREL('INFORM CA 2022 results'!$I$4:$I$54, 'INFORM CA 2022 results'!P$4:P$54)</f>
        <v>0.86660445546548381</v>
      </c>
      <c r="O7" s="102">
        <f>CORREL('INFORM CA 2022 results'!$I$4:$I$54, 'INFORM CA 2022 results'!Q$4:Q$54)</f>
        <v>0.12543578121192617</v>
      </c>
      <c r="P7" s="102">
        <f>CORREL('INFORM CA 2022 results'!$I$4:$I$54, 'INFORM CA 2022 results'!R$4:R$54)</f>
        <v>-0.51356635685843499</v>
      </c>
      <c r="Q7" s="102">
        <f>CORREL('INFORM CA 2022 results'!$I$4:$I$54, 'INFORM CA 2022 results'!S$4:S$54)</f>
        <v>0.61339667142823973</v>
      </c>
      <c r="R7" s="102">
        <f>CORREL('INFORM CA 2022 results'!$I$4:$I$54, 'INFORM CA 2022 results'!T$4:T$54)</f>
        <v>-6.6817801343535044E-2</v>
      </c>
      <c r="S7" s="102">
        <f>CORREL('INFORM CA 2022 results'!$I$4:$I$54, 'INFORM CA 2022 results'!U$4:U$54)</f>
        <v>0.88668661968913176</v>
      </c>
      <c r="T7" s="102">
        <f>CORREL('INFORM CA 2022 results'!$I$4:$I$54, 'INFORM CA 2022 results'!V$4:V$54)</f>
        <v>0.50772185806359582</v>
      </c>
      <c r="U7" s="102">
        <f>CORREL('INFORM CA 2022 results'!$I$4:$I$54, 'INFORM CA 2022 results'!W$4:W$54)</f>
        <v>0.78610282715859769</v>
      </c>
      <c r="V7" s="102">
        <f>CORREL('INFORM CA 2022 results'!$I$4:$I$54, 'INFORM CA 2022 results'!X$4:X$54)</f>
        <v>0.28648548249913663</v>
      </c>
      <c r="W7" s="102">
        <f>CORREL('INFORM CA 2022 results'!$I$4:$I$54, 'INFORM CA 2022 results'!Y$4:Y$54)</f>
        <v>0.94067474870600309</v>
      </c>
      <c r="X7" s="102">
        <f>CORREL('INFORM CA 2022 results'!$I$4:$I$54, 'INFORM CA 2022 results'!Z$4:Z$54)</f>
        <v>-9.87973230607621E-3</v>
      </c>
      <c r="Y7" s="102">
        <f>CORREL('INFORM CA 2022 results'!$I$4:$I$54, 'INFORM CA 2022 results'!AA$4:AA$54)</f>
        <v>0.63235414468228035</v>
      </c>
      <c r="Z7" s="102">
        <f>CORREL('INFORM CA 2022 results'!$I$4:$I$54, 'INFORM CA 2022 results'!AB$4:AB$54)</f>
        <v>0.8496603368917488</v>
      </c>
      <c r="AA7" s="102">
        <f>CORREL('INFORM CA 2022 results'!$I$4:$I$54, 'INFORM CA 2022 results'!AC$4:AC$54)</f>
        <v>0.27413054460548181</v>
      </c>
      <c r="AB7" s="102">
        <f>CORREL('INFORM CA 2022 results'!$I$4:$I$54, 'INFORM CA 2022 results'!AD$4:AD$54)</f>
        <v>3.2869925028851443E-2</v>
      </c>
      <c r="AC7" s="102">
        <f>CORREL('INFORM CA 2022 results'!$I$4:$I$54, 'INFORM CA 2022 results'!AE$4:AE$54)</f>
        <v>0.5883055987372261</v>
      </c>
      <c r="AD7" s="102">
        <f>CORREL('INFORM CA 2022 results'!$I$4:$I$54, 'INFORM CA 2022 results'!AF$4:AF$54)</f>
        <v>0.53115310577186736</v>
      </c>
      <c r="AE7" s="103">
        <f>CORREL('INFORM CA 2022 results'!$I$4:$I$54, 'INFORM CA 2022 results'!AG$4:AG$54)</f>
        <v>0.8480745667496371</v>
      </c>
      <c r="AF7" s="109">
        <f>CORREL('INFORM CA 2022 results'!$I$4:$I$54, 'INFORM CA 2022 results'!AH$4:AH$54)</f>
        <v>0.91905141479877273</v>
      </c>
    </row>
    <row r="8" spans="1:35">
      <c r="A8" s="97" t="s">
        <v>45</v>
      </c>
      <c r="B8" s="107">
        <f>CORREL('INFORM CA 2022 results'!$J$4:$J$54, 'INFORM CA 2022 results'!D$4:D$54)</f>
        <v>0.55665130359373127</v>
      </c>
      <c r="C8" s="102">
        <f>CORREL('INFORM CA 2022 results'!$J$4:$J$54, 'INFORM CA 2022 results'!E$4:E$54)</f>
        <v>6.2435593488537576E-2</v>
      </c>
      <c r="D8" s="102">
        <f>CORREL('INFORM CA 2022 results'!$J$4:$J$54, 'INFORM CA 2022 results'!F$4:F$54)</f>
        <v>0.47376926389870333</v>
      </c>
      <c r="E8" s="102">
        <f>CORREL('INFORM CA 2022 results'!$J$4:$J$54, 'INFORM CA 2022 results'!G$4:G$54)</f>
        <v>0.15239341622888278</v>
      </c>
      <c r="F8" s="102">
        <f>CORREL('INFORM CA 2022 results'!$J$4:$J$54, 'INFORM CA 2022 results'!H$4:H$54)</f>
        <v>0.53433897997322322</v>
      </c>
      <c r="G8" s="102">
        <f>CORREL('INFORM CA 2022 results'!$J$4:$J$54, 'INFORM CA 2022 results'!I$4:I$54)</f>
        <v>0.90706172746150215</v>
      </c>
      <c r="H8" s="102">
        <f>CORREL('INFORM CA 2022 results'!$J$4:$J$54, 'INFORM CA 2022 results'!J$4:J$54)</f>
        <v>1</v>
      </c>
      <c r="I8" s="102">
        <f>CORREL('INFORM CA 2022 results'!$J$4:$J$54, 'INFORM CA 2022 results'!K$4:K$54)</f>
        <v>0.99991794854814453</v>
      </c>
      <c r="J8" s="108">
        <f>CORREL('INFORM CA 2022 results'!$J$4:$J$54, 'INFORM CA 2022 results'!L$4:L$54)</f>
        <v>0.90995548117674041</v>
      </c>
      <c r="K8" s="101">
        <f>CORREL('INFORM CA 2022 results'!$J$4:$J$54, 'INFORM CA 2022 results'!M$4:M$54)</f>
        <v>0.40610612151705056</v>
      </c>
      <c r="L8" s="102">
        <f>CORREL('INFORM CA 2022 results'!$J$4:$J$54, 'INFORM CA 2022 results'!N$4:N$54)</f>
        <v>0.23421638989996948</v>
      </c>
      <c r="M8" s="102">
        <f>CORREL('INFORM CA 2022 results'!$J$4:$J$54, 'INFORM CA 2022 results'!O$4:O$54)</f>
        <v>0.83903813275438943</v>
      </c>
      <c r="N8" s="102">
        <f>CORREL('INFORM CA 2022 results'!$J$4:$J$54, 'INFORM CA 2022 results'!P$4:P$54)</f>
        <v>0.70849642969665849</v>
      </c>
      <c r="O8" s="102">
        <f>CORREL('INFORM CA 2022 results'!$J$4:$J$54, 'INFORM CA 2022 results'!Q$4:Q$54)</f>
        <v>0.15255266987612376</v>
      </c>
      <c r="P8" s="102">
        <f>CORREL('INFORM CA 2022 results'!$J$4:$J$54, 'INFORM CA 2022 results'!R$4:R$54)</f>
        <v>-0.31404885764993573</v>
      </c>
      <c r="Q8" s="102">
        <f>CORREL('INFORM CA 2022 results'!$J$4:$J$54, 'INFORM CA 2022 results'!S$4:S$54)</f>
        <v>0.35428741809437275</v>
      </c>
      <c r="R8" s="102">
        <f>CORREL('INFORM CA 2022 results'!$J$4:$J$54, 'INFORM CA 2022 results'!T$4:T$54)</f>
        <v>-7.6766575061042702E-2</v>
      </c>
      <c r="S8" s="102">
        <f>CORREL('INFORM CA 2022 results'!$J$4:$J$54, 'INFORM CA 2022 results'!U$4:U$54)</f>
        <v>0.67344102202970024</v>
      </c>
      <c r="T8" s="102">
        <f>CORREL('INFORM CA 2022 results'!$J$4:$J$54, 'INFORM CA 2022 results'!V$4:V$54)</f>
        <v>0.38796103896647538</v>
      </c>
      <c r="U8" s="102">
        <f>CORREL('INFORM CA 2022 results'!$J$4:$J$54, 'INFORM CA 2022 results'!W$4:W$54)</f>
        <v>0.63189372811678379</v>
      </c>
      <c r="V8" s="102">
        <f>CORREL('INFORM CA 2022 results'!$J$4:$J$54, 'INFORM CA 2022 results'!X$4:X$54)</f>
        <v>0.30594584326387458</v>
      </c>
      <c r="W8" s="102">
        <f>CORREL('INFORM CA 2022 results'!$J$4:$J$54, 'INFORM CA 2022 results'!Y$4:Y$54)</f>
        <v>0.8461814800424754</v>
      </c>
      <c r="X8" s="102">
        <f>CORREL('INFORM CA 2022 results'!$J$4:$J$54, 'INFORM CA 2022 results'!Z$4:Z$54)</f>
        <v>-0.14880864913425365</v>
      </c>
      <c r="Y8" s="102">
        <f>CORREL('INFORM CA 2022 results'!$J$4:$J$54, 'INFORM CA 2022 results'!AA$4:AA$54)</f>
        <v>0.33567016425608415</v>
      </c>
      <c r="Z8" s="102">
        <f>CORREL('INFORM CA 2022 results'!$J$4:$J$54, 'INFORM CA 2022 results'!AB$4:AB$54)</f>
        <v>0.63655066162554341</v>
      </c>
      <c r="AA8" s="102">
        <f>CORREL('INFORM CA 2022 results'!$J$4:$J$54, 'INFORM CA 2022 results'!AC$4:AC$54)</f>
        <v>0.38046963193743011</v>
      </c>
      <c r="AB8" s="102">
        <f>CORREL('INFORM CA 2022 results'!$J$4:$J$54, 'INFORM CA 2022 results'!AD$4:AD$54)</f>
        <v>-0.22798118719014976</v>
      </c>
      <c r="AC8" s="102">
        <f>CORREL('INFORM CA 2022 results'!$J$4:$J$54, 'INFORM CA 2022 results'!AE$4:AE$54)</f>
        <v>0.53576219960966376</v>
      </c>
      <c r="AD8" s="102">
        <f>CORREL('INFORM CA 2022 results'!$J$4:$J$54, 'INFORM CA 2022 results'!AF$4:AF$54)</f>
        <v>0.40793392159218589</v>
      </c>
      <c r="AE8" s="103">
        <f>CORREL('INFORM CA 2022 results'!$J$4:$J$54, 'INFORM CA 2022 results'!AG$4:AG$54)</f>
        <v>0.64134998318914349</v>
      </c>
      <c r="AF8" s="109">
        <f>CORREL('INFORM CA 2022 results'!$J$4:$J$54, 'INFORM CA 2022 results'!AH$4:AH$54)</f>
        <v>0.83413337046881597</v>
      </c>
    </row>
    <row r="9" spans="1:35">
      <c r="A9" s="97" t="s">
        <v>46</v>
      </c>
      <c r="B9" s="107">
        <f>CORREL('INFORM CA 2022 results'!$K$4:$K$54, 'INFORM CA 2022 results'!D$4:D$54)</f>
        <v>0.55694325020001922</v>
      </c>
      <c r="C9" s="102">
        <f>CORREL('INFORM CA 2022 results'!$K$4:$K$54, 'INFORM CA 2022 results'!E$4:E$54)</f>
        <v>6.6184793099218972E-2</v>
      </c>
      <c r="D9" s="102">
        <f>CORREL('INFORM CA 2022 results'!$K$4:$K$54, 'INFORM CA 2022 results'!F$4:F$54)</f>
        <v>0.47514139372142145</v>
      </c>
      <c r="E9" s="102">
        <f>CORREL('INFORM CA 2022 results'!$K$4:$K$54, 'INFORM CA 2022 results'!G$4:G$54)</f>
        <v>0.15759930939625999</v>
      </c>
      <c r="F9" s="102">
        <f>CORREL('INFORM CA 2022 results'!$K$4:$K$54, 'INFORM CA 2022 results'!H$4:H$54)</f>
        <v>0.53709074689972813</v>
      </c>
      <c r="G9" s="102">
        <f>CORREL('INFORM CA 2022 results'!$K$4:$K$54, 'INFORM CA 2022 results'!I$4:I$54)</f>
        <v>0.90897501637540545</v>
      </c>
      <c r="H9" s="102">
        <f>CORREL('INFORM CA 2022 results'!$K$4:$K$54, 'INFORM CA 2022 results'!J$4:J$54)</f>
        <v>0.99991794854814453</v>
      </c>
      <c r="I9" s="102">
        <f>CORREL('INFORM CA 2022 results'!$K$4:$K$54, 'INFORM CA 2022 results'!K$4:K$54)</f>
        <v>1</v>
      </c>
      <c r="J9" s="108">
        <f>CORREL('INFORM CA 2022 results'!$K$4:$K$54, 'INFORM CA 2022 results'!L$4:L$54)</f>
        <v>0.91164966047266005</v>
      </c>
      <c r="K9" s="101">
        <f>CORREL('INFORM CA 2022 results'!$K$4:$K$54, 'INFORM CA 2022 results'!M$4:M$54)</f>
        <v>0.41438940511574129</v>
      </c>
      <c r="L9" s="102">
        <f>CORREL('INFORM CA 2022 results'!$K$4:$K$54, 'INFORM CA 2022 results'!N$4:N$54)</f>
        <v>0.2343852098751377</v>
      </c>
      <c r="M9" s="102">
        <f>CORREL('INFORM CA 2022 results'!$K$4:$K$54, 'INFORM CA 2022 results'!O$4:O$54)</f>
        <v>0.84083001955722614</v>
      </c>
      <c r="N9" s="102">
        <f>CORREL('INFORM CA 2022 results'!$K$4:$K$54, 'INFORM CA 2022 results'!P$4:P$54)</f>
        <v>0.71399094768608062</v>
      </c>
      <c r="O9" s="102">
        <f>CORREL('INFORM CA 2022 results'!$K$4:$K$54, 'INFORM CA 2022 results'!Q$4:Q$54)</f>
        <v>0.15527138676343788</v>
      </c>
      <c r="P9" s="102">
        <f>CORREL('INFORM CA 2022 results'!$K$4:$K$54, 'INFORM CA 2022 results'!R$4:R$54)</f>
        <v>-0.31854116415573269</v>
      </c>
      <c r="Q9" s="102">
        <f>CORREL('INFORM CA 2022 results'!$K$4:$K$54, 'INFORM CA 2022 results'!S$4:S$54)</f>
        <v>0.3581123365488692</v>
      </c>
      <c r="R9" s="102">
        <f>CORREL('INFORM CA 2022 results'!$K$4:$K$54, 'INFORM CA 2022 results'!T$4:T$54)</f>
        <v>-7.6066674738179213E-2</v>
      </c>
      <c r="S9" s="102">
        <f>CORREL('INFORM CA 2022 results'!$K$4:$K$54, 'INFORM CA 2022 results'!U$4:U$54)</f>
        <v>0.67782634754072946</v>
      </c>
      <c r="T9" s="102">
        <f>CORREL('INFORM CA 2022 results'!$K$4:$K$54, 'INFORM CA 2022 results'!V$4:V$54)</f>
        <v>0.39044308510674702</v>
      </c>
      <c r="U9" s="102">
        <f>CORREL('INFORM CA 2022 results'!$K$4:$K$54, 'INFORM CA 2022 results'!W$4:W$54)</f>
        <v>0.63644420449492378</v>
      </c>
      <c r="V9" s="102">
        <f>CORREL('INFORM CA 2022 results'!$K$4:$K$54, 'INFORM CA 2022 results'!X$4:X$54)</f>
        <v>0.3157611615318488</v>
      </c>
      <c r="W9" s="102">
        <f>CORREL('INFORM CA 2022 results'!$K$4:$K$54, 'INFORM CA 2022 results'!Y$4:Y$54)</f>
        <v>0.84942302128591562</v>
      </c>
      <c r="X9" s="102">
        <f>CORREL('INFORM CA 2022 results'!$K$4:$K$54, 'INFORM CA 2022 results'!Z$4:Z$54)</f>
        <v>-0.15355354643766392</v>
      </c>
      <c r="Y9" s="102">
        <f>CORREL('INFORM CA 2022 results'!$K$4:$K$54, 'INFORM CA 2022 results'!AA$4:AA$54)</f>
        <v>0.335007476820121</v>
      </c>
      <c r="Z9" s="102">
        <f>CORREL('INFORM CA 2022 results'!$K$4:$K$54, 'INFORM CA 2022 results'!AB$4:AB$54)</f>
        <v>0.63893417133808528</v>
      </c>
      <c r="AA9" s="102">
        <f>CORREL('INFORM CA 2022 results'!$K$4:$K$54, 'INFORM CA 2022 results'!AC$4:AC$54)</f>
        <v>0.38661134739854669</v>
      </c>
      <c r="AB9" s="102">
        <f>CORREL('INFORM CA 2022 results'!$K$4:$K$54, 'INFORM CA 2022 results'!AD$4:AD$54)</f>
        <v>-0.22714335591523682</v>
      </c>
      <c r="AC9" s="102">
        <f>CORREL('INFORM CA 2022 results'!$K$4:$K$54, 'INFORM CA 2022 results'!AE$4:AE$54)</f>
        <v>0.53190953535171126</v>
      </c>
      <c r="AD9" s="102">
        <f>CORREL('INFORM CA 2022 results'!$K$4:$K$54, 'INFORM CA 2022 results'!AF$4:AF$54)</f>
        <v>0.41031882379293833</v>
      </c>
      <c r="AE9" s="103">
        <f>CORREL('INFORM CA 2022 results'!$K$4:$K$54, 'INFORM CA 2022 results'!AG$4:AG$54)</f>
        <v>0.64410394253483561</v>
      </c>
      <c r="AF9" s="109">
        <f>CORREL('INFORM CA 2022 results'!$K$4:$K$54, 'INFORM CA 2022 results'!AH$4:AH$54)</f>
        <v>0.83709684960493824</v>
      </c>
    </row>
    <row r="10" spans="1:35">
      <c r="A10" s="112" t="s">
        <v>47</v>
      </c>
      <c r="B10" s="113">
        <f>CORREL('INFORM CA 2022 results'!$L$4:$L$54, 'INFORM CA 2022 results'!D$4:D$54)</f>
        <v>0.695071009828932</v>
      </c>
      <c r="C10" s="114">
        <f>CORREL('INFORM CA 2022 results'!$L$4:$L$54, 'INFORM CA 2022 results'!E$4:E$54)</f>
        <v>0.26446521776976079</v>
      </c>
      <c r="D10" s="114">
        <f>CORREL('INFORM CA 2022 results'!$L$4:$L$54, 'INFORM CA 2022 results'!F$4:F$54)</f>
        <v>0.64326881381152479</v>
      </c>
      <c r="E10" s="114">
        <f>CORREL('INFORM CA 2022 results'!$L$4:$L$54, 'INFORM CA 2022 results'!G$4:G$54)</f>
        <v>0.38850182253134863</v>
      </c>
      <c r="F10" s="114">
        <f>CORREL('INFORM CA 2022 results'!$L$4:$L$54, 'INFORM CA 2022 results'!H$4:H$54)</f>
        <v>0.83140056659331718</v>
      </c>
      <c r="G10" s="114">
        <f>CORREL('INFORM CA 2022 results'!$L$4:$L$54, 'INFORM CA 2022 results'!I$4:I$54)</f>
        <v>0.88627915562554715</v>
      </c>
      <c r="H10" s="114">
        <f>CORREL('INFORM CA 2022 results'!$L$4:$L$54, 'INFORM CA 2022 results'!J$4:J$54)</f>
        <v>0.90995548117674041</v>
      </c>
      <c r="I10" s="114">
        <f>CORREL('INFORM CA 2022 results'!$L$4:$L$54, 'INFORM CA 2022 results'!K$4:K$54)</f>
        <v>0.91164966047266005</v>
      </c>
      <c r="J10" s="115">
        <f>CORREL('INFORM CA 2022 results'!$L$4:$L$54, 'INFORM CA 2022 results'!L$4:L$54)</f>
        <v>1.0000000000000002</v>
      </c>
      <c r="K10" s="116">
        <f>CORREL('INFORM CA 2022 results'!$L$4:$L$54, 'INFORM CA 2022 results'!M$4:M$54)</f>
        <v>0.58443345870458929</v>
      </c>
      <c r="L10" s="117">
        <f>CORREL('INFORM CA 2022 results'!$L$4:$L$54, 'INFORM CA 2022 results'!N$4:N$54)</f>
        <v>0.27528913043932735</v>
      </c>
      <c r="M10" s="117">
        <f>CORREL('INFORM CA 2022 results'!$L$4:$L$54, 'INFORM CA 2022 results'!O$4:O$54)</f>
        <v>0.84343457162227831</v>
      </c>
      <c r="N10" s="117">
        <f>CORREL('INFORM CA 2022 results'!$L$4:$L$54, 'INFORM CA 2022 results'!P$4:P$54)</f>
        <v>0.81272598122981643</v>
      </c>
      <c r="O10" s="117">
        <f>CORREL('INFORM CA 2022 results'!$L$4:$L$54, 'INFORM CA 2022 results'!Q$4:Q$54)</f>
        <v>0.29570068546418293</v>
      </c>
      <c r="P10" s="117">
        <f>CORREL('INFORM CA 2022 results'!$L$4:$L$54, 'INFORM CA 2022 results'!R$4:R$54)</f>
        <v>-0.53301816278166214</v>
      </c>
      <c r="Q10" s="117">
        <f>CORREL('INFORM CA 2022 results'!$L$4:$L$54, 'INFORM CA 2022 results'!S$4:S$54)</f>
        <v>0.44201684594412916</v>
      </c>
      <c r="R10" s="117">
        <f>CORREL('INFORM CA 2022 results'!$L$4:$L$54, 'INFORM CA 2022 results'!T$4:T$54)</f>
        <v>-5.1645243098758786E-2</v>
      </c>
      <c r="S10" s="117">
        <f>CORREL('INFORM CA 2022 results'!$L$4:$L$54, 'INFORM CA 2022 results'!U$4:U$54)</f>
        <v>0.7526718027127155</v>
      </c>
      <c r="T10" s="117">
        <f>CORREL('INFORM CA 2022 results'!$L$4:$L$54, 'INFORM CA 2022 results'!V$4:V$54)</f>
        <v>0.42871425789335793</v>
      </c>
      <c r="U10" s="117">
        <f>CORREL('INFORM CA 2022 results'!$L$4:$L$54, 'INFORM CA 2022 results'!W$4:W$54)</f>
        <v>0.71495256756771486</v>
      </c>
      <c r="V10" s="102">
        <f>CORREL('INFORM CA 2022 results'!$L$4:$L$54, 'INFORM CA 2022 results'!X$4:X$54)</f>
        <v>0.40370434745016509</v>
      </c>
      <c r="W10" s="102">
        <f>CORREL('INFORM CA 2022 results'!$L$4:$L$54, 'INFORM CA 2022 results'!Y$4:Y$54)</f>
        <v>0.87443046204336805</v>
      </c>
      <c r="X10" s="102">
        <f>CORREL('INFORM CA 2022 results'!$L$4:$L$54, 'INFORM CA 2022 results'!Z$4:Z$54)</f>
        <v>-0.10391351371673122</v>
      </c>
      <c r="Y10" s="102">
        <f>CORREL('INFORM CA 2022 results'!$L$4:$L$54, 'INFORM CA 2022 results'!AA$4:AA$54)</f>
        <v>0.36830179959765302</v>
      </c>
      <c r="Z10" s="102">
        <f>CORREL('INFORM CA 2022 results'!$L$4:$L$54, 'INFORM CA 2022 results'!AB$4:AB$54)</f>
        <v>0.71424717182445185</v>
      </c>
      <c r="AA10" s="102">
        <f>CORREL('INFORM CA 2022 results'!$L$4:$L$54, 'INFORM CA 2022 results'!AC$4:AC$54)</f>
        <v>0.48399505244543217</v>
      </c>
      <c r="AB10" s="102">
        <f>CORREL('INFORM CA 2022 results'!$L$4:$L$54, 'INFORM CA 2022 results'!AD$4:AD$54)</f>
        <v>-3.2948177159314349E-2</v>
      </c>
      <c r="AC10" s="102">
        <f>CORREL('INFORM CA 2022 results'!$L$4:$L$54, 'INFORM CA 2022 results'!AE$4:AE$54)</f>
        <v>0.4082217067776307</v>
      </c>
      <c r="AD10" s="102">
        <f>CORREL('INFORM CA 2022 results'!$L$4:$L$54, 'INFORM CA 2022 results'!AF$4:AF$54)</f>
        <v>0.52854605890334894</v>
      </c>
      <c r="AE10" s="103">
        <f>CORREL('INFORM CA 2022 results'!$L$4:$L$54, 'INFORM CA 2022 results'!AG$4:AG$54)</f>
        <v>0.74603880040092541</v>
      </c>
      <c r="AF10" s="109">
        <f>CORREL('INFORM CA 2022 results'!$L$4:$L$54, 'INFORM CA 2022 results'!AH$4:AH$54)</f>
        <v>0.94001167831821919</v>
      </c>
    </row>
    <row r="11" spans="1:35">
      <c r="A11" s="97" t="s">
        <v>48</v>
      </c>
      <c r="B11" s="118">
        <f>CORREL('INFORM CA 2022 results'!$M$4:$M$54, 'INFORM CA 2022 results'!D$4:D$54)</f>
        <v>0.37961584649389002</v>
      </c>
      <c r="C11" s="118">
        <f>CORREL('INFORM CA 2022 results'!$M$4:$M$54, 'INFORM CA 2022 results'!E$4:E$54)</f>
        <v>0.30159546115110714</v>
      </c>
      <c r="D11" s="118">
        <f>CORREL('INFORM CA 2022 results'!$M$4:$M$54, 'INFORM CA 2022 results'!F$4:F$54)</f>
        <v>0.38784183705413838</v>
      </c>
      <c r="E11" s="118">
        <f>CORREL('INFORM CA 2022 results'!$M$4:$M$54, 'INFORM CA 2022 results'!G$4:G$54)</f>
        <v>0.52130856131151415</v>
      </c>
      <c r="F11" s="118">
        <f>CORREL('INFORM CA 2022 results'!$M$4:$M$54, 'INFORM CA 2022 results'!H$4:H$54)</f>
        <v>0.62131544305762909</v>
      </c>
      <c r="G11" s="118">
        <f>CORREL('INFORM CA 2022 results'!$M$4:$M$54, 'INFORM CA 2022 results'!I$4:I$54)</f>
        <v>0.4968822180584001</v>
      </c>
      <c r="H11" s="118">
        <f>CORREL('INFORM CA 2022 results'!$M$4:$M$54, 'INFORM CA 2022 results'!J$4:J$54)</f>
        <v>0.40610612151705056</v>
      </c>
      <c r="I11" s="118">
        <f>CORREL('INFORM CA 2022 results'!$M$4:$M$54, 'INFORM CA 2022 results'!K$4:K$54)</f>
        <v>0.41438940511574129</v>
      </c>
      <c r="J11" s="119">
        <f>CORREL('INFORM CA 2022 results'!$M$4:$M$54, 'INFORM CA 2022 results'!L$4:L$54)</f>
        <v>0.58443345870458929</v>
      </c>
      <c r="K11" s="120">
        <f>CORREL('INFORM CA 2022 results'!$M$4:$M$54, 'INFORM CA 2022 results'!M$4:M$54)</f>
        <v>1</v>
      </c>
      <c r="L11" s="121">
        <f>CORREL('INFORM CA 2022 results'!$M$4:$M$54, 'INFORM CA 2022 results'!N$4:N$54)</f>
        <v>0.10165665705148645</v>
      </c>
      <c r="M11" s="121">
        <f>CORREL('INFORM CA 2022 results'!$M$4:$M$54, 'INFORM CA 2022 results'!O$4:O$54)</f>
        <v>0.50569381837467431</v>
      </c>
      <c r="N11" s="121">
        <f>CORREL('INFORM CA 2022 results'!$M$4:$M$54, 'INFORM CA 2022 results'!P$4:P$54)</f>
        <v>0.83020657559423749</v>
      </c>
      <c r="O11" s="121">
        <f>CORREL('INFORM CA 2022 results'!$M$4:$M$54, 'INFORM CA 2022 results'!Q$4:Q$54)</f>
        <v>0.5553895579084851</v>
      </c>
      <c r="P11" s="121">
        <f>CORREL('INFORM CA 2022 results'!$M$4:$M$54, 'INFORM CA 2022 results'!R$4:R$54)</f>
        <v>-0.53645318860827396</v>
      </c>
      <c r="Q11" s="121">
        <f>CORREL('INFORM CA 2022 results'!$M$4:$M$54, 'INFORM CA 2022 results'!S$4:S$54)</f>
        <v>0.48475315235460326</v>
      </c>
      <c r="R11" s="121">
        <f>CORREL('INFORM CA 2022 results'!$M$4:$M$54, 'INFORM CA 2022 results'!T$4:T$54)</f>
        <v>-1.9647293490526515E-3</v>
      </c>
      <c r="S11" s="121">
        <f>CORREL('INFORM CA 2022 results'!$M$4:$M$54, 'INFORM CA 2022 results'!U$4:U$54)</f>
        <v>0.68612825220246032</v>
      </c>
      <c r="T11" s="121">
        <f>CORREL('INFORM CA 2022 results'!$M$4:$M$54, 'INFORM CA 2022 results'!V$4:V$54)</f>
        <v>0.51472506610007862</v>
      </c>
      <c r="U11" s="122">
        <f>CORREL('INFORM CA 2022 results'!$M$4:$M$54, 'INFORM CA 2022 results'!W$4:W$54)</f>
        <v>0.76222789685196013</v>
      </c>
      <c r="V11" s="123">
        <f>CORREL('INFORM CA 2022 results'!$M$4:$M$54, 'INFORM CA 2022 results'!X$4:X$54)</f>
        <v>0.80044996413941838</v>
      </c>
      <c r="W11" s="118">
        <f>CORREL('INFORM CA 2022 results'!$M$4:$M$54, 'INFORM CA 2022 results'!Y$4:Y$54)</f>
        <v>0.5831398538004593</v>
      </c>
      <c r="X11" s="118">
        <f>CORREL('INFORM CA 2022 results'!$M$4:$M$54, 'INFORM CA 2022 results'!Z$4:Z$54)</f>
        <v>-6.3893241467949516E-2</v>
      </c>
      <c r="Y11" s="118">
        <f>CORREL('INFORM CA 2022 results'!$M$4:$M$54, 'INFORM CA 2022 results'!AA$4:AA$54)</f>
        <v>4.2923073494793094E-2</v>
      </c>
      <c r="Z11" s="118">
        <f>CORREL('INFORM CA 2022 results'!$M$4:$M$54, 'INFORM CA 2022 results'!AB$4:AB$54)</f>
        <v>0.56722553884411808</v>
      </c>
      <c r="AA11" s="118">
        <f>CORREL('INFORM CA 2022 results'!$M$4:$M$54, 'INFORM CA 2022 results'!AC$4:AC$54)</f>
        <v>0.68652997479469269</v>
      </c>
      <c r="AB11" s="118">
        <f>CORREL('INFORM CA 2022 results'!$M$4:$M$54, 'INFORM CA 2022 results'!AD$4:AD$54)</f>
        <v>0.11940963076434405</v>
      </c>
      <c r="AC11" s="118">
        <f>CORREL('INFORM CA 2022 results'!$M$4:$M$54, 'INFORM CA 2022 results'!AE$4:AE$54)</f>
        <v>-0.15143253566891668</v>
      </c>
      <c r="AD11" s="118">
        <f>CORREL('INFORM CA 2022 results'!$M$4:$M$54, 'INFORM CA 2022 results'!AF$4:AF$54)</f>
        <v>0.43768352210096678</v>
      </c>
      <c r="AE11" s="119">
        <f>CORREL('INFORM CA 2022 results'!$M$4:$M$54, 'INFORM CA 2022 results'!AG$4:AG$54)</f>
        <v>0.60330540931460219</v>
      </c>
      <c r="AF11" s="124">
        <f>CORREL('INFORM CA 2022 results'!$M$4:$M$54, 'INFORM CA 2022 results'!AH$4:AH$54)</f>
        <v>0.69928787429144901</v>
      </c>
    </row>
    <row r="12" spans="1:35">
      <c r="A12" s="97" t="s">
        <v>49</v>
      </c>
      <c r="B12" s="125">
        <f>CORREL('INFORM CA 2022 results'!$N$4:$N$54, 'INFORM CA 2022 results'!D$4:D$54)</f>
        <v>0.19896504181905464</v>
      </c>
      <c r="C12" s="125">
        <f>CORREL('INFORM CA 2022 results'!$N$4:$N$54, 'INFORM CA 2022 results'!E$4:E$54)</f>
        <v>-3.4437561559148323E-2</v>
      </c>
      <c r="D12" s="125">
        <f>CORREL('INFORM CA 2022 results'!$N$4:$N$54, 'INFORM CA 2022 results'!F$4:F$54)</f>
        <v>0.50281691322827615</v>
      </c>
      <c r="E12" s="125">
        <f>CORREL('INFORM CA 2022 results'!$N$4:$N$54, 'INFORM CA 2022 results'!G$4:G$54)</f>
        <v>1.7842197587637325E-2</v>
      </c>
      <c r="F12" s="125">
        <f>CORREL('INFORM CA 2022 results'!$N$4:$N$54, 'INFORM CA 2022 results'!H$4:H$54)</f>
        <v>0.28868023536332788</v>
      </c>
      <c r="G12" s="125">
        <f>CORREL('INFORM CA 2022 results'!$N$4:$N$54, 'INFORM CA 2022 results'!I$4:I$54)</f>
        <v>0.42299199311060792</v>
      </c>
      <c r="H12" s="125">
        <f>CORREL('INFORM CA 2022 results'!$N$4:$N$54, 'INFORM CA 2022 results'!J$4:J$54)</f>
        <v>0.23421638989996948</v>
      </c>
      <c r="I12" s="125">
        <f>CORREL('INFORM CA 2022 results'!$N$4:$N$54, 'INFORM CA 2022 results'!K$4:K$54)</f>
        <v>0.2343852098751377</v>
      </c>
      <c r="J12" s="126">
        <f>CORREL('INFORM CA 2022 results'!$N$4:$N$54, 'INFORM CA 2022 results'!L$4:L$54)</f>
        <v>0.27528913043932735</v>
      </c>
      <c r="K12" s="127">
        <f>CORREL('INFORM CA 2022 results'!$N$4:$N$54, 'INFORM CA 2022 results'!M$4:M$54)</f>
        <v>0.10165665705148645</v>
      </c>
      <c r="L12" s="125">
        <f>CORREL('INFORM CA 2022 results'!$N$4:$N$54, 'INFORM CA 2022 results'!N$4:N$54)</f>
        <v>1</v>
      </c>
      <c r="M12" s="125">
        <f>CORREL('INFORM CA 2022 results'!$N$4:$N$54, 'INFORM CA 2022 results'!O$4:O$54)</f>
        <v>0.47225809432740073</v>
      </c>
      <c r="N12" s="125">
        <f>CORREL('INFORM CA 2022 results'!$N$4:$N$54, 'INFORM CA 2022 results'!P$4:P$54)</f>
        <v>0.46256305391332658</v>
      </c>
      <c r="O12" s="125">
        <f>CORREL('INFORM CA 2022 results'!$N$4:$N$54, 'INFORM CA 2022 results'!Q$4:Q$54)</f>
        <v>0.15540385240206089</v>
      </c>
      <c r="P12" s="125">
        <f>CORREL('INFORM CA 2022 results'!$N$4:$N$54, 'INFORM CA 2022 results'!R$4:R$54)</f>
        <v>-0.18747293509799706</v>
      </c>
      <c r="Q12" s="125">
        <f>CORREL('INFORM CA 2022 results'!$N$4:$N$54, 'INFORM CA 2022 results'!S$4:S$54)</f>
        <v>0.54536111391162323</v>
      </c>
      <c r="R12" s="125">
        <f>CORREL('INFORM CA 2022 results'!$N$4:$N$54, 'INFORM CA 2022 results'!T$4:T$54)</f>
        <v>-0.27515787989423729</v>
      </c>
      <c r="S12" s="125">
        <f>CORREL('INFORM CA 2022 results'!$N$4:$N$54, 'INFORM CA 2022 results'!U$4:U$54)</f>
        <v>0.46527415530494654</v>
      </c>
      <c r="T12" s="125">
        <f>CORREL('INFORM CA 2022 results'!$N$4:$N$54, 'INFORM CA 2022 results'!V$4:V$54)</f>
        <v>0.41240020246953518</v>
      </c>
      <c r="U12" s="128">
        <f>CORREL('INFORM CA 2022 results'!$N$4:$N$54, 'INFORM CA 2022 results'!W$4:W$54)</f>
        <v>0.47967959936454169</v>
      </c>
      <c r="V12" s="129">
        <f>CORREL('INFORM CA 2022 results'!$N$4:$N$54, 'INFORM CA 2022 results'!X$4:X$54)</f>
        <v>-5.914845427090272E-2</v>
      </c>
      <c r="W12" s="125">
        <f>CORREL('INFORM CA 2022 results'!$N$4:$N$54, 'INFORM CA 2022 results'!Y$4:Y$54)</f>
        <v>0.33395507338075686</v>
      </c>
      <c r="X12" s="125">
        <f>CORREL('INFORM CA 2022 results'!$N$4:$N$54, 'INFORM CA 2022 results'!Z$4:Z$54)</f>
        <v>0.13449806775847109</v>
      </c>
      <c r="Y12" s="125">
        <f>CORREL('INFORM CA 2022 results'!$N$4:$N$54, 'INFORM CA 2022 results'!AA$4:AA$54)</f>
        <v>0.59394789780453505</v>
      </c>
      <c r="Z12" s="125">
        <f>CORREL('INFORM CA 2022 results'!$N$4:$N$54, 'INFORM CA 2022 results'!AB$4:AB$54)</f>
        <v>0.44079914161685785</v>
      </c>
      <c r="AA12" s="125">
        <f>CORREL('INFORM CA 2022 results'!$N$4:$N$54, 'INFORM CA 2022 results'!AC$4:AC$54)</f>
        <v>-7.6303498328278874E-2</v>
      </c>
      <c r="AB12" s="125">
        <f>CORREL('INFORM CA 2022 results'!$N$4:$N$54, 'INFORM CA 2022 results'!AD$4:AD$54)</f>
        <v>0.26126360260235976</v>
      </c>
      <c r="AC12" s="125">
        <f>CORREL('INFORM CA 2022 results'!$N$4:$N$54, 'INFORM CA 2022 results'!AE$4:AE$54)</f>
        <v>0.39484553509738529</v>
      </c>
      <c r="AD12" s="125">
        <f>CORREL('INFORM CA 2022 results'!$N$4:$N$54, 'INFORM CA 2022 results'!AF$4:AF$54)</f>
        <v>0.34060358250341966</v>
      </c>
      <c r="AE12" s="126">
        <f>CORREL('INFORM CA 2022 results'!$N$4:$N$54, 'INFORM CA 2022 results'!AG$4:AG$54)</f>
        <v>0.47489067380026795</v>
      </c>
      <c r="AF12" s="130">
        <f>CORREL('INFORM CA 2022 results'!$N$4:$N$54, 'INFORM CA 2022 results'!AH$4:AH$54)</f>
        <v>0.40276009359335119</v>
      </c>
    </row>
    <row r="13" spans="1:35">
      <c r="A13" s="97" t="s">
        <v>50</v>
      </c>
      <c r="B13" s="125">
        <f>CORREL('INFORM CA 2022 results'!$O$4:$O$54, 'INFORM CA 2022 results'!D$4:D$54)</f>
        <v>0.50140700972262864</v>
      </c>
      <c r="C13" s="125">
        <f>CORREL('INFORM CA 2022 results'!$O$4:$O$54, 'INFORM CA 2022 results'!E$4:E$54)</f>
        <v>0.11109240467602224</v>
      </c>
      <c r="D13" s="125">
        <f>CORREL('INFORM CA 2022 results'!$O$4:$O$54, 'INFORM CA 2022 results'!F$4:F$54)</f>
        <v>0.69039292785957851</v>
      </c>
      <c r="E13" s="125">
        <f>CORREL('INFORM CA 2022 results'!$O$4:$O$54, 'INFORM CA 2022 results'!G$4:G$54)</f>
        <v>0.2381142636626809</v>
      </c>
      <c r="F13" s="125">
        <f>CORREL('INFORM CA 2022 results'!$O$4:$O$54, 'INFORM CA 2022 results'!H$4:H$54)</f>
        <v>0.62064928601336178</v>
      </c>
      <c r="G13" s="125">
        <f>CORREL('INFORM CA 2022 results'!$O$4:$O$54, 'INFORM CA 2022 results'!I$4:I$54)</f>
        <v>0.98575386662920084</v>
      </c>
      <c r="H13" s="125">
        <f>CORREL('INFORM CA 2022 results'!$O$4:$O$54, 'INFORM CA 2022 results'!J$4:J$54)</f>
        <v>0.83903813275438943</v>
      </c>
      <c r="I13" s="125">
        <f>CORREL('INFORM CA 2022 results'!$O$4:$O$54, 'INFORM CA 2022 results'!K$4:K$54)</f>
        <v>0.84083001955722614</v>
      </c>
      <c r="J13" s="126">
        <f>CORREL('INFORM CA 2022 results'!$O$4:$O$54, 'INFORM CA 2022 results'!L$4:L$54)</f>
        <v>0.84343457162227831</v>
      </c>
      <c r="K13" s="127">
        <f>CORREL('INFORM CA 2022 results'!$O$4:$O$54, 'INFORM CA 2022 results'!M$4:M$54)</f>
        <v>0.50569381837467431</v>
      </c>
      <c r="L13" s="125">
        <f>CORREL('INFORM CA 2022 results'!$O$4:$O$54, 'INFORM CA 2022 results'!N$4:N$54)</f>
        <v>0.47225809432740073</v>
      </c>
      <c r="M13" s="125">
        <f>CORREL('INFORM CA 2022 results'!$O$4:$O$54, 'INFORM CA 2022 results'!O$4:O$54)</f>
        <v>1</v>
      </c>
      <c r="N13" s="125">
        <f>CORREL('INFORM CA 2022 results'!$O$4:$O$54, 'INFORM CA 2022 results'!P$4:P$54)</f>
        <v>0.88674427972994496</v>
      </c>
      <c r="O13" s="125">
        <f>CORREL('INFORM CA 2022 results'!$O$4:$O$54, 'INFORM CA 2022 results'!Q$4:Q$54)</f>
        <v>0.14306111011861367</v>
      </c>
      <c r="P13" s="125">
        <f>CORREL('INFORM CA 2022 results'!$O$4:$O$54, 'INFORM CA 2022 results'!R$4:R$54)</f>
        <v>-0.5439657546841723</v>
      </c>
      <c r="Q13" s="125">
        <f>CORREL('INFORM CA 2022 results'!$O$4:$O$54, 'INFORM CA 2022 results'!S$4:S$54)</f>
        <v>0.68907250603066883</v>
      </c>
      <c r="R13" s="125">
        <f>CORREL('INFORM CA 2022 results'!$O$4:$O$54, 'INFORM CA 2022 results'!T$4:T$54)</f>
        <v>-6.863379016640217E-2</v>
      </c>
      <c r="S13" s="125">
        <f>CORREL('INFORM CA 2022 results'!$O$4:$O$54, 'INFORM CA 2022 results'!U$4:U$54)</f>
        <v>0.93475316901357564</v>
      </c>
      <c r="T13" s="125">
        <f>CORREL('INFORM CA 2022 results'!$O$4:$O$54, 'INFORM CA 2022 results'!V$4:V$54)</f>
        <v>0.56007011149062869</v>
      </c>
      <c r="U13" s="128">
        <f>CORREL('INFORM CA 2022 results'!$O$4:$O$54, 'INFORM CA 2022 results'!W$4:W$54)</f>
        <v>0.82291761474682401</v>
      </c>
      <c r="V13" s="129">
        <f>CORREL('INFORM CA 2022 results'!$O$4:$O$54, 'INFORM CA 2022 results'!X$4:X$54)</f>
        <v>0.24096105653136368</v>
      </c>
      <c r="W13" s="125">
        <f>CORREL('INFORM CA 2022 results'!$O$4:$O$54, 'INFORM CA 2022 results'!Y$4:Y$54)</f>
        <v>0.92271032964387878</v>
      </c>
      <c r="X13" s="125">
        <f>CORREL('INFORM CA 2022 results'!$O$4:$O$54, 'INFORM CA 2022 results'!Z$4:Z$54)</f>
        <v>0.10484505908443904</v>
      </c>
      <c r="Y13" s="125">
        <f>CORREL('INFORM CA 2022 results'!$O$4:$O$54, 'INFORM CA 2022 results'!AA$4:AA$54)</f>
        <v>0.70920532905528533</v>
      </c>
      <c r="Z13" s="125">
        <f>CORREL('INFORM CA 2022 results'!$O$4:$O$54, 'INFORM CA 2022 results'!AB$4:AB$54)</f>
        <v>0.90390517505366119</v>
      </c>
      <c r="AA13" s="125">
        <f>CORREL('INFORM CA 2022 results'!$O$4:$O$54, 'INFORM CA 2022 results'!AC$4:AC$54)</f>
        <v>0.21300438345135039</v>
      </c>
      <c r="AB13" s="125">
        <f>CORREL('INFORM CA 2022 results'!$O$4:$O$54, 'INFORM CA 2022 results'!AD$4:AD$54)</f>
        <v>0.12817466003492309</v>
      </c>
      <c r="AC13" s="125">
        <f>CORREL('INFORM CA 2022 results'!$O$4:$O$54, 'INFORM CA 2022 results'!AE$4:AE$54)</f>
        <v>0.56212935341035919</v>
      </c>
      <c r="AD13" s="125">
        <f>CORREL('INFORM CA 2022 results'!$O$4:$O$54, 'INFORM CA 2022 results'!AF$4:AF$54)</f>
        <v>0.53506311679105967</v>
      </c>
      <c r="AE13" s="126">
        <f>CORREL('INFORM CA 2022 results'!$O$4:$O$54, 'INFORM CA 2022 results'!AG$4:AG$54)</f>
        <v>0.89001595478467388</v>
      </c>
      <c r="AF13" s="130">
        <f>CORREL('INFORM CA 2022 results'!$O$4:$O$54, 'INFORM CA 2022 results'!AH$4:AH$54)</f>
        <v>0.91889325348486917</v>
      </c>
    </row>
    <row r="14" spans="1:35">
      <c r="A14" s="97" t="s">
        <v>51</v>
      </c>
      <c r="B14" s="125">
        <f>CORREL('INFORM CA 2022 results'!$P$4:$P$54, 'INFORM CA 2022 results'!D$4:D$54)</f>
        <v>0.5078135513094274</v>
      </c>
      <c r="C14" s="125">
        <f>CORREL('INFORM CA 2022 results'!$P$4:$P$54, 'INFORM CA 2022 results'!E$4:E$54)</f>
        <v>0.21129852953514178</v>
      </c>
      <c r="D14" s="125">
        <f>CORREL('INFORM CA 2022 results'!$P$4:$P$54, 'INFORM CA 2022 results'!F$4:F$54)</f>
        <v>0.65788653632697203</v>
      </c>
      <c r="E14" s="125">
        <f>CORREL('INFORM CA 2022 results'!$P$4:$P$54, 'INFORM CA 2022 results'!G$4:G$54)</f>
        <v>0.41152392469285709</v>
      </c>
      <c r="F14" s="125">
        <f>CORREL('INFORM CA 2022 results'!$P$4:$P$54, 'INFORM CA 2022 results'!H$4:H$54)</f>
        <v>0.71271086027684349</v>
      </c>
      <c r="G14" s="125">
        <f>CORREL('INFORM CA 2022 results'!$P$4:$P$54, 'INFORM CA 2022 results'!I$4:I$54)</f>
        <v>0.86660445546548381</v>
      </c>
      <c r="H14" s="125">
        <f>CORREL('INFORM CA 2022 results'!$P$4:$P$54, 'INFORM CA 2022 results'!J$4:J$54)</f>
        <v>0.70849642969665849</v>
      </c>
      <c r="I14" s="125">
        <f>CORREL('INFORM CA 2022 results'!$P$4:$P$54, 'INFORM CA 2022 results'!K$4:K$54)</f>
        <v>0.71399094768608062</v>
      </c>
      <c r="J14" s="126">
        <f>CORREL('INFORM CA 2022 results'!$P$4:$P$54, 'INFORM CA 2022 results'!L$4:L$54)</f>
        <v>0.81272598122981643</v>
      </c>
      <c r="K14" s="127">
        <f>CORREL('INFORM CA 2022 results'!$P$4:$P$54, 'INFORM CA 2022 results'!M$4:M$54)</f>
        <v>0.83020657559423749</v>
      </c>
      <c r="L14" s="125">
        <f>CORREL('INFORM CA 2022 results'!$P$4:$P$54, 'INFORM CA 2022 results'!N$4:N$54)</f>
        <v>0.46256305391332658</v>
      </c>
      <c r="M14" s="125">
        <f>CORREL('INFORM CA 2022 results'!$P$4:$P$54, 'INFORM CA 2022 results'!O$4:O$54)</f>
        <v>0.88674427972994496</v>
      </c>
      <c r="N14" s="125">
        <f>CORREL('INFORM CA 2022 results'!$P$4:$P$54, 'INFORM CA 2022 results'!P$4:P$54)</f>
        <v>0.99999999999999989</v>
      </c>
      <c r="O14" s="125">
        <f>CORREL('INFORM CA 2022 results'!$P$4:$P$54, 'INFORM CA 2022 results'!Q$4:Q$54)</f>
        <v>0.3971163059584174</v>
      </c>
      <c r="P14" s="125">
        <f>CORREL('INFORM CA 2022 results'!$P$4:$P$54, 'INFORM CA 2022 results'!R$4:R$54)</f>
        <v>-0.61163730202922795</v>
      </c>
      <c r="Q14" s="125">
        <f>CORREL('INFORM CA 2022 results'!$P$4:$P$54, 'INFORM CA 2022 results'!S$4:S$54)</f>
        <v>0.72146896537351191</v>
      </c>
      <c r="R14" s="125">
        <f>CORREL('INFORM CA 2022 results'!$P$4:$P$54, 'INFORM CA 2022 results'!T$4:T$54)</f>
        <v>-7.7143080025855612E-2</v>
      </c>
      <c r="S14" s="125">
        <f>CORREL('INFORM CA 2022 results'!$P$4:$P$54, 'INFORM CA 2022 results'!U$4:U$54)</f>
        <v>0.94937136422491231</v>
      </c>
      <c r="T14" s="125">
        <f>CORREL('INFORM CA 2022 results'!$P$4:$P$54, 'INFORM CA 2022 results'!V$4:V$54)</f>
        <v>0.64276698520641629</v>
      </c>
      <c r="U14" s="128">
        <f>CORREL('INFORM CA 2022 results'!$P$4:$P$54, 'INFORM CA 2022 results'!W$4:W$54)</f>
        <v>0.93026382711198452</v>
      </c>
      <c r="V14" s="129">
        <f>CORREL('INFORM CA 2022 results'!$P$4:$P$54, 'INFORM CA 2022 results'!X$4:X$54)</f>
        <v>0.5578022765577153</v>
      </c>
      <c r="W14" s="125">
        <f>CORREL('INFORM CA 2022 results'!$P$4:$P$54, 'INFORM CA 2022 results'!Y$4:Y$54)</f>
        <v>0.86490552358443962</v>
      </c>
      <c r="X14" s="125">
        <f>CORREL('INFORM CA 2022 results'!$P$4:$P$54, 'INFORM CA 2022 results'!Z$4:Z$54)</f>
        <v>4.2484525018734232E-2</v>
      </c>
      <c r="Y14" s="125">
        <f>CORREL('INFORM CA 2022 results'!$P$4:$P$54, 'INFORM CA 2022 results'!AA$4:AA$54)</f>
        <v>0.49945813674416889</v>
      </c>
      <c r="Z14" s="125">
        <f>CORREL('INFORM CA 2022 results'!$P$4:$P$54, 'INFORM CA 2022 results'!AB$4:AB$54)</f>
        <v>0.86426398009721084</v>
      </c>
      <c r="AA14" s="125">
        <f>CORREL('INFORM CA 2022 results'!$P$4:$P$54, 'INFORM CA 2022 results'!AC$4:AC$54)</f>
        <v>0.474668047180417</v>
      </c>
      <c r="AB14" s="125">
        <f>CORREL('INFORM CA 2022 results'!$P$4:$P$54, 'INFORM CA 2022 results'!AD$4:AD$54)</f>
        <v>0.1712009904157604</v>
      </c>
      <c r="AC14" s="125">
        <f>CORREL('INFORM CA 2022 results'!$P$4:$P$54, 'INFORM CA 2022 results'!AE$4:AE$54)</f>
        <v>0.27948989823401982</v>
      </c>
      <c r="AD14" s="125">
        <f>CORREL('INFORM CA 2022 results'!$P$4:$P$54, 'INFORM CA 2022 results'!AF$4:AF$54)</f>
        <v>0.57465152783527718</v>
      </c>
      <c r="AE14" s="126">
        <f>CORREL('INFORM CA 2022 results'!$P$4:$P$54, 'INFORM CA 2022 results'!AG$4:AG$54)</f>
        <v>0.87942226044094407</v>
      </c>
      <c r="AF14" s="130">
        <f>CORREL('INFORM CA 2022 results'!$P$4:$P$54, 'INFORM CA 2022 results'!AH$4:AH$54)</f>
        <v>0.93560445568849027</v>
      </c>
    </row>
    <row r="15" spans="1:35">
      <c r="A15" s="97" t="s">
        <v>52</v>
      </c>
      <c r="B15" s="125">
        <f>CORREL('INFORM CA 2022 results'!$Q$4:$Q$54, 'INFORM CA 2022 results'!D$4:D$54)</f>
        <v>0.26861981520299144</v>
      </c>
      <c r="C15" s="125">
        <f>CORREL('INFORM CA 2022 results'!$Q$4:$Q$54, 'INFORM CA 2022 results'!E$4:E$54)</f>
        <v>0.23450208073117138</v>
      </c>
      <c r="D15" s="125">
        <f>CORREL('INFORM CA 2022 results'!$Q$4:$Q$54, 'INFORM CA 2022 results'!F$4:F$54)</f>
        <v>0.28054157223440179</v>
      </c>
      <c r="E15" s="125">
        <f>CORREL('INFORM CA 2022 results'!$Q$4:$Q$54, 'INFORM CA 2022 results'!G$4:G$54)</f>
        <v>0.13989555506257978</v>
      </c>
      <c r="F15" s="125">
        <f>CORREL('INFORM CA 2022 results'!$Q$4:$Q$54, 'INFORM CA 2022 results'!H$4:H$54)</f>
        <v>0.39253979247579257</v>
      </c>
      <c r="G15" s="125">
        <f>CORREL('INFORM CA 2022 results'!$Q$4:$Q$54, 'INFORM CA 2022 results'!I$4:I$54)</f>
        <v>0.12543578121192617</v>
      </c>
      <c r="H15" s="125">
        <f>CORREL('INFORM CA 2022 results'!$Q$4:$Q$54, 'INFORM CA 2022 results'!J$4:J$54)</f>
        <v>0.15255266987612376</v>
      </c>
      <c r="I15" s="125">
        <f>CORREL('INFORM CA 2022 results'!$Q$4:$Q$54, 'INFORM CA 2022 results'!K$4:K$54)</f>
        <v>0.15527138676343788</v>
      </c>
      <c r="J15" s="126">
        <f>CORREL('INFORM CA 2022 results'!$Q$4:$Q$54, 'INFORM CA 2022 results'!L$4:L$54)</f>
        <v>0.29570068546418293</v>
      </c>
      <c r="K15" s="127">
        <f>CORREL('INFORM CA 2022 results'!$Q$4:$Q$54, 'INFORM CA 2022 results'!M$4:M$54)</f>
        <v>0.5553895579084851</v>
      </c>
      <c r="L15" s="125">
        <f>CORREL('INFORM CA 2022 results'!$Q$4:$Q$54, 'INFORM CA 2022 results'!N$4:N$54)</f>
        <v>0.15540385240206089</v>
      </c>
      <c r="M15" s="125">
        <f>CORREL('INFORM CA 2022 results'!$Q$4:$Q$54, 'INFORM CA 2022 results'!O$4:O$54)</f>
        <v>0.14306111011861367</v>
      </c>
      <c r="N15" s="125">
        <f>CORREL('INFORM CA 2022 results'!$Q$4:$Q$54, 'INFORM CA 2022 results'!P$4:P$54)</f>
        <v>0.3971163059584174</v>
      </c>
      <c r="O15" s="125">
        <f>CORREL('INFORM CA 2022 results'!$Q$4:$Q$54, 'INFORM CA 2022 results'!Q$4:Q$54)</f>
        <v>1</v>
      </c>
      <c r="P15" s="125">
        <f>CORREL('INFORM CA 2022 results'!$Q$4:$Q$54, 'INFORM CA 2022 results'!R$4:R$54)</f>
        <v>-0.13204170871028983</v>
      </c>
      <c r="Q15" s="125">
        <f>CORREL('INFORM CA 2022 results'!$Q$4:$Q$54, 'INFORM CA 2022 results'!S$4:S$54)</f>
        <v>0.22522499782799538</v>
      </c>
      <c r="R15" s="125">
        <f>CORREL('INFORM CA 2022 results'!$Q$4:$Q$54, 'INFORM CA 2022 results'!T$4:T$54)</f>
        <v>-0.11645635441592644</v>
      </c>
      <c r="S15" s="125">
        <f>CORREL('INFORM CA 2022 results'!$Q$4:$Q$54, 'INFORM CA 2022 results'!U$4:U$54)</f>
        <v>0.28654927777522177</v>
      </c>
      <c r="T15" s="125">
        <f>CORREL('INFORM CA 2022 results'!$Q$4:$Q$54, 'INFORM CA 2022 results'!V$4:V$54)</f>
        <v>0.59917945250982618</v>
      </c>
      <c r="U15" s="128">
        <f>CORREL('INFORM CA 2022 results'!$Q$4:$Q$54, 'INFORM CA 2022 results'!W$4:W$54)</f>
        <v>0.52604318644296666</v>
      </c>
      <c r="V15" s="129">
        <f>CORREL('INFORM CA 2022 results'!$Q$4:$Q$54, 'INFORM CA 2022 results'!X$4:X$54)</f>
        <v>0.45237625433470979</v>
      </c>
      <c r="W15" s="125">
        <f>CORREL('INFORM CA 2022 results'!$Q$4:$Q$54, 'INFORM CA 2022 results'!Y$4:Y$54)</f>
        <v>0.21123018529372109</v>
      </c>
      <c r="X15" s="125">
        <f>CORREL('INFORM CA 2022 results'!$Q$4:$Q$54, 'INFORM CA 2022 results'!Z$4:Z$54)</f>
        <v>0.10570285884741308</v>
      </c>
      <c r="Y15" s="125">
        <f>CORREL('INFORM CA 2022 results'!$Q$4:$Q$54, 'INFORM CA 2022 results'!AA$4:AA$54)</f>
        <v>-0.27506543170447745</v>
      </c>
      <c r="Z15" s="125">
        <f>CORREL('INFORM CA 2022 results'!$Q$4:$Q$54, 'INFORM CA 2022 results'!AB$4:AB$54)</f>
        <v>0.21815050290585489</v>
      </c>
      <c r="AA15" s="125">
        <f>CORREL('INFORM CA 2022 results'!$Q$4:$Q$54, 'INFORM CA 2022 results'!AC$4:AC$54)</f>
        <v>0.4776515505203523</v>
      </c>
      <c r="AB15" s="125">
        <f>CORREL('INFORM CA 2022 results'!$Q$4:$Q$54, 'INFORM CA 2022 results'!AD$4:AD$54)</f>
        <v>0.1971142980090678</v>
      </c>
      <c r="AC15" s="125">
        <f>CORREL('INFORM CA 2022 results'!$Q$4:$Q$54, 'INFORM CA 2022 results'!AE$4:AE$54)</f>
        <v>-0.25182026645682604</v>
      </c>
      <c r="AD15" s="125">
        <f>CORREL('INFORM CA 2022 results'!$Q$4:$Q$54, 'INFORM CA 2022 results'!AF$4:AF$54)</f>
        <v>0.29513218849243517</v>
      </c>
      <c r="AE15" s="126">
        <f>CORREL('INFORM CA 2022 results'!$Q$4:$Q$54, 'INFORM CA 2022 results'!AG$4:AG$54)</f>
        <v>0.29025197035382977</v>
      </c>
      <c r="AF15" s="130">
        <f>CORREL('INFORM CA 2022 results'!$Q$4:$Q$54, 'INFORM CA 2022 results'!AH$4:AH$54)</f>
        <v>0.40543778356415155</v>
      </c>
    </row>
    <row r="16" spans="1:35">
      <c r="A16" s="97" t="s">
        <v>53</v>
      </c>
      <c r="B16" s="125">
        <f>CORREL('INFORM CA 2022 results'!$R$4:$R$54, 'INFORM CA 2022 results'!D$4:D$54)</f>
        <v>-0.4769410642012939</v>
      </c>
      <c r="C16" s="125">
        <f>CORREL('INFORM CA 2022 results'!$R$4:$R$54, 'INFORM CA 2022 results'!E$4:E$54)</f>
        <v>-0.20974157363987581</v>
      </c>
      <c r="D16" s="125">
        <f>CORREL('INFORM CA 2022 results'!$R$4:$R$54, 'INFORM CA 2022 results'!F$4:F$54)</f>
        <v>-0.58551032230907585</v>
      </c>
      <c r="E16" s="125">
        <f>CORREL('INFORM CA 2022 results'!$R$4:$R$54, 'INFORM CA 2022 results'!G$4:G$54)</f>
        <v>-0.45650178577367134</v>
      </c>
      <c r="F16" s="125">
        <f>CORREL('INFORM CA 2022 results'!$R$4:$R$54, 'INFORM CA 2022 results'!H$4:H$54)</f>
        <v>-0.66658993911018571</v>
      </c>
      <c r="G16" s="125">
        <f>CORREL('INFORM CA 2022 results'!$R$4:$R$54, 'INFORM CA 2022 results'!I$4:I$54)</f>
        <v>-0.51356635685843499</v>
      </c>
      <c r="H16" s="125">
        <f>CORREL('INFORM CA 2022 results'!$R$4:$R$54, 'INFORM CA 2022 results'!J$4:J$54)</f>
        <v>-0.31404885764993573</v>
      </c>
      <c r="I16" s="125">
        <f>CORREL('INFORM CA 2022 results'!$R$4:$R$54, 'INFORM CA 2022 results'!K$4:K$54)</f>
        <v>-0.31854116415573269</v>
      </c>
      <c r="J16" s="126">
        <f>CORREL('INFORM CA 2022 results'!$R$4:$R$54, 'INFORM CA 2022 results'!L$4:L$54)</f>
        <v>-0.53301816278166214</v>
      </c>
      <c r="K16" s="127">
        <f>CORREL('INFORM CA 2022 results'!$R$4:$R$54, 'INFORM CA 2022 results'!M$4:M$54)</f>
        <v>-0.53645318860827396</v>
      </c>
      <c r="L16" s="125">
        <f>CORREL('INFORM CA 2022 results'!$R$4:$R$54, 'INFORM CA 2022 results'!N$4:N$54)</f>
        <v>-0.18747293509799706</v>
      </c>
      <c r="M16" s="125">
        <f>CORREL('INFORM CA 2022 results'!$R$4:$R$54, 'INFORM CA 2022 results'!O$4:O$54)</f>
        <v>-0.5439657546841723</v>
      </c>
      <c r="N16" s="125">
        <f>CORREL('INFORM CA 2022 results'!$R$4:$R$54, 'INFORM CA 2022 results'!P$4:P$54)</f>
        <v>-0.61163730202922795</v>
      </c>
      <c r="O16" s="125">
        <f>CORREL('INFORM CA 2022 results'!$R$4:$R$54, 'INFORM CA 2022 results'!Q$4:Q$54)</f>
        <v>-0.13204170871028983</v>
      </c>
      <c r="P16" s="125">
        <f>CORREL('INFORM CA 2022 results'!$R$4:$R$54, 'INFORM CA 2022 results'!R$4:R$54)</f>
        <v>0.99999999999999989</v>
      </c>
      <c r="Q16" s="125">
        <f>CORREL('INFORM CA 2022 results'!$R$4:$R$54, 'INFORM CA 2022 results'!S$4:S$54)</f>
        <v>-0.50979985700165287</v>
      </c>
      <c r="R16" s="125">
        <f>CORREL('INFORM CA 2022 results'!$R$4:$R$54, 'INFORM CA 2022 results'!T$4:T$54)</f>
        <v>-0.2621320850688923</v>
      </c>
      <c r="S16" s="125">
        <f>CORREL('INFORM CA 2022 results'!$R$4:$R$54, 'INFORM CA 2022 results'!U$4:U$54)</f>
        <v>-0.6046872181243218</v>
      </c>
      <c r="T16" s="125">
        <f>CORREL('INFORM CA 2022 results'!$R$4:$R$54, 'INFORM CA 2022 results'!V$4:V$54)</f>
        <v>-0.18008079200952384</v>
      </c>
      <c r="U16" s="128">
        <f>CORREL('INFORM CA 2022 results'!$R$4:$R$54, 'INFORM CA 2022 results'!W$4:W$54)</f>
        <v>-0.47067107868341512</v>
      </c>
      <c r="V16" s="129">
        <f>CORREL('INFORM CA 2022 results'!$R$4:$R$54, 'INFORM CA 2022 results'!X$4:X$54)</f>
        <v>-0.3043659642051913</v>
      </c>
      <c r="W16" s="125">
        <f>CORREL('INFORM CA 2022 results'!$R$4:$R$54, 'INFORM CA 2022 results'!Y$4:Y$54)</f>
        <v>-0.60706288894178806</v>
      </c>
      <c r="X16" s="125">
        <f>CORREL('INFORM CA 2022 results'!$R$4:$R$54, 'INFORM CA 2022 results'!Z$4:Z$54)</f>
        <v>-5.6224125952317079E-2</v>
      </c>
      <c r="Y16" s="125">
        <f>CORREL('INFORM CA 2022 results'!$R$4:$R$54, 'INFORM CA 2022 results'!AA$4:AA$54)</f>
        <v>-0.45385570434911471</v>
      </c>
      <c r="Z16" s="125">
        <f>CORREL('INFORM CA 2022 results'!$R$4:$R$54, 'INFORM CA 2022 results'!AB$4:AB$54)</f>
        <v>-0.63047861681438921</v>
      </c>
      <c r="AA16" s="125">
        <f>CORREL('INFORM CA 2022 results'!$R$4:$R$54, 'INFORM CA 2022 results'!AC$4:AC$54)</f>
        <v>-0.18380495648077116</v>
      </c>
      <c r="AB16" s="125">
        <f>CORREL('INFORM CA 2022 results'!$R$4:$R$54, 'INFORM CA 2022 results'!AD$4:AD$54)</f>
        <v>-0.27886859719591756</v>
      </c>
      <c r="AC16" s="125">
        <f>CORREL('INFORM CA 2022 results'!$R$4:$R$54, 'INFORM CA 2022 results'!AE$4:AE$54)</f>
        <v>-0.15701535109817819</v>
      </c>
      <c r="AD16" s="125">
        <f>CORREL('INFORM CA 2022 results'!$R$4:$R$54, 'INFORM CA 2022 results'!AF$4:AF$54)</f>
        <v>-0.38497394349461617</v>
      </c>
      <c r="AE16" s="126">
        <f>CORREL('INFORM CA 2022 results'!$R$4:$R$54, 'INFORM CA 2022 results'!AG$4:AG$54)</f>
        <v>-0.61723223019634765</v>
      </c>
      <c r="AF16" s="130">
        <f>CORREL('INFORM CA 2022 results'!$R$4:$R$54, 'INFORM CA 2022 results'!AH$4:AH$54)</f>
        <v>-0.59529150351000293</v>
      </c>
    </row>
    <row r="17" spans="1:32">
      <c r="A17" s="97" t="s">
        <v>54</v>
      </c>
      <c r="B17" s="125">
        <f>CORREL('INFORM CA 2022 results'!$S$4:$S$54, 'INFORM CA 2022 results'!D$4:D$54)</f>
        <v>0.35481433488864406</v>
      </c>
      <c r="C17" s="125">
        <f>CORREL('INFORM CA 2022 results'!$S$4:$S$54, 'INFORM CA 2022 results'!E$4:E$54)</f>
        <v>4.5654723530600072E-2</v>
      </c>
      <c r="D17" s="125">
        <f>CORREL('INFORM CA 2022 results'!$S$4:$S$54, 'INFORM CA 2022 results'!F$4:F$54)</f>
        <v>0.43983874823973806</v>
      </c>
      <c r="E17" s="125">
        <f>CORREL('INFORM CA 2022 results'!$S$4:$S$54, 'INFORM CA 2022 results'!G$4:G$54)</f>
        <v>0.1953988408836983</v>
      </c>
      <c r="F17" s="125">
        <f>CORREL('INFORM CA 2022 results'!$S$4:$S$54, 'INFORM CA 2022 results'!H$4:H$54)</f>
        <v>0.42474398959841431</v>
      </c>
      <c r="G17" s="125">
        <f>CORREL('INFORM CA 2022 results'!$S$4:$S$54, 'INFORM CA 2022 results'!I$4:I$54)</f>
        <v>0.61339667142823973</v>
      </c>
      <c r="H17" s="125">
        <f>CORREL('INFORM CA 2022 results'!$S$4:$S$54, 'INFORM CA 2022 results'!J$4:J$54)</f>
        <v>0.35428741809437275</v>
      </c>
      <c r="I17" s="125">
        <f>CORREL('INFORM CA 2022 results'!$S$4:$S$54, 'INFORM CA 2022 results'!K$4:K$54)</f>
        <v>0.3581123365488692</v>
      </c>
      <c r="J17" s="126">
        <f>CORREL('INFORM CA 2022 results'!$S$4:$S$54, 'INFORM CA 2022 results'!L$4:L$54)</f>
        <v>0.44201684594412916</v>
      </c>
      <c r="K17" s="127">
        <f>CORREL('INFORM CA 2022 results'!$S$4:$S$54, 'INFORM CA 2022 results'!M$4:M$54)</f>
        <v>0.48475315235460326</v>
      </c>
      <c r="L17" s="125">
        <f>CORREL('INFORM CA 2022 results'!$S$4:$S$54, 'INFORM CA 2022 results'!N$4:N$54)</f>
        <v>0.54536111391162323</v>
      </c>
      <c r="M17" s="125">
        <f>CORREL('INFORM CA 2022 results'!$S$4:$S$54, 'INFORM CA 2022 results'!O$4:O$54)</f>
        <v>0.68907250603066883</v>
      </c>
      <c r="N17" s="125">
        <f>CORREL('INFORM CA 2022 results'!$S$4:$S$54, 'INFORM CA 2022 results'!P$4:P$54)</f>
        <v>0.72146896537351191</v>
      </c>
      <c r="O17" s="125">
        <f>CORREL('INFORM CA 2022 results'!$S$4:$S$54, 'INFORM CA 2022 results'!Q$4:Q$54)</f>
        <v>0.22522499782799538</v>
      </c>
      <c r="P17" s="125">
        <f>CORREL('INFORM CA 2022 results'!$S$4:$S$54, 'INFORM CA 2022 results'!R$4:R$54)</f>
        <v>-0.50979985700165287</v>
      </c>
      <c r="Q17" s="125">
        <f>CORREL('INFORM CA 2022 results'!$S$4:$S$54, 'INFORM CA 2022 results'!S$4:S$54)</f>
        <v>1</v>
      </c>
      <c r="R17" s="125">
        <f>CORREL('INFORM CA 2022 results'!$S$4:$S$54, 'INFORM CA 2022 results'!T$4:T$54)</f>
        <v>-2.8718043178833974E-2</v>
      </c>
      <c r="S17" s="125">
        <f>CORREL('INFORM CA 2022 results'!$S$4:$S$54, 'INFORM CA 2022 results'!U$4:U$54)</f>
        <v>0.77903230249184185</v>
      </c>
      <c r="T17" s="125">
        <f>CORREL('INFORM CA 2022 results'!$S$4:$S$54, 'INFORM CA 2022 results'!V$4:V$54)</f>
        <v>0.72617886257711228</v>
      </c>
      <c r="U17" s="128">
        <f>CORREL('INFORM CA 2022 results'!$S$4:$S$54, 'INFORM CA 2022 results'!W$4:W$54)</f>
        <v>0.79330743907113532</v>
      </c>
      <c r="V17" s="129">
        <f>CORREL('INFORM CA 2022 results'!$S$4:$S$54, 'INFORM CA 2022 results'!X$4:X$54)</f>
        <v>0.21949873195151898</v>
      </c>
      <c r="W17" s="125">
        <f>CORREL('INFORM CA 2022 results'!$S$4:$S$54, 'INFORM CA 2022 results'!Y$4:Y$54)</f>
        <v>0.58129164646249176</v>
      </c>
      <c r="X17" s="125">
        <f>CORREL('INFORM CA 2022 results'!$S$4:$S$54, 'INFORM CA 2022 results'!Z$4:Z$54)</f>
        <v>0.23622016027990586</v>
      </c>
      <c r="Y17" s="125">
        <f>CORREL('INFORM CA 2022 results'!$S$4:$S$54, 'INFORM CA 2022 results'!AA$4:AA$54)</f>
        <v>0.66168431844436337</v>
      </c>
      <c r="Z17" s="125">
        <f>CORREL('INFORM CA 2022 results'!$S$4:$S$54, 'INFORM CA 2022 results'!AB$4:AB$54)</f>
        <v>0.73982374767629688</v>
      </c>
      <c r="AA17" s="125">
        <f>CORREL('INFORM CA 2022 results'!$S$4:$S$54, 'INFORM CA 2022 results'!AC$4:AC$54)</f>
        <v>7.1345110775226622E-2</v>
      </c>
      <c r="AB17" s="125">
        <f>CORREL('INFORM CA 2022 results'!$S$4:$S$54, 'INFORM CA 2022 results'!AD$4:AD$54)</f>
        <v>0.19033173054520586</v>
      </c>
      <c r="AC17" s="125">
        <f>CORREL('INFORM CA 2022 results'!$S$4:$S$54, 'INFORM CA 2022 results'!AE$4:AE$54)</f>
        <v>0.18496053891656222</v>
      </c>
      <c r="AD17" s="125">
        <f>CORREL('INFORM CA 2022 results'!$S$4:$S$54, 'INFORM CA 2022 results'!AF$4:AF$54)</f>
        <v>0.26862129243361427</v>
      </c>
      <c r="AE17" s="126">
        <f>CORREL('INFORM CA 2022 results'!$S$4:$S$54, 'INFORM CA 2022 results'!AG$4:AG$54)</f>
        <v>0.65694562808153467</v>
      </c>
      <c r="AF17" s="130">
        <f>CORREL('INFORM CA 2022 results'!$S$4:$S$54, 'INFORM CA 2022 results'!AH$4:AH$54)</f>
        <v>0.64730960079048083</v>
      </c>
    </row>
    <row r="18" spans="1:32">
      <c r="A18" s="97" t="s">
        <v>55</v>
      </c>
      <c r="B18" s="125">
        <f>CORREL('INFORM CA 2022 results'!$T$4:$T$54, 'INFORM CA 2022 results'!D$4:D$54)</f>
        <v>-5.1967607845973394E-2</v>
      </c>
      <c r="C18" s="125">
        <f>CORREL('INFORM CA 2022 results'!$T$4:$T$54, 'INFORM CA 2022 results'!E$4:E$54)</f>
        <v>8.0072280343334423E-3</v>
      </c>
      <c r="D18" s="125">
        <f>CORREL('INFORM CA 2022 results'!$T$4:$T$54, 'INFORM CA 2022 results'!F$4:F$54)</f>
        <v>-7.6438650803913405E-2</v>
      </c>
      <c r="E18" s="125">
        <f>CORREL('INFORM CA 2022 results'!$T$4:$T$54, 'INFORM CA 2022 results'!G$4:G$54)</f>
        <v>0.32305890727430625</v>
      </c>
      <c r="F18" s="125">
        <f>CORREL('INFORM CA 2022 results'!$T$4:$T$54, 'INFORM CA 2022 results'!H$4:H$54)</f>
        <v>-1.7298643556777311E-2</v>
      </c>
      <c r="G18" s="125">
        <f>CORREL('INFORM CA 2022 results'!$T$4:$T$54, 'INFORM CA 2022 results'!I$4:I$54)</f>
        <v>-6.6817801343535044E-2</v>
      </c>
      <c r="H18" s="125">
        <f>CORREL('INFORM CA 2022 results'!$T$4:$T$54, 'INFORM CA 2022 results'!J$4:J$54)</f>
        <v>-7.6766575061042702E-2</v>
      </c>
      <c r="I18" s="125">
        <f>CORREL('INFORM CA 2022 results'!$T$4:$T$54, 'INFORM CA 2022 results'!K$4:K$54)</f>
        <v>-7.6066674738179213E-2</v>
      </c>
      <c r="J18" s="126">
        <f>CORREL('INFORM CA 2022 results'!$T$4:$T$54, 'INFORM CA 2022 results'!L$4:L$54)</f>
        <v>-5.1645243098758786E-2</v>
      </c>
      <c r="K18" s="127">
        <f>CORREL('INFORM CA 2022 results'!$T$4:$T$54, 'INFORM CA 2022 results'!M$4:M$54)</f>
        <v>-1.9647293490526515E-3</v>
      </c>
      <c r="L18" s="125">
        <f>CORREL('INFORM CA 2022 results'!$T$4:$T$54, 'INFORM CA 2022 results'!N$4:N$54)</f>
        <v>-0.27515787989423729</v>
      </c>
      <c r="M18" s="125">
        <f>CORREL('INFORM CA 2022 results'!$T$4:$T$54, 'INFORM CA 2022 results'!O$4:O$54)</f>
        <v>-6.863379016640217E-2</v>
      </c>
      <c r="N18" s="125">
        <f>CORREL('INFORM CA 2022 results'!$T$4:$T$54, 'INFORM CA 2022 results'!P$4:P$54)</f>
        <v>-7.7143080025855612E-2</v>
      </c>
      <c r="O18" s="125">
        <f>CORREL('INFORM CA 2022 results'!$T$4:$T$54, 'INFORM CA 2022 results'!Q$4:Q$54)</f>
        <v>-0.11645635441592644</v>
      </c>
      <c r="P18" s="125">
        <f>CORREL('INFORM CA 2022 results'!$T$4:$T$54, 'INFORM CA 2022 results'!R$4:R$54)</f>
        <v>-0.2621320850688923</v>
      </c>
      <c r="Q18" s="125">
        <f>CORREL('INFORM CA 2022 results'!$T$4:$T$54, 'INFORM CA 2022 results'!S$4:S$54)</f>
        <v>-2.8718043178833974E-2</v>
      </c>
      <c r="R18" s="125">
        <f>CORREL('INFORM CA 2022 results'!$T$4:$T$54, 'INFORM CA 2022 results'!T$4:T$54)</f>
        <v>0.99999999999999978</v>
      </c>
      <c r="S18" s="125">
        <f>CORREL('INFORM CA 2022 results'!$T$4:$T$54, 'INFORM CA 2022 results'!U$4:U$54)</f>
        <v>-6.6673334125351744E-2</v>
      </c>
      <c r="T18" s="125">
        <f>CORREL('INFORM CA 2022 results'!$T$4:$T$54, 'INFORM CA 2022 results'!V$4:V$54)</f>
        <v>0.27055057268053395</v>
      </c>
      <c r="U18" s="128">
        <f>CORREL('INFORM CA 2022 results'!$T$4:$T$54, 'INFORM CA 2022 results'!W$4:W$54)</f>
        <v>0.1023685485985782</v>
      </c>
      <c r="V18" s="129">
        <f>CORREL('INFORM CA 2022 results'!$T$4:$T$54, 'INFORM CA 2022 results'!X$4:X$54)</f>
        <v>-6.0946407669090298E-2</v>
      </c>
      <c r="W18" s="125">
        <f>CORREL('INFORM CA 2022 results'!$T$4:$T$54, 'INFORM CA 2022 results'!Y$4:Y$54)</f>
        <v>4.1521253783200256E-2</v>
      </c>
      <c r="X18" s="125">
        <f>CORREL('INFORM CA 2022 results'!$T$4:$T$54, 'INFORM CA 2022 results'!Z$4:Z$54)</f>
        <v>-2.0897961523990118E-2</v>
      </c>
      <c r="Y18" s="125">
        <f>CORREL('INFORM CA 2022 results'!$T$4:$T$54, 'INFORM CA 2022 results'!AA$4:AA$54)</f>
        <v>-1.383615878472568E-2</v>
      </c>
      <c r="Z18" s="125">
        <f>CORREL('INFORM CA 2022 results'!$T$4:$T$54, 'INFORM CA 2022 results'!AB$4:AB$54)</f>
        <v>-2.0509376833075833E-3</v>
      </c>
      <c r="AA18" s="125">
        <f>CORREL('INFORM CA 2022 results'!$T$4:$T$54, 'INFORM CA 2022 results'!AC$4:AC$54)</f>
        <v>-8.1117343726854779E-2</v>
      </c>
      <c r="AB18" s="125">
        <f>CORREL('INFORM CA 2022 results'!$T$4:$T$54, 'INFORM CA 2022 results'!AD$4:AD$54)</f>
        <v>2.4670734294397052E-2</v>
      </c>
      <c r="AC18" s="125">
        <f>CORREL('INFORM CA 2022 results'!$T$4:$T$54, 'INFORM CA 2022 results'!AE$4:AE$54)</f>
        <v>7.1304259397856951E-2</v>
      </c>
      <c r="AD18" s="125">
        <f>CORREL('INFORM CA 2022 results'!$T$4:$T$54, 'INFORM CA 2022 results'!AF$4:AF$54)</f>
        <v>-2.446113126372948E-2</v>
      </c>
      <c r="AE18" s="126">
        <f>CORREL('INFORM CA 2022 results'!$T$4:$T$54, 'INFORM CA 2022 results'!AG$4:AG$54)</f>
        <v>-2.2200103625765924E-2</v>
      </c>
      <c r="AF18" s="130">
        <f>CORREL('INFORM CA 2022 results'!$T$4:$T$54, 'INFORM CA 2022 results'!AH$4:AH$54)</f>
        <v>1.2255883493090427E-2</v>
      </c>
    </row>
    <row r="19" spans="1:32">
      <c r="A19" s="97" t="s">
        <v>56</v>
      </c>
      <c r="B19" s="125">
        <f>CORREL('INFORM CA 2022 results'!$U$4:$U$54, 'INFORM CA 2022 results'!D$4:D$54)</f>
        <v>0.49574645538365675</v>
      </c>
      <c r="C19" s="125">
        <f>CORREL('INFORM CA 2022 results'!$U$4:$U$54, 'INFORM CA 2022 results'!E$4:E$54)</f>
        <v>0.10979198114738951</v>
      </c>
      <c r="D19" s="125">
        <f>CORREL('INFORM CA 2022 results'!$U$4:$U$54, 'INFORM CA 2022 results'!F$4:F$54)</f>
        <v>0.6976595291014166</v>
      </c>
      <c r="E19" s="125">
        <f>CORREL('INFORM CA 2022 results'!$U$4:$U$54, 'INFORM CA 2022 results'!G$4:G$54)</f>
        <v>0.29638346145118871</v>
      </c>
      <c r="F19" s="125">
        <f>CORREL('INFORM CA 2022 results'!$U$4:$U$54, 'INFORM CA 2022 results'!H$4:H$54)</f>
        <v>0.64917978058657033</v>
      </c>
      <c r="G19" s="125">
        <f>CORREL('INFORM CA 2022 results'!$U$4:$U$54, 'INFORM CA 2022 results'!I$4:I$54)</f>
        <v>0.88668661968913176</v>
      </c>
      <c r="H19" s="125">
        <f>CORREL('INFORM CA 2022 results'!$U$4:$U$54, 'INFORM CA 2022 results'!J$4:J$54)</f>
        <v>0.67344102202970024</v>
      </c>
      <c r="I19" s="125">
        <f>CORREL('INFORM CA 2022 results'!$U$4:$U$54, 'INFORM CA 2022 results'!K$4:K$54)</f>
        <v>0.67782634754072946</v>
      </c>
      <c r="J19" s="126">
        <f>CORREL('INFORM CA 2022 results'!$U$4:$U$54, 'INFORM CA 2022 results'!L$4:L$54)</f>
        <v>0.7526718027127155</v>
      </c>
      <c r="K19" s="127">
        <f>CORREL('INFORM CA 2022 results'!$U$4:$U$54, 'INFORM CA 2022 results'!M$4:M$54)</f>
        <v>0.68612825220246032</v>
      </c>
      <c r="L19" s="125">
        <f>CORREL('INFORM CA 2022 results'!$U$4:$U$54, 'INFORM CA 2022 results'!N$4:N$54)</f>
        <v>0.46527415530494654</v>
      </c>
      <c r="M19" s="125">
        <f>CORREL('INFORM CA 2022 results'!$U$4:$U$54, 'INFORM CA 2022 results'!O$4:O$54)</f>
        <v>0.93475316901357564</v>
      </c>
      <c r="N19" s="125">
        <f>CORREL('INFORM CA 2022 results'!$U$4:$U$54, 'INFORM CA 2022 results'!P$4:P$54)</f>
        <v>0.94937136422491231</v>
      </c>
      <c r="O19" s="125">
        <f>CORREL('INFORM CA 2022 results'!$U$4:$U$54, 'INFORM CA 2022 results'!Q$4:Q$54)</f>
        <v>0.28654927777522177</v>
      </c>
      <c r="P19" s="125">
        <f>CORREL('INFORM CA 2022 results'!$U$4:$U$54, 'INFORM CA 2022 results'!R$4:R$54)</f>
        <v>-0.6046872181243218</v>
      </c>
      <c r="Q19" s="125">
        <f>CORREL('INFORM CA 2022 results'!$U$4:$U$54, 'INFORM CA 2022 results'!S$4:S$54)</f>
        <v>0.77903230249184185</v>
      </c>
      <c r="R19" s="125">
        <f>CORREL('INFORM CA 2022 results'!$U$4:$U$54, 'INFORM CA 2022 results'!T$4:T$54)</f>
        <v>-6.6673334125351744E-2</v>
      </c>
      <c r="S19" s="125">
        <f>CORREL('INFORM CA 2022 results'!$U$4:$U$54, 'INFORM CA 2022 results'!U$4:U$54)</f>
        <v>1</v>
      </c>
      <c r="T19" s="125">
        <f>CORREL('INFORM CA 2022 results'!$U$4:$U$54, 'INFORM CA 2022 results'!V$4:V$54)</f>
        <v>0.6519533597019892</v>
      </c>
      <c r="U19" s="128">
        <f>CORREL('INFORM CA 2022 results'!$U$4:$U$54, 'INFORM CA 2022 results'!W$4:W$54)</f>
        <v>0.90305136300472133</v>
      </c>
      <c r="V19" s="129">
        <f>CORREL('INFORM CA 2022 results'!$U$4:$U$54, 'INFORM CA 2022 results'!X$4:X$54)</f>
        <v>0.43256778741215574</v>
      </c>
      <c r="W19" s="125">
        <f>CORREL('INFORM CA 2022 results'!$U$4:$U$54, 'INFORM CA 2022 results'!Y$4:Y$54)</f>
        <v>0.85267657923814932</v>
      </c>
      <c r="X19" s="125">
        <f>CORREL('INFORM CA 2022 results'!$U$4:$U$54, 'INFORM CA 2022 results'!Z$4:Z$54)</f>
        <v>0.16528349506207946</v>
      </c>
      <c r="Y19" s="125">
        <f>CORREL('INFORM CA 2022 results'!$U$4:$U$54, 'INFORM CA 2022 results'!AA$4:AA$54)</f>
        <v>0.64501908336967229</v>
      </c>
      <c r="Z19" s="125">
        <f>CORREL('INFORM CA 2022 results'!$U$4:$U$54, 'INFORM CA 2022 results'!AB$4:AB$54)</f>
        <v>0.92451907198822858</v>
      </c>
      <c r="AA19" s="125">
        <f>CORREL('INFORM CA 2022 results'!$U$4:$U$54, 'INFORM CA 2022 results'!AC$4:AC$54)</f>
        <v>0.30700522161682853</v>
      </c>
      <c r="AB19" s="125">
        <f>CORREL('INFORM CA 2022 results'!$U$4:$U$54, 'INFORM CA 2022 results'!AD$4:AD$54)</f>
        <v>0.23112730031224729</v>
      </c>
      <c r="AC19" s="125">
        <f>CORREL('INFORM CA 2022 results'!$U$4:$U$54, 'INFORM CA 2022 results'!AE$4:AE$54)</f>
        <v>0.31278157349468677</v>
      </c>
      <c r="AD19" s="125">
        <f>CORREL('INFORM CA 2022 results'!$U$4:$U$54, 'INFORM CA 2022 results'!AF$4:AF$54)</f>
        <v>0.51899296602744815</v>
      </c>
      <c r="AE19" s="126">
        <f>CORREL('INFORM CA 2022 results'!$U$4:$U$54, 'INFORM CA 2022 results'!AG$4:AG$54)</f>
        <v>0.89900098828697306</v>
      </c>
      <c r="AF19" s="130">
        <f>CORREL('INFORM CA 2022 results'!$U$4:$U$54, 'INFORM CA 2022 results'!AH$4:AH$54)</f>
        <v>0.90166713670963372</v>
      </c>
    </row>
    <row r="20" spans="1:32">
      <c r="A20" s="97" t="s">
        <v>57</v>
      </c>
      <c r="B20" s="125">
        <f>CORREL('INFORM CA 2022 results'!$V$4:$V$54, 'INFORM CA 2022 results'!D$4:D$54)</f>
        <v>0.27826809077777132</v>
      </c>
      <c r="C20" s="125">
        <f>CORREL('INFORM CA 2022 results'!$V$4:$V$54, 'INFORM CA 2022 results'!E$4:E$54)</f>
        <v>9.1110582433608991E-2</v>
      </c>
      <c r="D20" s="125">
        <f>CORREL('INFORM CA 2022 results'!$V$4:$V$54, 'INFORM CA 2022 results'!F$4:F$54)</f>
        <v>0.37738435705769796</v>
      </c>
      <c r="E20" s="125">
        <f>CORREL('INFORM CA 2022 results'!$V$4:$V$54, 'INFORM CA 2022 results'!G$4:G$54)</f>
        <v>0.13310496096373711</v>
      </c>
      <c r="F20" s="125">
        <f>CORREL('INFORM CA 2022 results'!$V$4:$V$54, 'INFORM CA 2022 results'!H$4:H$54)</f>
        <v>0.35861787539778395</v>
      </c>
      <c r="G20" s="125">
        <f>CORREL('INFORM CA 2022 results'!$V$4:$V$54, 'INFORM CA 2022 results'!I$4:I$54)</f>
        <v>0.50772185806359582</v>
      </c>
      <c r="H20" s="125">
        <f>CORREL('INFORM CA 2022 results'!$V$4:$V$54, 'INFORM CA 2022 results'!J$4:J$54)</f>
        <v>0.38796103896647538</v>
      </c>
      <c r="I20" s="125">
        <f>CORREL('INFORM CA 2022 results'!$V$4:$V$54, 'INFORM CA 2022 results'!K$4:K$54)</f>
        <v>0.39044308510674702</v>
      </c>
      <c r="J20" s="126">
        <f>CORREL('INFORM CA 2022 results'!$V$4:$V$54, 'INFORM CA 2022 results'!L$4:L$54)</f>
        <v>0.42871425789335793</v>
      </c>
      <c r="K20" s="127">
        <f>CORREL('INFORM CA 2022 results'!$V$4:$V$54, 'INFORM CA 2022 results'!M$4:M$54)</f>
        <v>0.51472506610007862</v>
      </c>
      <c r="L20" s="125">
        <f>CORREL('INFORM CA 2022 results'!$V$4:$V$54, 'INFORM CA 2022 results'!N$4:N$54)</f>
        <v>0.41240020246953518</v>
      </c>
      <c r="M20" s="125">
        <f>CORREL('INFORM CA 2022 results'!$V$4:$V$54, 'INFORM CA 2022 results'!O$4:O$54)</f>
        <v>0.56007011149062869</v>
      </c>
      <c r="N20" s="125">
        <f>CORREL('INFORM CA 2022 results'!$V$4:$V$54, 'INFORM CA 2022 results'!P$4:P$54)</f>
        <v>0.64276698520641629</v>
      </c>
      <c r="O20" s="125">
        <f>CORREL('INFORM CA 2022 results'!$V$4:$V$54, 'INFORM CA 2022 results'!Q$4:Q$54)</f>
        <v>0.59917945250982618</v>
      </c>
      <c r="P20" s="125">
        <f>CORREL('INFORM CA 2022 results'!$V$4:$V$54, 'INFORM CA 2022 results'!R$4:R$54)</f>
        <v>-0.18008079200952384</v>
      </c>
      <c r="Q20" s="125">
        <f>CORREL('INFORM CA 2022 results'!$V$4:$V$54, 'INFORM CA 2022 results'!S$4:S$54)</f>
        <v>0.72617886257711228</v>
      </c>
      <c r="R20" s="125">
        <f>CORREL('INFORM CA 2022 results'!$V$4:$V$54, 'INFORM CA 2022 results'!T$4:T$54)</f>
        <v>0.27055057268053395</v>
      </c>
      <c r="S20" s="125">
        <f>CORREL('INFORM CA 2022 results'!$V$4:$V$54, 'INFORM CA 2022 results'!U$4:U$54)</f>
        <v>0.6519533597019892</v>
      </c>
      <c r="T20" s="125">
        <f>CORREL('INFORM CA 2022 results'!$V$4:$V$54, 'INFORM CA 2022 results'!V$4:V$54)</f>
        <v>1</v>
      </c>
      <c r="U20" s="128">
        <f>CORREL('INFORM CA 2022 results'!$V$4:$V$54, 'INFORM CA 2022 results'!W$4:W$54)</f>
        <v>0.87804396869290546</v>
      </c>
      <c r="V20" s="129">
        <f>CORREL('INFORM CA 2022 results'!$V$4:$V$54, 'INFORM CA 2022 results'!X$4:X$54)</f>
        <v>0.30308392242953502</v>
      </c>
      <c r="W20" s="125">
        <f>CORREL('INFORM CA 2022 results'!$V$4:$V$54, 'INFORM CA 2022 results'!Y$4:Y$54)</f>
        <v>0.50019692625257783</v>
      </c>
      <c r="X20" s="125">
        <f>CORREL('INFORM CA 2022 results'!$V$4:$V$54, 'INFORM CA 2022 results'!Z$4:Z$54)</f>
        <v>0.20887436238986265</v>
      </c>
      <c r="Y20" s="125">
        <f>CORREL('INFORM CA 2022 results'!$V$4:$V$54, 'INFORM CA 2022 results'!AA$4:AA$54)</f>
        <v>0.28990240597090466</v>
      </c>
      <c r="Z20" s="125">
        <f>CORREL('INFORM CA 2022 results'!$V$4:$V$54, 'INFORM CA 2022 results'!AB$4:AB$54)</f>
        <v>0.58033784563323643</v>
      </c>
      <c r="AA20" s="125">
        <f>CORREL('INFORM CA 2022 results'!$V$4:$V$54, 'INFORM CA 2022 results'!AC$4:AC$54)</f>
        <v>0.24856014644728242</v>
      </c>
      <c r="AB20" s="125">
        <f>CORREL('INFORM CA 2022 results'!$V$4:$V$54, 'INFORM CA 2022 results'!AD$4:AD$54)</f>
        <v>0.16705673398488574</v>
      </c>
      <c r="AC20" s="125">
        <f>CORREL('INFORM CA 2022 results'!$V$4:$V$54, 'INFORM CA 2022 results'!AE$4:AE$54)</f>
        <v>0.10434210482063733</v>
      </c>
      <c r="AD20" s="125">
        <f>CORREL('INFORM CA 2022 results'!$V$4:$V$54, 'INFORM CA 2022 results'!AF$4:AF$54)</f>
        <v>0.32174470598143246</v>
      </c>
      <c r="AE20" s="126">
        <f>CORREL('INFORM CA 2022 results'!$V$4:$V$54, 'INFORM CA 2022 results'!AG$4:AG$54)</f>
        <v>0.56554212859884223</v>
      </c>
      <c r="AF20" s="130">
        <f>CORREL('INFORM CA 2022 results'!$V$4:$V$54, 'INFORM CA 2022 results'!AH$4:AH$54)</f>
        <v>0.64566762841406988</v>
      </c>
    </row>
    <row r="21" spans="1:32" ht="15.75" customHeight="1">
      <c r="A21" s="112" t="s">
        <v>58</v>
      </c>
      <c r="B21" s="125">
        <f>CORREL('INFORM CA 2022 results'!$W$4:$W$54, 'INFORM CA 2022 results'!D$4:D$54)</f>
        <v>0.45169923895939945</v>
      </c>
      <c r="C21" s="125">
        <f>CORREL('INFORM CA 2022 results'!$W$4:$W$54, 'INFORM CA 2022 results'!E$4:E$54)</f>
        <v>0.17213312552715798</v>
      </c>
      <c r="D21" s="125">
        <f>CORREL('INFORM CA 2022 results'!$W$4:$W$54, 'INFORM CA 2022 results'!F$4:F$54)</f>
        <v>0.58743070372932771</v>
      </c>
      <c r="E21" s="125">
        <f>CORREL('INFORM CA 2022 results'!$W$4:$W$54, 'INFORM CA 2022 results'!G$4:G$54)</f>
        <v>0.32239026979543922</v>
      </c>
      <c r="F21" s="125">
        <f>CORREL('INFORM CA 2022 results'!$W$4:$W$54, 'INFORM CA 2022 results'!H$4:H$54)</f>
        <v>0.61591061848983386</v>
      </c>
      <c r="G21" s="125">
        <f>CORREL('INFORM CA 2022 results'!$W$4:$W$54, 'INFORM CA 2022 results'!I$4:I$54)</f>
        <v>0.78610282715859769</v>
      </c>
      <c r="H21" s="125">
        <f>CORREL('INFORM CA 2022 results'!$W$4:$W$54, 'INFORM CA 2022 results'!J$4:J$54)</f>
        <v>0.63189372811678379</v>
      </c>
      <c r="I21" s="125">
        <f>CORREL('INFORM CA 2022 results'!$W$4:$W$54, 'INFORM CA 2022 results'!K$4:K$54)</f>
        <v>0.63644420449492378</v>
      </c>
      <c r="J21" s="126">
        <f>CORREL('INFORM CA 2022 results'!$W$4:$W$54, 'INFORM CA 2022 results'!L$4:L$54)</f>
        <v>0.71495256756771486</v>
      </c>
      <c r="K21" s="131">
        <f>CORREL('INFORM CA 2022 results'!$W$4:$W$54, 'INFORM CA 2022 results'!M$4:M$54)</f>
        <v>0.76222789685196013</v>
      </c>
      <c r="L21" s="132">
        <f>CORREL('INFORM CA 2022 results'!$W$4:$W$54, 'INFORM CA 2022 results'!N$4:N$54)</f>
        <v>0.47967959936454169</v>
      </c>
      <c r="M21" s="132">
        <f>CORREL('INFORM CA 2022 results'!$W$4:$W$54, 'INFORM CA 2022 results'!O$4:O$54)</f>
        <v>0.82291761474682401</v>
      </c>
      <c r="N21" s="132">
        <f>CORREL('INFORM CA 2022 results'!$W$4:$W$54, 'INFORM CA 2022 results'!P$4:P$54)</f>
        <v>0.93026382711198452</v>
      </c>
      <c r="O21" s="132">
        <f>CORREL('INFORM CA 2022 results'!$W$4:$W$54, 'INFORM CA 2022 results'!Q$4:Q$54)</f>
        <v>0.52604318644296666</v>
      </c>
      <c r="P21" s="132">
        <f>CORREL('INFORM CA 2022 results'!$W$4:$W$54, 'INFORM CA 2022 results'!R$4:R$54)</f>
        <v>-0.47067107868341512</v>
      </c>
      <c r="Q21" s="132">
        <f>CORREL('INFORM CA 2022 results'!$W$4:$W$54, 'INFORM CA 2022 results'!S$4:S$54)</f>
        <v>0.79330743907113532</v>
      </c>
      <c r="R21" s="132">
        <f>CORREL('INFORM CA 2022 results'!$W$4:$W$54, 'INFORM CA 2022 results'!T$4:T$54)</f>
        <v>0.1023685485985782</v>
      </c>
      <c r="S21" s="132">
        <f>CORREL('INFORM CA 2022 results'!$W$4:$W$54, 'INFORM CA 2022 results'!U$4:U$54)</f>
        <v>0.90305136300472133</v>
      </c>
      <c r="T21" s="132">
        <f>CORREL('INFORM CA 2022 results'!$W$4:$W$54, 'INFORM CA 2022 results'!V$4:V$54)</f>
        <v>0.87804396869290546</v>
      </c>
      <c r="U21" s="133">
        <f>CORREL('INFORM CA 2022 results'!$W$4:$W$54, 'INFORM CA 2022 results'!W$4:W$54)</f>
        <v>1</v>
      </c>
      <c r="V21" s="134">
        <f>CORREL('INFORM CA 2022 results'!$W$4:$W$54, 'INFORM CA 2022 results'!X$4:X$54)</f>
        <v>0.48903374486976614</v>
      </c>
      <c r="W21" s="135">
        <f>CORREL('INFORM CA 2022 results'!$W$4:$W$54, 'INFORM CA 2022 results'!Y$4:Y$54)</f>
        <v>0.78059086744064199</v>
      </c>
      <c r="X21" s="135">
        <f>CORREL('INFORM CA 2022 results'!$W$4:$W$54, 'INFORM CA 2022 results'!Z$4:Z$54)</f>
        <v>0.1222137275539414</v>
      </c>
      <c r="Y21" s="135">
        <f>CORREL('INFORM CA 2022 results'!$W$4:$W$54, 'INFORM CA 2022 results'!AA$4:AA$54)</f>
        <v>0.45354785979915302</v>
      </c>
      <c r="Z21" s="135">
        <f>CORREL('INFORM CA 2022 results'!$W$4:$W$54, 'INFORM CA 2022 results'!AB$4:AB$54)</f>
        <v>0.81572096898367485</v>
      </c>
      <c r="AA21" s="135">
        <f>CORREL('INFORM CA 2022 results'!$W$4:$W$54, 'INFORM CA 2022 results'!AC$4:AC$54)</f>
        <v>0.40982069364522133</v>
      </c>
      <c r="AB21" s="135">
        <f>CORREL('INFORM CA 2022 results'!$W$4:$W$54, 'INFORM CA 2022 results'!AD$4:AD$54)</f>
        <v>0.180553634168163</v>
      </c>
      <c r="AC21" s="135">
        <f>CORREL('INFORM CA 2022 results'!$W$4:$W$54, 'INFORM CA 2022 results'!AE$4:AE$54)</f>
        <v>0.23230752132776716</v>
      </c>
      <c r="AD21" s="135">
        <f>CORREL('INFORM CA 2022 results'!$W$4:$W$54, 'INFORM CA 2022 results'!AF$4:AF$54)</f>
        <v>0.50977478437968082</v>
      </c>
      <c r="AE21" s="136">
        <f>CORREL('INFORM CA 2022 results'!$W$4:$W$54, 'INFORM CA 2022 results'!AG$4:AG$54)</f>
        <v>0.81733504276820301</v>
      </c>
      <c r="AF21" s="130">
        <f>CORREL('INFORM CA 2022 results'!$W$4:$W$54, 'INFORM CA 2022 results'!AH$4:AH$54)</f>
        <v>0.89384942279480761</v>
      </c>
    </row>
    <row r="22" spans="1:32" ht="15.75" customHeight="1">
      <c r="A22" s="97" t="s">
        <v>59</v>
      </c>
      <c r="B22" s="125">
        <f>CORREL('INFORM CA 2022 results'!$X$4:$X$54, 'INFORM CA 2022 results'!D$4:D$54)</f>
        <v>0.31962190589420636</v>
      </c>
      <c r="C22" s="125">
        <f>CORREL('INFORM CA 2022 results'!$X$4:$X$54, 'INFORM CA 2022 results'!E$4:E$54)</f>
        <v>0.10791322068154185</v>
      </c>
      <c r="D22" s="125">
        <f>CORREL('INFORM CA 2022 results'!$X$4:$X$54, 'INFORM CA 2022 results'!F$4:F$54)</f>
        <v>0.18311800647705281</v>
      </c>
      <c r="E22" s="125">
        <f>CORREL('INFORM CA 2022 results'!$X$4:$X$54, 'INFORM CA 2022 results'!G$4:G$54)</f>
        <v>0.35266956987033282</v>
      </c>
      <c r="F22" s="125">
        <f>CORREL('INFORM CA 2022 results'!$X$4:$X$54, 'INFORM CA 2022 results'!H$4:H$54)</f>
        <v>0.37089079801702263</v>
      </c>
      <c r="G22" s="125">
        <f>CORREL('INFORM CA 2022 results'!$X$4:$X$54, 'INFORM CA 2022 results'!I$4:I$54)</f>
        <v>0.28648548249913663</v>
      </c>
      <c r="H22" s="125">
        <f>CORREL('INFORM CA 2022 results'!$X$4:$X$54, 'INFORM CA 2022 results'!J$4:J$54)</f>
        <v>0.30594584326387458</v>
      </c>
      <c r="I22" s="125">
        <f>CORREL('INFORM CA 2022 results'!$X$4:$X$54, 'INFORM CA 2022 results'!K$4:K$54)</f>
        <v>0.3157611615318488</v>
      </c>
      <c r="J22" s="125">
        <f>CORREL('INFORM CA 2022 results'!$X$4:$X$54, 'INFORM CA 2022 results'!L$4:L$54)</f>
        <v>0.40370434745016509</v>
      </c>
      <c r="K22" s="125">
        <f>CORREL('INFORM CA 2022 results'!$X$4:$X$54, 'INFORM CA 2022 results'!M$4:M$54)</f>
        <v>0.80044996413941838</v>
      </c>
      <c r="L22" s="125">
        <f>CORREL('INFORM CA 2022 results'!$X$4:$X$54, 'INFORM CA 2022 results'!N$4:N$54)</f>
        <v>-5.914845427090272E-2</v>
      </c>
      <c r="M22" s="125">
        <f>CORREL('INFORM CA 2022 results'!$X$4:$X$54, 'INFORM CA 2022 results'!O$4:O$54)</f>
        <v>0.24096105653136368</v>
      </c>
      <c r="N22" s="125">
        <f>CORREL('INFORM CA 2022 results'!$X$4:$X$54, 'INFORM CA 2022 results'!P$4:P$54)</f>
        <v>0.5578022765577153</v>
      </c>
      <c r="O22" s="125">
        <f>CORREL('INFORM CA 2022 results'!$X$4:$X$54, 'INFORM CA 2022 results'!Q$4:Q$54)</f>
        <v>0.45237625433470979</v>
      </c>
      <c r="P22" s="125">
        <f>CORREL('INFORM CA 2022 results'!$X$4:$X$54, 'INFORM CA 2022 results'!R$4:R$54)</f>
        <v>-0.3043659642051913</v>
      </c>
      <c r="Q22" s="125">
        <f>CORREL('INFORM CA 2022 results'!$X$4:$X$54, 'INFORM CA 2022 results'!S$4:S$54)</f>
        <v>0.21949873195151898</v>
      </c>
      <c r="R22" s="125">
        <f>CORREL('INFORM CA 2022 results'!$X$4:$X$54, 'INFORM CA 2022 results'!T$4:T$54)</f>
        <v>-6.0946407669090298E-2</v>
      </c>
      <c r="S22" s="125">
        <f>CORREL('INFORM CA 2022 results'!$X$4:$X$54, 'INFORM CA 2022 results'!U$4:U$54)</f>
        <v>0.43256778741215574</v>
      </c>
      <c r="T22" s="125">
        <f>CORREL('INFORM CA 2022 results'!$X$4:$X$54, 'INFORM CA 2022 results'!V$4:V$54)</f>
        <v>0.30308392242953502</v>
      </c>
      <c r="U22" s="126">
        <f>CORREL('INFORM CA 2022 results'!$X$4:$X$54, 'INFORM CA 2022 results'!W$4:W$54)</f>
        <v>0.48903374486976614</v>
      </c>
      <c r="V22" s="120">
        <f>CORREL('INFORM CA 2022 results'!$X$4:$X$54, 'INFORM CA 2022 results'!X$4:X$54)</f>
        <v>1</v>
      </c>
      <c r="W22" s="121">
        <f>CORREL('INFORM CA 2022 results'!$X$4:$X$54, 'INFORM CA 2022 results'!Y$4:Y$54)</f>
        <v>0.36830163984963443</v>
      </c>
      <c r="X22" s="121">
        <f>CORREL('INFORM CA 2022 results'!$X$4:$X$54, 'INFORM CA 2022 results'!Z$4:Z$54)</f>
        <v>-0.39043348814099038</v>
      </c>
      <c r="Y22" s="121">
        <f>CORREL('INFORM CA 2022 results'!$X$4:$X$54, 'INFORM CA 2022 results'!AA$4:AA$54)</f>
        <v>-0.27915863036531685</v>
      </c>
      <c r="Z22" s="121">
        <f>CORREL('INFORM CA 2022 results'!$X$4:$X$54, 'INFORM CA 2022 results'!AB$4:AB$54)</f>
        <v>0.23932672144789535</v>
      </c>
      <c r="AA22" s="121">
        <f>CORREL('INFORM CA 2022 results'!$X$4:$X$54, 'INFORM CA 2022 results'!AC$4:AC$54)</f>
        <v>0.76871368225117398</v>
      </c>
      <c r="AB22" s="121">
        <f>CORREL('INFORM CA 2022 results'!$X$4:$X$54, 'INFORM CA 2022 results'!AD$4:AD$54)</f>
        <v>-0.14074554294565686</v>
      </c>
      <c r="AC22" s="121">
        <f>CORREL('INFORM CA 2022 results'!$X$4:$X$54, 'INFORM CA 2022 results'!AE$4:AE$54)</f>
        <v>-0.35375275826405922</v>
      </c>
      <c r="AD22" s="121">
        <f>CORREL('INFORM CA 2022 results'!$X$4:$X$54, 'INFORM CA 2022 results'!AF$4:AF$54)</f>
        <v>0.21552796967210525</v>
      </c>
      <c r="AE22" s="137">
        <f>CORREL('INFORM CA 2022 results'!$X$4:$X$54, 'INFORM CA 2022 results'!AG$4:AG$54)</f>
        <v>0.26664056134081426</v>
      </c>
      <c r="AF22" s="130">
        <f>CORREL('INFORM CA 2022 results'!$X$4:$X$54, 'INFORM CA 2022 results'!AH$4:AH$54)</f>
        <v>0.43767742198156623</v>
      </c>
    </row>
    <row r="23" spans="1:32" ht="15.75" customHeight="1">
      <c r="A23" s="97" t="s">
        <v>60</v>
      </c>
      <c r="B23" s="125">
        <f>CORREL('INFORM CA 2022 results'!$Y$4:$Y$54, 'INFORM CA 2022 results'!D$4:D$54)</f>
        <v>0.52452111788579203</v>
      </c>
      <c r="C23" s="125">
        <f>CORREL('INFORM CA 2022 results'!$Y$4:$Y$54, 'INFORM CA 2022 results'!E$4:E$54)</f>
        <v>0.23590878850139674</v>
      </c>
      <c r="D23" s="125">
        <f>CORREL('INFORM CA 2022 results'!$Y$4:$Y$54, 'INFORM CA 2022 results'!F$4:F$54)</f>
        <v>0.65876998292894351</v>
      </c>
      <c r="E23" s="125">
        <f>CORREL('INFORM CA 2022 results'!$Y$4:$Y$54, 'INFORM CA 2022 results'!G$4:G$54)</f>
        <v>0.3005851741661138</v>
      </c>
      <c r="F23" s="125">
        <f>CORREL('INFORM CA 2022 results'!$Y$4:$Y$54, 'INFORM CA 2022 results'!H$4:H$54)</f>
        <v>0.66574855226431451</v>
      </c>
      <c r="G23" s="125">
        <f>CORREL('INFORM CA 2022 results'!$Y$4:$Y$54, 'INFORM CA 2022 results'!I$4:I$54)</f>
        <v>0.94067474870600309</v>
      </c>
      <c r="H23" s="125">
        <f>CORREL('INFORM CA 2022 results'!$Y$4:$Y$54, 'INFORM CA 2022 results'!J$4:J$54)</f>
        <v>0.8461814800424754</v>
      </c>
      <c r="I23" s="125">
        <f>CORREL('INFORM CA 2022 results'!$Y$4:$Y$54, 'INFORM CA 2022 results'!K$4:K$54)</f>
        <v>0.84942302128591562</v>
      </c>
      <c r="J23" s="125">
        <f>CORREL('INFORM CA 2022 results'!$Y$4:$Y$54, 'INFORM CA 2022 results'!L$4:L$54)</f>
        <v>0.87443046204336805</v>
      </c>
      <c r="K23" s="125">
        <f>CORREL('INFORM CA 2022 results'!$Y$4:$Y$54, 'INFORM CA 2022 results'!M$4:M$54)</f>
        <v>0.5831398538004593</v>
      </c>
      <c r="L23" s="125">
        <f>CORREL('INFORM CA 2022 results'!$Y$4:$Y$54, 'INFORM CA 2022 results'!N$4:N$54)</f>
        <v>0.33395507338075686</v>
      </c>
      <c r="M23" s="125">
        <f>CORREL('INFORM CA 2022 results'!$Y$4:$Y$54, 'INFORM CA 2022 results'!O$4:O$54)</f>
        <v>0.92271032964387878</v>
      </c>
      <c r="N23" s="125">
        <f>CORREL('INFORM CA 2022 results'!$Y$4:$Y$54, 'INFORM CA 2022 results'!P$4:P$54)</f>
        <v>0.86490552358443962</v>
      </c>
      <c r="O23" s="125">
        <f>CORREL('INFORM CA 2022 results'!$Y$4:$Y$54, 'INFORM CA 2022 results'!Q$4:Q$54)</f>
        <v>0.21123018529372109</v>
      </c>
      <c r="P23" s="125">
        <f>CORREL('INFORM CA 2022 results'!$Y$4:$Y$54, 'INFORM CA 2022 results'!R$4:R$54)</f>
        <v>-0.60706288894178806</v>
      </c>
      <c r="Q23" s="125">
        <f>CORREL('INFORM CA 2022 results'!$Y$4:$Y$54, 'INFORM CA 2022 results'!S$4:S$54)</f>
        <v>0.58129164646249176</v>
      </c>
      <c r="R23" s="125">
        <f>CORREL('INFORM CA 2022 results'!$Y$4:$Y$54, 'INFORM CA 2022 results'!T$4:T$54)</f>
        <v>4.1521253783200256E-2</v>
      </c>
      <c r="S23" s="125">
        <f>CORREL('INFORM CA 2022 results'!$Y$4:$Y$54, 'INFORM CA 2022 results'!U$4:U$54)</f>
        <v>0.85267657923814932</v>
      </c>
      <c r="T23" s="125">
        <f>CORREL('INFORM CA 2022 results'!$Y$4:$Y$54, 'INFORM CA 2022 results'!V$4:V$54)</f>
        <v>0.50019692625257783</v>
      </c>
      <c r="U23" s="126">
        <f>CORREL('INFORM CA 2022 results'!$Y$4:$Y$54, 'INFORM CA 2022 results'!W$4:W$54)</f>
        <v>0.78059086744064199</v>
      </c>
      <c r="V23" s="127">
        <f>CORREL('INFORM CA 2022 results'!$Y$4:$Y$54, 'INFORM CA 2022 results'!X$4:X$54)</f>
        <v>0.36830163984963443</v>
      </c>
      <c r="W23" s="125">
        <f>CORREL('INFORM CA 2022 results'!$Y$4:$Y$54, 'INFORM CA 2022 results'!Y$4:Y$54)</f>
        <v>1.0000000000000002</v>
      </c>
      <c r="X23" s="125">
        <f>CORREL('INFORM CA 2022 results'!$Y$4:$Y$54, 'INFORM CA 2022 results'!Z$4:Z$54)</f>
        <v>-5.1094191199489679E-2</v>
      </c>
      <c r="Y23" s="125">
        <f>CORREL('INFORM CA 2022 results'!$Y$4:$Y$54, 'INFORM CA 2022 results'!AA$4:AA$54)</f>
        <v>0.52819000776359981</v>
      </c>
      <c r="Z23" s="125">
        <f>CORREL('INFORM CA 2022 results'!$Y$4:$Y$54, 'INFORM CA 2022 results'!AB$4:AB$54)</f>
        <v>0.85771209479725485</v>
      </c>
      <c r="AA23" s="125">
        <f>CORREL('INFORM CA 2022 results'!$Y$4:$Y$54, 'INFORM CA 2022 results'!AC$4:AC$54)</f>
        <v>0.40425785082382154</v>
      </c>
      <c r="AB23" s="125">
        <f>CORREL('INFORM CA 2022 results'!$Y$4:$Y$54, 'INFORM CA 2022 results'!AD$4:AD$54)</f>
        <v>4.9182500451275014E-2</v>
      </c>
      <c r="AC23" s="125">
        <f>CORREL('INFORM CA 2022 results'!$Y$4:$Y$54, 'INFORM CA 2022 results'!AE$4:AE$54)</f>
        <v>0.46892953092860346</v>
      </c>
      <c r="AD23" s="125">
        <f>CORREL('INFORM CA 2022 results'!$Y$4:$Y$54, 'INFORM CA 2022 results'!AF$4:AF$54)</f>
        <v>0.5599008257737621</v>
      </c>
      <c r="AE23" s="126">
        <f>CORREL('INFORM CA 2022 results'!$Y$4:$Y$54, 'INFORM CA 2022 results'!AG$4:AG$54)</f>
        <v>0.86367148889134893</v>
      </c>
      <c r="AF23" s="130">
        <f>CORREL('INFORM CA 2022 results'!$Y$4:$Y$54, 'INFORM CA 2022 results'!AH$4:AH$54)</f>
        <v>0.91664120720995224</v>
      </c>
    </row>
    <row r="24" spans="1:32" ht="15.75" customHeight="1">
      <c r="A24" s="97" t="s">
        <v>61</v>
      </c>
      <c r="B24" s="125">
        <f>CORREL('INFORM CA 2022 results'!$Z$4:$Z$54, 'INFORM CA 2022 results'!D$4:D$54)</f>
        <v>-6.3036863536125559E-2</v>
      </c>
      <c r="C24" s="125">
        <f>CORREL('INFORM CA 2022 results'!$Z$4:$Z$54, 'INFORM CA 2022 results'!E$4:E$54)</f>
        <v>-9.0542324190385562E-2</v>
      </c>
      <c r="D24" s="125">
        <f>CORREL('INFORM CA 2022 results'!$Z$4:$Z$54, 'INFORM CA 2022 results'!F$4:F$54)</f>
        <v>0.16950769560794224</v>
      </c>
      <c r="E24" s="125">
        <f>CORREL('INFORM CA 2022 results'!$Z$4:$Z$54, 'INFORM CA 2022 results'!G$4:G$54)</f>
        <v>-0.12179609038213522</v>
      </c>
      <c r="F24" s="125">
        <f>CORREL('INFORM CA 2022 results'!$Z$4:$Z$54, 'INFORM CA 2022 results'!H$4:H$54)</f>
        <v>1.5451496684478776E-2</v>
      </c>
      <c r="G24" s="125">
        <f>CORREL('INFORM CA 2022 results'!$Z$4:$Z$54, 'INFORM CA 2022 results'!I$4:I$54)</f>
        <v>-9.87973230607621E-3</v>
      </c>
      <c r="H24" s="125">
        <f>CORREL('INFORM CA 2022 results'!$Z$4:$Z$54, 'INFORM CA 2022 results'!J$4:J$54)</f>
        <v>-0.14880864913425365</v>
      </c>
      <c r="I24" s="125">
        <f>CORREL('INFORM CA 2022 results'!$Z$4:$Z$54, 'INFORM CA 2022 results'!K$4:K$54)</f>
        <v>-0.15355354643766392</v>
      </c>
      <c r="J24" s="125">
        <f>CORREL('INFORM CA 2022 results'!$Z$4:$Z$54, 'INFORM CA 2022 results'!L$4:L$54)</f>
        <v>-0.10391351371673122</v>
      </c>
      <c r="K24" s="125">
        <f>CORREL('INFORM CA 2022 results'!$Z$4:$Z$54, 'INFORM CA 2022 results'!M$4:M$54)</f>
        <v>-6.3893241467949516E-2</v>
      </c>
      <c r="L24" s="125">
        <f>CORREL('INFORM CA 2022 results'!$Z$4:$Z$54, 'INFORM CA 2022 results'!N$4:N$54)</f>
        <v>0.13449806775847109</v>
      </c>
      <c r="M24" s="125">
        <f>CORREL('INFORM CA 2022 results'!$Z$4:$Z$54, 'INFORM CA 2022 results'!O$4:O$54)</f>
        <v>0.10484505908443904</v>
      </c>
      <c r="N24" s="125">
        <f>CORREL('INFORM CA 2022 results'!$Z$4:$Z$54, 'INFORM CA 2022 results'!P$4:P$54)</f>
        <v>4.2484525018734232E-2</v>
      </c>
      <c r="O24" s="125">
        <f>CORREL('INFORM CA 2022 results'!$Z$4:$Z$54, 'INFORM CA 2022 results'!Q$4:Q$54)</f>
        <v>0.10570285884741308</v>
      </c>
      <c r="P24" s="125">
        <f>CORREL('INFORM CA 2022 results'!$Z$4:$Z$54, 'INFORM CA 2022 results'!R$4:R$54)</f>
        <v>-5.6224125952317079E-2</v>
      </c>
      <c r="Q24" s="125">
        <f>CORREL('INFORM CA 2022 results'!$Z$4:$Z$54, 'INFORM CA 2022 results'!S$4:S$54)</f>
        <v>0.23622016027990586</v>
      </c>
      <c r="R24" s="125">
        <f>CORREL('INFORM CA 2022 results'!$Z$4:$Z$54, 'INFORM CA 2022 results'!T$4:T$54)</f>
        <v>-2.0897961523990118E-2</v>
      </c>
      <c r="S24" s="125">
        <f>CORREL('INFORM CA 2022 results'!$Z$4:$Z$54, 'INFORM CA 2022 results'!U$4:U$54)</f>
        <v>0.16528349506207946</v>
      </c>
      <c r="T24" s="125">
        <f>CORREL('INFORM CA 2022 results'!$Z$4:$Z$54, 'INFORM CA 2022 results'!V$4:V$54)</f>
        <v>0.20887436238986265</v>
      </c>
      <c r="U24" s="126">
        <f>CORREL('INFORM CA 2022 results'!$Z$4:$Z$54, 'INFORM CA 2022 results'!W$4:W$54)</f>
        <v>0.1222137275539414</v>
      </c>
      <c r="V24" s="127">
        <f>CORREL('INFORM CA 2022 results'!$Z$4:$Z$54, 'INFORM CA 2022 results'!X$4:X$54)</f>
        <v>-0.39043348814099038</v>
      </c>
      <c r="W24" s="125">
        <f>CORREL('INFORM CA 2022 results'!$Z$4:$Z$54, 'INFORM CA 2022 results'!Y$4:Y$54)</f>
        <v>-5.1094191199489679E-2</v>
      </c>
      <c r="X24" s="125">
        <f>CORREL('INFORM CA 2022 results'!$Z$4:$Z$54, 'INFORM CA 2022 results'!Z$4:Z$54)</f>
        <v>1.0000000000000002</v>
      </c>
      <c r="Y24" s="125">
        <f>CORREL('INFORM CA 2022 results'!$Z$4:$Z$54, 'INFORM CA 2022 results'!AA$4:AA$54)</f>
        <v>0.27567476512063388</v>
      </c>
      <c r="Z24" s="125">
        <f>CORREL('INFORM CA 2022 results'!$Z$4:$Z$54, 'INFORM CA 2022 results'!AB$4:AB$54)</f>
        <v>0.40906304041160052</v>
      </c>
      <c r="AA24" s="125">
        <f>CORREL('INFORM CA 2022 results'!$Z$4:$Z$54, 'INFORM CA 2022 results'!AC$4:AC$54)</f>
        <v>-0.33255030323603518</v>
      </c>
      <c r="AB24" s="125">
        <f>CORREL('INFORM CA 2022 results'!$Z$4:$Z$54, 'INFORM CA 2022 results'!AD$4:AD$54)</f>
        <v>0.28884406866756163</v>
      </c>
      <c r="AC24" s="125">
        <f>CORREL('INFORM CA 2022 results'!$Z$4:$Z$54, 'INFORM CA 2022 results'!AE$4:AE$54)</f>
        <v>-3.6961953430442042E-2</v>
      </c>
      <c r="AD24" s="125">
        <f>CORREL('INFORM CA 2022 results'!$Z$4:$Z$54, 'INFORM CA 2022 results'!AF$4:AF$54)</f>
        <v>-6.4532682809620684E-2</v>
      </c>
      <c r="AE24" s="126">
        <f>CORREL('INFORM CA 2022 results'!$Z$4:$Z$54, 'INFORM CA 2022 results'!AG$4:AG$54)</f>
        <v>0.27507689200077706</v>
      </c>
      <c r="AF24" s="130">
        <f>CORREL('INFORM CA 2022 results'!$Z$4:$Z$54, 'INFORM CA 2022 results'!AH$4:AH$54)</f>
        <v>5.7823869708682196E-2</v>
      </c>
    </row>
    <row r="25" spans="1:32" ht="15.75" customHeight="1">
      <c r="A25" s="97" t="s">
        <v>62</v>
      </c>
      <c r="B25" s="125">
        <f>CORREL('INFORM CA 2022 results'!$AA$4:$AA$54, 'INFORM CA 2022 results'!D$4:D$54)</f>
        <v>0.21910329706610493</v>
      </c>
      <c r="C25" s="125">
        <f>CORREL('INFORM CA 2022 results'!$AA$4:$AA$54, 'INFORM CA 2022 results'!E$4:E$54)</f>
        <v>-4.3571943911567448E-2</v>
      </c>
      <c r="D25" s="125">
        <f>CORREL('INFORM CA 2022 results'!$AA$4:$AA$54, 'INFORM CA 2022 results'!F$4:F$54)</f>
        <v>0.53848692057693059</v>
      </c>
      <c r="E25" s="125">
        <f>CORREL('INFORM CA 2022 results'!$AA$4:$AA$54, 'INFORM CA 2022 results'!G$4:G$54)</f>
        <v>0.11958417851308664</v>
      </c>
      <c r="F25" s="125">
        <f>CORREL('INFORM CA 2022 results'!$AA$4:$AA$54, 'INFORM CA 2022 results'!H$4:H$54)</f>
        <v>0.32938945941325121</v>
      </c>
      <c r="G25" s="125">
        <f>CORREL('INFORM CA 2022 results'!$AA$4:$AA$54, 'INFORM CA 2022 results'!I$4:I$54)</f>
        <v>0.63235414468228035</v>
      </c>
      <c r="H25" s="125">
        <f>CORREL('INFORM CA 2022 results'!$AA$4:$AA$54, 'INFORM CA 2022 results'!J$4:J$54)</f>
        <v>0.33567016425608415</v>
      </c>
      <c r="I25" s="125">
        <f>CORREL('INFORM CA 2022 results'!$AA$4:$AA$54, 'INFORM CA 2022 results'!K$4:K$54)</f>
        <v>0.335007476820121</v>
      </c>
      <c r="J25" s="125">
        <f>CORREL('INFORM CA 2022 results'!$AA$4:$AA$54, 'INFORM CA 2022 results'!L$4:L$54)</f>
        <v>0.36830179959765302</v>
      </c>
      <c r="K25" s="125">
        <f>CORREL('INFORM CA 2022 results'!$AA$4:$AA$54, 'INFORM CA 2022 results'!M$4:M$54)</f>
        <v>4.2923073494793094E-2</v>
      </c>
      <c r="L25" s="125">
        <f>CORREL('INFORM CA 2022 results'!$AA$4:$AA$54, 'INFORM CA 2022 results'!N$4:N$54)</f>
        <v>0.59394789780453505</v>
      </c>
      <c r="M25" s="125">
        <f>CORREL('INFORM CA 2022 results'!$AA$4:$AA$54, 'INFORM CA 2022 results'!O$4:O$54)</f>
        <v>0.70920532905528533</v>
      </c>
      <c r="N25" s="125">
        <f>CORREL('INFORM CA 2022 results'!$AA$4:$AA$54, 'INFORM CA 2022 results'!P$4:P$54)</f>
        <v>0.49945813674416889</v>
      </c>
      <c r="O25" s="125">
        <f>CORREL('INFORM CA 2022 results'!$AA$4:$AA$54, 'INFORM CA 2022 results'!Q$4:Q$54)</f>
        <v>-0.27506543170447745</v>
      </c>
      <c r="P25" s="125">
        <f>CORREL('INFORM CA 2022 results'!$AA$4:$AA$54, 'INFORM CA 2022 results'!R$4:R$54)</f>
        <v>-0.45385570434911471</v>
      </c>
      <c r="Q25" s="125">
        <f>CORREL('INFORM CA 2022 results'!$AA$4:$AA$54, 'INFORM CA 2022 results'!S$4:S$54)</f>
        <v>0.66168431844436337</v>
      </c>
      <c r="R25" s="125">
        <f>CORREL('INFORM CA 2022 results'!$AA$4:$AA$54, 'INFORM CA 2022 results'!T$4:T$54)</f>
        <v>-1.383615878472568E-2</v>
      </c>
      <c r="S25" s="125">
        <f>CORREL('INFORM CA 2022 results'!$AA$4:$AA$54, 'INFORM CA 2022 results'!U$4:U$54)</f>
        <v>0.64501908336967229</v>
      </c>
      <c r="T25" s="125">
        <f>CORREL('INFORM CA 2022 results'!$AA$4:$AA$54, 'INFORM CA 2022 results'!V$4:V$54)</f>
        <v>0.28990240597090466</v>
      </c>
      <c r="U25" s="126">
        <f>CORREL('INFORM CA 2022 results'!$AA$4:$AA$54, 'INFORM CA 2022 results'!W$4:W$54)</f>
        <v>0.45354785979915302</v>
      </c>
      <c r="V25" s="127">
        <f>CORREL('INFORM CA 2022 results'!$AA$4:$AA$54, 'INFORM CA 2022 results'!X$4:X$54)</f>
        <v>-0.27915863036531685</v>
      </c>
      <c r="W25" s="125">
        <f>CORREL('INFORM CA 2022 results'!$AA$4:$AA$54, 'INFORM CA 2022 results'!Y$4:Y$54)</f>
        <v>0.52819000776359981</v>
      </c>
      <c r="X25" s="125">
        <f>CORREL('INFORM CA 2022 results'!$AA$4:$AA$54, 'INFORM CA 2022 results'!Z$4:Z$54)</f>
        <v>0.27567476512063388</v>
      </c>
      <c r="Y25" s="125">
        <f>CORREL('INFORM CA 2022 results'!$AA$4:$AA$54, 'INFORM CA 2022 results'!AA$4:AA$54)</f>
        <v>1.0000000000000002</v>
      </c>
      <c r="Z25" s="125">
        <f>CORREL('INFORM CA 2022 results'!$AA$4:$AA$54, 'INFORM CA 2022 results'!AB$4:AB$54)</f>
        <v>0.68940730226369329</v>
      </c>
      <c r="AA25" s="125">
        <f>CORREL('INFORM CA 2022 results'!$AA$4:$AA$54, 'INFORM CA 2022 results'!AC$4:AC$54)</f>
        <v>-0.35276116109714595</v>
      </c>
      <c r="AB25" s="125">
        <f>CORREL('INFORM CA 2022 results'!$AA$4:$AA$54, 'INFORM CA 2022 results'!AD$4:AD$54)</f>
        <v>0.29496876697897789</v>
      </c>
      <c r="AC25" s="125">
        <f>CORREL('INFORM CA 2022 results'!$AA$4:$AA$54, 'INFORM CA 2022 results'!AE$4:AE$54)</f>
        <v>0.55163154261690539</v>
      </c>
      <c r="AD25" s="125">
        <f>CORREL('INFORM CA 2022 results'!$AA$4:$AA$54, 'INFORM CA 2022 results'!AF$4:AF$54)</f>
        <v>0.26407825346004654</v>
      </c>
      <c r="AE25" s="126">
        <f>CORREL('INFORM CA 2022 results'!$AA$4:$AA$54, 'INFORM CA 2022 results'!AG$4:AG$54)</f>
        <v>0.61477378309372377</v>
      </c>
      <c r="AF25" s="130">
        <f>CORREL('INFORM CA 2022 results'!$AA$4:$AA$54, 'INFORM CA 2022 results'!AH$4:AH$54)</f>
        <v>0.48337421831385008</v>
      </c>
    </row>
    <row r="26" spans="1:32" ht="15.75" customHeight="1">
      <c r="A26" s="97" t="s">
        <v>63</v>
      </c>
      <c r="B26" s="125">
        <f>CORREL('INFORM CA 2022 results'!$AB$4:$AB$54, 'INFORM CA 2022 results'!D$4:D$54)</f>
        <v>0.45081352032177491</v>
      </c>
      <c r="C26" s="125">
        <f>CORREL('INFORM CA 2022 results'!$AB$4:$AB$54, 'INFORM CA 2022 results'!E$4:E$54)</f>
        <v>0.11963953348380063</v>
      </c>
      <c r="D26" s="125">
        <f>CORREL('INFORM CA 2022 results'!$AB$4:$AB$54, 'INFORM CA 2022 results'!F$4:F$54)</f>
        <v>0.70379987871527194</v>
      </c>
      <c r="E26" s="125">
        <f>CORREL('INFORM CA 2022 results'!$AB$4:$AB$54, 'INFORM CA 2022 results'!G$4:G$54)</f>
        <v>0.26610683746642688</v>
      </c>
      <c r="F26" s="125">
        <f>CORREL('INFORM CA 2022 results'!$AB$4:$AB$54, 'INFORM CA 2022 results'!H$4:H$54)</f>
        <v>0.62338606971401278</v>
      </c>
      <c r="G26" s="125">
        <f>CORREL('INFORM CA 2022 results'!$AB$4:$AB$54, 'INFORM CA 2022 results'!I$4:I$54)</f>
        <v>0.8496603368917488</v>
      </c>
      <c r="H26" s="125">
        <f>CORREL('INFORM CA 2022 results'!$AB$4:$AB$54, 'INFORM CA 2022 results'!J$4:J$54)</f>
        <v>0.63655066162554341</v>
      </c>
      <c r="I26" s="125">
        <f>CORREL('INFORM CA 2022 results'!$AB$4:$AB$54, 'INFORM CA 2022 results'!K$4:K$54)</f>
        <v>0.63893417133808528</v>
      </c>
      <c r="J26" s="125">
        <f>CORREL('INFORM CA 2022 results'!$AB$4:$AB$54, 'INFORM CA 2022 results'!L$4:L$54)</f>
        <v>0.71424717182445185</v>
      </c>
      <c r="K26" s="125">
        <f>CORREL('INFORM CA 2022 results'!$AB$4:$AB$54, 'INFORM CA 2022 results'!M$4:M$54)</f>
        <v>0.56722553884411808</v>
      </c>
      <c r="L26" s="125">
        <f>CORREL('INFORM CA 2022 results'!$AB$4:$AB$54, 'INFORM CA 2022 results'!N$4:N$54)</f>
        <v>0.44079914161685785</v>
      </c>
      <c r="M26" s="125">
        <f>CORREL('INFORM CA 2022 results'!$AB$4:$AB$54, 'INFORM CA 2022 results'!O$4:O$54)</f>
        <v>0.90390517505366119</v>
      </c>
      <c r="N26" s="125">
        <f>CORREL('INFORM CA 2022 results'!$AB$4:$AB$54, 'INFORM CA 2022 results'!P$4:P$54)</f>
        <v>0.86426398009721084</v>
      </c>
      <c r="O26" s="125">
        <f>CORREL('INFORM CA 2022 results'!$AB$4:$AB$54, 'INFORM CA 2022 results'!Q$4:Q$54)</f>
        <v>0.21815050290585489</v>
      </c>
      <c r="P26" s="125">
        <f>CORREL('INFORM CA 2022 results'!$AB$4:$AB$54, 'INFORM CA 2022 results'!R$4:R$54)</f>
        <v>-0.63047861681438921</v>
      </c>
      <c r="Q26" s="125">
        <f>CORREL('INFORM CA 2022 results'!$AB$4:$AB$54, 'INFORM CA 2022 results'!S$4:S$54)</f>
        <v>0.73982374767629688</v>
      </c>
      <c r="R26" s="125">
        <f>CORREL('INFORM CA 2022 results'!$AB$4:$AB$54, 'INFORM CA 2022 results'!T$4:T$54)</f>
        <v>-2.0509376833075833E-3</v>
      </c>
      <c r="S26" s="125">
        <f>CORREL('INFORM CA 2022 results'!$AB$4:$AB$54, 'INFORM CA 2022 results'!U$4:U$54)</f>
        <v>0.92451907198822858</v>
      </c>
      <c r="T26" s="125">
        <f>CORREL('INFORM CA 2022 results'!$AB$4:$AB$54, 'INFORM CA 2022 results'!V$4:V$54)</f>
        <v>0.58033784563323643</v>
      </c>
      <c r="U26" s="126">
        <f>CORREL('INFORM CA 2022 results'!$AB$4:$AB$54, 'INFORM CA 2022 results'!W$4:W$54)</f>
        <v>0.81572096898367485</v>
      </c>
      <c r="V26" s="127">
        <f>CORREL('INFORM CA 2022 results'!$AB$4:$AB$54, 'INFORM CA 2022 results'!X$4:X$54)</f>
        <v>0.23932672144789535</v>
      </c>
      <c r="W26" s="125">
        <f>CORREL('INFORM CA 2022 results'!$AB$4:$AB$54, 'INFORM CA 2022 results'!Y$4:Y$54)</f>
        <v>0.85771209479725485</v>
      </c>
      <c r="X26" s="125">
        <f>CORREL('INFORM CA 2022 results'!$AB$4:$AB$54, 'INFORM CA 2022 results'!Z$4:Z$54)</f>
        <v>0.40906304041160052</v>
      </c>
      <c r="Y26" s="125">
        <f>CORREL('INFORM CA 2022 results'!$AB$4:$AB$54, 'INFORM CA 2022 results'!AA$4:AA$54)</f>
        <v>0.68940730226369329</v>
      </c>
      <c r="Z26" s="125">
        <f>CORREL('INFORM CA 2022 results'!$AB$4:$AB$54, 'INFORM CA 2022 results'!AB$4:AB$54)</f>
        <v>1</v>
      </c>
      <c r="AA26" s="125">
        <f>CORREL('INFORM CA 2022 results'!$AB$4:$AB$54, 'INFORM CA 2022 results'!AC$4:AC$54)</f>
        <v>0.19916262959351252</v>
      </c>
      <c r="AB26" s="125">
        <f>CORREL('INFORM CA 2022 results'!$AB$4:$AB$54, 'INFORM CA 2022 results'!AD$4:AD$54)</f>
        <v>0.22155041188028202</v>
      </c>
      <c r="AC26" s="125">
        <f>CORREL('INFORM CA 2022 results'!$AB$4:$AB$54, 'INFORM CA 2022 results'!AE$4:AE$54)</f>
        <v>0.34415762220920321</v>
      </c>
      <c r="AD26" s="125">
        <f>CORREL('INFORM CA 2022 results'!$AB$4:$AB$54, 'INFORM CA 2022 results'!AF$4:AF$54)</f>
        <v>0.45997244017751887</v>
      </c>
      <c r="AE26" s="126">
        <f>CORREL('INFORM CA 2022 results'!$AB$4:$AB$54, 'INFORM CA 2022 results'!AG$4:AG$54)</f>
        <v>0.92682202220411347</v>
      </c>
      <c r="AF26" s="130">
        <f>CORREL('INFORM CA 2022 results'!$AB$4:$AB$54, 'INFORM CA 2022 results'!AH$4:AH$54)</f>
        <v>0.86280463519742123</v>
      </c>
    </row>
    <row r="27" spans="1:32" ht="15.75" customHeight="1">
      <c r="A27" s="97" t="s">
        <v>64</v>
      </c>
      <c r="B27" s="125">
        <f>CORREL('INFORM CA 2022 results'!$AC$4:$AC$54, 'INFORM CA 2022 results'!D$4:D$54)</f>
        <v>0.27598794658268599</v>
      </c>
      <c r="C27" s="125">
        <f>CORREL('INFORM CA 2022 results'!$AC$4:$AC$54, 'INFORM CA 2022 results'!E$4:E$54)</f>
        <v>0.42055769761127848</v>
      </c>
      <c r="D27" s="125">
        <f>CORREL('INFORM CA 2022 results'!$AC$4:$AC$54, 'INFORM CA 2022 results'!F$4:F$54)</f>
        <v>0.21216109116687609</v>
      </c>
      <c r="E27" s="125">
        <f>CORREL('INFORM CA 2022 results'!$AC$4:$AC$54, 'INFORM CA 2022 results'!G$4:G$54)</f>
        <v>0.31649601597890487</v>
      </c>
      <c r="F27" s="125">
        <f>CORREL('INFORM CA 2022 results'!$AC$4:$AC$54, 'INFORM CA 2022 results'!H$4:H$54)</f>
        <v>0.47957152118762914</v>
      </c>
      <c r="G27" s="125">
        <f>CORREL('INFORM CA 2022 results'!$AC$4:$AC$54, 'INFORM CA 2022 results'!I$4:I$54)</f>
        <v>0.27413054460548181</v>
      </c>
      <c r="H27" s="125">
        <f>CORREL('INFORM CA 2022 results'!$AC$4:$AC$54, 'INFORM CA 2022 results'!J$4:J$54)</f>
        <v>0.38046963193743011</v>
      </c>
      <c r="I27" s="125">
        <f>CORREL('INFORM CA 2022 results'!$AC$4:$AC$54, 'INFORM CA 2022 results'!K$4:K$54)</f>
        <v>0.38661134739854669</v>
      </c>
      <c r="J27" s="125">
        <f>CORREL('INFORM CA 2022 results'!$AC$4:$AC$54, 'INFORM CA 2022 results'!L$4:L$54)</f>
        <v>0.48399505244543217</v>
      </c>
      <c r="K27" s="125">
        <f>CORREL('INFORM CA 2022 results'!$AC$4:$AC$54, 'INFORM CA 2022 results'!M$4:M$54)</f>
        <v>0.68652997479469269</v>
      </c>
      <c r="L27" s="125">
        <f>CORREL('INFORM CA 2022 results'!$AC$4:$AC$54, 'INFORM CA 2022 results'!N$4:N$54)</f>
        <v>-7.6303498328278874E-2</v>
      </c>
      <c r="M27" s="125">
        <f>CORREL('INFORM CA 2022 results'!$AC$4:$AC$54, 'INFORM CA 2022 results'!O$4:O$54)</f>
        <v>0.21300438345135039</v>
      </c>
      <c r="N27" s="125">
        <f>CORREL('INFORM CA 2022 results'!$AC$4:$AC$54, 'INFORM CA 2022 results'!P$4:P$54)</f>
        <v>0.474668047180417</v>
      </c>
      <c r="O27" s="125">
        <f>CORREL('INFORM CA 2022 results'!$AC$4:$AC$54, 'INFORM CA 2022 results'!Q$4:Q$54)</f>
        <v>0.4776515505203523</v>
      </c>
      <c r="P27" s="125">
        <f>CORREL('INFORM CA 2022 results'!$AC$4:$AC$54, 'INFORM CA 2022 results'!R$4:R$54)</f>
        <v>-0.18380495648077116</v>
      </c>
      <c r="Q27" s="125">
        <f>CORREL('INFORM CA 2022 results'!$AC$4:$AC$54, 'INFORM CA 2022 results'!S$4:S$54)</f>
        <v>7.1345110775226622E-2</v>
      </c>
      <c r="R27" s="125">
        <f>CORREL('INFORM CA 2022 results'!$AC$4:$AC$54, 'INFORM CA 2022 results'!T$4:T$54)</f>
        <v>-8.1117343726854779E-2</v>
      </c>
      <c r="S27" s="125">
        <f>CORREL('INFORM CA 2022 results'!$AC$4:$AC$54, 'INFORM CA 2022 results'!U$4:U$54)</f>
        <v>0.30700522161682853</v>
      </c>
      <c r="T27" s="125">
        <f>CORREL('INFORM CA 2022 results'!$AC$4:$AC$54, 'INFORM CA 2022 results'!V$4:V$54)</f>
        <v>0.24856014644728242</v>
      </c>
      <c r="U27" s="126">
        <f>CORREL('INFORM CA 2022 results'!$AC$4:$AC$54, 'INFORM CA 2022 results'!W$4:W$54)</f>
        <v>0.40982069364522133</v>
      </c>
      <c r="V27" s="127">
        <f>CORREL('INFORM CA 2022 results'!$AC$4:$AC$54, 'INFORM CA 2022 results'!X$4:X$54)</f>
        <v>0.76871368225117398</v>
      </c>
      <c r="W27" s="125">
        <f>CORREL('INFORM CA 2022 results'!$AC$4:$AC$54, 'INFORM CA 2022 results'!Y$4:Y$54)</f>
        <v>0.40425785082382154</v>
      </c>
      <c r="X27" s="125">
        <f>CORREL('INFORM CA 2022 results'!$AC$4:$AC$54, 'INFORM CA 2022 results'!Z$4:Z$54)</f>
        <v>-0.33255030323603518</v>
      </c>
      <c r="Y27" s="125">
        <f>CORREL('INFORM CA 2022 results'!$AC$4:$AC$54, 'INFORM CA 2022 results'!AA$4:AA$54)</f>
        <v>-0.35276116109714595</v>
      </c>
      <c r="Z27" s="125">
        <f>CORREL('INFORM CA 2022 results'!$AC$4:$AC$54, 'INFORM CA 2022 results'!AB$4:AB$54)</f>
        <v>0.19916262959351252</v>
      </c>
      <c r="AA27" s="125">
        <f>CORREL('INFORM CA 2022 results'!$AC$4:$AC$54, 'INFORM CA 2022 results'!AC$4:AC$54)</f>
        <v>1</v>
      </c>
      <c r="AB27" s="125">
        <f>CORREL('INFORM CA 2022 results'!$AC$4:$AC$54, 'INFORM CA 2022 results'!AD$4:AD$54)</f>
        <v>-5.9686254255913729E-2</v>
      </c>
      <c r="AC27" s="125">
        <f>CORREL('INFORM CA 2022 results'!$AC$4:$AC$54, 'INFORM CA 2022 results'!AE$4:AE$54)</f>
        <v>-0.22559772686574617</v>
      </c>
      <c r="AD27" s="125">
        <f>CORREL('INFORM CA 2022 results'!$AC$4:$AC$54, 'INFORM CA 2022 results'!AF$4:AF$54)</f>
        <v>0.49352352684584933</v>
      </c>
      <c r="AE27" s="126">
        <f>CORREL('INFORM CA 2022 results'!$AC$4:$AC$54, 'INFORM CA 2022 results'!AG$4:AG$54)</f>
        <v>0.3538736462103042</v>
      </c>
      <c r="AF27" s="130">
        <f>CORREL('INFORM CA 2022 results'!$AC$4:$AC$54, 'INFORM CA 2022 results'!AH$4:AH$54)</f>
        <v>0.46665759543939561</v>
      </c>
    </row>
    <row r="28" spans="1:32" ht="15.75" customHeight="1">
      <c r="A28" s="97" t="s">
        <v>65</v>
      </c>
      <c r="B28" s="125">
        <f>CORREL('INFORM CA 2022 results'!$AD$4:$AD$54, 'INFORM CA 2022 results'!D$4:D$54)</f>
        <v>-0.22025011378324247</v>
      </c>
      <c r="C28" s="125">
        <f>CORREL('INFORM CA 2022 results'!$AD$4:$AD$54, 'INFORM CA 2022 results'!E$4:E$54)</f>
        <v>0.41821080364524038</v>
      </c>
      <c r="D28" s="125">
        <f>CORREL('INFORM CA 2022 results'!$AD$4:$AD$54, 'INFORM CA 2022 results'!F$4:F$54)</f>
        <v>0.43084619385635459</v>
      </c>
      <c r="E28" s="125">
        <f>CORREL('INFORM CA 2022 results'!$AD$4:$AD$54, 'INFORM CA 2022 results'!G$4:G$54)</f>
        <v>0.27706967936198529</v>
      </c>
      <c r="F28" s="125">
        <f>CORREL('INFORM CA 2022 results'!$AD$4:$AD$54, 'INFORM CA 2022 results'!H$4:H$54)</f>
        <v>0.27354930428362967</v>
      </c>
      <c r="G28" s="125">
        <f>CORREL('INFORM CA 2022 results'!$AD$4:$AD$54, 'INFORM CA 2022 results'!I$4:I$54)</f>
        <v>3.2869925028851443E-2</v>
      </c>
      <c r="H28" s="125">
        <f>CORREL('INFORM CA 2022 results'!$AD$4:$AD$54, 'INFORM CA 2022 results'!J$4:J$54)</f>
        <v>-0.22798118719014976</v>
      </c>
      <c r="I28" s="125">
        <f>CORREL('INFORM CA 2022 results'!$AD$4:$AD$54, 'INFORM CA 2022 results'!K$4:K$54)</f>
        <v>-0.22714335591523682</v>
      </c>
      <c r="J28" s="125">
        <f>CORREL('INFORM CA 2022 results'!$AD$4:$AD$54, 'INFORM CA 2022 results'!L$4:L$54)</f>
        <v>-3.2948177159314349E-2</v>
      </c>
      <c r="K28" s="125">
        <f>CORREL('INFORM CA 2022 results'!$AD$4:$AD$54, 'INFORM CA 2022 results'!M$4:M$54)</f>
        <v>0.11940963076434405</v>
      </c>
      <c r="L28" s="125">
        <f>CORREL('INFORM CA 2022 results'!$AD$4:$AD$54, 'INFORM CA 2022 results'!N$4:N$54)</f>
        <v>0.26126360260235976</v>
      </c>
      <c r="M28" s="125">
        <f>CORREL('INFORM CA 2022 results'!$AD$4:$AD$54, 'INFORM CA 2022 results'!O$4:O$54)</f>
        <v>0.12817466003492309</v>
      </c>
      <c r="N28" s="125">
        <f>CORREL('INFORM CA 2022 results'!$AD$4:$AD$54, 'INFORM CA 2022 results'!P$4:P$54)</f>
        <v>0.1712009904157604</v>
      </c>
      <c r="O28" s="125">
        <f>CORREL('INFORM CA 2022 results'!$AD$4:$AD$54, 'INFORM CA 2022 results'!Q$4:Q$54)</f>
        <v>0.1971142980090678</v>
      </c>
      <c r="P28" s="125">
        <f>CORREL('INFORM CA 2022 results'!$AD$4:$AD$54, 'INFORM CA 2022 results'!R$4:R$54)</f>
        <v>-0.27886859719591756</v>
      </c>
      <c r="Q28" s="125">
        <f>CORREL('INFORM CA 2022 results'!$AD$4:$AD$54, 'INFORM CA 2022 results'!S$4:S$54)</f>
        <v>0.19033173054520586</v>
      </c>
      <c r="R28" s="125">
        <f>CORREL('INFORM CA 2022 results'!$AD$4:$AD$54, 'INFORM CA 2022 results'!T$4:T$54)</f>
        <v>2.4670734294397052E-2</v>
      </c>
      <c r="S28" s="125">
        <f>CORREL('INFORM CA 2022 results'!$AD$4:$AD$54, 'INFORM CA 2022 results'!U$4:U$54)</f>
        <v>0.23112730031224729</v>
      </c>
      <c r="T28" s="125">
        <f>CORREL('INFORM CA 2022 results'!$AD$4:$AD$54, 'INFORM CA 2022 results'!V$4:V$54)</f>
        <v>0.16705673398488574</v>
      </c>
      <c r="U28" s="126">
        <f>CORREL('INFORM CA 2022 results'!$AD$4:$AD$54, 'INFORM CA 2022 results'!W$4:W$54)</f>
        <v>0.180553634168163</v>
      </c>
      <c r="V28" s="127">
        <f>CORREL('INFORM CA 2022 results'!$AD$4:$AD$54, 'INFORM CA 2022 results'!X$4:X$54)</f>
        <v>-0.14074554294565686</v>
      </c>
      <c r="W28" s="125">
        <f>CORREL('INFORM CA 2022 results'!$AD$4:$AD$54, 'INFORM CA 2022 results'!Y$4:Y$54)</f>
        <v>4.9182500451275014E-2</v>
      </c>
      <c r="X28" s="125">
        <f>CORREL('INFORM CA 2022 results'!$AD$4:$AD$54, 'INFORM CA 2022 results'!Z$4:Z$54)</f>
        <v>0.28884406866756163</v>
      </c>
      <c r="Y28" s="125">
        <f>CORREL('INFORM CA 2022 results'!$AD$4:$AD$54, 'INFORM CA 2022 results'!AA$4:AA$54)</f>
        <v>0.29496876697897789</v>
      </c>
      <c r="Z28" s="125">
        <f>CORREL('INFORM CA 2022 results'!$AD$4:$AD$54, 'INFORM CA 2022 results'!AB$4:AB$54)</f>
        <v>0.22155041188028202</v>
      </c>
      <c r="AA28" s="125">
        <f>CORREL('INFORM CA 2022 results'!$AD$4:$AD$54, 'INFORM CA 2022 results'!AC$4:AC$54)</f>
        <v>-5.9686254255913729E-2</v>
      </c>
      <c r="AB28" s="125">
        <f>CORREL('INFORM CA 2022 results'!$AD$4:$AD$54, 'INFORM CA 2022 results'!AD$4:AD$54)</f>
        <v>1</v>
      </c>
      <c r="AC28" s="125">
        <f>CORREL('INFORM CA 2022 results'!$AD$4:$AD$54, 'INFORM CA 2022 results'!AE$4:AE$54)</f>
        <v>8.754025460286069E-2</v>
      </c>
      <c r="AD28" s="125">
        <f>CORREL('INFORM CA 2022 results'!$AD$4:$AD$54, 'INFORM CA 2022 results'!AF$4:AF$54)</f>
        <v>0.64232904301760174</v>
      </c>
      <c r="AE28" s="126">
        <f>CORREL('INFORM CA 2022 results'!$AD$4:$AD$54, 'INFORM CA 2022 results'!AG$4:AG$54)</f>
        <v>0.43045243524160348</v>
      </c>
      <c r="AF28" s="130">
        <f>CORREL('INFORM CA 2022 results'!$AD$4:$AD$54, 'INFORM CA 2022 results'!AH$4:AH$54)</f>
        <v>0.13746517495506691</v>
      </c>
    </row>
    <row r="29" spans="1:32" ht="15.75" customHeight="1">
      <c r="A29" s="97" t="s">
        <v>66</v>
      </c>
      <c r="B29" s="125">
        <f>CORREL('INFORM CA 2022 results'!$AE$4:$AE$54, 'INFORM CA 2022 results'!D$4:D$54)</f>
        <v>3.5888216473656559E-2</v>
      </c>
      <c r="C29" s="125">
        <f>CORREL('INFORM CA 2022 results'!$AE$4:$AE$54, 'INFORM CA 2022 results'!E$4:E$54)</f>
        <v>7.3801735847305747E-2</v>
      </c>
      <c r="D29" s="125">
        <f>CORREL('INFORM CA 2022 results'!$AE$4:$AE$54, 'INFORM CA 2022 results'!F$4:F$54)</f>
        <v>0.39559872028893028</v>
      </c>
      <c r="E29" s="125">
        <f>CORREL('INFORM CA 2022 results'!$AE$4:$AE$54, 'INFORM CA 2022 results'!G$4:G$54)</f>
        <v>7.8111767681315397E-3</v>
      </c>
      <c r="F29" s="125">
        <f>CORREL('INFORM CA 2022 results'!$AE$4:$AE$54, 'INFORM CA 2022 results'!H$4:H$54)</f>
        <v>0.14939052896722269</v>
      </c>
      <c r="G29" s="125">
        <f>CORREL('INFORM CA 2022 results'!$AE$4:$AE$54, 'INFORM CA 2022 results'!I$4:I$54)</f>
        <v>0.5883055987372261</v>
      </c>
      <c r="H29" s="125">
        <f>CORREL('INFORM CA 2022 results'!$AE$4:$AE$54, 'INFORM CA 2022 results'!J$4:J$54)</f>
        <v>0.53576219960966376</v>
      </c>
      <c r="I29" s="125">
        <f>CORREL('INFORM CA 2022 results'!$AE$4:$AE$54, 'INFORM CA 2022 results'!K$4:K$54)</f>
        <v>0.53190953535171126</v>
      </c>
      <c r="J29" s="125">
        <f>CORREL('INFORM CA 2022 results'!$AE$4:$AE$54, 'INFORM CA 2022 results'!L$4:L$54)</f>
        <v>0.4082217067776307</v>
      </c>
      <c r="K29" s="125">
        <f>CORREL('INFORM CA 2022 results'!$AE$4:$AE$54, 'INFORM CA 2022 results'!M$4:M$54)</f>
        <v>-0.15143253566891668</v>
      </c>
      <c r="L29" s="125">
        <f>CORREL('INFORM CA 2022 results'!$AE$4:$AE$54, 'INFORM CA 2022 results'!N$4:N$54)</f>
        <v>0.39484553509738529</v>
      </c>
      <c r="M29" s="125">
        <f>CORREL('INFORM CA 2022 results'!$AE$4:$AE$54, 'INFORM CA 2022 results'!O$4:O$54)</f>
        <v>0.56212935341035919</v>
      </c>
      <c r="N29" s="125">
        <f>CORREL('INFORM CA 2022 results'!$AE$4:$AE$54, 'INFORM CA 2022 results'!P$4:P$54)</f>
        <v>0.27948989823401982</v>
      </c>
      <c r="O29" s="125">
        <f>CORREL('INFORM CA 2022 results'!$AE$4:$AE$54, 'INFORM CA 2022 results'!Q$4:Q$54)</f>
        <v>-0.25182026645682604</v>
      </c>
      <c r="P29" s="125">
        <f>CORREL('INFORM CA 2022 results'!$AE$4:$AE$54, 'INFORM CA 2022 results'!R$4:R$54)</f>
        <v>-0.15701535109817819</v>
      </c>
      <c r="Q29" s="125">
        <f>CORREL('INFORM CA 2022 results'!$AE$4:$AE$54, 'INFORM CA 2022 results'!S$4:S$54)</f>
        <v>0.18496053891656222</v>
      </c>
      <c r="R29" s="125">
        <f>CORREL('INFORM CA 2022 results'!$AE$4:$AE$54, 'INFORM CA 2022 results'!T$4:T$54)</f>
        <v>7.1304259397856951E-2</v>
      </c>
      <c r="S29" s="125">
        <f>CORREL('INFORM CA 2022 results'!$AE$4:$AE$54, 'INFORM CA 2022 results'!U$4:U$54)</f>
        <v>0.31278157349468677</v>
      </c>
      <c r="T29" s="125">
        <f>CORREL('INFORM CA 2022 results'!$AE$4:$AE$54, 'INFORM CA 2022 results'!V$4:V$54)</f>
        <v>0.10434210482063733</v>
      </c>
      <c r="U29" s="126">
        <f>CORREL('INFORM CA 2022 results'!$AE$4:$AE$54, 'INFORM CA 2022 results'!W$4:W$54)</f>
        <v>0.23230752132776716</v>
      </c>
      <c r="V29" s="127">
        <f>CORREL('INFORM CA 2022 results'!$AE$4:$AE$54, 'INFORM CA 2022 results'!X$4:X$54)</f>
        <v>-0.35375275826405922</v>
      </c>
      <c r="W29" s="125">
        <f>CORREL('INFORM CA 2022 results'!$AE$4:$AE$54, 'INFORM CA 2022 results'!Y$4:Y$54)</f>
        <v>0.46892953092860346</v>
      </c>
      <c r="X29" s="125">
        <f>CORREL('INFORM CA 2022 results'!$AE$4:$AE$54, 'INFORM CA 2022 results'!Z$4:Z$54)</f>
        <v>-3.6961953430442042E-2</v>
      </c>
      <c r="Y29" s="125">
        <f>CORREL('INFORM CA 2022 results'!$AE$4:$AE$54, 'INFORM CA 2022 results'!AA$4:AA$54)</f>
        <v>0.55163154261690539</v>
      </c>
      <c r="Z29" s="125">
        <f>CORREL('INFORM CA 2022 results'!$AE$4:$AE$54, 'INFORM CA 2022 results'!AB$4:AB$54)</f>
        <v>0.34415762220920321</v>
      </c>
      <c r="AA29" s="125">
        <f>CORREL('INFORM CA 2022 results'!$AE$4:$AE$54, 'INFORM CA 2022 results'!AC$4:AC$54)</f>
        <v>-0.22559772686574617</v>
      </c>
      <c r="AB29" s="125">
        <f>CORREL('INFORM CA 2022 results'!$AE$4:$AE$54, 'INFORM CA 2022 results'!AD$4:AD$54)</f>
        <v>8.754025460286069E-2</v>
      </c>
      <c r="AC29" s="125">
        <f>CORREL('INFORM CA 2022 results'!$AE$4:$AE$54, 'INFORM CA 2022 results'!AE$4:AE$54)</f>
        <v>1.0000000000000002</v>
      </c>
      <c r="AD29" s="125">
        <f>CORREL('INFORM CA 2022 results'!$AE$4:$AE$54, 'INFORM CA 2022 results'!AF$4:AF$54)</f>
        <v>0.47302567769395187</v>
      </c>
      <c r="AE29" s="126">
        <f>CORREL('INFORM CA 2022 results'!$AE$4:$AE$54, 'INFORM CA 2022 results'!AG$4:AG$54)</f>
        <v>0.45288517803577777</v>
      </c>
      <c r="AF29" s="130">
        <f>CORREL('INFORM CA 2022 results'!$AE$4:$AE$54, 'INFORM CA 2022 results'!AH$4:AH$54)</f>
        <v>0.38122209591370537</v>
      </c>
    </row>
    <row r="30" spans="1:32" ht="15.75" customHeight="1">
      <c r="A30" s="97" t="s">
        <v>67</v>
      </c>
      <c r="B30" s="125">
        <f>CORREL('INFORM CA 2022 results'!$AF$4:$AF$54, 'INFORM CA 2022 results'!D$4:D$54)</f>
        <v>6.482276057269637E-2</v>
      </c>
      <c r="C30" s="125">
        <f>CORREL('INFORM CA 2022 results'!$AF$4:$AF$54, 'INFORM CA 2022 results'!E$4:E$54)</f>
        <v>0.58566851588414937</v>
      </c>
      <c r="D30" s="125">
        <f>CORREL('INFORM CA 2022 results'!$AF$4:$AF$54, 'INFORM CA 2022 results'!F$4:F$54)</f>
        <v>0.63140639335547066</v>
      </c>
      <c r="E30" s="125">
        <f>CORREL('INFORM CA 2022 results'!$AF$4:$AF$54, 'INFORM CA 2022 results'!G$4:G$54)</f>
        <v>0.40683981568479538</v>
      </c>
      <c r="F30" s="125">
        <f>CORREL('INFORM CA 2022 results'!$AF$4:$AF$54, 'INFORM CA 2022 results'!H$4:H$54)</f>
        <v>0.57405441467553864</v>
      </c>
      <c r="G30" s="125">
        <f>CORREL('INFORM CA 2022 results'!$AF$4:$AF$54, 'INFORM CA 2022 results'!I$4:I$54)</f>
        <v>0.53115310577186736</v>
      </c>
      <c r="H30" s="125">
        <f>CORREL('INFORM CA 2022 results'!$AF$4:$AF$54, 'INFORM CA 2022 results'!J$4:J$54)</f>
        <v>0.40793392159218589</v>
      </c>
      <c r="I30" s="125">
        <f>CORREL('INFORM CA 2022 results'!$AF$4:$AF$54, 'INFORM CA 2022 results'!K$4:K$54)</f>
        <v>0.41031882379293833</v>
      </c>
      <c r="J30" s="125">
        <f>CORREL('INFORM CA 2022 results'!$AF$4:$AF$54, 'INFORM CA 2022 results'!L$4:L$54)</f>
        <v>0.52854605890334894</v>
      </c>
      <c r="K30" s="125">
        <f>CORREL('INFORM CA 2022 results'!$AF$4:$AF$54, 'INFORM CA 2022 results'!M$4:M$54)</f>
        <v>0.43768352210096678</v>
      </c>
      <c r="L30" s="125">
        <f>CORREL('INFORM CA 2022 results'!$AF$4:$AF$54, 'INFORM CA 2022 results'!N$4:N$54)</f>
        <v>0.34060358250341966</v>
      </c>
      <c r="M30" s="125">
        <f>CORREL('INFORM CA 2022 results'!$AF$4:$AF$54, 'INFORM CA 2022 results'!O$4:O$54)</f>
        <v>0.53506311679105967</v>
      </c>
      <c r="N30" s="125">
        <f>CORREL('INFORM CA 2022 results'!$AF$4:$AF$54, 'INFORM CA 2022 results'!P$4:P$54)</f>
        <v>0.57465152783527718</v>
      </c>
      <c r="O30" s="125">
        <f>CORREL('INFORM CA 2022 results'!$AF$4:$AF$54, 'INFORM CA 2022 results'!Q$4:Q$54)</f>
        <v>0.29513218849243517</v>
      </c>
      <c r="P30" s="125">
        <f>CORREL('INFORM CA 2022 results'!$AF$4:$AF$54, 'INFORM CA 2022 results'!R$4:R$54)</f>
        <v>-0.38497394349461617</v>
      </c>
      <c r="Q30" s="125">
        <f>CORREL('INFORM CA 2022 results'!$AF$4:$AF$54, 'INFORM CA 2022 results'!S$4:S$54)</f>
        <v>0.26862129243361427</v>
      </c>
      <c r="R30" s="125">
        <f>CORREL('INFORM CA 2022 results'!$AF$4:$AF$54, 'INFORM CA 2022 results'!T$4:T$54)</f>
        <v>-2.446113126372948E-2</v>
      </c>
      <c r="S30" s="125">
        <f>CORREL('INFORM CA 2022 results'!$AF$4:$AF$54, 'INFORM CA 2022 results'!U$4:U$54)</f>
        <v>0.51899296602744815</v>
      </c>
      <c r="T30" s="125">
        <f>CORREL('INFORM CA 2022 results'!$AF$4:$AF$54, 'INFORM CA 2022 results'!V$4:V$54)</f>
        <v>0.32174470598143246</v>
      </c>
      <c r="U30" s="126">
        <f>CORREL('INFORM CA 2022 results'!$AF$4:$AF$54, 'INFORM CA 2022 results'!W$4:W$54)</f>
        <v>0.50977478437968082</v>
      </c>
      <c r="V30" s="127">
        <f>CORREL('INFORM CA 2022 results'!$AF$4:$AF$54, 'INFORM CA 2022 results'!X$4:X$54)</f>
        <v>0.21552796967210525</v>
      </c>
      <c r="W30" s="125">
        <f>CORREL('INFORM CA 2022 results'!$AF$4:$AF$54, 'INFORM CA 2022 results'!Y$4:Y$54)</f>
        <v>0.5599008257737621</v>
      </c>
      <c r="X30" s="125">
        <f>CORREL('INFORM CA 2022 results'!$AF$4:$AF$54, 'INFORM CA 2022 results'!Z$4:Z$54)</f>
        <v>-6.4532682809620684E-2</v>
      </c>
      <c r="Y30" s="125">
        <f>CORREL('INFORM CA 2022 results'!$AF$4:$AF$54, 'INFORM CA 2022 results'!AA$4:AA$54)</f>
        <v>0.26407825346004654</v>
      </c>
      <c r="Z30" s="125">
        <f>CORREL('INFORM CA 2022 results'!$AF$4:$AF$54, 'INFORM CA 2022 results'!AB$4:AB$54)</f>
        <v>0.45997244017751887</v>
      </c>
      <c r="AA30" s="125">
        <f>CORREL('INFORM CA 2022 results'!$AF$4:$AF$54, 'INFORM CA 2022 results'!AC$4:AC$54)</f>
        <v>0.49352352684584933</v>
      </c>
      <c r="AB30" s="125">
        <f>CORREL('INFORM CA 2022 results'!$AF$4:$AF$54, 'INFORM CA 2022 results'!AD$4:AD$54)</f>
        <v>0.64232904301760174</v>
      </c>
      <c r="AC30" s="125">
        <f>CORREL('INFORM CA 2022 results'!$AF$4:$AF$54, 'INFORM CA 2022 results'!AE$4:AE$54)</f>
        <v>0.47302567769395187</v>
      </c>
      <c r="AD30" s="125">
        <f>CORREL('INFORM CA 2022 results'!$AF$4:$AF$54, 'INFORM CA 2022 results'!AF$4:AF$54)</f>
        <v>1.0000000000000002</v>
      </c>
      <c r="AE30" s="126">
        <f>CORREL('INFORM CA 2022 results'!$AF$4:$AF$54, 'INFORM CA 2022 results'!AG$4:AG$54)</f>
        <v>0.75762690031418178</v>
      </c>
      <c r="AF30" s="130">
        <f>CORREL('INFORM CA 2022 results'!$AF$4:$AF$54, 'INFORM CA 2022 results'!AH$4:AH$54)</f>
        <v>0.60731640307551649</v>
      </c>
    </row>
    <row r="31" spans="1:32" ht="15.75" customHeight="1">
      <c r="A31" s="112" t="s">
        <v>68</v>
      </c>
      <c r="B31" s="135">
        <f>CORREL('INFORM CA 2022 results'!$AG$4:$AG$54, 'INFORM CA 2022 results'!D$4:D$54)</f>
        <v>0.36302940190432614</v>
      </c>
      <c r="C31" s="135">
        <f>CORREL('INFORM CA 2022 results'!$AG$4:$AG$54, 'INFORM CA 2022 results'!E$4:E$54)</f>
        <v>0.3299676559398772</v>
      </c>
      <c r="D31" s="135">
        <f>CORREL('INFORM CA 2022 results'!$AG$4:$AG$54, 'INFORM CA 2022 results'!F$4:F$54)</f>
        <v>0.77391871829421821</v>
      </c>
      <c r="E31" s="135">
        <f>CORREL('INFORM CA 2022 results'!$AG$4:$AG$54, 'INFORM CA 2022 results'!G$4:G$54)</f>
        <v>0.35734015125545937</v>
      </c>
      <c r="F31" s="135">
        <f>CORREL('INFORM CA 2022 results'!$AG$4:$AG$54, 'INFORM CA 2022 results'!H$4:H$54)</f>
        <v>0.69539951556713353</v>
      </c>
      <c r="G31" s="135">
        <f>CORREL('INFORM CA 2022 results'!$AG$4:$AG$54, 'INFORM CA 2022 results'!I$4:I$54)</f>
        <v>0.8480745667496371</v>
      </c>
      <c r="H31" s="135">
        <f>CORREL('INFORM CA 2022 results'!$AG$4:$AG$54, 'INFORM CA 2022 results'!J$4:J$54)</f>
        <v>0.64134998318914349</v>
      </c>
      <c r="I31" s="135">
        <f>CORREL('INFORM CA 2022 results'!$AG$4:$AG$54, 'INFORM CA 2022 results'!K$4:K$54)</f>
        <v>0.64410394253483561</v>
      </c>
      <c r="J31" s="135">
        <f>CORREL('INFORM CA 2022 results'!$AG$4:$AG$54, 'INFORM CA 2022 results'!L$4:L$54)</f>
        <v>0.74603880040092541</v>
      </c>
      <c r="K31" s="135">
        <f>CORREL('INFORM CA 2022 results'!$AG$4:$AG$54, 'INFORM CA 2022 results'!M$4:M$54)</f>
        <v>0.60330540931460219</v>
      </c>
      <c r="L31" s="135">
        <f>CORREL('INFORM CA 2022 results'!$AG$4:$AG$54, 'INFORM CA 2022 results'!N$4:N$54)</f>
        <v>0.47489067380026795</v>
      </c>
      <c r="M31" s="135">
        <f>CORREL('INFORM CA 2022 results'!$AG$4:$AG$54, 'INFORM CA 2022 results'!O$4:O$54)</f>
        <v>0.89001595478467388</v>
      </c>
      <c r="N31" s="135">
        <f>CORREL('INFORM CA 2022 results'!$AG$4:$AG$54, 'INFORM CA 2022 results'!P$4:P$54)</f>
        <v>0.87942226044094407</v>
      </c>
      <c r="O31" s="135">
        <f>CORREL('INFORM CA 2022 results'!$AG$4:$AG$54, 'INFORM CA 2022 results'!Q$4:Q$54)</f>
        <v>0.29025197035382977</v>
      </c>
      <c r="P31" s="135">
        <f>CORREL('INFORM CA 2022 results'!$AG$4:$AG$54, 'INFORM CA 2022 results'!R$4:R$54)</f>
        <v>-0.61723223019634765</v>
      </c>
      <c r="Q31" s="135">
        <f>CORREL('INFORM CA 2022 results'!$AG$4:$AG$54, 'INFORM CA 2022 results'!S$4:S$54)</f>
        <v>0.65694562808153467</v>
      </c>
      <c r="R31" s="135">
        <f>CORREL('INFORM CA 2022 results'!$AG$4:$AG$54, 'INFORM CA 2022 results'!T$4:T$54)</f>
        <v>-2.2200103625765924E-2</v>
      </c>
      <c r="S31" s="135">
        <f>CORREL('INFORM CA 2022 results'!$AG$4:$AG$54, 'INFORM CA 2022 results'!U$4:U$54)</f>
        <v>0.89900098828697306</v>
      </c>
      <c r="T31" s="135">
        <f>CORREL('INFORM CA 2022 results'!$AG$4:$AG$54, 'INFORM CA 2022 results'!V$4:V$54)</f>
        <v>0.56554212859884223</v>
      </c>
      <c r="U31" s="136">
        <f>CORREL('INFORM CA 2022 results'!$AG$4:$AG$54, 'INFORM CA 2022 results'!W$4:W$54)</f>
        <v>0.81733504276820301</v>
      </c>
      <c r="V31" s="138">
        <f>CORREL('INFORM CA 2022 results'!$AG$4:$AG$54, 'INFORM CA 2022 results'!X$4:X$54)</f>
        <v>0.26664056134081426</v>
      </c>
      <c r="W31" s="135">
        <f>CORREL('INFORM CA 2022 results'!$AG$4:$AG$54, 'INFORM CA 2022 results'!Y$4:Y$54)</f>
        <v>0.86367148889134893</v>
      </c>
      <c r="X31" s="135">
        <f>CORREL('INFORM CA 2022 results'!$AG$4:$AG$54, 'INFORM CA 2022 results'!Z$4:Z$54)</f>
        <v>0.27507689200077706</v>
      </c>
      <c r="Y31" s="135">
        <f>CORREL('INFORM CA 2022 results'!$AG$4:$AG$54, 'INFORM CA 2022 results'!AA$4:AA$54)</f>
        <v>0.61477378309372377</v>
      </c>
      <c r="Z31" s="135">
        <f>CORREL('INFORM CA 2022 results'!$AG$4:$AG$54, 'INFORM CA 2022 results'!AB$4:AB$54)</f>
        <v>0.92682202220411347</v>
      </c>
      <c r="AA31" s="135">
        <f>CORREL('INFORM CA 2022 results'!$AG$4:$AG$54, 'INFORM CA 2022 results'!AC$4:AC$54)</f>
        <v>0.3538736462103042</v>
      </c>
      <c r="AB31" s="135">
        <f>CORREL('INFORM CA 2022 results'!$AG$4:$AG$54, 'INFORM CA 2022 results'!AD$4:AD$54)</f>
        <v>0.43045243524160348</v>
      </c>
      <c r="AC31" s="135">
        <f>CORREL('INFORM CA 2022 results'!$AG$4:$AG$54, 'INFORM CA 2022 results'!AE$4:AE$54)</f>
        <v>0.45288517803577777</v>
      </c>
      <c r="AD31" s="135">
        <f>CORREL('INFORM CA 2022 results'!$AG$4:$AG$54, 'INFORM CA 2022 results'!AF$4:AF$54)</f>
        <v>0.75762690031418178</v>
      </c>
      <c r="AE31" s="136">
        <f>CORREL('INFORM CA 2022 results'!$AG$4:$AG$54, 'INFORM CA 2022 results'!AG$4:AG$54)</f>
        <v>1</v>
      </c>
      <c r="AF31" s="139">
        <f>CORREL('INFORM CA 2022 results'!$AG$4:$AG$54, 'INFORM CA 2022 results'!AH$4:AH$54)</f>
        <v>0.88979614212193914</v>
      </c>
    </row>
    <row r="32" spans="1:32" ht="15.75" customHeight="1">
      <c r="A32" s="112" t="s">
        <v>69</v>
      </c>
      <c r="B32" s="140">
        <f>CORREL('INFORM CA 2022 results'!$AH$4:$AH$54, 'INFORM CA 2022 results'!D$4:D$54)</f>
        <v>0.61641920646955428</v>
      </c>
      <c r="C32" s="141">
        <f>CORREL('INFORM CA 2022 results'!$AH$4:$AH$54, 'INFORM CA 2022 results'!E$4:E$54)</f>
        <v>0.26958479634194654</v>
      </c>
      <c r="D32" s="141">
        <f>CORREL('INFORM CA 2022 results'!$AH$4:$AH$54, 'INFORM CA 2022 results'!F$4:F$54)</f>
        <v>0.70851838573521553</v>
      </c>
      <c r="E32" s="141">
        <f>CORREL('INFORM CA 2022 results'!$AH$4:$AH$54, 'INFORM CA 2022 results'!G$4:G$54)</f>
        <v>0.39612499764107845</v>
      </c>
      <c r="F32" s="141">
        <f>CORREL('INFORM CA 2022 results'!$AH$4:$AH$54, 'INFORM CA 2022 results'!H$4:H$54)</f>
        <v>0.81137206120811201</v>
      </c>
      <c r="G32" s="141">
        <f>CORREL('INFORM CA 2022 results'!$AH$4:$AH$54, 'INFORM CA 2022 results'!I$4:I$54)</f>
        <v>0.91905141479877273</v>
      </c>
      <c r="H32" s="141">
        <f>CORREL('INFORM CA 2022 results'!$AH$4:$AH$54, 'INFORM CA 2022 results'!J$4:J$54)</f>
        <v>0.83413337046881597</v>
      </c>
      <c r="I32" s="141">
        <f>CORREL('INFORM CA 2022 results'!$AH$4:$AH$54, 'INFORM CA 2022 results'!K$4:K$54)</f>
        <v>0.83709684960493824</v>
      </c>
      <c r="J32" s="142">
        <f>CORREL('INFORM CA 2022 results'!$AH$4:$AH$54, 'INFORM CA 2022 results'!L$4:L$54)</f>
        <v>0.94001167831821919</v>
      </c>
      <c r="K32" s="141">
        <f>CORREL('INFORM CA 2022 results'!$AH$4:$AH$54, 'INFORM CA 2022 results'!M$4:M$54)</f>
        <v>0.69928787429144901</v>
      </c>
      <c r="L32" s="141">
        <f>CORREL('INFORM CA 2022 results'!$AH$4:$AH$54, 'INFORM CA 2022 results'!N$4:N$54)</f>
        <v>0.40276009359335119</v>
      </c>
      <c r="M32" s="141">
        <f>CORREL('INFORM CA 2022 results'!$AH$4:$AH$54, 'INFORM CA 2022 results'!O$4:O$54)</f>
        <v>0.91889325348486917</v>
      </c>
      <c r="N32" s="141">
        <f>CORREL('INFORM CA 2022 results'!$AH$4:$AH$54, 'INFORM CA 2022 results'!P$4:P$54)</f>
        <v>0.93560445568849027</v>
      </c>
      <c r="O32" s="141">
        <f>CORREL('INFORM CA 2022 results'!$AH$4:$AH$54, 'INFORM CA 2022 results'!Q$4:Q$54)</f>
        <v>0.40543778356415155</v>
      </c>
      <c r="P32" s="141">
        <f>CORREL('INFORM CA 2022 results'!$AH$4:$AH$54, 'INFORM CA 2022 results'!R$4:R$54)</f>
        <v>-0.59529150351000293</v>
      </c>
      <c r="Q32" s="141">
        <f>CORREL('INFORM CA 2022 results'!$AH$4:$AH$54, 'INFORM CA 2022 results'!S$4:S$54)</f>
        <v>0.64730960079048083</v>
      </c>
      <c r="R32" s="141">
        <f>CORREL('INFORM CA 2022 results'!$AH$4:$AH$54, 'INFORM CA 2022 results'!T$4:T$54)</f>
        <v>1.2255883493090427E-2</v>
      </c>
      <c r="S32" s="141">
        <f>CORREL('INFORM CA 2022 results'!$AH$4:$AH$54, 'INFORM CA 2022 results'!U$4:U$54)</f>
        <v>0.90166713670963372</v>
      </c>
      <c r="T32" s="141">
        <f>CORREL('INFORM CA 2022 results'!$AH$4:$AH$54, 'INFORM CA 2022 results'!V$4:V$54)</f>
        <v>0.64566762841406988</v>
      </c>
      <c r="U32" s="142">
        <f>CORREL('INFORM CA 2022 results'!$AH$4:$AH$54, 'INFORM CA 2022 results'!W$4:W$54)</f>
        <v>0.89384942279480761</v>
      </c>
      <c r="V32" s="141">
        <f>CORREL('INFORM CA 2022 results'!$AH$4:$AH$54, 'INFORM CA 2022 results'!X$4:X$54)</f>
        <v>0.43767742198156623</v>
      </c>
      <c r="W32" s="141">
        <f>CORREL('INFORM CA 2022 results'!$AH$4:$AH$54, 'INFORM CA 2022 results'!Y$4:Y$54)</f>
        <v>0.91664120720995224</v>
      </c>
      <c r="X32" s="141">
        <f>CORREL('INFORM CA 2022 results'!$AH$4:$AH$54, 'INFORM CA 2022 results'!Z$4:Z$54)</f>
        <v>5.7823869708682196E-2</v>
      </c>
      <c r="Y32" s="141">
        <f>CORREL('INFORM CA 2022 results'!$AH$4:$AH$54, 'INFORM CA 2022 results'!AA$4:AA$54)</f>
        <v>0.48337421831385008</v>
      </c>
      <c r="Z32" s="141">
        <f>CORREL('INFORM CA 2022 results'!$AH$4:$AH$54, 'INFORM CA 2022 results'!AB$4:AB$54)</f>
        <v>0.86280463519742123</v>
      </c>
      <c r="AA32" s="141">
        <f>CORREL('INFORM CA 2022 results'!$AH$4:$AH$54, 'INFORM CA 2022 results'!AC$4:AC$54)</f>
        <v>0.46665759543939561</v>
      </c>
      <c r="AB32" s="141">
        <f>CORREL('INFORM CA 2022 results'!$AH$4:$AH$54, 'INFORM CA 2022 results'!AD$4:AD$54)</f>
        <v>0.13746517495506691</v>
      </c>
      <c r="AC32" s="141">
        <f>CORREL('INFORM CA 2022 results'!$AH$4:$AH$54, 'INFORM CA 2022 results'!AE$4:AE$54)</f>
        <v>0.38122209591370537</v>
      </c>
      <c r="AD32" s="141">
        <f>CORREL('INFORM CA 2022 results'!$AH$4:$AH$54, 'INFORM CA 2022 results'!AF$4:AF$54)</f>
        <v>0.60731640307551649</v>
      </c>
      <c r="AE32" s="143">
        <f>CORREL('INFORM CA 2022 results'!$AH$4:$AH$54, 'INFORM CA 2022 results'!AG$4:AG$54)</f>
        <v>0.88979614212193914</v>
      </c>
      <c r="AF32" s="144">
        <f>CORREL('INFORM CA 2022 results'!$AH$4:$AH$54, 'INFORM CA 2022 results'!AH$4:AH$54)</f>
        <v>1</v>
      </c>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2:AF32">
    <cfRule type="cellIs" dxfId="2" priority="1" operator="between">
      <formula>0.3</formula>
      <formula>0.7</formula>
    </cfRule>
  </conditionalFormatting>
  <conditionalFormatting sqref="B2:AF32">
    <cfRule type="cellIs" dxfId="1" priority="2" operator="lessThan">
      <formula>0.3</formula>
    </cfRule>
  </conditionalFormatting>
  <conditionalFormatting sqref="B2:AF32">
    <cfRule type="cellIs" dxfId="0" priority="3" operator="greaterThan">
      <formula>0.7</formula>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7900"/>
  </sheetPr>
  <dimension ref="A1:AR1000"/>
  <sheetViews>
    <sheetView showGridLines="0" workbookViewId="0">
      <pane xSplit="3" ySplit="2" topLeftCell="AB3" activePane="bottomRight" state="frozen"/>
      <selection pane="topRight" activeCell="D1" sqref="D1"/>
      <selection pane="bottomLeft" activeCell="A3" sqref="A3"/>
      <selection pane="bottomRight" activeCell="AI2" sqref="AI2"/>
    </sheetView>
  </sheetViews>
  <sheetFormatPr defaultColWidth="14.42578125" defaultRowHeight="15" customHeight="1"/>
  <cols>
    <col min="1" max="1" width="13.42578125" customWidth="1"/>
    <col min="2" max="2" width="32.5703125" customWidth="1"/>
    <col min="3" max="3" width="12.85546875" customWidth="1"/>
    <col min="4" max="10" width="7.85546875" customWidth="1"/>
    <col min="11" max="11" width="8.5703125" customWidth="1"/>
    <col min="12" max="12" width="8.140625" customWidth="1"/>
    <col min="13" max="16" width="7.85546875" customWidth="1"/>
    <col min="17" max="17" width="8.5703125" customWidth="1"/>
    <col min="18" max="44" width="7.85546875" customWidth="1"/>
  </cols>
  <sheetData>
    <row r="1" spans="1:44">
      <c r="A1" s="145"/>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row>
    <row r="2" spans="1:44" ht="117.75" customHeight="1" thickBot="1">
      <c r="A2" s="16" t="s">
        <v>36</v>
      </c>
      <c r="B2" s="16" t="s">
        <v>37</v>
      </c>
      <c r="C2" s="17" t="s">
        <v>38</v>
      </c>
      <c r="D2" s="146" t="s">
        <v>198</v>
      </c>
      <c r="E2" s="146" t="s">
        <v>199</v>
      </c>
      <c r="F2" s="146" t="s">
        <v>200</v>
      </c>
      <c r="G2" s="146" t="s">
        <v>201</v>
      </c>
      <c r="H2" s="146" t="s">
        <v>202</v>
      </c>
      <c r="I2" s="146" t="s">
        <v>203</v>
      </c>
      <c r="J2" s="146" t="s">
        <v>204</v>
      </c>
      <c r="K2" s="147" t="s">
        <v>205</v>
      </c>
      <c r="L2" s="148" t="s">
        <v>206</v>
      </c>
      <c r="M2" s="148" t="s">
        <v>207</v>
      </c>
      <c r="N2" s="148" t="s">
        <v>208</v>
      </c>
      <c r="O2" s="148" t="s">
        <v>209</v>
      </c>
      <c r="P2" s="148" t="s">
        <v>210</v>
      </c>
      <c r="Q2" s="149" t="s">
        <v>211</v>
      </c>
      <c r="R2" s="146" t="s">
        <v>206</v>
      </c>
      <c r="S2" s="146" t="s">
        <v>212</v>
      </c>
      <c r="T2" s="146" t="s">
        <v>213</v>
      </c>
      <c r="U2" s="146" t="s">
        <v>208</v>
      </c>
      <c r="V2" s="146" t="s">
        <v>209</v>
      </c>
      <c r="W2" s="146" t="s">
        <v>210</v>
      </c>
      <c r="X2" s="146" t="s">
        <v>214</v>
      </c>
      <c r="Y2" s="147" t="s">
        <v>211</v>
      </c>
      <c r="Z2" s="150" t="s">
        <v>215</v>
      </c>
      <c r="AA2" s="150" t="s">
        <v>216</v>
      </c>
      <c r="AB2" s="151" t="s">
        <v>217</v>
      </c>
      <c r="AC2" s="151" t="s">
        <v>218</v>
      </c>
      <c r="AD2" s="150" t="s">
        <v>219</v>
      </c>
      <c r="AE2" s="150" t="s">
        <v>220</v>
      </c>
      <c r="AF2" s="152" t="s">
        <v>221</v>
      </c>
      <c r="AG2" s="152" t="s">
        <v>222</v>
      </c>
      <c r="AH2" s="152" t="s">
        <v>219</v>
      </c>
      <c r="AI2" s="151" t="s">
        <v>223</v>
      </c>
      <c r="AJ2" s="152" t="s">
        <v>224</v>
      </c>
      <c r="AK2" s="153" t="s">
        <v>225</v>
      </c>
      <c r="AL2" s="151" t="s">
        <v>226</v>
      </c>
      <c r="AM2" s="151" t="s">
        <v>227</v>
      </c>
      <c r="AN2" s="152" t="s">
        <v>44</v>
      </c>
      <c r="AO2" s="151" t="s">
        <v>228</v>
      </c>
      <c r="AP2" s="151" t="s">
        <v>229</v>
      </c>
      <c r="AQ2" s="152" t="s">
        <v>45</v>
      </c>
      <c r="AR2" s="153" t="s">
        <v>230</v>
      </c>
    </row>
    <row r="3" spans="1:44" ht="15.75" thickTop="1">
      <c r="A3" s="154" t="s">
        <v>84</v>
      </c>
      <c r="B3" s="6" t="s">
        <v>107</v>
      </c>
      <c r="C3" s="155" t="s">
        <v>108</v>
      </c>
      <c r="D3" s="156">
        <f>ROUND(IF('Indicator Data'!D5=0,0.1,IF(LOG('Indicator Data'!D5)&gt;D$54,10,IF(LOG('Indicator Data'!D5)&lt;D$55,0,10-(D$54-LOG('Indicator Data'!D5))/(D$54-D$55)*10))),1)</f>
        <v>0.1</v>
      </c>
      <c r="E3" s="156">
        <f>ROUND(IF('Indicator Data'!E5=0,0.1,IF(LOG('Indicator Data'!E5)&gt;E$54,10,IF(LOG('Indicator Data'!E5)&lt;E$55,0,10-(E$54-LOG('Indicator Data'!E5))/(E$54-E$55)*10))),1)</f>
        <v>0.1</v>
      </c>
      <c r="F3" s="156">
        <f t="shared" ref="F3:F53" si="0">ROUND((10-GEOMEAN(((10-D3)/10*9+1),((10-E3)/10*9+1)))/9*10,1)</f>
        <v>0.1</v>
      </c>
      <c r="G3" s="156">
        <f>ROUND(IF('Indicator Data'!H5="No data",0.1,IF('Indicator Data'!H5=0,0,IF(LOG('Indicator Data'!H5)&gt;G$54,10,IF(LOG('Indicator Data'!H5)&lt;G$55,0,10-(G$54-LOG('Indicator Data'!H5))/(G$54-G$55)*10)))),1)</f>
        <v>8.6999999999999993</v>
      </c>
      <c r="H3" s="156">
        <f>ROUND(IF('Indicator Data'!F5=0,0,IF(LOG('Indicator Data'!F5)&gt;H$54,10,IF(LOG('Indicator Data'!F5)&lt;H$55,0,10-(H$54-LOG('Indicator Data'!F5))/(H$54-H$55)*10))),1)</f>
        <v>0</v>
      </c>
      <c r="I3" s="156">
        <f>ROUND(IF('Indicator Data'!G5=0,0,IF(LOG('Indicator Data'!G5)&gt;I$54,10,IF(LOG('Indicator Data'!G5)&lt;I$55,0,10-(I$54-LOG('Indicator Data'!G5))/(I$54-I$55)*10))),1)</f>
        <v>0</v>
      </c>
      <c r="J3" s="156">
        <f t="shared" ref="J3:J53" si="1">ROUND((10-GEOMEAN(((10-H3)/10*9+1),((10-I3)/10*9+1)))/9*10,1)</f>
        <v>0</v>
      </c>
      <c r="K3" s="156">
        <f>IF('Indicator Data'!J5="No data","x",ROUND(IF('Indicator Data'!J5=0,0,IF(LOG('Indicator Data'!J5)&gt;K$54,10,IF(LOG('Indicator Data'!J5)&lt;K$55,0,10-(K$54-LOG('Indicator Data'!J5))/(K$54-K$55)*10))),1))</f>
        <v>0</v>
      </c>
      <c r="L3" s="157">
        <f>'Indicator Data'!D5/'Indicator Data'!$BL5</f>
        <v>0</v>
      </c>
      <c r="M3" s="157">
        <f>'Indicator Data'!E5/'Indicator Data'!$BL5</f>
        <v>0</v>
      </c>
      <c r="N3" s="157">
        <f>IF(G3=0.1,0,'Indicator Data'!H5/'Indicator Data'!$BL5)</f>
        <v>1.1583522495834931E-2</v>
      </c>
      <c r="O3" s="157">
        <f>'Indicator Data'!F5/'Indicator Data'!$BL5</f>
        <v>0</v>
      </c>
      <c r="P3" s="157">
        <f>'Indicator Data'!G5/'Indicator Data'!$BL5</f>
        <v>0</v>
      </c>
      <c r="Q3" s="157">
        <f>IF('Indicator Data'!J5="No data","x",'Indicator Data'!J5/'Indicator Data'!$BL5)</f>
        <v>0</v>
      </c>
      <c r="R3" s="156">
        <f t="shared" ref="R3:S3" si="2">ROUND(IF(L3&gt;R$54,10,IF(L3&lt;R$55,0,10-(R$54-L3)/(R$54-R$55)*10)),1)</f>
        <v>0</v>
      </c>
      <c r="S3" s="156">
        <f t="shared" si="2"/>
        <v>0</v>
      </c>
      <c r="T3" s="156">
        <f t="shared" ref="T3:T53" si="3">ROUND(((10-GEOMEAN(((10-R3)/10*9+1),((10-S3)/10*9+1)))/9*10),1)</f>
        <v>0</v>
      </c>
      <c r="U3" s="156">
        <f t="shared" ref="U3:U53" si="4">ROUND(IF(N3=0,0.1,IF(N3&gt;U$54,10,IF(N3&lt;U$55,0,10-(U$54-N3)/(U$54-U$55)*10))),1)</f>
        <v>7.7</v>
      </c>
      <c r="V3" s="156">
        <f t="shared" ref="V3:W3" si="5">ROUND(IF(O3&gt;V$54,10,IF(O3&lt;V$55,0,10-(V$54-O3)/(V$54-V$55)*10)),1)</f>
        <v>0</v>
      </c>
      <c r="W3" s="156">
        <f t="shared" si="5"/>
        <v>0</v>
      </c>
      <c r="X3" s="156">
        <f t="shared" ref="X3:X53" si="6">ROUND(((10-GEOMEAN(((10-V3)/10*9+1),((10-W3)/10*9+1)))/9*10),1)</f>
        <v>0</v>
      </c>
      <c r="Y3" s="156">
        <f>IF('Indicator Data'!J5="No data","x",ROUND(IF(Q3&gt;Y$54,10,IF(Q3&lt;Y$55,0,10-(Y$54-Q3)/(Y$54-Y$55)*10)),1))</f>
        <v>0</v>
      </c>
      <c r="Z3" s="158">
        <f t="shared" ref="Z3:AA3" si="7">ROUND(AVERAGE(D3,R3),1)</f>
        <v>0.1</v>
      </c>
      <c r="AA3" s="158">
        <f t="shared" si="7"/>
        <v>0.1</v>
      </c>
      <c r="AB3" s="159">
        <f t="shared" ref="AB3:AC3" si="8">ROUND(AVERAGE(V3,H3),1)</f>
        <v>0</v>
      </c>
      <c r="AC3" s="159">
        <f t="shared" si="8"/>
        <v>0</v>
      </c>
      <c r="AD3" s="158">
        <f t="shared" ref="AD3:AD53" si="9">ROUND((10-GEOMEAN(((10-AB3)/10*9+1),((10-AC3)/10*9+1)))/9*10,1)</f>
        <v>0</v>
      </c>
      <c r="AE3" s="158">
        <f t="shared" ref="AE3:AE53" si="10">IF(K3="x","x",ROUND((10-GEOMEAN(((10-K3)/10*9+1),((10-Y3)/10*9+1)))/9*10,1))</f>
        <v>0</v>
      </c>
      <c r="AF3" s="160">
        <f t="shared" ref="AF3:AF53" si="11">ROUND((10-GEOMEAN(((10-F3)/10*9+1),((10-T3)/10*9+1)))/9*10,1)</f>
        <v>0.1</v>
      </c>
      <c r="AG3" s="160">
        <f t="shared" ref="AG3:AG53" si="12">ROUND(IF(AND(U3="x",G3="x"),"x",(10-GEOMEAN(((10-G3)/10*9+1),((10-U3)/10*9+1)))/9*10),1)</f>
        <v>8.1999999999999993</v>
      </c>
      <c r="AH3" s="160">
        <f t="shared" ref="AH3:AH53" si="13">ROUND((10-GEOMEAN(((10-J3)/10*9+1),((10-X3)/10*9+1)))/9*10,1)</f>
        <v>0</v>
      </c>
      <c r="AI3" s="159">
        <f>IF('Indicator Data'!I5="No data","x",IF('Indicator Data'!BJ5&lt;1000,"x",ROUND((IF('Indicator Data'!I5&gt;AI$54,10,IF('Indicator Data'!I5&lt;AI$55,0,10-(AI$54-'Indicator Data'!I5)/(AI$54-AI$55)*10))),1)))</f>
        <v>3</v>
      </c>
      <c r="AJ3" s="160">
        <f t="shared" ref="AJ3:AJ53" si="14">IF(AND(AE3="x",AI3="x"),"x",ROUND(AVERAGE(AE3,AI3),1))</f>
        <v>1.5</v>
      </c>
      <c r="AK3" s="161">
        <f t="shared" ref="AK3:AK53" si="15">IF(ROUND(IF(AJ3="x",(10-GEOMEAN(((10-AF3)/10*9+1),((10-AG3)/10*9+1),((10-AH3)/10*9+1)))/9*10,(10-GEOMEAN(((10-AF3)/10*9+1),((10-AJ3)/10*9+1),((10-AH3)/10*9+1),((10-AG3)/10*9+1)))/9*10),1)=0,0.1,ROUND(IF(AJ3="x",(10-GEOMEAN(((10-AF3)/10*9+1),((10-AG3)/10*9+1),((10-AH3)/10*9+1)))/9*10,(10-GEOMEAN(((10-AF3)/10*9+1),((10-AJ3)/10*9+1),((10-AH3)/10*9+1),((10-AG3)/10*9+1)))/9*10),1))</f>
        <v>3.5</v>
      </c>
      <c r="AL3" s="159">
        <f>ROUND(IF('Indicator Data'!M5=0,0,IF('Indicator Data'!M5&gt;AL$54,10,IF('Indicator Data'!M5&lt;AL$55,0,10-(AL$54-'Indicator Data'!M5)/(AL$54-AL$55)*10))),1)</f>
        <v>0.6</v>
      </c>
      <c r="AM3" s="159">
        <f>ROUND(IF('Indicator Data'!N5=0,0,IF(LOG('Indicator Data'!N5)&gt;LOG(AM$54),10,IF(LOG('Indicator Data'!N5)&lt;LOG(AM$55),0,10-(LOG(AM$54)-LOG('Indicator Data'!N5))/(LOG(AM$54)-LOG(AM$55))*10))),1)</f>
        <v>0</v>
      </c>
      <c r="AN3" s="160">
        <f t="shared" ref="AN3:AN53" si="16">ROUND((10-GEOMEAN(((10-AL3)/10*9+1),((10-AM3)/10*9+1)))/9*10,1)</f>
        <v>0.3</v>
      </c>
      <c r="AO3" s="159">
        <f>'Indicator Data'!K5</f>
        <v>0</v>
      </c>
      <c r="AP3" s="159">
        <f>'Indicator Data'!L5</f>
        <v>0</v>
      </c>
      <c r="AQ3" s="160">
        <f t="shared" ref="AQ3:AQ53" si="17">ROUND((10-GEOMEAN(((10-AO3)/10*9+1),((10-AP3)/10*9+1)))/9*10,1)</f>
        <v>0</v>
      </c>
      <c r="AR3" s="161">
        <f t="shared" ref="AR3:AR53" si="18">IF(AQ3&gt;AN3,AQ3,ROUND((10-GEOMEAN(((10-AN3)/10*9+1),((10-AQ3)/10*9+1)))/9*10,1))</f>
        <v>0.2</v>
      </c>
    </row>
    <row r="4" spans="1:44">
      <c r="A4" s="154" t="s">
        <v>84</v>
      </c>
      <c r="B4" s="6" t="s">
        <v>93</v>
      </c>
      <c r="C4" s="155" t="s">
        <v>94</v>
      </c>
      <c r="D4" s="162">
        <f>ROUND(IF('Indicator Data'!D6=0,0.1,IF(LOG('Indicator Data'!D6)&gt;D$54,10,IF(LOG('Indicator Data'!D6)&lt;D$55,0,10-(D$54-LOG('Indicator Data'!D6))/(D$54-D$55)*10))),1)</f>
        <v>0.1</v>
      </c>
      <c r="E4" s="162">
        <f>ROUND(IF('Indicator Data'!E6=0,0.1,IF(LOG('Indicator Data'!E6)&gt;E$54,10,IF(LOG('Indicator Data'!E6)&lt;E$55,0,10-(E$54-LOG('Indicator Data'!E6))/(E$54-E$55)*10))),1)</f>
        <v>0.1</v>
      </c>
      <c r="F4" s="162">
        <f t="shared" si="0"/>
        <v>0.1</v>
      </c>
      <c r="G4" s="162">
        <f>ROUND(IF('Indicator Data'!H6="No data",0.1,IF('Indicator Data'!H6=0,0,IF(LOG('Indicator Data'!H6)&gt;G$54,10,IF(LOG('Indicator Data'!H6)&lt;G$55,0,10-(G$54-LOG('Indicator Data'!H6))/(G$54-G$55)*10)))),1)</f>
        <v>7.4</v>
      </c>
      <c r="H4" s="162">
        <f>ROUND(IF('Indicator Data'!F6=0,0,IF(LOG('Indicator Data'!F6)&gt;H$54,10,IF(LOG('Indicator Data'!F6)&lt;H$55,0,10-(H$54-LOG('Indicator Data'!F6))/(H$54-H$55)*10))),1)</f>
        <v>0</v>
      </c>
      <c r="I4" s="162">
        <f>ROUND(IF('Indicator Data'!G6=0,0,IF(LOG('Indicator Data'!G6)&gt;I$54,10,IF(LOG('Indicator Data'!G6)&lt;I$55,0,10-(I$54-LOG('Indicator Data'!G6))/(I$54-I$55)*10))),1)</f>
        <v>0</v>
      </c>
      <c r="J4" s="162">
        <f t="shared" si="1"/>
        <v>0</v>
      </c>
      <c r="K4" s="162">
        <f>IF('Indicator Data'!J6="No data","x",ROUND(IF('Indicator Data'!J6=0,0,IF(LOG('Indicator Data'!J6)&gt;K$54,10,IF(LOG('Indicator Data'!J6)&lt;K$55,0,10-(K$54-LOG('Indicator Data'!J6))/(K$54-K$55)*10))),1))</f>
        <v>0</v>
      </c>
      <c r="L4" s="163">
        <f>'Indicator Data'!D6/'Indicator Data'!$BL6</f>
        <v>0</v>
      </c>
      <c r="M4" s="163">
        <f>'Indicator Data'!E6/'Indicator Data'!$BL6</f>
        <v>0</v>
      </c>
      <c r="N4" s="163">
        <f>IF(G4=0.1,0,'Indicator Data'!H6/'Indicator Data'!$BL6)</f>
        <v>4.8100787412674335E-3</v>
      </c>
      <c r="O4" s="163">
        <f>'Indicator Data'!F6/'Indicator Data'!$BL6</f>
        <v>0</v>
      </c>
      <c r="P4" s="163">
        <f>'Indicator Data'!G6/'Indicator Data'!$BL6</f>
        <v>0</v>
      </c>
      <c r="Q4" s="163">
        <f>IF('Indicator Data'!J6="No data","x",'Indicator Data'!J6/'Indicator Data'!$BL6)</f>
        <v>0</v>
      </c>
      <c r="R4" s="162">
        <f t="shared" ref="R4:S4" si="19">ROUND(IF(L4&gt;R$54,10,IF(L4&lt;R$55,0,10-(R$54-L4)/(R$54-R$55)*10)),1)</f>
        <v>0</v>
      </c>
      <c r="S4" s="162">
        <f t="shared" si="19"/>
        <v>0</v>
      </c>
      <c r="T4" s="162">
        <f t="shared" si="3"/>
        <v>0</v>
      </c>
      <c r="U4" s="162">
        <f t="shared" si="4"/>
        <v>3.2</v>
      </c>
      <c r="V4" s="162">
        <f t="shared" ref="V4:W4" si="20">ROUND(IF(O4&gt;V$54,10,IF(O4&lt;V$55,0,10-(V$54-O4)/(V$54-V$55)*10)),1)</f>
        <v>0</v>
      </c>
      <c r="W4" s="162">
        <f t="shared" si="20"/>
        <v>0</v>
      </c>
      <c r="X4" s="162">
        <f t="shared" si="6"/>
        <v>0</v>
      </c>
      <c r="Y4" s="162">
        <f>IF('Indicator Data'!J6="No data","x",ROUND(IF(Q4&gt;Y$54,10,IF(Q4&lt;Y$55,0,10-(Y$54-Q4)/(Y$54-Y$55)*10)),1))</f>
        <v>0</v>
      </c>
      <c r="Z4" s="164">
        <f t="shared" ref="Z4:AA4" si="21">ROUND(AVERAGE(D4,R4),1)</f>
        <v>0.1</v>
      </c>
      <c r="AA4" s="164">
        <f t="shared" si="21"/>
        <v>0.1</v>
      </c>
      <c r="AB4" s="165">
        <f t="shared" ref="AB4:AC4" si="22">ROUND(AVERAGE(V4,H4),1)</f>
        <v>0</v>
      </c>
      <c r="AC4" s="165">
        <f t="shared" si="22"/>
        <v>0</v>
      </c>
      <c r="AD4" s="164">
        <f t="shared" si="9"/>
        <v>0</v>
      </c>
      <c r="AE4" s="164">
        <f t="shared" si="10"/>
        <v>0</v>
      </c>
      <c r="AF4" s="166">
        <f t="shared" si="11"/>
        <v>0.1</v>
      </c>
      <c r="AG4" s="166">
        <f t="shared" si="12"/>
        <v>5.7</v>
      </c>
      <c r="AH4" s="166">
        <f t="shared" si="13"/>
        <v>0</v>
      </c>
      <c r="AI4" s="165">
        <f>IF('Indicator Data'!I6="No data","x",IF('Indicator Data'!BJ6&lt;1000,"x",ROUND((IF('Indicator Data'!I6&gt;AI$54,10,IF('Indicator Data'!I6&lt;AI$55,0,10-(AI$54-'Indicator Data'!I6)/(AI$54-AI$55)*10))),1)))</f>
        <v>3</v>
      </c>
      <c r="AJ4" s="166">
        <f t="shared" si="14"/>
        <v>1.5</v>
      </c>
      <c r="AK4" s="167">
        <f t="shared" si="15"/>
        <v>2.2000000000000002</v>
      </c>
      <c r="AL4" s="165">
        <f>ROUND(IF('Indicator Data'!M6=0,0,IF('Indicator Data'!M6&gt;AL$54,10,IF('Indicator Data'!M6&lt;AL$55,0,10-(AL$54-'Indicator Data'!M6)/(AL$54-AL$55)*10))),1)</f>
        <v>0.6</v>
      </c>
      <c r="AM4" s="165">
        <f>ROUND(IF('Indicator Data'!N6=0,0,IF(LOG('Indicator Data'!N6)&gt;LOG(AM$54),10,IF(LOG('Indicator Data'!N6)&lt;LOG(AM$55),0,10-(LOG(AM$54)-LOG('Indicator Data'!N6))/(LOG(AM$54)-LOG(AM$55))*10))),1)</f>
        <v>0</v>
      </c>
      <c r="AN4" s="166">
        <f t="shared" si="16"/>
        <v>0.3</v>
      </c>
      <c r="AO4" s="165">
        <f>'Indicator Data'!K6</f>
        <v>0</v>
      </c>
      <c r="AP4" s="165">
        <f>'Indicator Data'!L6</f>
        <v>0</v>
      </c>
      <c r="AQ4" s="166">
        <f t="shared" si="17"/>
        <v>0</v>
      </c>
      <c r="AR4" s="167">
        <f t="shared" si="18"/>
        <v>0.2</v>
      </c>
    </row>
    <row r="5" spans="1:44">
      <c r="A5" s="154" t="s">
        <v>84</v>
      </c>
      <c r="B5" s="6" t="s">
        <v>85</v>
      </c>
      <c r="C5" s="155" t="s">
        <v>86</v>
      </c>
      <c r="D5" s="162">
        <f>ROUND(IF('Indicator Data'!D7=0,0.1,IF(LOG('Indicator Data'!D7)&gt;D$54,10,IF(LOG('Indicator Data'!D7)&lt;D$55,0,10-(D$54-LOG('Indicator Data'!D7))/(D$54-D$55)*10))),1)</f>
        <v>8.8000000000000007</v>
      </c>
      <c r="E5" s="162">
        <f>ROUND(IF('Indicator Data'!E7=0,0.1,IF(LOG('Indicator Data'!E7)&gt;E$54,10,IF(LOG('Indicator Data'!E7)&lt;E$55,0,10-(E$54-LOG('Indicator Data'!E7))/(E$54-E$55)*10))),1)</f>
        <v>9.1999999999999993</v>
      </c>
      <c r="F5" s="162">
        <f t="shared" si="0"/>
        <v>9</v>
      </c>
      <c r="G5" s="162">
        <f>ROUND(IF('Indicator Data'!H7="No data",0.1,IF('Indicator Data'!H7=0,0,IF(LOG('Indicator Data'!H7)&gt;G$54,10,IF(LOG('Indicator Data'!H7)&lt;G$55,0,10-(G$54-LOG('Indicator Data'!H7))/(G$54-G$55)*10)))),1)</f>
        <v>8.3000000000000007</v>
      </c>
      <c r="H5" s="162">
        <f>ROUND(IF('Indicator Data'!F7=0,0,IF(LOG('Indicator Data'!F7)&gt;H$54,10,IF(LOG('Indicator Data'!F7)&lt;H$55,0,10-(H$54-LOG('Indicator Data'!F7))/(H$54-H$55)*10))),1)</f>
        <v>5.6</v>
      </c>
      <c r="I5" s="162">
        <f>ROUND(IF('Indicator Data'!G7=0,0,IF(LOG('Indicator Data'!G7)&gt;I$54,10,IF(LOG('Indicator Data'!G7)&lt;I$55,0,10-(I$54-LOG('Indicator Data'!G7))/(I$54-I$55)*10))),1)</f>
        <v>4.5999999999999996</v>
      </c>
      <c r="J5" s="162">
        <f t="shared" si="1"/>
        <v>5.0999999999999996</v>
      </c>
      <c r="K5" s="162">
        <f>IF('Indicator Data'!J7="No data","x",ROUND(IF('Indicator Data'!J7=0,0,IF(LOG('Indicator Data'!J7)&gt;K$54,10,IF(LOG('Indicator Data'!J7)&lt;K$55,0,10-(K$54-LOG('Indicator Data'!J7))/(K$54-K$55)*10))),1))</f>
        <v>0</v>
      </c>
      <c r="L5" s="163">
        <f>'Indicator Data'!D7/'Indicator Data'!$BL7</f>
        <v>1.824932943947025E-3</v>
      </c>
      <c r="M5" s="163">
        <f>'Indicator Data'!E7/'Indicator Data'!$BL7</f>
        <v>6.6273954235915094E-4</v>
      </c>
      <c r="N5" s="163">
        <f>IF(G5=0.1,0,'Indicator Data'!H7/'Indicator Data'!$BL7)</f>
        <v>3.2499470891601779E-3</v>
      </c>
      <c r="O5" s="163">
        <f>'Indicator Data'!F7/'Indicator Data'!$BL7</f>
        <v>2.6627061531384923E-4</v>
      </c>
      <c r="P5" s="163">
        <f>'Indicator Data'!G7/'Indicator Data'!$BL7</f>
        <v>2.7408657150493485E-5</v>
      </c>
      <c r="Q5" s="163">
        <f>IF('Indicator Data'!J7="No data","x",'Indicator Data'!J7/'Indicator Data'!$BL7)</f>
        <v>0</v>
      </c>
      <c r="R5" s="162">
        <f t="shared" ref="R5:S5" si="23">ROUND(IF(L5&gt;R$54,10,IF(L5&lt;R$55,0,10-(R$54-L5)/(R$54-R$55)*10)),1)</f>
        <v>9.1</v>
      </c>
      <c r="S5" s="162">
        <f t="shared" si="23"/>
        <v>6.6</v>
      </c>
      <c r="T5" s="162">
        <f t="shared" si="3"/>
        <v>8.1</v>
      </c>
      <c r="U5" s="162">
        <f t="shared" si="4"/>
        <v>2.2000000000000002</v>
      </c>
      <c r="V5" s="162">
        <f t="shared" ref="V5:W5" si="24">ROUND(IF(O5&gt;V$54,10,IF(O5&lt;V$55,0,10-(V$54-O5)/(V$54-V$55)*10)),1)</f>
        <v>0.9</v>
      </c>
      <c r="W5" s="162">
        <f t="shared" si="24"/>
        <v>0.5</v>
      </c>
      <c r="X5" s="162">
        <f t="shared" si="6"/>
        <v>0.7</v>
      </c>
      <c r="Y5" s="162">
        <f>IF('Indicator Data'!J7="No data","x",ROUND(IF(Q5&gt;Y$54,10,IF(Q5&lt;Y$55,0,10-(Y$54-Q5)/(Y$54-Y$55)*10)),1))</f>
        <v>0</v>
      </c>
      <c r="Z5" s="164">
        <f t="shared" ref="Z5:AA5" si="25">ROUND(AVERAGE(D5,R5),1)</f>
        <v>9</v>
      </c>
      <c r="AA5" s="164">
        <f t="shared" si="25"/>
        <v>7.9</v>
      </c>
      <c r="AB5" s="165">
        <f t="shared" ref="AB5:AC5" si="26">ROUND(AVERAGE(V5,H5),1)</f>
        <v>3.3</v>
      </c>
      <c r="AC5" s="165">
        <f t="shared" si="26"/>
        <v>2.6</v>
      </c>
      <c r="AD5" s="164">
        <f t="shared" si="9"/>
        <v>3</v>
      </c>
      <c r="AE5" s="164">
        <f t="shared" si="10"/>
        <v>0</v>
      </c>
      <c r="AF5" s="166">
        <f t="shared" si="11"/>
        <v>8.6</v>
      </c>
      <c r="AG5" s="166">
        <f t="shared" si="12"/>
        <v>6.1</v>
      </c>
      <c r="AH5" s="166">
        <f t="shared" si="13"/>
        <v>3.2</v>
      </c>
      <c r="AI5" s="165">
        <f>IF('Indicator Data'!I7="No data","x",IF('Indicator Data'!BJ7&lt;1000,"x",ROUND((IF('Indicator Data'!I7&gt;AI$54,10,IF('Indicator Data'!I7&lt;AI$55,0,10-(AI$54-'Indicator Data'!I7)/(AI$54-AI$55)*10))),1)))</f>
        <v>5</v>
      </c>
      <c r="AJ5" s="166">
        <f t="shared" si="14"/>
        <v>2.5</v>
      </c>
      <c r="AK5" s="167">
        <f t="shared" si="15"/>
        <v>5.7</v>
      </c>
      <c r="AL5" s="165">
        <f>ROUND(IF('Indicator Data'!M7=0,0,IF('Indicator Data'!M7&gt;AL$54,10,IF('Indicator Data'!M7&lt;AL$55,0,10-(AL$54-'Indicator Data'!M7)/(AL$54-AL$55)*10))),1)</f>
        <v>0.6</v>
      </c>
      <c r="AM5" s="165">
        <f>ROUND(IF('Indicator Data'!N7=0,0,IF(LOG('Indicator Data'!N7)&gt;LOG(AM$54),10,IF(LOG('Indicator Data'!N7)&lt;LOG(AM$55),0,10-(LOG(AM$54)-LOG('Indicator Data'!N7))/(LOG(AM$54)-LOG(AM$55))*10))),1)</f>
        <v>0</v>
      </c>
      <c r="AN5" s="166">
        <f t="shared" si="16"/>
        <v>0.3</v>
      </c>
      <c r="AO5" s="165">
        <f>'Indicator Data'!K7</f>
        <v>0</v>
      </c>
      <c r="AP5" s="165">
        <f>'Indicator Data'!L7</f>
        <v>0</v>
      </c>
      <c r="AQ5" s="166">
        <f t="shared" si="17"/>
        <v>0</v>
      </c>
      <c r="AR5" s="167">
        <f t="shared" si="18"/>
        <v>0.2</v>
      </c>
    </row>
    <row r="6" spans="1:44">
      <c r="A6" s="154" t="s">
        <v>84</v>
      </c>
      <c r="B6" s="168" t="s">
        <v>115</v>
      </c>
      <c r="C6" s="106" t="s">
        <v>116</v>
      </c>
      <c r="D6" s="162">
        <f>ROUND(IF('Indicator Data'!D8=0,0.1,IF(LOG('Indicator Data'!D8)&gt;D$54,10,IF(LOG('Indicator Data'!D8)&lt;D$55,0,10-(D$54-LOG('Indicator Data'!D8))/(D$54-D$55)*10))),1)</f>
        <v>8.3000000000000007</v>
      </c>
      <c r="E6" s="162">
        <f>ROUND(IF('Indicator Data'!E8=0,0.1,IF(LOG('Indicator Data'!E8)&gt;E$54,10,IF(LOG('Indicator Data'!E8)&lt;E$55,0,10-(E$54-LOG('Indicator Data'!E8))/(E$54-E$55)*10))),1)</f>
        <v>9.9</v>
      </c>
      <c r="F6" s="162">
        <f t="shared" si="0"/>
        <v>9.3000000000000007</v>
      </c>
      <c r="G6" s="162">
        <f>ROUND(IF('Indicator Data'!H8="No data",0.1,IF('Indicator Data'!H8=0,0,IF(LOG('Indicator Data'!H8)&gt;G$54,10,IF(LOG('Indicator Data'!H8)&lt;G$55,0,10-(G$54-LOG('Indicator Data'!H8))/(G$54-G$55)*10)))),1)</f>
        <v>0</v>
      </c>
      <c r="H6" s="162">
        <f>ROUND(IF('Indicator Data'!F8=0,0,IF(LOG('Indicator Data'!F8)&gt;H$54,10,IF(LOG('Indicator Data'!F8)&lt;H$55,0,10-(H$54-LOG('Indicator Data'!F8))/(H$54-H$55)*10))),1)</f>
        <v>0</v>
      </c>
      <c r="I6" s="162">
        <f>ROUND(IF('Indicator Data'!G8=0,0,IF(LOG('Indicator Data'!G8)&gt;I$54,10,IF(LOG('Indicator Data'!G8)&lt;I$55,0,10-(I$54-LOG('Indicator Data'!G8))/(I$54-I$55)*10))),1)</f>
        <v>0</v>
      </c>
      <c r="J6" s="162">
        <f t="shared" si="1"/>
        <v>0</v>
      </c>
      <c r="K6" s="162">
        <f>IF('Indicator Data'!J8="No data","x",ROUND(IF('Indicator Data'!J8=0,0,IF(LOG('Indicator Data'!J8)&gt;K$54,10,IF(LOG('Indicator Data'!J8)&lt;K$55,0,10-(K$54-LOG('Indicator Data'!J8))/(K$54-K$55)*10))),1))</f>
        <v>0</v>
      </c>
      <c r="L6" s="163">
        <f>'Indicator Data'!D8/'Indicator Data'!$BL8</f>
        <v>1.8714951147425468E-3</v>
      </c>
      <c r="M6" s="163">
        <f>'Indicator Data'!E8/'Indicator Data'!$BL8</f>
        <v>1.7539203942940574E-3</v>
      </c>
      <c r="N6" s="163">
        <f>IF(G6=0.1,0,'Indicator Data'!H8/'Indicator Data'!$BL8)</f>
        <v>0</v>
      </c>
      <c r="O6" s="163">
        <f>'Indicator Data'!F8/'Indicator Data'!$BL8</f>
        <v>0</v>
      </c>
      <c r="P6" s="163">
        <f>'Indicator Data'!G8/'Indicator Data'!$BL8</f>
        <v>0</v>
      </c>
      <c r="Q6" s="163">
        <f>IF('Indicator Data'!J8="No data","x",'Indicator Data'!J8/'Indicator Data'!$BL8)</f>
        <v>0</v>
      </c>
      <c r="R6" s="162">
        <f t="shared" ref="R6:S6" si="27">ROUND(IF(L6&gt;R$54,10,IF(L6&lt;R$55,0,10-(R$54-L6)/(R$54-R$55)*10)),1)</f>
        <v>9.4</v>
      </c>
      <c r="S6" s="162">
        <f t="shared" si="27"/>
        <v>10</v>
      </c>
      <c r="T6" s="162">
        <f t="shared" si="3"/>
        <v>9.6999999999999993</v>
      </c>
      <c r="U6" s="162">
        <f t="shared" si="4"/>
        <v>0.1</v>
      </c>
      <c r="V6" s="162">
        <f t="shared" ref="V6:W6" si="28">ROUND(IF(O6&gt;V$54,10,IF(O6&lt;V$55,0,10-(V$54-O6)/(V$54-V$55)*10)),1)</f>
        <v>0</v>
      </c>
      <c r="W6" s="162">
        <f t="shared" si="28"/>
        <v>0</v>
      </c>
      <c r="X6" s="162">
        <f t="shared" si="6"/>
        <v>0</v>
      </c>
      <c r="Y6" s="162">
        <f>IF('Indicator Data'!J8="No data","x",ROUND(IF(Q6&gt;Y$54,10,IF(Q6&lt;Y$55,0,10-(Y$54-Q6)/(Y$54-Y$55)*10)),1))</f>
        <v>0</v>
      </c>
      <c r="Z6" s="164">
        <f t="shared" ref="Z6:AA6" si="29">ROUND(AVERAGE(D6,R6),1)</f>
        <v>8.9</v>
      </c>
      <c r="AA6" s="164">
        <f t="shared" si="29"/>
        <v>10</v>
      </c>
      <c r="AB6" s="165">
        <f t="shared" ref="AB6:AC6" si="30">ROUND(AVERAGE(V6,H6),1)</f>
        <v>0</v>
      </c>
      <c r="AC6" s="165">
        <f t="shared" si="30"/>
        <v>0</v>
      </c>
      <c r="AD6" s="164">
        <f t="shared" si="9"/>
        <v>0</v>
      </c>
      <c r="AE6" s="164">
        <f t="shared" si="10"/>
        <v>0</v>
      </c>
      <c r="AF6" s="166">
        <f t="shared" si="11"/>
        <v>9.5</v>
      </c>
      <c r="AG6" s="166">
        <f t="shared" si="12"/>
        <v>0.1</v>
      </c>
      <c r="AH6" s="166">
        <f t="shared" si="13"/>
        <v>0</v>
      </c>
      <c r="AI6" s="165" t="str">
        <f>IF('Indicator Data'!I8="No data","x",IF('Indicator Data'!BJ8&lt;1000,"x",ROUND((IF('Indicator Data'!I8&gt;AI$54,10,IF('Indicator Data'!I8&lt;AI$55,0,10-(AI$54-'Indicator Data'!I8)/(AI$54-AI$55)*10))),1)))</f>
        <v>x</v>
      </c>
      <c r="AJ6" s="166">
        <f t="shared" si="14"/>
        <v>0</v>
      </c>
      <c r="AK6" s="167">
        <f t="shared" si="15"/>
        <v>4.3</v>
      </c>
      <c r="AL6" s="165">
        <f>ROUND(IF('Indicator Data'!M8=0,0,IF('Indicator Data'!M8&gt;AL$54,10,IF('Indicator Data'!M8&lt;AL$55,0,10-(AL$54-'Indicator Data'!M8)/(AL$54-AL$55)*10))),1)</f>
        <v>0.6</v>
      </c>
      <c r="AM6" s="165">
        <f>ROUND(IF('Indicator Data'!N8=0,0,IF(LOG('Indicator Data'!N8)&gt;LOG(AM$54),10,IF(LOG('Indicator Data'!N8)&lt;LOG(AM$55),0,10-(LOG(AM$54)-LOG('Indicator Data'!N8))/(LOG(AM$54)-LOG(AM$55))*10))),1)</f>
        <v>0</v>
      </c>
      <c r="AN6" s="166">
        <f t="shared" si="16"/>
        <v>0.3</v>
      </c>
      <c r="AO6" s="165">
        <f>'Indicator Data'!K8</f>
        <v>0</v>
      </c>
      <c r="AP6" s="165">
        <f>'Indicator Data'!L8</f>
        <v>5</v>
      </c>
      <c r="AQ6" s="166">
        <f t="shared" si="17"/>
        <v>2.9</v>
      </c>
      <c r="AR6" s="167">
        <f t="shared" si="18"/>
        <v>2.9</v>
      </c>
    </row>
    <row r="7" spans="1:44">
      <c r="A7" s="154" t="s">
        <v>84</v>
      </c>
      <c r="B7" s="168" t="s">
        <v>117</v>
      </c>
      <c r="C7" s="106" t="s">
        <v>118</v>
      </c>
      <c r="D7" s="162">
        <f>ROUND(IF('Indicator Data'!D8=0,0.1,IF(LOG('Indicator Data'!D8)&gt;D$54,10,IF(LOG('Indicator Data'!D8)&lt;D$55,0,10-(D$54-LOG('Indicator Data'!D8))/(D$54-D$55)*10))),1)</f>
        <v>8.3000000000000007</v>
      </c>
      <c r="E7" s="162">
        <f>ROUND(IF('Indicator Data'!E8=0,0.1,IF(LOG('Indicator Data'!E8)&gt;E$54,10,IF(LOG('Indicator Data'!E8)&lt;E$55,0,10-(E$54-LOG('Indicator Data'!E8))/(E$54-E$55)*10))),1)</f>
        <v>9.9</v>
      </c>
      <c r="F7" s="162">
        <f t="shared" si="0"/>
        <v>9.3000000000000007</v>
      </c>
      <c r="G7" s="162">
        <f>ROUND(IF('Indicator Data'!H8="No data",0.1,IF('Indicator Data'!H8=0,0,IF(LOG('Indicator Data'!H8)&gt;G$54,10,IF(LOG('Indicator Data'!H8)&lt;G$55,0,10-(G$54-LOG('Indicator Data'!H8))/(G$54-G$55)*10)))),1)</f>
        <v>0</v>
      </c>
      <c r="H7" s="162">
        <f>ROUND(IF('Indicator Data'!F8=0,0,IF(LOG('Indicator Data'!F8)&gt;H$54,10,IF(LOG('Indicator Data'!F8)&lt;H$55,0,10-(H$54-LOG('Indicator Data'!F8))/(H$54-H$55)*10))),1)</f>
        <v>0</v>
      </c>
      <c r="I7" s="162">
        <f>ROUND(IF('Indicator Data'!G8=0,0,IF(LOG('Indicator Data'!G8)&gt;I$54,10,IF(LOG('Indicator Data'!G8)&lt;I$55,0,10-(I$54-LOG('Indicator Data'!G8))/(I$54-I$55)*10))),1)</f>
        <v>0</v>
      </c>
      <c r="J7" s="162">
        <f t="shared" si="1"/>
        <v>0</v>
      </c>
      <c r="K7" s="162">
        <f>IF('Indicator Data'!J8="No data","x",ROUND(IF('Indicator Data'!J8=0,0,IF(LOG('Indicator Data'!J8)&gt;K$54,10,IF(LOG('Indicator Data'!J8)&lt;K$55,0,10-(K$54-LOG('Indicator Data'!J8))/(K$54-K$55)*10))),1))</f>
        <v>0</v>
      </c>
      <c r="L7" s="163">
        <f>'Indicator Data'!D8/'Indicator Data'!$BL8</f>
        <v>1.8714951147425468E-3</v>
      </c>
      <c r="M7" s="163">
        <f>'Indicator Data'!E8/'Indicator Data'!$BL8</f>
        <v>1.7539203942940574E-3</v>
      </c>
      <c r="N7" s="163">
        <f>IF(G7=0.1,0,'Indicator Data'!H8/'Indicator Data'!$BL8)</f>
        <v>0</v>
      </c>
      <c r="O7" s="163">
        <f>'Indicator Data'!F8/'Indicator Data'!$BL8</f>
        <v>0</v>
      </c>
      <c r="P7" s="163">
        <f>'Indicator Data'!G8/'Indicator Data'!$BL8</f>
        <v>0</v>
      </c>
      <c r="Q7" s="163">
        <f>IF('Indicator Data'!J8="No data","x",'Indicator Data'!J8/'Indicator Data'!$BL8)</f>
        <v>0</v>
      </c>
      <c r="R7" s="162">
        <f t="shared" ref="R7:S7" si="31">ROUND(IF(L7&gt;R$54,10,IF(L7&lt;R$55,0,10-(R$54-L7)/(R$54-R$55)*10)),1)</f>
        <v>9.4</v>
      </c>
      <c r="S7" s="162">
        <f t="shared" si="31"/>
        <v>10</v>
      </c>
      <c r="T7" s="162">
        <f t="shared" si="3"/>
        <v>9.6999999999999993</v>
      </c>
      <c r="U7" s="162">
        <f t="shared" si="4"/>
        <v>0.1</v>
      </c>
      <c r="V7" s="162">
        <f t="shared" ref="V7:W7" si="32">ROUND(IF(O7&gt;V$54,10,IF(O7&lt;V$55,0,10-(V$54-O7)/(V$54-V$55)*10)),1)</f>
        <v>0</v>
      </c>
      <c r="W7" s="162">
        <f t="shared" si="32"/>
        <v>0</v>
      </c>
      <c r="X7" s="162">
        <f t="shared" si="6"/>
        <v>0</v>
      </c>
      <c r="Y7" s="162">
        <f>IF('Indicator Data'!J8="No data","x",ROUND(IF(Q7&gt;Y$54,10,IF(Q7&lt;Y$55,0,10-(Y$54-Q7)/(Y$54-Y$55)*10)),1))</f>
        <v>0</v>
      </c>
      <c r="Z7" s="164">
        <f t="shared" ref="Z7:AA7" si="33">ROUND(AVERAGE(D7,R7),1)</f>
        <v>8.9</v>
      </c>
      <c r="AA7" s="164">
        <f t="shared" si="33"/>
        <v>10</v>
      </c>
      <c r="AB7" s="165">
        <f t="shared" ref="AB7:AC7" si="34">ROUND(AVERAGE(V7,H7),1)</f>
        <v>0</v>
      </c>
      <c r="AC7" s="165">
        <f t="shared" si="34"/>
        <v>0</v>
      </c>
      <c r="AD7" s="164">
        <f t="shared" si="9"/>
        <v>0</v>
      </c>
      <c r="AE7" s="164">
        <f t="shared" si="10"/>
        <v>0</v>
      </c>
      <c r="AF7" s="166">
        <f t="shared" si="11"/>
        <v>9.5</v>
      </c>
      <c r="AG7" s="166">
        <f t="shared" si="12"/>
        <v>0.1</v>
      </c>
      <c r="AH7" s="166">
        <f t="shared" si="13"/>
        <v>0</v>
      </c>
      <c r="AI7" s="165" t="str">
        <f>IF('Indicator Data'!I8="No data","x",IF('Indicator Data'!BJ8&lt;1000,"x",ROUND((IF('Indicator Data'!I8&gt;AI$54,10,IF('Indicator Data'!I8&lt;AI$55,0,10-(AI$54-'Indicator Data'!I8)/(AI$54-AI$55)*10))),1)))</f>
        <v>x</v>
      </c>
      <c r="AJ7" s="166">
        <f t="shared" si="14"/>
        <v>0</v>
      </c>
      <c r="AK7" s="167">
        <f t="shared" si="15"/>
        <v>4.3</v>
      </c>
      <c r="AL7" s="165">
        <f>ROUND(IF('Indicator Data'!M8=0,0,IF('Indicator Data'!M8&gt;AL$54,10,IF('Indicator Data'!M8&lt;AL$55,0,10-(AL$54-'Indicator Data'!M8)/(AL$54-AL$55)*10))),1)</f>
        <v>0.6</v>
      </c>
      <c r="AM7" s="165">
        <f>ROUND(IF('Indicator Data'!N8=0,0,IF(LOG('Indicator Data'!N8)&gt;LOG(AM$54),10,IF(LOG('Indicator Data'!N8)&lt;LOG(AM$55),0,10-(LOG(AM$54)-LOG('Indicator Data'!N8))/(LOG(AM$54)-LOG(AM$55))*10))),1)</f>
        <v>0</v>
      </c>
      <c r="AN7" s="166">
        <f t="shared" si="16"/>
        <v>0.3</v>
      </c>
      <c r="AO7" s="165">
        <f>'Indicator Data'!K8</f>
        <v>0</v>
      </c>
      <c r="AP7" s="165">
        <f>'Indicator Data'!L8</f>
        <v>5</v>
      </c>
      <c r="AQ7" s="166">
        <f t="shared" si="17"/>
        <v>2.9</v>
      </c>
      <c r="AR7" s="167">
        <f t="shared" si="18"/>
        <v>2.9</v>
      </c>
    </row>
    <row r="8" spans="1:44">
      <c r="A8" s="154" t="s">
        <v>84</v>
      </c>
      <c r="B8" s="168" t="s">
        <v>95</v>
      </c>
      <c r="C8" s="106" t="s">
        <v>96</v>
      </c>
      <c r="D8" s="162">
        <f>ROUND(IF('Indicator Data'!D10=0,0.1,IF(LOG('Indicator Data'!D10)&gt;D$54,10,IF(LOG('Indicator Data'!D10)&lt;D$55,0,10-(D$54-LOG('Indicator Data'!D10))/(D$54-D$55)*10))),1)</f>
        <v>6.8</v>
      </c>
      <c r="E8" s="162">
        <f>ROUND(IF('Indicator Data'!E10=0,0.1,IF(LOG('Indicator Data'!E10)&gt;E$54,10,IF(LOG('Indicator Data'!E10)&lt;E$55,0,10-(E$54-LOG('Indicator Data'!E10))/(E$54-E$55)*10))),1)</f>
        <v>0.1</v>
      </c>
      <c r="F8" s="162">
        <f t="shared" si="0"/>
        <v>4.2</v>
      </c>
      <c r="G8" s="162">
        <f>ROUND(IF('Indicator Data'!H10="No data",0.1,IF('Indicator Data'!H10=0,0,IF(LOG('Indicator Data'!H10)&gt;G$54,10,IF(LOG('Indicator Data'!H10)&lt;G$55,0,10-(G$54-LOG('Indicator Data'!H10))/(G$54-G$55)*10)))),1)</f>
        <v>8.6</v>
      </c>
      <c r="H8" s="162">
        <f>ROUND(IF('Indicator Data'!F10=0,0,IF(LOG('Indicator Data'!F10)&gt;H$54,10,IF(LOG('Indicator Data'!F10)&lt;H$55,0,10-(H$54-LOG('Indicator Data'!F10))/(H$54-H$55)*10))),1)</f>
        <v>4.5999999999999996</v>
      </c>
      <c r="I8" s="162">
        <f>ROUND(IF('Indicator Data'!G10=0,0,IF(LOG('Indicator Data'!G10)&gt;I$54,10,IF(LOG('Indicator Data'!G10)&lt;I$55,0,10-(I$54-LOG('Indicator Data'!G10))/(I$54-I$55)*10))),1)</f>
        <v>0</v>
      </c>
      <c r="J8" s="162">
        <f t="shared" si="1"/>
        <v>2.6</v>
      </c>
      <c r="K8" s="162">
        <f>IF('Indicator Data'!J10="No data","x",ROUND(IF('Indicator Data'!J10=0,0,IF(LOG('Indicator Data'!J10)&gt;K$54,10,IF(LOG('Indicator Data'!J10)&lt;K$55,0,10-(K$54-LOG('Indicator Data'!J10))/(K$54-K$55)*10))),1))</f>
        <v>0</v>
      </c>
      <c r="L8" s="163">
        <f>'Indicator Data'!D10/'Indicator Data'!$BL10</f>
        <v>2.0127387434264649E-3</v>
      </c>
      <c r="M8" s="163">
        <f>'Indicator Data'!E10/'Indicator Data'!$BL10</f>
        <v>0</v>
      </c>
      <c r="N8" s="163">
        <f>IF(G8=0.1,0,'Indicator Data'!H10/'Indicator Data'!$BL10)</f>
        <v>1.8455922977415492E-2</v>
      </c>
      <c r="O8" s="163">
        <f>'Indicator Data'!F10/'Indicator Data'!$BL10</f>
        <v>3.7560178221301711E-4</v>
      </c>
      <c r="P8" s="163">
        <f>'Indicator Data'!G10/'Indicator Data'!$BL10</f>
        <v>0</v>
      </c>
      <c r="Q8" s="163">
        <f>IF('Indicator Data'!J10="No data","x",'Indicator Data'!J10/'Indicator Data'!$BL10)</f>
        <v>0</v>
      </c>
      <c r="R8" s="162">
        <f t="shared" ref="R8:S8" si="35">ROUND(IF(L8&gt;R$54,10,IF(L8&lt;R$55,0,10-(R$54-L8)/(R$54-R$55)*10)),1)</f>
        <v>10</v>
      </c>
      <c r="S8" s="162">
        <f t="shared" si="35"/>
        <v>0</v>
      </c>
      <c r="T8" s="162">
        <f t="shared" si="3"/>
        <v>7.6</v>
      </c>
      <c r="U8" s="162">
        <f t="shared" si="4"/>
        <v>10</v>
      </c>
      <c r="V8" s="162">
        <f t="shared" ref="V8:W8" si="36">ROUND(IF(O8&gt;V$54,10,IF(O8&lt;V$55,0,10-(V$54-O8)/(V$54-V$55)*10)),1)</f>
        <v>1.3</v>
      </c>
      <c r="W8" s="162">
        <f t="shared" si="36"/>
        <v>0</v>
      </c>
      <c r="X8" s="162">
        <f t="shared" si="6"/>
        <v>0.7</v>
      </c>
      <c r="Y8" s="162">
        <f>IF('Indicator Data'!J10="No data","x",ROUND(IF(Q8&gt;Y$54,10,IF(Q8&lt;Y$55,0,10-(Y$54-Q8)/(Y$54-Y$55)*10)),1))</f>
        <v>0</v>
      </c>
      <c r="Z8" s="164">
        <f t="shared" ref="Z8:AA8" si="37">ROUND(AVERAGE(D8,R8),1)</f>
        <v>8.4</v>
      </c>
      <c r="AA8" s="164">
        <f t="shared" si="37"/>
        <v>0.1</v>
      </c>
      <c r="AB8" s="165">
        <f t="shared" ref="AB8:AC8" si="38">ROUND(AVERAGE(V8,H8),1)</f>
        <v>3</v>
      </c>
      <c r="AC8" s="165">
        <f t="shared" si="38"/>
        <v>0</v>
      </c>
      <c r="AD8" s="164">
        <f t="shared" si="9"/>
        <v>1.6</v>
      </c>
      <c r="AE8" s="164">
        <f t="shared" si="10"/>
        <v>0</v>
      </c>
      <c r="AF8" s="166">
        <f t="shared" si="11"/>
        <v>6.2</v>
      </c>
      <c r="AG8" s="166">
        <f t="shared" si="12"/>
        <v>9.4</v>
      </c>
      <c r="AH8" s="166">
        <f t="shared" si="13"/>
        <v>1.7</v>
      </c>
      <c r="AI8" s="165">
        <f>IF('Indicator Data'!I10="No data","x",IF('Indicator Data'!BJ10&lt;1000,"x",ROUND((IF('Indicator Data'!I10&gt;AI$54,10,IF('Indicator Data'!I10&lt;AI$55,0,10-(AI$54-'Indicator Data'!I10)/(AI$54-AI$55)*10))),1)))</f>
        <v>10</v>
      </c>
      <c r="AJ8" s="166">
        <f t="shared" si="14"/>
        <v>5</v>
      </c>
      <c r="AK8" s="167">
        <f t="shared" si="15"/>
        <v>6.4</v>
      </c>
      <c r="AL8" s="165">
        <f>ROUND(IF('Indicator Data'!M10=0,0,IF('Indicator Data'!M10&gt;AL$54,10,IF('Indicator Data'!M10&lt;AL$55,0,10-(AL$54-'Indicator Data'!M10)/(AL$54-AL$55)*10))),1)</f>
        <v>0.6</v>
      </c>
      <c r="AM8" s="165">
        <f>ROUND(IF('Indicator Data'!N10=0,0,IF(LOG('Indicator Data'!N10)&gt;LOG(AM$54),10,IF(LOG('Indicator Data'!N10)&lt;LOG(AM$55),0,10-(LOG(AM$54)-LOG('Indicator Data'!N10))/(LOG(AM$54)-LOG(AM$55))*10))),1)</f>
        <v>0</v>
      </c>
      <c r="AN8" s="166">
        <f t="shared" si="16"/>
        <v>0.3</v>
      </c>
      <c r="AO8" s="165">
        <f>'Indicator Data'!K10</f>
        <v>0</v>
      </c>
      <c r="AP8" s="165">
        <f>'Indicator Data'!L10</f>
        <v>0</v>
      </c>
      <c r="AQ8" s="166">
        <f t="shared" si="17"/>
        <v>0</v>
      </c>
      <c r="AR8" s="167">
        <f t="shared" si="18"/>
        <v>0.2</v>
      </c>
    </row>
    <row r="9" spans="1:44">
      <c r="A9" s="154" t="s">
        <v>84</v>
      </c>
      <c r="B9" s="168" t="s">
        <v>97</v>
      </c>
      <c r="C9" s="106" t="s">
        <v>98</v>
      </c>
      <c r="D9" s="162">
        <f>ROUND(IF('Indicator Data'!D11=0,0.1,IF(LOG('Indicator Data'!D11)&gt;D$54,10,IF(LOG('Indicator Data'!D11)&lt;D$55,0,10-(D$54-LOG('Indicator Data'!D11))/(D$54-D$55)*10))),1)</f>
        <v>0.1</v>
      </c>
      <c r="E9" s="162">
        <f>ROUND(IF('Indicator Data'!E11=0,0.1,IF(LOG('Indicator Data'!E11)&gt;E$54,10,IF(LOG('Indicator Data'!E11)&lt;E$55,0,10-(E$54-LOG('Indicator Data'!E11))/(E$54-E$55)*10))),1)</f>
        <v>0.1</v>
      </c>
      <c r="F9" s="162">
        <f t="shared" si="0"/>
        <v>0.1</v>
      </c>
      <c r="G9" s="162">
        <f>ROUND(IF('Indicator Data'!H11="No data",0.1,IF('Indicator Data'!H11=0,0,IF(LOG('Indicator Data'!H11)&gt;G$54,10,IF(LOG('Indicator Data'!H11)&lt;G$55,0,10-(G$54-LOG('Indicator Data'!H11))/(G$54-G$55)*10)))),1)</f>
        <v>8.6999999999999993</v>
      </c>
      <c r="H9" s="162">
        <f>ROUND(IF('Indicator Data'!F11=0,0,IF(LOG('Indicator Data'!F11)&gt;H$54,10,IF(LOG('Indicator Data'!F11)&lt;H$55,0,10-(H$54-LOG('Indicator Data'!F11))/(H$54-H$55)*10))),1)</f>
        <v>0</v>
      </c>
      <c r="I9" s="162">
        <f>ROUND(IF('Indicator Data'!G11=0,0,IF(LOG('Indicator Data'!G11)&gt;I$54,10,IF(LOG('Indicator Data'!G11)&lt;I$55,0,10-(I$54-LOG('Indicator Data'!G11))/(I$54-I$55)*10))),1)</f>
        <v>0</v>
      </c>
      <c r="J9" s="162">
        <f t="shared" si="1"/>
        <v>0</v>
      </c>
      <c r="K9" s="162">
        <f>IF('Indicator Data'!J11="No data","x",ROUND(IF('Indicator Data'!J11=0,0,IF(LOG('Indicator Data'!J11)&gt;K$54,10,IF(LOG('Indicator Data'!J11)&lt;K$55,0,10-(K$54-LOG('Indicator Data'!J11))/(K$54-K$55)*10))),1))</f>
        <v>0</v>
      </c>
      <c r="L9" s="163">
        <f>'Indicator Data'!D11/'Indicator Data'!$BL11</f>
        <v>0</v>
      </c>
      <c r="M9" s="163">
        <f>'Indicator Data'!E11/'Indicator Data'!$BL11</f>
        <v>0</v>
      </c>
      <c r="N9" s="163">
        <f>IF(G9=0.1,0,'Indicator Data'!H11/'Indicator Data'!$BL11)</f>
        <v>8.08248335057693E-3</v>
      </c>
      <c r="O9" s="163">
        <f>'Indicator Data'!F11/'Indicator Data'!$BL11</f>
        <v>0</v>
      </c>
      <c r="P9" s="163">
        <f>'Indicator Data'!G11/'Indicator Data'!$BL11</f>
        <v>0</v>
      </c>
      <c r="Q9" s="163">
        <f>IF('Indicator Data'!J11="No data","x",'Indicator Data'!J11/'Indicator Data'!$BL11)</f>
        <v>0</v>
      </c>
      <c r="R9" s="162">
        <f t="shared" ref="R9:S9" si="39">ROUND(IF(L9&gt;R$54,10,IF(L9&lt;R$55,0,10-(R$54-L9)/(R$54-R$55)*10)),1)</f>
        <v>0</v>
      </c>
      <c r="S9" s="162">
        <f t="shared" si="39"/>
        <v>0</v>
      </c>
      <c r="T9" s="162">
        <f t="shared" si="3"/>
        <v>0</v>
      </c>
      <c r="U9" s="162">
        <f t="shared" si="4"/>
        <v>5.4</v>
      </c>
      <c r="V9" s="162">
        <f t="shared" ref="V9:W9" si="40">ROUND(IF(O9&gt;V$54,10,IF(O9&lt;V$55,0,10-(V$54-O9)/(V$54-V$55)*10)),1)</f>
        <v>0</v>
      </c>
      <c r="W9" s="162">
        <f t="shared" si="40"/>
        <v>0</v>
      </c>
      <c r="X9" s="162">
        <f t="shared" si="6"/>
        <v>0</v>
      </c>
      <c r="Y9" s="162">
        <f>IF('Indicator Data'!J11="No data","x",ROUND(IF(Q9&gt;Y$54,10,IF(Q9&lt;Y$55,0,10-(Y$54-Q9)/(Y$54-Y$55)*10)),1))</f>
        <v>0</v>
      </c>
      <c r="Z9" s="164">
        <f t="shared" ref="Z9:AA9" si="41">ROUND(AVERAGE(D9,R9),1)</f>
        <v>0.1</v>
      </c>
      <c r="AA9" s="164">
        <f t="shared" si="41"/>
        <v>0.1</v>
      </c>
      <c r="AB9" s="165">
        <f t="shared" ref="AB9:AC9" si="42">ROUND(AVERAGE(V9,H9),1)</f>
        <v>0</v>
      </c>
      <c r="AC9" s="165">
        <f t="shared" si="42"/>
        <v>0</v>
      </c>
      <c r="AD9" s="164">
        <f t="shared" si="9"/>
        <v>0</v>
      </c>
      <c r="AE9" s="164">
        <f t="shared" si="10"/>
        <v>0</v>
      </c>
      <c r="AF9" s="166">
        <f t="shared" si="11"/>
        <v>0.1</v>
      </c>
      <c r="AG9" s="166">
        <f t="shared" si="12"/>
        <v>7.4</v>
      </c>
      <c r="AH9" s="166">
        <f t="shared" si="13"/>
        <v>0</v>
      </c>
      <c r="AI9" s="165">
        <f>IF('Indicator Data'!I11="No data","x",IF('Indicator Data'!BJ11&lt;1000,"x",ROUND((IF('Indicator Data'!I11&gt;AI$54,10,IF('Indicator Data'!I11&lt;AI$55,0,10-(AI$54-'Indicator Data'!I11)/(AI$54-AI$55)*10))),1)))</f>
        <v>1</v>
      </c>
      <c r="AJ9" s="166">
        <f t="shared" si="14"/>
        <v>0.5</v>
      </c>
      <c r="AK9" s="167">
        <f t="shared" si="15"/>
        <v>2.8</v>
      </c>
      <c r="AL9" s="165">
        <f>ROUND(IF('Indicator Data'!M11=0,0,IF('Indicator Data'!M11&gt;AL$54,10,IF('Indicator Data'!M11&lt;AL$55,0,10-(AL$54-'Indicator Data'!M11)/(AL$54-AL$55)*10))),1)</f>
        <v>0.6</v>
      </c>
      <c r="AM9" s="165">
        <f>ROUND(IF('Indicator Data'!N11=0,0,IF(LOG('Indicator Data'!N11)&gt;LOG(AM$54),10,IF(LOG('Indicator Data'!N11)&lt;LOG(AM$55),0,10-(LOG(AM$54)-LOG('Indicator Data'!N11))/(LOG(AM$54)-LOG(AM$55))*10))),1)</f>
        <v>0</v>
      </c>
      <c r="AN9" s="166">
        <f t="shared" si="16"/>
        <v>0.3</v>
      </c>
      <c r="AO9" s="165">
        <f>'Indicator Data'!K11</f>
        <v>0</v>
      </c>
      <c r="AP9" s="165">
        <f>'Indicator Data'!L11</f>
        <v>0</v>
      </c>
      <c r="AQ9" s="166">
        <f t="shared" si="17"/>
        <v>0</v>
      </c>
      <c r="AR9" s="167">
        <f t="shared" si="18"/>
        <v>0.2</v>
      </c>
    </row>
    <row r="10" spans="1:44">
      <c r="A10" s="154" t="s">
        <v>84</v>
      </c>
      <c r="B10" s="168" t="s">
        <v>109</v>
      </c>
      <c r="C10" s="106" t="s">
        <v>110</v>
      </c>
      <c r="D10" s="162">
        <f>ROUND(IF('Indicator Data'!D12=0,0.1,IF(LOG('Indicator Data'!D12)&gt;D$54,10,IF(LOG('Indicator Data'!D12)&lt;D$55,0,10-(D$54-LOG('Indicator Data'!D12))/(D$54-D$55)*10))),1)</f>
        <v>0.1</v>
      </c>
      <c r="E10" s="162">
        <f>ROUND(IF('Indicator Data'!E12=0,0.1,IF(LOG('Indicator Data'!E12)&gt;E$54,10,IF(LOG('Indicator Data'!E12)&lt;E$55,0,10-(E$54-LOG('Indicator Data'!E12))/(E$54-E$55)*10))),1)</f>
        <v>0.1</v>
      </c>
      <c r="F10" s="162">
        <f t="shared" si="0"/>
        <v>0.1</v>
      </c>
      <c r="G10" s="162">
        <f>ROUND(IF('Indicator Data'!H12="No data",0.1,IF('Indicator Data'!H12=0,0,IF(LOG('Indicator Data'!H12)&gt;G$54,10,IF(LOG('Indicator Data'!H12)&lt;G$55,0,10-(G$54-LOG('Indicator Data'!H12))/(G$54-G$55)*10)))),1)</f>
        <v>7.5</v>
      </c>
      <c r="H10" s="162">
        <f>ROUND(IF('Indicator Data'!F12=0,0,IF(LOG('Indicator Data'!F12)&gt;H$54,10,IF(LOG('Indicator Data'!F12)&lt;H$55,0,10-(H$54-LOG('Indicator Data'!F12))/(H$54-H$55)*10))),1)</f>
        <v>0</v>
      </c>
      <c r="I10" s="162">
        <f>ROUND(IF('Indicator Data'!G12=0,0,IF(LOG('Indicator Data'!G12)&gt;I$54,10,IF(LOG('Indicator Data'!G12)&lt;I$55,0,10-(I$54-LOG('Indicator Data'!G12))/(I$54-I$55)*10))),1)</f>
        <v>0</v>
      </c>
      <c r="J10" s="162">
        <f t="shared" si="1"/>
        <v>0</v>
      </c>
      <c r="K10" s="162">
        <f>IF('Indicator Data'!J12="No data","x",ROUND(IF('Indicator Data'!J12=0,0,IF(LOG('Indicator Data'!J12)&gt;K$54,10,IF(LOG('Indicator Data'!J12)&lt;K$55,0,10-(K$54-LOG('Indicator Data'!J12))/(K$54-K$55)*10))),1))</f>
        <v>0</v>
      </c>
      <c r="L10" s="163">
        <f>'Indicator Data'!D12/'Indicator Data'!$BL12</f>
        <v>0</v>
      </c>
      <c r="M10" s="163">
        <f>'Indicator Data'!E12/'Indicator Data'!$BL12</f>
        <v>0</v>
      </c>
      <c r="N10" s="163">
        <f>IF(G10=0.1,0,'Indicator Data'!H12/'Indicator Data'!$BL12)</f>
        <v>3.0813570051391229E-3</v>
      </c>
      <c r="O10" s="163">
        <f>'Indicator Data'!F12/'Indicator Data'!$BL12</f>
        <v>0</v>
      </c>
      <c r="P10" s="163">
        <f>'Indicator Data'!G12/'Indicator Data'!$BL12</f>
        <v>0</v>
      </c>
      <c r="Q10" s="163">
        <f>IF('Indicator Data'!J12="No data","x",'Indicator Data'!J12/'Indicator Data'!$BL12)</f>
        <v>0</v>
      </c>
      <c r="R10" s="162">
        <f t="shared" ref="R10:S10" si="43">ROUND(IF(L10&gt;R$54,10,IF(L10&lt;R$55,0,10-(R$54-L10)/(R$54-R$55)*10)),1)</f>
        <v>0</v>
      </c>
      <c r="S10" s="162">
        <f t="shared" si="43"/>
        <v>0</v>
      </c>
      <c r="T10" s="162">
        <f t="shared" si="3"/>
        <v>0</v>
      </c>
      <c r="U10" s="162">
        <f t="shared" si="4"/>
        <v>2.1</v>
      </c>
      <c r="V10" s="162">
        <f t="shared" ref="V10:W10" si="44">ROUND(IF(O10&gt;V$54,10,IF(O10&lt;V$55,0,10-(V$54-O10)/(V$54-V$55)*10)),1)</f>
        <v>0</v>
      </c>
      <c r="W10" s="162">
        <f t="shared" si="44"/>
        <v>0</v>
      </c>
      <c r="X10" s="162">
        <f t="shared" si="6"/>
        <v>0</v>
      </c>
      <c r="Y10" s="162">
        <f>IF('Indicator Data'!J12="No data","x",ROUND(IF(Q10&gt;Y$54,10,IF(Q10&lt;Y$55,0,10-(Y$54-Q10)/(Y$54-Y$55)*10)),1))</f>
        <v>0</v>
      </c>
      <c r="Z10" s="164">
        <f t="shared" ref="Z10:AA10" si="45">ROUND(AVERAGE(D10,R10),1)</f>
        <v>0.1</v>
      </c>
      <c r="AA10" s="164">
        <f t="shared" si="45"/>
        <v>0.1</v>
      </c>
      <c r="AB10" s="165">
        <f t="shared" ref="AB10:AC10" si="46">ROUND(AVERAGE(V10,H10),1)</f>
        <v>0</v>
      </c>
      <c r="AC10" s="165">
        <f t="shared" si="46"/>
        <v>0</v>
      </c>
      <c r="AD10" s="164">
        <f t="shared" si="9"/>
        <v>0</v>
      </c>
      <c r="AE10" s="164">
        <f t="shared" si="10"/>
        <v>0</v>
      </c>
      <c r="AF10" s="166">
        <f t="shared" si="11"/>
        <v>0.1</v>
      </c>
      <c r="AG10" s="166">
        <f t="shared" si="12"/>
        <v>5.4</v>
      </c>
      <c r="AH10" s="166">
        <f t="shared" si="13"/>
        <v>0</v>
      </c>
      <c r="AI10" s="165">
        <f>IF('Indicator Data'!I12="No data","x",IF('Indicator Data'!BJ12&lt;1000,"x",ROUND((IF('Indicator Data'!I12&gt;AI$54,10,IF('Indicator Data'!I12&lt;AI$55,0,10-(AI$54-'Indicator Data'!I12)/(AI$54-AI$55)*10))),1)))</f>
        <v>1</v>
      </c>
      <c r="AJ10" s="166">
        <f t="shared" si="14"/>
        <v>0.5</v>
      </c>
      <c r="AK10" s="167">
        <f t="shared" si="15"/>
        <v>1.8</v>
      </c>
      <c r="AL10" s="165">
        <f>ROUND(IF('Indicator Data'!M12=0,0,IF('Indicator Data'!M12&gt;AL$54,10,IF('Indicator Data'!M12&lt;AL$55,0,10-(AL$54-'Indicator Data'!M12)/(AL$54-AL$55)*10))),1)</f>
        <v>0.6</v>
      </c>
      <c r="AM10" s="165">
        <f>ROUND(IF('Indicator Data'!N12=0,0,IF(LOG('Indicator Data'!N12)&gt;LOG(AM$54),10,IF(LOG('Indicator Data'!N12)&lt;LOG(AM$55),0,10-(LOG(AM$54)-LOG('Indicator Data'!N12))/(LOG(AM$54)-LOG(AM$55))*10))),1)</f>
        <v>0</v>
      </c>
      <c r="AN10" s="166">
        <f t="shared" si="16"/>
        <v>0.3</v>
      </c>
      <c r="AO10" s="165">
        <f>'Indicator Data'!K12</f>
        <v>0</v>
      </c>
      <c r="AP10" s="165">
        <f>'Indicator Data'!L12</f>
        <v>0</v>
      </c>
      <c r="AQ10" s="166">
        <f t="shared" si="17"/>
        <v>0</v>
      </c>
      <c r="AR10" s="167">
        <f t="shared" si="18"/>
        <v>0.2</v>
      </c>
    </row>
    <row r="11" spans="1:44">
      <c r="A11" s="154" t="s">
        <v>84</v>
      </c>
      <c r="B11" s="168" t="s">
        <v>89</v>
      </c>
      <c r="C11" s="106" t="s">
        <v>90</v>
      </c>
      <c r="D11" s="162">
        <f>ROUND(IF('Indicator Data'!D13=0,0.1,IF(LOG('Indicator Data'!D13)&gt;D$54,10,IF(LOG('Indicator Data'!D13)&lt;D$55,0,10-(D$54-LOG('Indicator Data'!D13))/(D$54-D$55)*10))),1)</f>
        <v>0.1</v>
      </c>
      <c r="E11" s="162">
        <f>ROUND(IF('Indicator Data'!E13=0,0.1,IF(LOG('Indicator Data'!E13)&gt;E$54,10,IF(LOG('Indicator Data'!E13)&lt;E$55,0,10-(E$54-LOG('Indicator Data'!E13))/(E$54-E$55)*10))),1)</f>
        <v>0.1</v>
      </c>
      <c r="F11" s="162">
        <f t="shared" si="0"/>
        <v>0.1</v>
      </c>
      <c r="G11" s="162">
        <f>ROUND(IF('Indicator Data'!H13="No data",0.1,IF('Indicator Data'!H13=0,0,IF(LOG('Indicator Data'!H13)&gt;G$54,10,IF(LOG('Indicator Data'!H13)&lt;G$55,0,10-(G$54-LOG('Indicator Data'!H13))/(G$54-G$55)*10)))),1)</f>
        <v>7.4</v>
      </c>
      <c r="H11" s="162">
        <f>ROUND(IF('Indicator Data'!F13=0,0,IF(LOG('Indicator Data'!F13)&gt;H$54,10,IF(LOG('Indicator Data'!F13)&lt;H$55,0,10-(H$54-LOG('Indicator Data'!F13))/(H$54-H$55)*10))),1)</f>
        <v>0</v>
      </c>
      <c r="I11" s="162">
        <f>ROUND(IF('Indicator Data'!G13=0,0,IF(LOG('Indicator Data'!G13)&gt;I$54,10,IF(LOG('Indicator Data'!G13)&lt;I$55,0,10-(I$54-LOG('Indicator Data'!G13))/(I$54-I$55)*10))),1)</f>
        <v>0</v>
      </c>
      <c r="J11" s="162">
        <f t="shared" si="1"/>
        <v>0</v>
      </c>
      <c r="K11" s="162">
        <f>IF('Indicator Data'!J13="No data","x",ROUND(IF('Indicator Data'!J13=0,0,IF(LOG('Indicator Data'!J13)&gt;K$54,10,IF(LOG('Indicator Data'!J13)&lt;K$55,0,10-(K$54-LOG('Indicator Data'!J13))/(K$54-K$55)*10))),1))</f>
        <v>0</v>
      </c>
      <c r="L11" s="163">
        <f>'Indicator Data'!D13/'Indicator Data'!$BL13</f>
        <v>0</v>
      </c>
      <c r="M11" s="163">
        <f>'Indicator Data'!E13/'Indicator Data'!$BL13</f>
        <v>0</v>
      </c>
      <c r="N11" s="163">
        <f>IF(G11=0.1,0,'Indicator Data'!H13/'Indicator Data'!$BL13)</f>
        <v>4.6910773534997027E-3</v>
      </c>
      <c r="O11" s="163">
        <f>'Indicator Data'!F13/'Indicator Data'!$BL13</f>
        <v>0</v>
      </c>
      <c r="P11" s="163">
        <f>'Indicator Data'!G13/'Indicator Data'!$BL13</f>
        <v>0</v>
      </c>
      <c r="Q11" s="163">
        <f>IF('Indicator Data'!J13="No data","x",'Indicator Data'!J13/'Indicator Data'!$BL13)</f>
        <v>0</v>
      </c>
      <c r="R11" s="162">
        <f t="shared" ref="R11:S11" si="47">ROUND(IF(L11&gt;R$54,10,IF(L11&lt;R$55,0,10-(R$54-L11)/(R$54-R$55)*10)),1)</f>
        <v>0</v>
      </c>
      <c r="S11" s="162">
        <f t="shared" si="47"/>
        <v>0</v>
      </c>
      <c r="T11" s="162">
        <f t="shared" si="3"/>
        <v>0</v>
      </c>
      <c r="U11" s="162">
        <f t="shared" si="4"/>
        <v>3.1</v>
      </c>
      <c r="V11" s="162">
        <f t="shared" ref="V11:W11" si="48">ROUND(IF(O11&gt;V$54,10,IF(O11&lt;V$55,0,10-(V$54-O11)/(V$54-V$55)*10)),1)</f>
        <v>0</v>
      </c>
      <c r="W11" s="162">
        <f t="shared" si="48"/>
        <v>0</v>
      </c>
      <c r="X11" s="162">
        <f t="shared" si="6"/>
        <v>0</v>
      </c>
      <c r="Y11" s="162">
        <f>IF('Indicator Data'!J13="No data","x",ROUND(IF(Q11&gt;Y$54,10,IF(Q11&lt;Y$55,0,10-(Y$54-Q11)/(Y$54-Y$55)*10)),1))</f>
        <v>0</v>
      </c>
      <c r="Z11" s="164">
        <f t="shared" ref="Z11:AA11" si="49">ROUND(AVERAGE(D11,R11),1)</f>
        <v>0.1</v>
      </c>
      <c r="AA11" s="164">
        <f t="shared" si="49"/>
        <v>0.1</v>
      </c>
      <c r="AB11" s="165">
        <f t="shared" ref="AB11:AC11" si="50">ROUND(AVERAGE(V11,H11),1)</f>
        <v>0</v>
      </c>
      <c r="AC11" s="165">
        <f t="shared" si="50"/>
        <v>0</v>
      </c>
      <c r="AD11" s="164">
        <f t="shared" si="9"/>
        <v>0</v>
      </c>
      <c r="AE11" s="164">
        <f t="shared" si="10"/>
        <v>0</v>
      </c>
      <c r="AF11" s="166">
        <f t="shared" si="11"/>
        <v>0.1</v>
      </c>
      <c r="AG11" s="166">
        <f t="shared" si="12"/>
        <v>5.7</v>
      </c>
      <c r="AH11" s="166">
        <f t="shared" si="13"/>
        <v>0</v>
      </c>
      <c r="AI11" s="165">
        <f>IF('Indicator Data'!I13="No data","x",IF('Indicator Data'!BJ13&lt;1000,"x",ROUND((IF('Indicator Data'!I13&gt;AI$54,10,IF('Indicator Data'!I13&lt;AI$55,0,10-(AI$54-'Indicator Data'!I13)/(AI$54-AI$55)*10))),1)))</f>
        <v>3</v>
      </c>
      <c r="AJ11" s="166">
        <f t="shared" si="14"/>
        <v>1.5</v>
      </c>
      <c r="AK11" s="167">
        <f t="shared" si="15"/>
        <v>2.2000000000000002</v>
      </c>
      <c r="AL11" s="165">
        <f>ROUND(IF('Indicator Data'!M13=0,0,IF('Indicator Data'!M13&gt;AL$54,10,IF('Indicator Data'!M13&lt;AL$55,0,10-(AL$54-'Indicator Data'!M13)/(AL$54-AL$55)*10))),1)</f>
        <v>0.6</v>
      </c>
      <c r="AM11" s="165">
        <f>ROUND(IF('Indicator Data'!N13=0,0,IF(LOG('Indicator Data'!N13)&gt;LOG(AM$54),10,IF(LOG('Indicator Data'!N13)&lt;LOG(AM$55),0,10-(LOG(AM$54)-LOG('Indicator Data'!N13))/(LOG(AM$54)-LOG(AM$55))*10))),1)</f>
        <v>0</v>
      </c>
      <c r="AN11" s="166">
        <f t="shared" si="16"/>
        <v>0.3</v>
      </c>
      <c r="AO11" s="165">
        <f>'Indicator Data'!K13</f>
        <v>0</v>
      </c>
      <c r="AP11" s="165">
        <f>'Indicator Data'!L13</f>
        <v>0</v>
      </c>
      <c r="AQ11" s="166">
        <f t="shared" si="17"/>
        <v>0</v>
      </c>
      <c r="AR11" s="167">
        <f t="shared" si="18"/>
        <v>0.2</v>
      </c>
    </row>
    <row r="12" spans="1:44">
      <c r="A12" s="154" t="s">
        <v>84</v>
      </c>
      <c r="B12" s="168" t="s">
        <v>87</v>
      </c>
      <c r="C12" s="106" t="s">
        <v>88</v>
      </c>
      <c r="D12" s="162">
        <f>ROUND(IF('Indicator Data'!D14=0,0.1,IF(LOG('Indicator Data'!D14)&gt;D$54,10,IF(LOG('Indicator Data'!D14)&lt;D$55,0,10-(D$54-LOG('Indicator Data'!D14))/(D$54-D$55)*10))),1)</f>
        <v>0.1</v>
      </c>
      <c r="E12" s="162">
        <f>ROUND(IF('Indicator Data'!E14=0,0.1,IF(LOG('Indicator Data'!E14)&gt;E$54,10,IF(LOG('Indicator Data'!E14)&lt;E$55,0,10-(E$54-LOG('Indicator Data'!E14))/(E$54-E$55)*10))),1)</f>
        <v>0.1</v>
      </c>
      <c r="F12" s="162">
        <f t="shared" si="0"/>
        <v>0.1</v>
      </c>
      <c r="G12" s="162">
        <f>ROUND(IF('Indicator Data'!H14="No data",0.1,IF('Indicator Data'!H14=0,0,IF(LOG('Indicator Data'!H14)&gt;G$54,10,IF(LOG('Indicator Data'!H14)&lt;G$55,0,10-(G$54-LOG('Indicator Data'!H14))/(G$54-G$55)*10)))),1)</f>
        <v>8.6999999999999993</v>
      </c>
      <c r="H12" s="162">
        <f>ROUND(IF('Indicator Data'!F14=0,0,IF(LOG('Indicator Data'!F14)&gt;H$54,10,IF(LOG('Indicator Data'!F14)&lt;H$55,0,10-(H$54-LOG('Indicator Data'!F14))/(H$54-H$55)*10))),1)</f>
        <v>0</v>
      </c>
      <c r="I12" s="162">
        <f>ROUND(IF('Indicator Data'!G14=0,0,IF(LOG('Indicator Data'!G14)&gt;I$54,10,IF(LOG('Indicator Data'!G14)&lt;I$55,0,10-(I$54-LOG('Indicator Data'!G14))/(I$54-I$55)*10))),1)</f>
        <v>0</v>
      </c>
      <c r="J12" s="162">
        <f t="shared" si="1"/>
        <v>0</v>
      </c>
      <c r="K12" s="162">
        <f>IF('Indicator Data'!J14="No data","x",ROUND(IF('Indicator Data'!J14=0,0,IF(LOG('Indicator Data'!J14)&gt;K$54,10,IF(LOG('Indicator Data'!J14)&lt;K$55,0,10-(K$54-LOG('Indicator Data'!J14))/(K$54-K$55)*10))),1))</f>
        <v>5.7</v>
      </c>
      <c r="L12" s="163">
        <f>'Indicator Data'!D14/'Indicator Data'!$BL14</f>
        <v>0</v>
      </c>
      <c r="M12" s="163">
        <f>'Indicator Data'!E14/'Indicator Data'!$BL14</f>
        <v>0</v>
      </c>
      <c r="N12" s="163">
        <f>IF(G12=0.1,0,'Indicator Data'!H14/'Indicator Data'!$BL14)</f>
        <v>1.2836656383157981E-2</v>
      </c>
      <c r="O12" s="163">
        <f>'Indicator Data'!F14/'Indicator Data'!$BL14</f>
        <v>0</v>
      </c>
      <c r="P12" s="163">
        <f>'Indicator Data'!G14/'Indicator Data'!$BL14</f>
        <v>0</v>
      </c>
      <c r="Q12" s="163">
        <f>IF('Indicator Data'!J14="No data","x",'Indicator Data'!J14/'Indicator Data'!$BL14)</f>
        <v>8.6222524044878934E-4</v>
      </c>
      <c r="R12" s="162">
        <f t="shared" ref="R12:S12" si="51">ROUND(IF(L12&gt;R$54,10,IF(L12&lt;R$55,0,10-(R$54-L12)/(R$54-R$55)*10)),1)</f>
        <v>0</v>
      </c>
      <c r="S12" s="162">
        <f t="shared" si="51"/>
        <v>0</v>
      </c>
      <c r="T12" s="162">
        <f t="shared" si="3"/>
        <v>0</v>
      </c>
      <c r="U12" s="162">
        <f t="shared" si="4"/>
        <v>8.6</v>
      </c>
      <c r="V12" s="162">
        <f t="shared" ref="V12:W12" si="52">ROUND(IF(O12&gt;V$54,10,IF(O12&lt;V$55,0,10-(V$54-O12)/(V$54-V$55)*10)),1)</f>
        <v>0</v>
      </c>
      <c r="W12" s="162">
        <f t="shared" si="52"/>
        <v>0</v>
      </c>
      <c r="X12" s="162">
        <f t="shared" si="6"/>
        <v>0</v>
      </c>
      <c r="Y12" s="162">
        <f>IF('Indicator Data'!J14="No data","x",ROUND(IF(Q12&gt;Y$54,10,IF(Q12&lt;Y$55,0,10-(Y$54-Q12)/(Y$54-Y$55)*10)),1))</f>
        <v>0.3</v>
      </c>
      <c r="Z12" s="164">
        <f t="shared" ref="Z12:AA12" si="53">ROUND(AVERAGE(D12,R12),1)</f>
        <v>0.1</v>
      </c>
      <c r="AA12" s="164">
        <f t="shared" si="53"/>
        <v>0.1</v>
      </c>
      <c r="AB12" s="165">
        <f t="shared" ref="AB12:AC12" si="54">ROUND(AVERAGE(V12,H12),1)</f>
        <v>0</v>
      </c>
      <c r="AC12" s="165">
        <f t="shared" si="54"/>
        <v>0</v>
      </c>
      <c r="AD12" s="164">
        <f t="shared" si="9"/>
        <v>0</v>
      </c>
      <c r="AE12" s="164">
        <f t="shared" si="10"/>
        <v>3.5</v>
      </c>
      <c r="AF12" s="166">
        <f t="shared" si="11"/>
        <v>0.1</v>
      </c>
      <c r="AG12" s="166">
        <f t="shared" si="12"/>
        <v>8.6999999999999993</v>
      </c>
      <c r="AH12" s="166">
        <f t="shared" si="13"/>
        <v>0</v>
      </c>
      <c r="AI12" s="165">
        <f>IF('Indicator Data'!I14="No data","x",IF('Indicator Data'!BJ14&lt;1000,"x",ROUND((IF('Indicator Data'!I14&gt;AI$54,10,IF('Indicator Data'!I14&lt;AI$55,0,10-(AI$54-'Indicator Data'!I14)/(AI$54-AI$55)*10))),1)))</f>
        <v>1</v>
      </c>
      <c r="AJ12" s="166">
        <f t="shared" si="14"/>
        <v>2.2999999999999998</v>
      </c>
      <c r="AK12" s="167">
        <f t="shared" si="15"/>
        <v>4</v>
      </c>
      <c r="AL12" s="165">
        <f>ROUND(IF('Indicator Data'!M14=0,0,IF('Indicator Data'!M14&gt;AL$54,10,IF('Indicator Data'!M14&lt;AL$55,0,10-(AL$54-'Indicator Data'!M14)/(AL$54-AL$55)*10))),1)</f>
        <v>0.6</v>
      </c>
      <c r="AM12" s="165">
        <f>ROUND(IF('Indicator Data'!N14=0,0,IF(LOG('Indicator Data'!N14)&gt;LOG(AM$54),10,IF(LOG('Indicator Data'!N14)&lt;LOG(AM$55),0,10-(LOG(AM$54)-LOG('Indicator Data'!N14))/(LOG(AM$54)-LOG(AM$55))*10))),1)</f>
        <v>0</v>
      </c>
      <c r="AN12" s="166">
        <f t="shared" si="16"/>
        <v>0.3</v>
      </c>
      <c r="AO12" s="165">
        <f>'Indicator Data'!K14</f>
        <v>0</v>
      </c>
      <c r="AP12" s="165">
        <f>'Indicator Data'!L14</f>
        <v>0</v>
      </c>
      <c r="AQ12" s="166">
        <f t="shared" si="17"/>
        <v>0</v>
      </c>
      <c r="AR12" s="167">
        <f t="shared" si="18"/>
        <v>0.2</v>
      </c>
    </row>
    <row r="13" spans="1:44">
      <c r="A13" s="154" t="s">
        <v>84</v>
      </c>
      <c r="B13" s="168" t="s">
        <v>99</v>
      </c>
      <c r="C13" s="106" t="s">
        <v>100</v>
      </c>
      <c r="D13" s="162">
        <f>ROUND(IF('Indicator Data'!D15=0,0.1,IF(LOG('Indicator Data'!D15)&gt;D$54,10,IF(LOG('Indicator Data'!D15)&lt;D$55,0,10-(D$54-LOG('Indicator Data'!D15))/(D$54-D$55)*10))),1)</f>
        <v>0.1</v>
      </c>
      <c r="E13" s="162">
        <f>ROUND(IF('Indicator Data'!E15=0,0.1,IF(LOG('Indicator Data'!E15)&gt;E$54,10,IF(LOG('Indicator Data'!E15)&lt;E$55,0,10-(E$54-LOG('Indicator Data'!E15))/(E$54-E$55)*10))),1)</f>
        <v>0.1</v>
      </c>
      <c r="F13" s="162">
        <f t="shared" si="0"/>
        <v>0.1</v>
      </c>
      <c r="G13" s="162">
        <f>ROUND(IF('Indicator Data'!H15="No data",0.1,IF('Indicator Data'!H15=0,0,IF(LOG('Indicator Data'!H15)&gt;G$54,10,IF(LOG('Indicator Data'!H15)&lt;G$55,0,10-(G$54-LOG('Indicator Data'!H15))/(G$54-G$55)*10)))),1)</f>
        <v>4.8</v>
      </c>
      <c r="H13" s="162">
        <f>ROUND(IF('Indicator Data'!F15=0,0,IF(LOG('Indicator Data'!F15)&gt;H$54,10,IF(LOG('Indicator Data'!F15)&lt;H$55,0,10-(H$54-LOG('Indicator Data'!F15))/(H$54-H$55)*10))),1)</f>
        <v>0</v>
      </c>
      <c r="I13" s="162">
        <f>ROUND(IF('Indicator Data'!G15=0,0,IF(LOG('Indicator Data'!G15)&gt;I$54,10,IF(LOG('Indicator Data'!G15)&lt;I$55,0,10-(I$54-LOG('Indicator Data'!G15))/(I$54-I$55)*10))),1)</f>
        <v>0</v>
      </c>
      <c r="J13" s="162">
        <f t="shared" si="1"/>
        <v>0</v>
      </c>
      <c r="K13" s="162">
        <f>IF('Indicator Data'!J15="No data","x",ROUND(IF('Indicator Data'!J15=0,0,IF(LOG('Indicator Data'!J15)&gt;K$54,10,IF(LOG('Indicator Data'!J15)&lt;K$55,0,10-(K$54-LOG('Indicator Data'!J15))/(K$54-K$55)*10))),1))</f>
        <v>5.6</v>
      </c>
      <c r="L13" s="163">
        <f>'Indicator Data'!D15/'Indicator Data'!$BL15</f>
        <v>0</v>
      </c>
      <c r="M13" s="163">
        <f>'Indicator Data'!E15/'Indicator Data'!$BL15</f>
        <v>0</v>
      </c>
      <c r="N13" s="163">
        <f>IF(G13=0.1,0,'Indicator Data'!H15/'Indicator Data'!$BL15)</f>
        <v>5.9103617880008354E-4</v>
      </c>
      <c r="O13" s="163">
        <f>'Indicator Data'!F15/'Indicator Data'!$BL15</f>
        <v>0</v>
      </c>
      <c r="P13" s="163">
        <f>'Indicator Data'!G15/'Indicator Data'!$BL15</f>
        <v>0</v>
      </c>
      <c r="Q13" s="163">
        <f>IF('Indicator Data'!J15="No data","x",'Indicator Data'!J15/'Indicator Data'!$BL15)</f>
        <v>8.0199927178732427E-4</v>
      </c>
      <c r="R13" s="162">
        <f t="shared" ref="R13:S13" si="55">ROUND(IF(L13&gt;R$54,10,IF(L13&lt;R$55,0,10-(R$54-L13)/(R$54-R$55)*10)),1)</f>
        <v>0</v>
      </c>
      <c r="S13" s="162">
        <f t="shared" si="55"/>
        <v>0</v>
      </c>
      <c r="T13" s="162">
        <f t="shared" si="3"/>
        <v>0</v>
      </c>
      <c r="U13" s="162">
        <f t="shared" si="4"/>
        <v>0.4</v>
      </c>
      <c r="V13" s="162">
        <f t="shared" ref="V13:W13" si="56">ROUND(IF(O13&gt;V$54,10,IF(O13&lt;V$55,0,10-(V$54-O13)/(V$54-V$55)*10)),1)</f>
        <v>0</v>
      </c>
      <c r="W13" s="162">
        <f t="shared" si="56"/>
        <v>0</v>
      </c>
      <c r="X13" s="162">
        <f t="shared" si="6"/>
        <v>0</v>
      </c>
      <c r="Y13" s="162">
        <f>IF('Indicator Data'!J15="No data","x",ROUND(IF(Q13&gt;Y$54,10,IF(Q13&lt;Y$55,0,10-(Y$54-Q13)/(Y$54-Y$55)*10)),1))</f>
        <v>0.3</v>
      </c>
      <c r="Z13" s="164">
        <f t="shared" ref="Z13:AA13" si="57">ROUND(AVERAGE(D13,R13),1)</f>
        <v>0.1</v>
      </c>
      <c r="AA13" s="164">
        <f t="shared" si="57"/>
        <v>0.1</v>
      </c>
      <c r="AB13" s="165">
        <f t="shared" ref="AB13:AC13" si="58">ROUND(AVERAGE(V13,H13),1)</f>
        <v>0</v>
      </c>
      <c r="AC13" s="165">
        <f t="shared" si="58"/>
        <v>0</v>
      </c>
      <c r="AD13" s="164">
        <f t="shared" si="9"/>
        <v>0</v>
      </c>
      <c r="AE13" s="164">
        <f t="shared" si="10"/>
        <v>3.4</v>
      </c>
      <c r="AF13" s="166">
        <f t="shared" si="11"/>
        <v>0.1</v>
      </c>
      <c r="AG13" s="166">
        <f t="shared" si="12"/>
        <v>2.9</v>
      </c>
      <c r="AH13" s="166">
        <f t="shared" si="13"/>
        <v>0</v>
      </c>
      <c r="AI13" s="165">
        <f>IF('Indicator Data'!I15="No data","x",IF('Indicator Data'!BJ15&lt;1000,"x",ROUND((IF('Indicator Data'!I15&gt;AI$54,10,IF('Indicator Data'!I15&lt;AI$55,0,10-(AI$54-'Indicator Data'!I15)/(AI$54-AI$55)*10))),1)))</f>
        <v>7</v>
      </c>
      <c r="AJ13" s="166">
        <f t="shared" si="14"/>
        <v>5.2</v>
      </c>
      <c r="AK13" s="167">
        <f t="shared" si="15"/>
        <v>2.2999999999999998</v>
      </c>
      <c r="AL13" s="165">
        <f>ROUND(IF('Indicator Data'!M15=0,0,IF('Indicator Data'!M15&gt;AL$54,10,IF('Indicator Data'!M15&lt;AL$55,0,10-(AL$54-'Indicator Data'!M15)/(AL$54-AL$55)*10))),1)</f>
        <v>0.6</v>
      </c>
      <c r="AM13" s="165">
        <f>ROUND(IF('Indicator Data'!N15=0,0,IF(LOG('Indicator Data'!N15)&gt;LOG(AM$54),10,IF(LOG('Indicator Data'!N15)&lt;LOG(AM$55),0,10-(LOG(AM$54)-LOG('Indicator Data'!N15))/(LOG(AM$54)-LOG(AM$55))*10))),1)</f>
        <v>0</v>
      </c>
      <c r="AN13" s="166">
        <f t="shared" si="16"/>
        <v>0.3</v>
      </c>
      <c r="AO13" s="165">
        <f>'Indicator Data'!K15</f>
        <v>0</v>
      </c>
      <c r="AP13" s="165">
        <f>'Indicator Data'!L15</f>
        <v>0</v>
      </c>
      <c r="AQ13" s="166">
        <f t="shared" si="17"/>
        <v>0</v>
      </c>
      <c r="AR13" s="167">
        <f t="shared" si="18"/>
        <v>0.2</v>
      </c>
    </row>
    <row r="14" spans="1:44">
      <c r="A14" s="154" t="s">
        <v>84</v>
      </c>
      <c r="B14" s="168" t="s">
        <v>101</v>
      </c>
      <c r="C14" s="106" t="s">
        <v>102</v>
      </c>
      <c r="D14" s="162">
        <f>ROUND(IF('Indicator Data'!D16=0,0.1,IF(LOG('Indicator Data'!D16)&gt;D$54,10,IF(LOG('Indicator Data'!D16)&lt;D$55,0,10-(D$54-LOG('Indicator Data'!D16))/(D$54-D$55)*10))),1)</f>
        <v>0.1</v>
      </c>
      <c r="E14" s="162">
        <f>ROUND(IF('Indicator Data'!E16=0,0.1,IF(LOG('Indicator Data'!E16)&gt;E$54,10,IF(LOG('Indicator Data'!E16)&lt;E$55,0,10-(E$54-LOG('Indicator Data'!E16))/(E$54-E$55)*10))),1)</f>
        <v>0.1</v>
      </c>
      <c r="F14" s="162">
        <f t="shared" si="0"/>
        <v>0.1</v>
      </c>
      <c r="G14" s="162">
        <f>ROUND(IF('Indicator Data'!H16="No data",0.1,IF('Indicator Data'!H16=0,0,IF(LOG('Indicator Data'!H16)&gt;G$54,10,IF(LOG('Indicator Data'!H16)&lt;G$55,0,10-(G$54-LOG('Indicator Data'!H16))/(G$54-G$55)*10)))),1)</f>
        <v>7.1</v>
      </c>
      <c r="H14" s="162">
        <f>ROUND(IF('Indicator Data'!F16=0,0,IF(LOG('Indicator Data'!F16)&gt;H$54,10,IF(LOG('Indicator Data'!F16)&lt;H$55,0,10-(H$54-LOG('Indicator Data'!F16))/(H$54-H$55)*10))),1)</f>
        <v>0</v>
      </c>
      <c r="I14" s="162">
        <f>ROUND(IF('Indicator Data'!G16=0,0,IF(LOG('Indicator Data'!G16)&gt;I$54,10,IF(LOG('Indicator Data'!G16)&lt;I$55,0,10-(I$54-LOG('Indicator Data'!G16))/(I$54-I$55)*10))),1)</f>
        <v>0</v>
      </c>
      <c r="J14" s="162">
        <f t="shared" si="1"/>
        <v>0</v>
      </c>
      <c r="K14" s="162">
        <f>IF('Indicator Data'!J16="No data","x",ROUND(IF('Indicator Data'!J16=0,0,IF(LOG('Indicator Data'!J16)&gt;K$54,10,IF(LOG('Indicator Data'!J16)&lt;K$55,0,10-(K$54-LOG('Indicator Data'!J16))/(K$54-K$55)*10))),1))</f>
        <v>0</v>
      </c>
      <c r="L14" s="163">
        <f>'Indicator Data'!D16/'Indicator Data'!$BL16</f>
        <v>0</v>
      </c>
      <c r="M14" s="163">
        <f>'Indicator Data'!E16/'Indicator Data'!$BL16</f>
        <v>0</v>
      </c>
      <c r="N14" s="163">
        <f>IF(G14=0.1,0,'Indicator Data'!H16/'Indicator Data'!$BL16)</f>
        <v>5.8211385551304364E-3</v>
      </c>
      <c r="O14" s="163">
        <f>'Indicator Data'!F16/'Indicator Data'!$BL16</f>
        <v>0</v>
      </c>
      <c r="P14" s="163">
        <f>'Indicator Data'!G16/'Indicator Data'!$BL16</f>
        <v>0</v>
      </c>
      <c r="Q14" s="163">
        <f>IF('Indicator Data'!J16="No data","x",'Indicator Data'!J16/'Indicator Data'!$BL16)</f>
        <v>0</v>
      </c>
      <c r="R14" s="162">
        <f t="shared" ref="R14:S14" si="59">ROUND(IF(L14&gt;R$54,10,IF(L14&lt;R$55,0,10-(R$54-L14)/(R$54-R$55)*10)),1)</f>
        <v>0</v>
      </c>
      <c r="S14" s="162">
        <f t="shared" si="59"/>
        <v>0</v>
      </c>
      <c r="T14" s="162">
        <f t="shared" si="3"/>
        <v>0</v>
      </c>
      <c r="U14" s="162">
        <f t="shared" si="4"/>
        <v>3.9</v>
      </c>
      <c r="V14" s="162">
        <f t="shared" ref="V14:W14" si="60">ROUND(IF(O14&gt;V$54,10,IF(O14&lt;V$55,0,10-(V$54-O14)/(V$54-V$55)*10)),1)</f>
        <v>0</v>
      </c>
      <c r="W14" s="162">
        <f t="shared" si="60"/>
        <v>0</v>
      </c>
      <c r="X14" s="162">
        <f t="shared" si="6"/>
        <v>0</v>
      </c>
      <c r="Y14" s="162">
        <f>IF('Indicator Data'!J16="No data","x",ROUND(IF(Q14&gt;Y$54,10,IF(Q14&lt;Y$55,0,10-(Y$54-Q14)/(Y$54-Y$55)*10)),1))</f>
        <v>0</v>
      </c>
      <c r="Z14" s="164">
        <f t="shared" ref="Z14:AA14" si="61">ROUND(AVERAGE(D14,R14),1)</f>
        <v>0.1</v>
      </c>
      <c r="AA14" s="164">
        <f t="shared" si="61"/>
        <v>0.1</v>
      </c>
      <c r="AB14" s="165">
        <f t="shared" ref="AB14:AC14" si="62">ROUND(AVERAGE(V14,H14),1)</f>
        <v>0</v>
      </c>
      <c r="AC14" s="165">
        <f t="shared" si="62"/>
        <v>0</v>
      </c>
      <c r="AD14" s="164">
        <f t="shared" si="9"/>
        <v>0</v>
      </c>
      <c r="AE14" s="164">
        <f t="shared" si="10"/>
        <v>0</v>
      </c>
      <c r="AF14" s="166">
        <f t="shared" si="11"/>
        <v>0.1</v>
      </c>
      <c r="AG14" s="166">
        <f t="shared" si="12"/>
        <v>5.7</v>
      </c>
      <c r="AH14" s="166">
        <f t="shared" si="13"/>
        <v>0</v>
      </c>
      <c r="AI14" s="165">
        <f>IF('Indicator Data'!I16="No data","x",IF('Indicator Data'!BJ16&lt;1000,"x",ROUND((IF('Indicator Data'!I16&gt;AI$54,10,IF('Indicator Data'!I16&lt;AI$55,0,10-(AI$54-'Indicator Data'!I16)/(AI$54-AI$55)*10))),1)))</f>
        <v>2</v>
      </c>
      <c r="AJ14" s="166">
        <f t="shared" si="14"/>
        <v>1</v>
      </c>
      <c r="AK14" s="167">
        <f t="shared" si="15"/>
        <v>2.1</v>
      </c>
      <c r="AL14" s="165">
        <f>ROUND(IF('Indicator Data'!M16=0,0,IF('Indicator Data'!M16&gt;AL$54,10,IF('Indicator Data'!M16&lt;AL$55,0,10-(AL$54-'Indicator Data'!M16)/(AL$54-AL$55)*10))),1)</f>
        <v>0.6</v>
      </c>
      <c r="AM14" s="165">
        <f>ROUND(IF('Indicator Data'!N16=0,0,IF(LOG('Indicator Data'!N16)&gt;LOG(AM$54),10,IF(LOG('Indicator Data'!N16)&lt;LOG(AM$55),0,10-(LOG(AM$54)-LOG('Indicator Data'!N16))/(LOG(AM$54)-LOG(AM$55))*10))),1)</f>
        <v>0</v>
      </c>
      <c r="AN14" s="166">
        <f t="shared" si="16"/>
        <v>0.3</v>
      </c>
      <c r="AO14" s="165">
        <f>'Indicator Data'!K16</f>
        <v>0</v>
      </c>
      <c r="AP14" s="165">
        <f>'Indicator Data'!L16</f>
        <v>0</v>
      </c>
      <c r="AQ14" s="166">
        <f t="shared" si="17"/>
        <v>0</v>
      </c>
      <c r="AR14" s="167">
        <f t="shared" si="18"/>
        <v>0.2</v>
      </c>
    </row>
    <row r="15" spans="1:44">
      <c r="A15" s="154" t="s">
        <v>84</v>
      </c>
      <c r="B15" s="168" t="s">
        <v>113</v>
      </c>
      <c r="C15" s="106" t="s">
        <v>114</v>
      </c>
      <c r="D15" s="162">
        <f>ROUND(IF('Indicator Data'!D17=0,0.1,IF(LOG('Indicator Data'!D17)&gt;D$54,10,IF(LOG('Indicator Data'!D17)&lt;D$55,0,10-(D$54-LOG('Indicator Data'!D17))/(D$54-D$55)*10))),1)</f>
        <v>0.1</v>
      </c>
      <c r="E15" s="162">
        <f>ROUND(IF('Indicator Data'!E17=0,0.1,IF(LOG('Indicator Data'!E17)&gt;E$54,10,IF(LOG('Indicator Data'!E17)&lt;E$55,0,10-(E$54-LOG('Indicator Data'!E17))/(E$54-E$55)*10))),1)</f>
        <v>0.1</v>
      </c>
      <c r="F15" s="162">
        <f t="shared" si="0"/>
        <v>0.1</v>
      </c>
      <c r="G15" s="162">
        <f>ROUND(IF('Indicator Data'!H17="No data",0.1,IF('Indicator Data'!H17=0,0,IF(LOG('Indicator Data'!H17)&gt;G$54,10,IF(LOG('Indicator Data'!H17)&lt;G$55,0,10-(G$54-LOG('Indicator Data'!H17))/(G$54-G$55)*10)))),1)</f>
        <v>7.5</v>
      </c>
      <c r="H15" s="162">
        <f>ROUND(IF('Indicator Data'!F17=0,0,IF(LOG('Indicator Data'!F17)&gt;H$54,10,IF(LOG('Indicator Data'!F17)&lt;H$55,0,10-(H$54-LOG('Indicator Data'!F17))/(H$54-H$55)*10))),1)</f>
        <v>0</v>
      </c>
      <c r="I15" s="162">
        <f>ROUND(IF('Indicator Data'!G17=0,0,IF(LOG('Indicator Data'!G17)&gt;I$54,10,IF(LOG('Indicator Data'!G17)&lt;I$55,0,10-(I$54-LOG('Indicator Data'!G17))/(I$54-I$55)*10))),1)</f>
        <v>0</v>
      </c>
      <c r="J15" s="162">
        <f t="shared" si="1"/>
        <v>0</v>
      </c>
      <c r="K15" s="162">
        <f>IF('Indicator Data'!J17="No data","x",ROUND(IF('Indicator Data'!J17=0,0,IF(LOG('Indicator Data'!J17)&gt;K$54,10,IF(LOG('Indicator Data'!J17)&lt;K$55,0,10-(K$54-LOG('Indicator Data'!J17))/(K$54-K$55)*10))),1))</f>
        <v>0</v>
      </c>
      <c r="L15" s="163">
        <f>'Indicator Data'!D17/'Indicator Data'!$BL17</f>
        <v>0</v>
      </c>
      <c r="M15" s="163">
        <f>'Indicator Data'!E17/'Indicator Data'!$BL17</f>
        <v>0</v>
      </c>
      <c r="N15" s="163">
        <f>IF(G15=0.1,0,'Indicator Data'!H17/'Indicator Data'!$BL17)</f>
        <v>5.6908209454277639E-3</v>
      </c>
      <c r="O15" s="163">
        <f>'Indicator Data'!F17/'Indicator Data'!$BL17</f>
        <v>0</v>
      </c>
      <c r="P15" s="163">
        <f>'Indicator Data'!G17/'Indicator Data'!$BL17</f>
        <v>0</v>
      </c>
      <c r="Q15" s="163">
        <f>IF('Indicator Data'!J17="No data","x",'Indicator Data'!J17/'Indicator Data'!$BL17)</f>
        <v>0</v>
      </c>
      <c r="R15" s="162">
        <f t="shared" ref="R15:S15" si="63">ROUND(IF(L15&gt;R$54,10,IF(L15&lt;R$55,0,10-(R$54-L15)/(R$54-R$55)*10)),1)</f>
        <v>0</v>
      </c>
      <c r="S15" s="162">
        <f t="shared" si="63"/>
        <v>0</v>
      </c>
      <c r="T15" s="162">
        <f t="shared" si="3"/>
        <v>0</v>
      </c>
      <c r="U15" s="162">
        <f t="shared" si="4"/>
        <v>3.8</v>
      </c>
      <c r="V15" s="162">
        <f t="shared" ref="V15:W15" si="64">ROUND(IF(O15&gt;V$54,10,IF(O15&lt;V$55,0,10-(V$54-O15)/(V$54-V$55)*10)),1)</f>
        <v>0</v>
      </c>
      <c r="W15" s="162">
        <f t="shared" si="64"/>
        <v>0</v>
      </c>
      <c r="X15" s="162">
        <f t="shared" si="6"/>
        <v>0</v>
      </c>
      <c r="Y15" s="162">
        <f>IF('Indicator Data'!J17="No data","x",ROUND(IF(Q15&gt;Y$54,10,IF(Q15&lt;Y$55,0,10-(Y$54-Q15)/(Y$54-Y$55)*10)),1))</f>
        <v>0</v>
      </c>
      <c r="Z15" s="164">
        <f t="shared" ref="Z15:AA15" si="65">ROUND(AVERAGE(D15,R15),1)</f>
        <v>0.1</v>
      </c>
      <c r="AA15" s="164">
        <f t="shared" si="65"/>
        <v>0.1</v>
      </c>
      <c r="AB15" s="165">
        <f t="shared" ref="AB15:AC15" si="66">ROUND(AVERAGE(V15,H15),1)</f>
        <v>0</v>
      </c>
      <c r="AC15" s="165">
        <f t="shared" si="66"/>
        <v>0</v>
      </c>
      <c r="AD15" s="164">
        <f t="shared" si="9"/>
        <v>0</v>
      </c>
      <c r="AE15" s="164">
        <f t="shared" si="10"/>
        <v>0</v>
      </c>
      <c r="AF15" s="166">
        <f t="shared" si="11"/>
        <v>0.1</v>
      </c>
      <c r="AG15" s="166">
        <f t="shared" si="12"/>
        <v>6</v>
      </c>
      <c r="AH15" s="166">
        <f t="shared" si="13"/>
        <v>0</v>
      </c>
      <c r="AI15" s="165">
        <f>IF('Indicator Data'!I17="No data","x",IF('Indicator Data'!BJ17&lt;1000,"x",ROUND((IF('Indicator Data'!I17&gt;AI$54,10,IF('Indicator Data'!I17&lt;AI$55,0,10-(AI$54-'Indicator Data'!I17)/(AI$54-AI$55)*10))),1)))</f>
        <v>5</v>
      </c>
      <c r="AJ15" s="166">
        <f t="shared" si="14"/>
        <v>2.5</v>
      </c>
      <c r="AK15" s="167">
        <f t="shared" si="15"/>
        <v>2.5</v>
      </c>
      <c r="AL15" s="165">
        <f>ROUND(IF('Indicator Data'!M17=0,0,IF('Indicator Data'!M17&gt;AL$54,10,IF('Indicator Data'!M17&lt;AL$55,0,10-(AL$54-'Indicator Data'!M17)/(AL$54-AL$55)*10))),1)</f>
        <v>0.6</v>
      </c>
      <c r="AM15" s="165">
        <f>ROUND(IF('Indicator Data'!N17=0,0,IF(LOG('Indicator Data'!N17)&gt;LOG(AM$54),10,IF(LOG('Indicator Data'!N17)&lt;LOG(AM$55),0,10-(LOG(AM$54)-LOG('Indicator Data'!N17))/(LOG(AM$54)-LOG(AM$55))*10))),1)</f>
        <v>0</v>
      </c>
      <c r="AN15" s="166">
        <f t="shared" si="16"/>
        <v>0.3</v>
      </c>
      <c r="AO15" s="165">
        <f>'Indicator Data'!K17</f>
        <v>0</v>
      </c>
      <c r="AP15" s="165">
        <f>'Indicator Data'!L17</f>
        <v>0</v>
      </c>
      <c r="AQ15" s="166">
        <f t="shared" si="17"/>
        <v>0</v>
      </c>
      <c r="AR15" s="167">
        <f t="shared" si="18"/>
        <v>0.2</v>
      </c>
    </row>
    <row r="16" spans="1:44">
      <c r="A16" s="154" t="s">
        <v>84</v>
      </c>
      <c r="B16" s="168" t="s">
        <v>111</v>
      </c>
      <c r="C16" s="106" t="s">
        <v>112</v>
      </c>
      <c r="D16" s="162">
        <f>ROUND(IF('Indicator Data'!D18=0,0.1,IF(LOG('Indicator Data'!D18)&gt;D$54,10,IF(LOG('Indicator Data'!D18)&lt;D$55,0,10-(D$54-LOG('Indicator Data'!D18))/(D$54-D$55)*10))),1)</f>
        <v>7.1</v>
      </c>
      <c r="E16" s="162">
        <f>ROUND(IF('Indicator Data'!E18=0,0.1,IF(LOG('Indicator Data'!E18)&gt;E$54,10,IF(LOG('Indicator Data'!E18)&lt;E$55,0,10-(E$54-LOG('Indicator Data'!E18))/(E$54-E$55)*10))),1)</f>
        <v>0.1</v>
      </c>
      <c r="F16" s="162">
        <f t="shared" si="0"/>
        <v>4.5</v>
      </c>
      <c r="G16" s="162">
        <f>ROUND(IF('Indicator Data'!H18="No data",0.1,IF('Indicator Data'!H18=0,0,IF(LOG('Indicator Data'!H18)&gt;G$54,10,IF(LOG('Indicator Data'!H18)&lt;G$55,0,10-(G$54-LOG('Indicator Data'!H18))/(G$54-G$55)*10)))),1)</f>
        <v>6.6</v>
      </c>
      <c r="H16" s="162">
        <f>ROUND(IF('Indicator Data'!F18=0,0,IF(LOG('Indicator Data'!F18)&gt;H$54,10,IF(LOG('Indicator Data'!F18)&lt;H$55,0,10-(H$54-LOG('Indicator Data'!F18))/(H$54-H$55)*10))),1)</f>
        <v>0</v>
      </c>
      <c r="I16" s="162">
        <f>ROUND(IF('Indicator Data'!G18=0,0,IF(LOG('Indicator Data'!G18)&gt;I$54,10,IF(LOG('Indicator Data'!G18)&lt;I$55,0,10-(I$54-LOG('Indicator Data'!G18))/(I$54-I$55)*10))),1)</f>
        <v>0</v>
      </c>
      <c r="J16" s="162">
        <f t="shared" si="1"/>
        <v>0</v>
      </c>
      <c r="K16" s="162">
        <f>IF('Indicator Data'!J18="No data","x",ROUND(IF('Indicator Data'!J18=0,0,IF(LOG('Indicator Data'!J18)&gt;K$54,10,IF(LOG('Indicator Data'!J18)&lt;K$55,0,10-(K$54-LOG('Indicator Data'!J18))/(K$54-K$55)*10))),1))</f>
        <v>0</v>
      </c>
      <c r="L16" s="163">
        <f>'Indicator Data'!D18/'Indicator Data'!$BL18</f>
        <v>1.7144328619241409E-3</v>
      </c>
      <c r="M16" s="163">
        <f>'Indicator Data'!E18/'Indicator Data'!$BL18</f>
        <v>0</v>
      </c>
      <c r="N16" s="163">
        <f>IF(G16=0.1,0,'Indicator Data'!H18/'Indicator Data'!$BL18)</f>
        <v>2.6009002263047312E-3</v>
      </c>
      <c r="O16" s="163">
        <f>'Indicator Data'!F18/'Indicator Data'!$BL18</f>
        <v>0</v>
      </c>
      <c r="P16" s="163">
        <f>'Indicator Data'!G18/'Indicator Data'!$BL18</f>
        <v>0</v>
      </c>
      <c r="Q16" s="163">
        <f>IF('Indicator Data'!J18="No data","x",'Indicator Data'!J18/'Indicator Data'!$BL18)</f>
        <v>0</v>
      </c>
      <c r="R16" s="162">
        <f t="shared" ref="R16:S16" si="67">ROUND(IF(L16&gt;R$54,10,IF(L16&lt;R$55,0,10-(R$54-L16)/(R$54-R$55)*10)),1)</f>
        <v>8.6</v>
      </c>
      <c r="S16" s="162">
        <f t="shared" si="67"/>
        <v>0</v>
      </c>
      <c r="T16" s="162">
        <f t="shared" si="3"/>
        <v>5.8</v>
      </c>
      <c r="U16" s="162">
        <f t="shared" si="4"/>
        <v>1.7</v>
      </c>
      <c r="V16" s="162">
        <f t="shared" ref="V16:W16" si="68">ROUND(IF(O16&gt;V$54,10,IF(O16&lt;V$55,0,10-(V$54-O16)/(V$54-V$55)*10)),1)</f>
        <v>0</v>
      </c>
      <c r="W16" s="162">
        <f t="shared" si="68"/>
        <v>0</v>
      </c>
      <c r="X16" s="162">
        <f t="shared" si="6"/>
        <v>0</v>
      </c>
      <c r="Y16" s="162">
        <f>IF('Indicator Data'!J18="No data","x",ROUND(IF(Q16&gt;Y$54,10,IF(Q16&lt;Y$55,0,10-(Y$54-Q16)/(Y$54-Y$55)*10)),1))</f>
        <v>0</v>
      </c>
      <c r="Z16" s="164">
        <f t="shared" ref="Z16:AA16" si="69">ROUND(AVERAGE(D16,R16),1)</f>
        <v>7.9</v>
      </c>
      <c r="AA16" s="164">
        <f t="shared" si="69"/>
        <v>0.1</v>
      </c>
      <c r="AB16" s="165">
        <f t="shared" ref="AB16:AC16" si="70">ROUND(AVERAGE(V16,H16),1)</f>
        <v>0</v>
      </c>
      <c r="AC16" s="165">
        <f t="shared" si="70"/>
        <v>0</v>
      </c>
      <c r="AD16" s="164">
        <f t="shared" si="9"/>
        <v>0</v>
      </c>
      <c r="AE16" s="164">
        <f t="shared" si="10"/>
        <v>0</v>
      </c>
      <c r="AF16" s="166">
        <f t="shared" si="11"/>
        <v>5.2</v>
      </c>
      <c r="AG16" s="166">
        <f t="shared" si="12"/>
        <v>4.5999999999999996</v>
      </c>
      <c r="AH16" s="166">
        <f t="shared" si="13"/>
        <v>0</v>
      </c>
      <c r="AI16" s="165" t="str">
        <f>IF('Indicator Data'!I18="No data","x",IF('Indicator Data'!BJ18&lt;1000,"x",ROUND((IF('Indicator Data'!I18&gt;AI$54,10,IF('Indicator Data'!I18&lt;AI$55,0,10-(AI$54-'Indicator Data'!I18)/(AI$54-AI$55)*10))),1)))</f>
        <v>x</v>
      </c>
      <c r="AJ16" s="166">
        <f t="shared" si="14"/>
        <v>0</v>
      </c>
      <c r="AK16" s="167">
        <f t="shared" si="15"/>
        <v>2.8</v>
      </c>
      <c r="AL16" s="165">
        <f>ROUND(IF('Indicator Data'!M18=0,0,IF('Indicator Data'!M18&gt;AL$54,10,IF('Indicator Data'!M18&lt;AL$55,0,10-(AL$54-'Indicator Data'!M18)/(AL$54-AL$55)*10))),1)</f>
        <v>0.6</v>
      </c>
      <c r="AM16" s="165">
        <f>ROUND(IF('Indicator Data'!N18=0,0,IF(LOG('Indicator Data'!N18)&gt;LOG(AM$54),10,IF(LOG('Indicator Data'!N18)&lt;LOG(AM$55),0,10-(LOG(AM$54)-LOG('Indicator Data'!N18))/(LOG(AM$54)-LOG(AM$55))*10))),1)</f>
        <v>0</v>
      </c>
      <c r="AN16" s="166">
        <f t="shared" si="16"/>
        <v>0.3</v>
      </c>
      <c r="AO16" s="165">
        <f>'Indicator Data'!K18</f>
        <v>0</v>
      </c>
      <c r="AP16" s="165">
        <f>'Indicator Data'!L18</f>
        <v>0</v>
      </c>
      <c r="AQ16" s="166">
        <f t="shared" si="17"/>
        <v>0</v>
      </c>
      <c r="AR16" s="167">
        <f t="shared" si="18"/>
        <v>0.2</v>
      </c>
    </row>
    <row r="17" spans="1:44">
      <c r="A17" s="154" t="s">
        <v>84</v>
      </c>
      <c r="B17" s="168" t="s">
        <v>91</v>
      </c>
      <c r="C17" s="106" t="s">
        <v>92</v>
      </c>
      <c r="D17" s="162">
        <f>ROUND(IF('Indicator Data'!D19=0,0.1,IF(LOG('Indicator Data'!D19)&gt;D$54,10,IF(LOG('Indicator Data'!D19)&lt;D$55,0,10-(D$54-LOG('Indicator Data'!D19))/(D$54-D$55)*10))),1)</f>
        <v>8.6999999999999993</v>
      </c>
      <c r="E17" s="162">
        <f>ROUND(IF('Indicator Data'!E19=0,0.1,IF(LOG('Indicator Data'!E19)&gt;E$54,10,IF(LOG('Indicator Data'!E19)&lt;E$55,0,10-(E$54-LOG('Indicator Data'!E19))/(E$54-E$55)*10))),1)</f>
        <v>0.1</v>
      </c>
      <c r="F17" s="162">
        <f t="shared" si="0"/>
        <v>6</v>
      </c>
      <c r="G17" s="162">
        <f>ROUND(IF('Indicator Data'!H19="No data",0.1,IF('Indicator Data'!H19=0,0,IF(LOG('Indicator Data'!H19)&gt;G$54,10,IF(LOG('Indicator Data'!H19)&lt;G$55,0,10-(G$54-LOG('Indicator Data'!H19))/(G$54-G$55)*10)))),1)</f>
        <v>9.1</v>
      </c>
      <c r="H17" s="162">
        <f>ROUND(IF('Indicator Data'!F19=0,0,IF(LOG('Indicator Data'!F19)&gt;H$54,10,IF(LOG('Indicator Data'!F19)&lt;H$55,0,10-(H$54-LOG('Indicator Data'!F19))/(H$54-H$55)*10))),1)</f>
        <v>3.9</v>
      </c>
      <c r="I17" s="162">
        <f>ROUND(IF('Indicator Data'!G19=0,0,IF(LOG('Indicator Data'!G19)&gt;I$54,10,IF(LOG('Indicator Data'!G19)&lt;I$55,0,10-(I$54-LOG('Indicator Data'!G19))/(I$54-I$55)*10))),1)</f>
        <v>3.9</v>
      </c>
      <c r="J17" s="162">
        <f t="shared" si="1"/>
        <v>3.9</v>
      </c>
      <c r="K17" s="162">
        <f>IF('Indicator Data'!J19="No data","x",ROUND(IF('Indicator Data'!J19=0,0,IF(LOG('Indicator Data'!J19)&gt;K$54,10,IF(LOG('Indicator Data'!J19)&lt;K$55,0,10-(K$54-LOG('Indicator Data'!J19))/(K$54-K$55)*10))),1))</f>
        <v>6.5</v>
      </c>
      <c r="L17" s="163">
        <f>'Indicator Data'!D19/'Indicator Data'!$BL19</f>
        <v>1.5724433923909778E-3</v>
      </c>
      <c r="M17" s="163">
        <f>'Indicator Data'!E19/'Indicator Data'!$BL19</f>
        <v>0</v>
      </c>
      <c r="N17" s="163">
        <f>IF(G17=0.1,0,'Indicator Data'!H19/'Indicator Data'!$BL19)</f>
        <v>5.6507135032459223E-3</v>
      </c>
      <c r="O17" s="163">
        <f>'Indicator Data'!F19/'Indicator Data'!$BL19</f>
        <v>3.5504759941628557E-5</v>
      </c>
      <c r="P17" s="163">
        <f>'Indicator Data'!G19/'Indicator Data'!$BL19</f>
        <v>1.3976983925698144E-5</v>
      </c>
      <c r="Q17" s="163">
        <f>IF('Indicator Data'!J19="No data","x",'Indicator Data'!J19/'Indicator Data'!$BL19)</f>
        <v>7.0608684675522472E-4</v>
      </c>
      <c r="R17" s="162">
        <f t="shared" ref="R17:S17" si="71">ROUND(IF(L17&gt;R$54,10,IF(L17&lt;R$55,0,10-(R$54-L17)/(R$54-R$55)*10)),1)</f>
        <v>7.9</v>
      </c>
      <c r="S17" s="162">
        <f t="shared" si="71"/>
        <v>0</v>
      </c>
      <c r="T17" s="162">
        <f t="shared" si="3"/>
        <v>5.0999999999999996</v>
      </c>
      <c r="U17" s="162">
        <f t="shared" si="4"/>
        <v>3.8</v>
      </c>
      <c r="V17" s="162">
        <f t="shared" ref="V17:W17" si="72">ROUND(IF(O17&gt;V$54,10,IF(O17&lt;V$55,0,10-(V$54-O17)/(V$54-V$55)*10)),1)</f>
        <v>0.1</v>
      </c>
      <c r="W17" s="162">
        <f t="shared" si="72"/>
        <v>0.3</v>
      </c>
      <c r="X17" s="162">
        <f t="shared" si="6"/>
        <v>0.2</v>
      </c>
      <c r="Y17" s="162">
        <f>IF('Indicator Data'!J19="No data","x",ROUND(IF(Q17&gt;Y$54,10,IF(Q17&lt;Y$55,0,10-(Y$54-Q17)/(Y$54-Y$55)*10)),1))</f>
        <v>0.2</v>
      </c>
      <c r="Z17" s="164">
        <f t="shared" ref="Z17:AA17" si="73">ROUND(AVERAGE(D17,R17),1)</f>
        <v>8.3000000000000007</v>
      </c>
      <c r="AA17" s="164">
        <f t="shared" si="73"/>
        <v>0.1</v>
      </c>
      <c r="AB17" s="165">
        <f t="shared" ref="AB17:AC17" si="74">ROUND(AVERAGE(V17,H17),1)</f>
        <v>2</v>
      </c>
      <c r="AC17" s="165">
        <f t="shared" si="74"/>
        <v>2.1</v>
      </c>
      <c r="AD17" s="164">
        <f t="shared" si="9"/>
        <v>2.1</v>
      </c>
      <c r="AE17" s="164">
        <f t="shared" si="10"/>
        <v>4</v>
      </c>
      <c r="AF17" s="166">
        <f t="shared" si="11"/>
        <v>5.6</v>
      </c>
      <c r="AG17" s="166">
        <f t="shared" si="12"/>
        <v>7.3</v>
      </c>
      <c r="AH17" s="166">
        <f t="shared" si="13"/>
        <v>2.2000000000000002</v>
      </c>
      <c r="AI17" s="165">
        <f>IF('Indicator Data'!I19="No data","x",IF('Indicator Data'!BJ19&lt;1000,"x",ROUND((IF('Indicator Data'!I19&gt;AI$54,10,IF('Indicator Data'!I19&lt;AI$55,0,10-(AI$54-'Indicator Data'!I19)/(AI$54-AI$55)*10))),1)))</f>
        <v>6</v>
      </c>
      <c r="AJ17" s="166">
        <f t="shared" si="14"/>
        <v>5</v>
      </c>
      <c r="AK17" s="167">
        <f t="shared" si="15"/>
        <v>5.3</v>
      </c>
      <c r="AL17" s="165">
        <f>ROUND(IF('Indicator Data'!M19=0,0,IF('Indicator Data'!M19&gt;AL$54,10,IF('Indicator Data'!M19&lt;AL$55,0,10-(AL$54-'Indicator Data'!M19)/(AL$54-AL$55)*10))),1)</f>
        <v>0.6</v>
      </c>
      <c r="AM17" s="165">
        <f>ROUND(IF('Indicator Data'!N19=0,0,IF(LOG('Indicator Data'!N19)&gt;LOG(AM$54),10,IF(LOG('Indicator Data'!N19)&lt;LOG(AM$55),0,10-(LOG(AM$54)-LOG('Indicator Data'!N19))/(LOG(AM$54)-LOG(AM$55))*10))),1)</f>
        <v>0</v>
      </c>
      <c r="AN17" s="166">
        <f t="shared" si="16"/>
        <v>0.3</v>
      </c>
      <c r="AO17" s="165">
        <f>'Indicator Data'!K19</f>
        <v>0</v>
      </c>
      <c r="AP17" s="165">
        <f>'Indicator Data'!L19</f>
        <v>0</v>
      </c>
      <c r="AQ17" s="166">
        <f t="shared" si="17"/>
        <v>0</v>
      </c>
      <c r="AR17" s="167">
        <f t="shared" si="18"/>
        <v>0.2</v>
      </c>
    </row>
    <row r="18" spans="1:44">
      <c r="A18" s="154" t="s">
        <v>84</v>
      </c>
      <c r="B18" s="168" t="s">
        <v>103</v>
      </c>
      <c r="C18" s="106" t="s">
        <v>104</v>
      </c>
      <c r="D18" s="162">
        <f>ROUND(IF('Indicator Data'!D20=0,0.1,IF(LOG('Indicator Data'!D20)&gt;D$54,10,IF(LOG('Indicator Data'!D20)&lt;D$55,0,10-(D$54-LOG('Indicator Data'!D20))/(D$54-D$55)*10))),1)</f>
        <v>0.1</v>
      </c>
      <c r="E18" s="162">
        <f>ROUND(IF('Indicator Data'!E20=0,0.1,IF(LOG('Indicator Data'!E20)&gt;E$54,10,IF(LOG('Indicator Data'!E20)&lt;E$55,0,10-(E$54-LOG('Indicator Data'!E20))/(E$54-E$55)*10))),1)</f>
        <v>0.1</v>
      </c>
      <c r="F18" s="162">
        <f t="shared" si="0"/>
        <v>0.1</v>
      </c>
      <c r="G18" s="162">
        <f>ROUND(IF('Indicator Data'!H20="No data",0.1,IF('Indicator Data'!H20=0,0,IF(LOG('Indicator Data'!H20)&gt;G$54,10,IF(LOG('Indicator Data'!H20)&lt;G$55,0,10-(G$54-LOG('Indicator Data'!H20))/(G$54-G$55)*10)))),1)</f>
        <v>7.7</v>
      </c>
      <c r="H18" s="162">
        <f>ROUND(IF('Indicator Data'!F20=0,0,IF(LOG('Indicator Data'!F20)&gt;H$54,10,IF(LOG('Indicator Data'!F20)&lt;H$55,0,10-(H$54-LOG('Indicator Data'!F20))/(H$54-H$55)*10))),1)</f>
        <v>0</v>
      </c>
      <c r="I18" s="162">
        <f>ROUND(IF('Indicator Data'!G20=0,0,IF(LOG('Indicator Data'!G20)&gt;I$54,10,IF(LOG('Indicator Data'!G20)&lt;I$55,0,10-(I$54-LOG('Indicator Data'!G20))/(I$54-I$55)*10))),1)</f>
        <v>0</v>
      </c>
      <c r="J18" s="162">
        <f t="shared" si="1"/>
        <v>0</v>
      </c>
      <c r="K18" s="162">
        <f>IF('Indicator Data'!J20="No data","x",ROUND(IF('Indicator Data'!J20=0,0,IF(LOG('Indicator Data'!J20)&gt;K$54,10,IF(LOG('Indicator Data'!J20)&lt;K$55,0,10-(K$54-LOG('Indicator Data'!J20))/(K$54-K$55)*10))),1))</f>
        <v>0</v>
      </c>
      <c r="L18" s="163">
        <f>'Indicator Data'!D20/'Indicator Data'!$BL20</f>
        <v>0</v>
      </c>
      <c r="M18" s="163">
        <f>'Indicator Data'!E20/'Indicator Data'!$BL20</f>
        <v>0</v>
      </c>
      <c r="N18" s="163">
        <f>IF(G18=0.1,0,'Indicator Data'!H20/'Indicator Data'!$BL20)</f>
        <v>1.2593106479443131E-2</v>
      </c>
      <c r="O18" s="163">
        <f>'Indicator Data'!F20/'Indicator Data'!$BL20</f>
        <v>0</v>
      </c>
      <c r="P18" s="163">
        <f>'Indicator Data'!G20/'Indicator Data'!$BL20</f>
        <v>0</v>
      </c>
      <c r="Q18" s="163">
        <f>IF('Indicator Data'!J20="No data","x",'Indicator Data'!J20/'Indicator Data'!$BL20)</f>
        <v>0</v>
      </c>
      <c r="R18" s="162">
        <f t="shared" ref="R18:S18" si="75">ROUND(IF(L18&gt;R$54,10,IF(L18&lt;R$55,0,10-(R$54-L18)/(R$54-R$55)*10)),1)</f>
        <v>0</v>
      </c>
      <c r="S18" s="162">
        <f t="shared" si="75"/>
        <v>0</v>
      </c>
      <c r="T18" s="162">
        <f t="shared" si="3"/>
        <v>0</v>
      </c>
      <c r="U18" s="162">
        <f t="shared" si="4"/>
        <v>8.4</v>
      </c>
      <c r="V18" s="162">
        <f t="shared" ref="V18:W18" si="76">ROUND(IF(O18&gt;V$54,10,IF(O18&lt;V$55,0,10-(V$54-O18)/(V$54-V$55)*10)),1)</f>
        <v>0</v>
      </c>
      <c r="W18" s="162">
        <f t="shared" si="76"/>
        <v>0</v>
      </c>
      <c r="X18" s="162">
        <f t="shared" si="6"/>
        <v>0</v>
      </c>
      <c r="Y18" s="162">
        <f>IF('Indicator Data'!J20="No data","x",ROUND(IF(Q18&gt;Y$54,10,IF(Q18&lt;Y$55,0,10-(Y$54-Q18)/(Y$54-Y$55)*10)),1))</f>
        <v>0</v>
      </c>
      <c r="Z18" s="164">
        <f t="shared" ref="Z18:AA18" si="77">ROUND(AVERAGE(D18,R18),1)</f>
        <v>0.1</v>
      </c>
      <c r="AA18" s="164">
        <f t="shared" si="77"/>
        <v>0.1</v>
      </c>
      <c r="AB18" s="165">
        <f t="shared" ref="AB18:AC18" si="78">ROUND(AVERAGE(V18,H18),1)</f>
        <v>0</v>
      </c>
      <c r="AC18" s="165">
        <f t="shared" si="78"/>
        <v>0</v>
      </c>
      <c r="AD18" s="164">
        <f t="shared" si="9"/>
        <v>0</v>
      </c>
      <c r="AE18" s="164">
        <f t="shared" si="10"/>
        <v>0</v>
      </c>
      <c r="AF18" s="166">
        <f t="shared" si="11"/>
        <v>0.1</v>
      </c>
      <c r="AG18" s="166">
        <f t="shared" si="12"/>
        <v>8.1</v>
      </c>
      <c r="AH18" s="166">
        <f t="shared" si="13"/>
        <v>0</v>
      </c>
      <c r="AI18" s="165">
        <f>IF('Indicator Data'!I20="No data","x",IF('Indicator Data'!BJ20&lt;1000,"x",ROUND((IF('Indicator Data'!I20&gt;AI$54,10,IF('Indicator Data'!I20&lt;AI$55,0,10-(AI$54-'Indicator Data'!I20)/(AI$54-AI$55)*10))),1)))</f>
        <v>10</v>
      </c>
      <c r="AJ18" s="166">
        <f t="shared" si="14"/>
        <v>5</v>
      </c>
      <c r="AK18" s="167">
        <f t="shared" si="15"/>
        <v>4.2</v>
      </c>
      <c r="AL18" s="165">
        <f>ROUND(IF('Indicator Data'!M20=0,0,IF('Indicator Data'!M20&gt;AL$54,10,IF('Indicator Data'!M20&lt;AL$55,0,10-(AL$54-'Indicator Data'!M20)/(AL$54-AL$55)*10))),1)</f>
        <v>0.6</v>
      </c>
      <c r="AM18" s="165">
        <f>ROUND(IF('Indicator Data'!N20=0,0,IF(LOG('Indicator Data'!N20)&gt;LOG(AM$54),10,IF(LOG('Indicator Data'!N20)&lt;LOG(AM$55),0,10-(LOG(AM$54)-LOG('Indicator Data'!N20))/(LOG(AM$54)-LOG(AM$55))*10))),1)</f>
        <v>0</v>
      </c>
      <c r="AN18" s="166">
        <f t="shared" si="16"/>
        <v>0.3</v>
      </c>
      <c r="AO18" s="165">
        <f>'Indicator Data'!K20</f>
        <v>0</v>
      </c>
      <c r="AP18" s="165">
        <f>'Indicator Data'!L20</f>
        <v>0</v>
      </c>
      <c r="AQ18" s="166">
        <f t="shared" si="17"/>
        <v>0</v>
      </c>
      <c r="AR18" s="167">
        <f t="shared" si="18"/>
        <v>0.2</v>
      </c>
    </row>
    <row r="19" spans="1:44">
      <c r="A19" s="169" t="s">
        <v>84</v>
      </c>
      <c r="B19" s="170" t="s">
        <v>105</v>
      </c>
      <c r="C19" s="171" t="s">
        <v>106</v>
      </c>
      <c r="D19" s="172">
        <f>ROUND(IF('Indicator Data'!D21=0,0.1,IF(LOG('Indicator Data'!D21)&gt;D$54,10,IF(LOG('Indicator Data'!D21)&lt;D$55,0,10-(D$54-LOG('Indicator Data'!D21))/(D$54-D$55)*10))),1)</f>
        <v>7.9</v>
      </c>
      <c r="E19" s="172">
        <f>ROUND(IF('Indicator Data'!E21=0,0.1,IF(LOG('Indicator Data'!E21)&gt;E$54,10,IF(LOG('Indicator Data'!E21)&lt;E$55,0,10-(E$54-LOG('Indicator Data'!E21))/(E$54-E$55)*10))),1)</f>
        <v>0.1</v>
      </c>
      <c r="F19" s="172">
        <f t="shared" si="0"/>
        <v>5.2</v>
      </c>
      <c r="G19" s="172">
        <f>ROUND(IF('Indicator Data'!H21="No data",0.1,IF('Indicator Data'!H21=0,0,IF(LOG('Indicator Data'!H21)&gt;G$54,10,IF(LOG('Indicator Data'!H21)&lt;G$55,0,10-(G$54-LOG('Indicator Data'!H21))/(G$54-G$55)*10)))),1)</f>
        <v>7.9</v>
      </c>
      <c r="H19" s="172">
        <f>ROUND(IF('Indicator Data'!F21=0,0,IF(LOG('Indicator Data'!F21)&gt;H$54,10,IF(LOG('Indicator Data'!F21)&lt;H$55,0,10-(H$54-LOG('Indicator Data'!F21))/(H$54-H$55)*10))),1)</f>
        <v>2.9</v>
      </c>
      <c r="I19" s="172">
        <f>ROUND(IF('Indicator Data'!G21=0,0,IF(LOG('Indicator Data'!G21)&gt;I$54,10,IF(LOG('Indicator Data'!G21)&lt;I$55,0,10-(I$54-LOG('Indicator Data'!G21))/(I$54-I$55)*10))),1)</f>
        <v>1.1000000000000001</v>
      </c>
      <c r="J19" s="172">
        <f t="shared" si="1"/>
        <v>2</v>
      </c>
      <c r="K19" s="172">
        <f>IF('Indicator Data'!J21="No data","x",ROUND(IF('Indicator Data'!J21=0,0,IF(LOG('Indicator Data'!J21)&gt;K$54,10,IF(LOG('Indicator Data'!J21)&lt;K$55,0,10-(K$54-LOG('Indicator Data'!J21))/(K$54-K$55)*10))),1))</f>
        <v>0</v>
      </c>
      <c r="L19" s="173">
        <f>'Indicator Data'!D21/'Indicator Data'!$BL21</f>
        <v>2.024805377912308E-3</v>
      </c>
      <c r="M19" s="173">
        <f>'Indicator Data'!E21/'Indicator Data'!$BL21</f>
        <v>0</v>
      </c>
      <c r="N19" s="173">
        <f>IF(G19=0.1,0,'Indicator Data'!H21/'Indicator Data'!$BL21)</f>
        <v>5.342695691763137E-3</v>
      </c>
      <c r="O19" s="173">
        <f>'Indicator Data'!F21/'Indicator Data'!$BL21</f>
        <v>2.3789999478412359E-5</v>
      </c>
      <c r="P19" s="173">
        <f>'Indicator Data'!G21/'Indicator Data'!$BL21</f>
        <v>2.4164407460373906E-6</v>
      </c>
      <c r="Q19" s="173">
        <f>IF('Indicator Data'!J21="No data","x",'Indicator Data'!J21/'Indicator Data'!$BL21)</f>
        <v>0</v>
      </c>
      <c r="R19" s="172">
        <f t="shared" ref="R19:S19" si="79">ROUND(IF(L19&gt;R$54,10,IF(L19&lt;R$55,0,10-(R$54-L19)/(R$54-R$55)*10)),1)</f>
        <v>10</v>
      </c>
      <c r="S19" s="172">
        <f t="shared" si="79"/>
        <v>0</v>
      </c>
      <c r="T19" s="172">
        <f t="shared" si="3"/>
        <v>7.6</v>
      </c>
      <c r="U19" s="172">
        <f t="shared" si="4"/>
        <v>3.6</v>
      </c>
      <c r="V19" s="172">
        <f t="shared" ref="V19:W19" si="80">ROUND(IF(O19&gt;V$54,10,IF(O19&lt;V$55,0,10-(V$54-O19)/(V$54-V$55)*10)),1)</f>
        <v>0.1</v>
      </c>
      <c r="W19" s="172">
        <f t="shared" si="80"/>
        <v>0</v>
      </c>
      <c r="X19" s="172">
        <f t="shared" si="6"/>
        <v>0.1</v>
      </c>
      <c r="Y19" s="172">
        <f>IF('Indicator Data'!J21="No data","x",ROUND(IF(Q19&gt;Y$54,10,IF(Q19&lt;Y$55,0,10-(Y$54-Q19)/(Y$54-Y$55)*10)),1))</f>
        <v>0</v>
      </c>
      <c r="Z19" s="174">
        <f t="shared" ref="Z19:AA19" si="81">ROUND(AVERAGE(D19,R19),1)</f>
        <v>9</v>
      </c>
      <c r="AA19" s="174">
        <f t="shared" si="81"/>
        <v>0.1</v>
      </c>
      <c r="AB19" s="175">
        <f t="shared" ref="AB19:AC19" si="82">ROUND(AVERAGE(V19,H19),1)</f>
        <v>1.5</v>
      </c>
      <c r="AC19" s="175">
        <f t="shared" si="82"/>
        <v>0.6</v>
      </c>
      <c r="AD19" s="174">
        <f t="shared" si="9"/>
        <v>1.1000000000000001</v>
      </c>
      <c r="AE19" s="174">
        <f t="shared" si="10"/>
        <v>0</v>
      </c>
      <c r="AF19" s="176">
        <f t="shared" si="11"/>
        <v>6.6</v>
      </c>
      <c r="AG19" s="176">
        <f t="shared" si="12"/>
        <v>6.2</v>
      </c>
      <c r="AH19" s="176">
        <f t="shared" si="13"/>
        <v>1.1000000000000001</v>
      </c>
      <c r="AI19" s="175">
        <f>IF('Indicator Data'!I21="No data","x",IF('Indicator Data'!BJ21&lt;1000,"x",ROUND((IF('Indicator Data'!I21&gt;AI$54,10,IF('Indicator Data'!I21&lt;AI$55,0,10-(AI$54-'Indicator Data'!I21)/(AI$54-AI$55)*10))),1)))</f>
        <v>7</v>
      </c>
      <c r="AJ19" s="176">
        <f t="shared" si="14"/>
        <v>3.5</v>
      </c>
      <c r="AK19" s="177">
        <f t="shared" si="15"/>
        <v>4.7</v>
      </c>
      <c r="AL19" s="175">
        <f>ROUND(IF('Indicator Data'!M21=0,0,IF('Indicator Data'!M21&gt;AL$54,10,IF('Indicator Data'!M21&lt;AL$55,0,10-(AL$54-'Indicator Data'!M21)/(AL$54-AL$55)*10))),1)</f>
        <v>0.6</v>
      </c>
      <c r="AM19" s="175">
        <f>ROUND(IF('Indicator Data'!N21=0,0,IF(LOG('Indicator Data'!N21)&gt;LOG(AM$54),10,IF(LOG('Indicator Data'!N21)&lt;LOG(AM$55),0,10-(LOG(AM$54)-LOG('Indicator Data'!N21))/(LOG(AM$54)-LOG(AM$55))*10))),1)</f>
        <v>0</v>
      </c>
      <c r="AN19" s="176">
        <f t="shared" si="16"/>
        <v>0.3</v>
      </c>
      <c r="AO19" s="175">
        <f>'Indicator Data'!K21</f>
        <v>0</v>
      </c>
      <c r="AP19" s="175">
        <f>'Indicator Data'!L21</f>
        <v>0</v>
      </c>
      <c r="AQ19" s="176">
        <f t="shared" si="17"/>
        <v>0</v>
      </c>
      <c r="AR19" s="177">
        <f t="shared" si="18"/>
        <v>0.2</v>
      </c>
    </row>
    <row r="20" spans="1:44">
      <c r="A20" s="178" t="s">
        <v>119</v>
      </c>
      <c r="B20" s="168" t="s">
        <v>124</v>
      </c>
      <c r="C20" s="106" t="s">
        <v>125</v>
      </c>
      <c r="D20" s="162">
        <f>ROUND(IF('Indicator Data'!D22=0,0.1,IF(LOG('Indicator Data'!D22)&gt;D$54,10,IF(LOG('Indicator Data'!D22)&lt;D$55,0,10-(D$54-LOG('Indicator Data'!D22))/(D$54-D$55)*10))),1)</f>
        <v>6.4</v>
      </c>
      <c r="E20" s="162">
        <f>ROUND(IF('Indicator Data'!E22=0,0.1,IF(LOG('Indicator Data'!E22)&gt;E$54,10,IF(LOG('Indicator Data'!E22)&lt;E$55,0,10-(E$54-LOG('Indicator Data'!E22))/(E$54-E$55)*10))),1)</f>
        <v>0</v>
      </c>
      <c r="F20" s="162">
        <f t="shared" si="0"/>
        <v>3.9</v>
      </c>
      <c r="G20" s="162">
        <f>ROUND(IF('Indicator Data'!H22="No data",0.1,IF('Indicator Data'!H22=0,0,IF(LOG('Indicator Data'!H22)&gt;G$54,10,IF(LOG('Indicator Data'!H22)&lt;G$55,0,10-(G$54-LOG('Indicator Data'!H22))/(G$54-G$55)*10)))),1)</f>
        <v>6.8</v>
      </c>
      <c r="H20" s="162">
        <f>ROUND(IF('Indicator Data'!F22=0,0,IF(LOG('Indicator Data'!F22)&gt;H$54,10,IF(LOG('Indicator Data'!F22)&lt;H$55,0,10-(H$54-LOG('Indicator Data'!F22))/(H$54-H$55)*10))),1)</f>
        <v>7.1</v>
      </c>
      <c r="I20" s="162">
        <f>ROUND(IF('Indicator Data'!G22=0,0,IF(LOG('Indicator Data'!G22)&gt;I$54,10,IF(LOG('Indicator Data'!G22)&lt;I$55,0,10-(I$54-LOG('Indicator Data'!G22))/(I$54-I$55)*10))),1)</f>
        <v>8.5</v>
      </c>
      <c r="J20" s="162">
        <f t="shared" si="1"/>
        <v>7.9</v>
      </c>
      <c r="K20" s="162">
        <f>IF('Indicator Data'!J22="No data","x",ROUND(IF('Indicator Data'!J22=0,0,IF(LOG('Indicator Data'!J22)&gt;K$54,10,IF(LOG('Indicator Data'!J22)&lt;K$55,0,10-(K$54-LOG('Indicator Data'!J22))/(K$54-K$55)*10))),1))</f>
        <v>8.1999999999999993</v>
      </c>
      <c r="L20" s="163">
        <f>'Indicator Data'!D22/'Indicator Data'!$BL22</f>
        <v>1.7879743447602266E-3</v>
      </c>
      <c r="M20" s="163">
        <f>'Indicator Data'!E22/'Indicator Data'!$BL22</f>
        <v>2.3969470467930789E-7</v>
      </c>
      <c r="N20" s="163">
        <f>IF(G20=0.1,0,'Indicator Data'!H22/'Indicator Data'!$BL22)</f>
        <v>5.2700262096439772E-3</v>
      </c>
      <c r="O20" s="163">
        <f>'Indicator Data'!F22/'Indicator Data'!$BL22</f>
        <v>7.7412692734616729E-3</v>
      </c>
      <c r="P20" s="163">
        <f>'Indicator Data'!G22/'Indicator Data'!$BL22</f>
        <v>5.3655563006658061E-3</v>
      </c>
      <c r="Q20" s="163">
        <f>IF('Indicator Data'!J22="No data","x",'Indicator Data'!J22/'Indicator Data'!$BL22)</f>
        <v>2.8873004321985564E-2</v>
      </c>
      <c r="R20" s="162">
        <f t="shared" ref="R20:S20" si="83">ROUND(IF(L20&gt;R$54,10,IF(L20&lt;R$55,0,10-(R$54-L20)/(R$54-R$55)*10)),1)</f>
        <v>8.9</v>
      </c>
      <c r="S20" s="162">
        <f t="shared" si="83"/>
        <v>0</v>
      </c>
      <c r="T20" s="162">
        <f t="shared" si="3"/>
        <v>6.2</v>
      </c>
      <c r="U20" s="162">
        <f t="shared" si="4"/>
        <v>3.5</v>
      </c>
      <c r="V20" s="162">
        <f t="shared" ref="V20:W20" si="84">ROUND(IF(O20&gt;V$54,10,IF(O20&lt;V$55,0,10-(V$54-O20)/(V$54-V$55)*10)),1)</f>
        <v>10</v>
      </c>
      <c r="W20" s="162">
        <f t="shared" si="84"/>
        <v>10</v>
      </c>
      <c r="X20" s="162">
        <f t="shared" si="6"/>
        <v>10</v>
      </c>
      <c r="Y20" s="162">
        <f>IF('Indicator Data'!J22="No data","x",ROUND(IF(Q20&gt;Y$54,10,IF(Q20&lt;Y$55,0,10-(Y$54-Q20)/(Y$54-Y$55)*10)),1))</f>
        <v>9.6</v>
      </c>
      <c r="Z20" s="164">
        <f t="shared" ref="Z20:AA20" si="85">ROUND(AVERAGE(D20,R20),1)</f>
        <v>7.7</v>
      </c>
      <c r="AA20" s="164">
        <f t="shared" si="85"/>
        <v>0</v>
      </c>
      <c r="AB20" s="165">
        <f t="shared" ref="AB20:AC20" si="86">ROUND(AVERAGE(V20,H20),1)</f>
        <v>8.6</v>
      </c>
      <c r="AC20" s="165">
        <f t="shared" si="86"/>
        <v>9.3000000000000007</v>
      </c>
      <c r="AD20" s="164">
        <f t="shared" si="9"/>
        <v>9</v>
      </c>
      <c r="AE20" s="164">
        <f t="shared" si="10"/>
        <v>9</v>
      </c>
      <c r="AF20" s="166">
        <f t="shared" si="11"/>
        <v>5.2</v>
      </c>
      <c r="AG20" s="166">
        <f t="shared" si="12"/>
        <v>5.4</v>
      </c>
      <c r="AH20" s="166">
        <f t="shared" si="13"/>
        <v>9.1999999999999993</v>
      </c>
      <c r="AI20" s="165">
        <f>IF('Indicator Data'!I22="No data","x",IF('Indicator Data'!BJ22&lt;1000,"x",ROUND((IF('Indicator Data'!I22&gt;AI$54,10,IF('Indicator Data'!I22&lt;AI$55,0,10-(AI$54-'Indicator Data'!I22)/(AI$54-AI$55)*10))),1)))</f>
        <v>4</v>
      </c>
      <c r="AJ20" s="166">
        <f t="shared" si="14"/>
        <v>6.5</v>
      </c>
      <c r="AK20" s="167">
        <f t="shared" si="15"/>
        <v>7</v>
      </c>
      <c r="AL20" s="165">
        <f>ROUND(IF('Indicator Data'!M22=0,0,IF('Indicator Data'!M22&gt;AL$54,10,IF('Indicator Data'!M22&lt;AL$55,0,10-(AL$54-'Indicator Data'!M22)/(AL$54-AL$55)*10))),1)</f>
        <v>7.5</v>
      </c>
      <c r="AM20" s="165">
        <f>ROUND(IF('Indicator Data'!N22=0,0,IF(LOG('Indicator Data'!N22)&gt;LOG(AM$54),10,IF(LOG('Indicator Data'!N22)&lt;LOG(AM$55),0,10-(LOG(AM$54)-LOG('Indicator Data'!N22))/(LOG(AM$54)-LOG(AM$55))*10))),1)</f>
        <v>4.0999999999999996</v>
      </c>
      <c r="AN20" s="166">
        <f t="shared" si="16"/>
        <v>6.1</v>
      </c>
      <c r="AO20" s="165">
        <f>'Indicator Data'!K22</f>
        <v>9</v>
      </c>
      <c r="AP20" s="165">
        <f>'Indicator Data'!L22</f>
        <v>0</v>
      </c>
      <c r="AQ20" s="166">
        <f t="shared" si="17"/>
        <v>6.3</v>
      </c>
      <c r="AR20" s="167">
        <f t="shared" si="18"/>
        <v>6.3</v>
      </c>
    </row>
    <row r="21" spans="1:44" ht="15.75" customHeight="1">
      <c r="A21" s="178" t="s">
        <v>119</v>
      </c>
      <c r="B21" s="168" t="s">
        <v>136</v>
      </c>
      <c r="C21" s="106" t="s">
        <v>137</v>
      </c>
      <c r="D21" s="162">
        <f>ROUND(IF('Indicator Data'!D23=0,0.1,IF(LOG('Indicator Data'!D23)&gt;D$54,10,IF(LOG('Indicator Data'!D23)&lt;D$55,0,10-(D$54-LOG('Indicator Data'!D23))/(D$54-D$55)*10))),1)</f>
        <v>7.9</v>
      </c>
      <c r="E21" s="162">
        <f>ROUND(IF('Indicator Data'!E23=0,0.1,IF(LOG('Indicator Data'!E23)&gt;E$54,10,IF(LOG('Indicator Data'!E23)&lt;E$55,0,10-(E$54-LOG('Indicator Data'!E23))/(E$54-E$55)*10))),1)</f>
        <v>0.1</v>
      </c>
      <c r="F21" s="162">
        <f t="shared" si="0"/>
        <v>5.2</v>
      </c>
      <c r="G21" s="162">
        <f>ROUND(IF('Indicator Data'!H23="No data",0.1,IF('Indicator Data'!H23=0,0,IF(LOG('Indicator Data'!H23)&gt;G$54,10,IF(LOG('Indicator Data'!H23)&lt;G$55,0,10-(G$54-LOG('Indicator Data'!H23))/(G$54-G$55)*10)))),1)</f>
        <v>8.1</v>
      </c>
      <c r="H21" s="162">
        <f>ROUND(IF('Indicator Data'!F23=0,0,IF(LOG('Indicator Data'!F23)&gt;H$54,10,IF(LOG('Indicator Data'!F23)&lt;H$55,0,10-(H$54-LOG('Indicator Data'!F23))/(H$54-H$55)*10))),1)</f>
        <v>0</v>
      </c>
      <c r="I21" s="162">
        <f>ROUND(IF('Indicator Data'!G23=0,0,IF(LOG('Indicator Data'!G23)&gt;I$54,10,IF(LOG('Indicator Data'!G23)&lt;I$55,0,10-(I$54-LOG('Indicator Data'!G23))/(I$54-I$55)*10))),1)</f>
        <v>0</v>
      </c>
      <c r="J21" s="162">
        <f t="shared" si="1"/>
        <v>0</v>
      </c>
      <c r="K21" s="162">
        <f>IF('Indicator Data'!J23="No data","x",ROUND(IF('Indicator Data'!J23=0,0,IF(LOG('Indicator Data'!J23)&gt;K$54,10,IF(LOG('Indicator Data'!J23)&lt;K$55,0,10-(K$54-LOG('Indicator Data'!J23))/(K$54-K$55)*10))),1))</f>
        <v>0</v>
      </c>
      <c r="L21" s="163">
        <f>'Indicator Data'!D23/'Indicator Data'!$BL23</f>
        <v>1.9892787304893458E-3</v>
      </c>
      <c r="M21" s="163">
        <f>'Indicator Data'!E23/'Indicator Data'!$BL23</f>
        <v>0</v>
      </c>
      <c r="N21" s="163">
        <f>IF(G21=0.1,0,'Indicator Data'!H23/'Indicator Data'!$BL23)</f>
        <v>5.9198650198819276E-3</v>
      </c>
      <c r="O21" s="163">
        <f>'Indicator Data'!F23/'Indicator Data'!$BL23</f>
        <v>0</v>
      </c>
      <c r="P21" s="163">
        <f>'Indicator Data'!G23/'Indicator Data'!$BL23</f>
        <v>0</v>
      </c>
      <c r="Q21" s="163">
        <f>IF('Indicator Data'!J23="No data","x",'Indicator Data'!J23/'Indicator Data'!$BL23)</f>
        <v>0</v>
      </c>
      <c r="R21" s="162">
        <f t="shared" ref="R21:S21" si="87">ROUND(IF(L21&gt;R$54,10,IF(L21&lt;R$55,0,10-(R$54-L21)/(R$54-R$55)*10)),1)</f>
        <v>9.9</v>
      </c>
      <c r="S21" s="162">
        <f t="shared" si="87"/>
        <v>0</v>
      </c>
      <c r="T21" s="162">
        <f t="shared" si="3"/>
        <v>7.4</v>
      </c>
      <c r="U21" s="162">
        <f t="shared" si="4"/>
        <v>3.9</v>
      </c>
      <c r="V21" s="162">
        <f t="shared" ref="V21:W21" si="88">ROUND(IF(O21&gt;V$54,10,IF(O21&lt;V$55,0,10-(V$54-O21)/(V$54-V$55)*10)),1)</f>
        <v>0</v>
      </c>
      <c r="W21" s="162">
        <f t="shared" si="88"/>
        <v>0</v>
      </c>
      <c r="X21" s="162">
        <f t="shared" si="6"/>
        <v>0</v>
      </c>
      <c r="Y21" s="162">
        <f>IF('Indicator Data'!J23="No data","x",ROUND(IF(Q21&gt;Y$54,10,IF(Q21&lt;Y$55,0,10-(Y$54-Q21)/(Y$54-Y$55)*10)),1))</f>
        <v>0</v>
      </c>
      <c r="Z21" s="164">
        <f t="shared" ref="Z21:AA21" si="89">ROUND(AVERAGE(D21,R21),1)</f>
        <v>8.9</v>
      </c>
      <c r="AA21" s="164">
        <f t="shared" si="89"/>
        <v>0.1</v>
      </c>
      <c r="AB21" s="165">
        <f t="shared" ref="AB21:AC21" si="90">ROUND(AVERAGE(V21,H21),1)</f>
        <v>0</v>
      </c>
      <c r="AC21" s="165">
        <f t="shared" si="90"/>
        <v>0</v>
      </c>
      <c r="AD21" s="164">
        <f t="shared" si="9"/>
        <v>0</v>
      </c>
      <c r="AE21" s="164">
        <f t="shared" si="10"/>
        <v>0</v>
      </c>
      <c r="AF21" s="166">
        <f t="shared" si="11"/>
        <v>6.4</v>
      </c>
      <c r="AG21" s="166">
        <f t="shared" si="12"/>
        <v>6.5</v>
      </c>
      <c r="AH21" s="166">
        <f t="shared" si="13"/>
        <v>0</v>
      </c>
      <c r="AI21" s="165" t="str">
        <f>IF('Indicator Data'!I23="No data","x",IF('Indicator Data'!BJ23&lt;1000,"x",ROUND((IF('Indicator Data'!I23&gt;AI$54,10,IF('Indicator Data'!I23&lt;AI$55,0,10-(AI$54-'Indicator Data'!I23)/(AI$54-AI$55)*10))),1)))</f>
        <v>x</v>
      </c>
      <c r="AJ21" s="166">
        <f t="shared" si="14"/>
        <v>0</v>
      </c>
      <c r="AK21" s="167">
        <f t="shared" si="15"/>
        <v>3.9</v>
      </c>
      <c r="AL21" s="165">
        <f>ROUND(IF('Indicator Data'!M23=0,0,IF('Indicator Data'!M23&gt;AL$54,10,IF('Indicator Data'!M23&lt;AL$55,0,10-(AL$54-'Indicator Data'!M23)/(AL$54-AL$55)*10))),1)</f>
        <v>7.5</v>
      </c>
      <c r="AM21" s="165">
        <f>ROUND(IF('Indicator Data'!N23=0,0,IF(LOG('Indicator Data'!N23)&gt;LOG(AM$54),10,IF(LOG('Indicator Data'!N23)&lt;LOG(AM$55),0,10-(LOG(AM$54)-LOG('Indicator Data'!N23))/(LOG(AM$54)-LOG(AM$55))*10))),1)</f>
        <v>4.0999999999999996</v>
      </c>
      <c r="AN21" s="166">
        <f t="shared" si="16"/>
        <v>6.1</v>
      </c>
      <c r="AO21" s="165">
        <f>'Indicator Data'!K23</f>
        <v>9</v>
      </c>
      <c r="AP21" s="165">
        <f>'Indicator Data'!L23</f>
        <v>5</v>
      </c>
      <c r="AQ21" s="166">
        <f t="shared" si="17"/>
        <v>7.5</v>
      </c>
      <c r="AR21" s="167">
        <f t="shared" si="18"/>
        <v>7.5</v>
      </c>
    </row>
    <row r="22" spans="1:44" ht="15.75" customHeight="1">
      <c r="A22" s="178" t="s">
        <v>119</v>
      </c>
      <c r="B22" s="168" t="s">
        <v>122</v>
      </c>
      <c r="C22" s="106" t="s">
        <v>123</v>
      </c>
      <c r="D22" s="162">
        <f>ROUND(IF('Indicator Data'!D24=0,0.1,IF(LOG('Indicator Data'!D24)&gt;D$54,10,IF(LOG('Indicator Data'!D24)&lt;D$55,0,10-(D$54-LOG('Indicator Data'!D24))/(D$54-D$55)*10))),1)</f>
        <v>7.2</v>
      </c>
      <c r="E22" s="162">
        <f>ROUND(IF('Indicator Data'!E24=0,0.1,IF(LOG('Indicator Data'!E24)&gt;E$54,10,IF(LOG('Indicator Data'!E24)&lt;E$55,0,10-(E$54-LOG('Indicator Data'!E24))/(E$54-E$55)*10))),1)</f>
        <v>3.4</v>
      </c>
      <c r="F22" s="162">
        <f t="shared" si="0"/>
        <v>5.6</v>
      </c>
      <c r="G22" s="162">
        <f>ROUND(IF('Indicator Data'!H24="No data",0.1,IF('Indicator Data'!H24=0,0,IF(LOG('Indicator Data'!H24)&gt;G$54,10,IF(LOG('Indicator Data'!H24)&lt;G$55,0,10-(G$54-LOG('Indicator Data'!H24))/(G$54-G$55)*10)))),1)</f>
        <v>6.9</v>
      </c>
      <c r="H22" s="162">
        <f>ROUND(IF('Indicator Data'!F24=0,0,IF(LOG('Indicator Data'!F24)&gt;H$54,10,IF(LOG('Indicator Data'!F24)&lt;H$55,0,10-(H$54-LOG('Indicator Data'!F24))/(H$54-H$55)*10))),1)</f>
        <v>5.7</v>
      </c>
      <c r="I22" s="162">
        <f>ROUND(IF('Indicator Data'!G24=0,0,IF(LOG('Indicator Data'!G24)&gt;I$54,10,IF(LOG('Indicator Data'!G24)&lt;I$55,0,10-(I$54-LOG('Indicator Data'!G24))/(I$54-I$55)*10))),1)</f>
        <v>5.9</v>
      </c>
      <c r="J22" s="162">
        <f t="shared" si="1"/>
        <v>5.8</v>
      </c>
      <c r="K22" s="162">
        <f>IF('Indicator Data'!J24="No data","x",ROUND(IF('Indicator Data'!J24=0,0,IF(LOG('Indicator Data'!J24)&gt;K$54,10,IF(LOG('Indicator Data'!J24)&lt;K$55,0,10-(K$54-LOG('Indicator Data'!J24))/(K$54-K$55)*10))),1))</f>
        <v>0</v>
      </c>
      <c r="L22" s="163">
        <f>'Indicator Data'!D24/'Indicator Data'!$BL24</f>
        <v>1.8163056745920181E-3</v>
      </c>
      <c r="M22" s="163">
        <f>'Indicator Data'!E24/'Indicator Data'!$BL24</f>
        <v>1.9226880084092332E-5</v>
      </c>
      <c r="N22" s="163">
        <f>IF(G22=0.1,0,'Indicator Data'!H24/'Indicator Data'!$BL24)</f>
        <v>3.1798985535409483E-3</v>
      </c>
      <c r="O22" s="163">
        <f>'Indicator Data'!F24/'Indicator Data'!$BL24</f>
        <v>8.4294286585894212E-4</v>
      </c>
      <c r="P22" s="163">
        <f>'Indicator Data'!G24/'Indicator Data'!$BL24</f>
        <v>2.7111534634569485E-4</v>
      </c>
      <c r="Q22" s="163">
        <f>IF('Indicator Data'!J24="No data","x",'Indicator Data'!J24/'Indicator Data'!$BL24)</f>
        <v>0</v>
      </c>
      <c r="R22" s="162">
        <f t="shared" ref="R22:S22" si="91">ROUND(IF(L22&gt;R$54,10,IF(L22&lt;R$55,0,10-(R$54-L22)/(R$54-R$55)*10)),1)</f>
        <v>9.1</v>
      </c>
      <c r="S22" s="162">
        <f t="shared" si="91"/>
        <v>0.2</v>
      </c>
      <c r="T22" s="162">
        <f t="shared" si="3"/>
        <v>6.4</v>
      </c>
      <c r="U22" s="162">
        <f t="shared" si="4"/>
        <v>2.1</v>
      </c>
      <c r="V22" s="162">
        <f t="shared" ref="V22:W22" si="92">ROUND(IF(O22&gt;V$54,10,IF(O22&lt;V$55,0,10-(V$54-O22)/(V$54-V$55)*10)),1)</f>
        <v>2.8</v>
      </c>
      <c r="W22" s="162">
        <f t="shared" si="92"/>
        <v>5.4</v>
      </c>
      <c r="X22" s="162">
        <f t="shared" si="6"/>
        <v>4.2</v>
      </c>
      <c r="Y22" s="162">
        <f>IF('Indicator Data'!J24="No data","x",ROUND(IF(Q22&gt;Y$54,10,IF(Q22&lt;Y$55,0,10-(Y$54-Q22)/(Y$54-Y$55)*10)),1))</f>
        <v>0</v>
      </c>
      <c r="Z22" s="164">
        <f t="shared" ref="Z22:AA22" si="93">ROUND(AVERAGE(D22,R22),1)</f>
        <v>8.1999999999999993</v>
      </c>
      <c r="AA22" s="164">
        <f t="shared" si="93"/>
        <v>1.8</v>
      </c>
      <c r="AB22" s="165">
        <f t="shared" ref="AB22:AC22" si="94">ROUND(AVERAGE(V22,H22),1)</f>
        <v>4.3</v>
      </c>
      <c r="AC22" s="165">
        <f t="shared" si="94"/>
        <v>5.7</v>
      </c>
      <c r="AD22" s="164">
        <f t="shared" si="9"/>
        <v>5</v>
      </c>
      <c r="AE22" s="164">
        <f t="shared" si="10"/>
        <v>0</v>
      </c>
      <c r="AF22" s="166">
        <f t="shared" si="11"/>
        <v>6</v>
      </c>
      <c r="AG22" s="166">
        <f t="shared" si="12"/>
        <v>5</v>
      </c>
      <c r="AH22" s="166">
        <f t="shared" si="13"/>
        <v>5.0999999999999996</v>
      </c>
      <c r="AI22" s="165">
        <f>IF('Indicator Data'!I24="No data","x",IF('Indicator Data'!BJ24&lt;1000,"x",ROUND((IF('Indicator Data'!I24&gt;AI$54,10,IF('Indicator Data'!I24&lt;AI$55,0,10-(AI$54-'Indicator Data'!I24)/(AI$54-AI$55)*10))),1)))</f>
        <v>4</v>
      </c>
      <c r="AJ22" s="166">
        <f t="shared" si="14"/>
        <v>2</v>
      </c>
      <c r="AK22" s="167">
        <f t="shared" si="15"/>
        <v>4.7</v>
      </c>
      <c r="AL22" s="165">
        <f>ROUND(IF('Indicator Data'!M24=0,0,IF('Indicator Data'!M24&gt;AL$54,10,IF('Indicator Data'!M24&lt;AL$55,0,10-(AL$54-'Indicator Data'!M24)/(AL$54-AL$55)*10))),1)</f>
        <v>7.5</v>
      </c>
      <c r="AM22" s="165">
        <f>ROUND(IF('Indicator Data'!N24=0,0,IF(LOG('Indicator Data'!N24)&gt;LOG(AM$54),10,IF(LOG('Indicator Data'!N24)&lt;LOG(AM$55),0,10-(LOG(AM$54)-LOG('Indicator Data'!N24))/(LOG(AM$54)-LOG(AM$55))*10))),1)</f>
        <v>4.0999999999999996</v>
      </c>
      <c r="AN22" s="166">
        <f t="shared" si="16"/>
        <v>6.1</v>
      </c>
      <c r="AO22" s="165">
        <f>'Indicator Data'!K24</f>
        <v>9</v>
      </c>
      <c r="AP22" s="165">
        <f>'Indicator Data'!L24</f>
        <v>0</v>
      </c>
      <c r="AQ22" s="166">
        <f t="shared" si="17"/>
        <v>6.3</v>
      </c>
      <c r="AR22" s="167">
        <f t="shared" si="18"/>
        <v>6.3</v>
      </c>
    </row>
    <row r="23" spans="1:44" ht="15.75" customHeight="1">
      <c r="A23" s="178" t="s">
        <v>119</v>
      </c>
      <c r="B23" s="168" t="s">
        <v>126</v>
      </c>
      <c r="C23" s="106" t="s">
        <v>127</v>
      </c>
      <c r="D23" s="162">
        <f>ROUND(IF('Indicator Data'!D25=0,0.1,IF(LOG('Indicator Data'!D25)&gt;D$54,10,IF(LOG('Indicator Data'!D25)&lt;D$55,0,10-(D$54-LOG('Indicator Data'!D25))/(D$54-D$55)*10))),1)</f>
        <v>6.7</v>
      </c>
      <c r="E23" s="162">
        <f>ROUND(IF('Indicator Data'!E25=0,0.1,IF(LOG('Indicator Data'!E25)&gt;E$54,10,IF(LOG('Indicator Data'!E25)&lt;E$55,0,10-(E$54-LOG('Indicator Data'!E25))/(E$54-E$55)*10))),1)</f>
        <v>7.3</v>
      </c>
      <c r="F23" s="162">
        <f t="shared" si="0"/>
        <v>7</v>
      </c>
      <c r="G23" s="162">
        <f>ROUND(IF('Indicator Data'!H25="No data",0.1,IF('Indicator Data'!H25=0,0,IF(LOG('Indicator Data'!H25)&gt;G$54,10,IF(LOG('Indicator Data'!H25)&lt;G$55,0,10-(G$54-LOG('Indicator Data'!H25))/(G$54-G$55)*10)))),1)</f>
        <v>6.4</v>
      </c>
      <c r="H23" s="162">
        <f>ROUND(IF('Indicator Data'!F25=0,0,IF(LOG('Indicator Data'!F25)&gt;H$54,10,IF(LOG('Indicator Data'!F25)&lt;H$55,0,10-(H$54-LOG('Indicator Data'!F25))/(H$54-H$55)*10))),1)</f>
        <v>5.9</v>
      </c>
      <c r="I23" s="162">
        <f>ROUND(IF('Indicator Data'!G25=0,0,IF(LOG('Indicator Data'!G25)&gt;I$54,10,IF(LOG('Indicator Data'!G25)&lt;I$55,0,10-(I$54-LOG('Indicator Data'!G25))/(I$54-I$55)*10))),1)</f>
        <v>6.4</v>
      </c>
      <c r="J23" s="162">
        <f t="shared" si="1"/>
        <v>6.2</v>
      </c>
      <c r="K23" s="162">
        <f>IF('Indicator Data'!J25="No data","x",ROUND(IF('Indicator Data'!J25=0,0,IF(LOG('Indicator Data'!J25)&gt;K$54,10,IF(LOG('Indicator Data'!J25)&lt;K$55,0,10-(K$54-LOG('Indicator Data'!J25))/(K$54-K$55)*10))),1))</f>
        <v>0</v>
      </c>
      <c r="L23" s="163">
        <f>'Indicator Data'!D25/'Indicator Data'!$BL25</f>
        <v>1.9289642713084811E-3</v>
      </c>
      <c r="M23" s="163">
        <f>'Indicator Data'!E25/'Indicator Data'!$BL25</f>
        <v>7.0119577599027187E-4</v>
      </c>
      <c r="N23" s="163">
        <f>IF(G23=0.1,0,'Indicator Data'!H25/'Indicator Data'!$BL25)</f>
        <v>3.4233612034431878E-3</v>
      </c>
      <c r="O23" s="163">
        <f>'Indicator Data'!F25/'Indicator Data'!$BL25</f>
        <v>1.7675067492289487E-3</v>
      </c>
      <c r="P23" s="163">
        <f>'Indicator Data'!G25/'Indicator Data'!$BL25</f>
        <v>7.0216714724823104E-4</v>
      </c>
      <c r="Q23" s="163">
        <f>IF('Indicator Data'!J25="No data","x",'Indicator Data'!J25/'Indicator Data'!$BL25)</f>
        <v>0</v>
      </c>
      <c r="R23" s="162">
        <f t="shared" ref="R23:S23" si="95">ROUND(IF(L23&gt;R$54,10,IF(L23&lt;R$55,0,10-(R$54-L23)/(R$54-R$55)*10)),1)</f>
        <v>9.6</v>
      </c>
      <c r="S23" s="162">
        <f t="shared" si="95"/>
        <v>7</v>
      </c>
      <c r="T23" s="162">
        <f t="shared" si="3"/>
        <v>8.6</v>
      </c>
      <c r="U23" s="162">
        <f t="shared" si="4"/>
        <v>2.2999999999999998</v>
      </c>
      <c r="V23" s="162">
        <f t="shared" ref="V23:W23" si="96">ROUND(IF(O23&gt;V$54,10,IF(O23&lt;V$55,0,10-(V$54-O23)/(V$54-V$55)*10)),1)</f>
        <v>5.9</v>
      </c>
      <c r="W23" s="162">
        <f t="shared" si="96"/>
        <v>10</v>
      </c>
      <c r="X23" s="162">
        <f t="shared" si="6"/>
        <v>8.6999999999999993</v>
      </c>
      <c r="Y23" s="162">
        <f>IF('Indicator Data'!J25="No data","x",ROUND(IF(Q23&gt;Y$54,10,IF(Q23&lt;Y$55,0,10-(Y$54-Q23)/(Y$54-Y$55)*10)),1))</f>
        <v>0</v>
      </c>
      <c r="Z23" s="164">
        <f t="shared" ref="Z23:AA23" si="97">ROUND(AVERAGE(D23,R23),1)</f>
        <v>8.1999999999999993</v>
      </c>
      <c r="AA23" s="164">
        <f t="shared" si="97"/>
        <v>7.2</v>
      </c>
      <c r="AB23" s="165">
        <f t="shared" ref="AB23:AC23" si="98">ROUND(AVERAGE(V23,H23),1)</f>
        <v>5.9</v>
      </c>
      <c r="AC23" s="165">
        <f t="shared" si="98"/>
        <v>8.1999999999999993</v>
      </c>
      <c r="AD23" s="164">
        <f t="shared" si="9"/>
        <v>7.2</v>
      </c>
      <c r="AE23" s="164">
        <f t="shared" si="10"/>
        <v>0</v>
      </c>
      <c r="AF23" s="166">
        <f t="shared" si="11"/>
        <v>7.9</v>
      </c>
      <c r="AG23" s="166">
        <f t="shared" si="12"/>
        <v>4.7</v>
      </c>
      <c r="AH23" s="166">
        <f t="shared" si="13"/>
        <v>7.7</v>
      </c>
      <c r="AI23" s="165">
        <f>IF('Indicator Data'!I25="No data","x",IF('Indicator Data'!BJ25&lt;1000,"x",ROUND((IF('Indicator Data'!I25&gt;AI$54,10,IF('Indicator Data'!I25&lt;AI$55,0,10-(AI$54-'Indicator Data'!I25)/(AI$54-AI$55)*10))),1)))</f>
        <v>5</v>
      </c>
      <c r="AJ23" s="166">
        <f t="shared" si="14"/>
        <v>2.5</v>
      </c>
      <c r="AK23" s="167">
        <f t="shared" si="15"/>
        <v>6.2</v>
      </c>
      <c r="AL23" s="165">
        <f>ROUND(IF('Indicator Data'!M25=0,0,IF('Indicator Data'!M25&gt;AL$54,10,IF('Indicator Data'!M25&lt;AL$55,0,10-(AL$54-'Indicator Data'!M25)/(AL$54-AL$55)*10))),1)</f>
        <v>7.5</v>
      </c>
      <c r="AM23" s="165">
        <f>ROUND(IF('Indicator Data'!N25=0,0,IF(LOG('Indicator Data'!N25)&gt;LOG(AM$54),10,IF(LOG('Indicator Data'!N25)&lt;LOG(AM$55),0,10-(LOG(AM$54)-LOG('Indicator Data'!N25))/(LOG(AM$54)-LOG(AM$55))*10))),1)</f>
        <v>4.0999999999999996</v>
      </c>
      <c r="AN23" s="166">
        <f t="shared" si="16"/>
        <v>6.1</v>
      </c>
      <c r="AO23" s="165">
        <f>'Indicator Data'!K25</f>
        <v>9</v>
      </c>
      <c r="AP23" s="165">
        <f>'Indicator Data'!L25</f>
        <v>0</v>
      </c>
      <c r="AQ23" s="166">
        <f t="shared" si="17"/>
        <v>6.3</v>
      </c>
      <c r="AR23" s="167">
        <f t="shared" si="18"/>
        <v>6.3</v>
      </c>
    </row>
    <row r="24" spans="1:44" ht="15.75" customHeight="1">
      <c r="A24" s="178" t="s">
        <v>119</v>
      </c>
      <c r="B24" s="168" t="s">
        <v>120</v>
      </c>
      <c r="C24" s="106" t="s">
        <v>121</v>
      </c>
      <c r="D24" s="162">
        <f>ROUND(IF('Indicator Data'!D26=0,0.1,IF(LOG('Indicator Data'!D26)&gt;D$54,10,IF(LOG('Indicator Data'!D26)&lt;D$55,0,10-(D$54-LOG('Indicator Data'!D26))/(D$54-D$55)*10))),1)</f>
        <v>7.9</v>
      </c>
      <c r="E24" s="162">
        <f>ROUND(IF('Indicator Data'!E26=0,0.1,IF(LOG('Indicator Data'!E26)&gt;E$54,10,IF(LOG('Indicator Data'!E26)&lt;E$55,0,10-(E$54-LOG('Indicator Data'!E26))/(E$54-E$55)*10))),1)</f>
        <v>9.1999999999999993</v>
      </c>
      <c r="F24" s="162">
        <f t="shared" si="0"/>
        <v>8.6</v>
      </c>
      <c r="G24" s="162">
        <f>ROUND(IF('Indicator Data'!H26="No data",0.1,IF('Indicator Data'!H26=0,0,IF(LOG('Indicator Data'!H26)&gt;G$54,10,IF(LOG('Indicator Data'!H26)&lt;G$55,0,10-(G$54-LOG('Indicator Data'!H26))/(G$54-G$55)*10)))),1)</f>
        <v>8.5</v>
      </c>
      <c r="H24" s="162">
        <f>ROUND(IF('Indicator Data'!F26=0,0,IF(LOG('Indicator Data'!F26)&gt;H$54,10,IF(LOG('Indicator Data'!F26)&lt;H$55,0,10-(H$54-LOG('Indicator Data'!F26))/(H$54-H$55)*10))),1)</f>
        <v>7.3</v>
      </c>
      <c r="I24" s="162">
        <f>ROUND(IF('Indicator Data'!G26=0,0,IF(LOG('Indicator Data'!G26)&gt;I$54,10,IF(LOG('Indicator Data'!G26)&lt;I$55,0,10-(I$54-LOG('Indicator Data'!G26))/(I$54-I$55)*10))),1)</f>
        <v>8.1999999999999993</v>
      </c>
      <c r="J24" s="162">
        <f t="shared" si="1"/>
        <v>7.8</v>
      </c>
      <c r="K24" s="162">
        <f>IF('Indicator Data'!J26="No data","x",ROUND(IF('Indicator Data'!J26=0,0,IF(LOG('Indicator Data'!J26)&gt;K$54,10,IF(LOG('Indicator Data'!J26)&lt;K$55,0,10-(K$54-LOG('Indicator Data'!J26))/(K$54-K$55)*10))),1))</f>
        <v>9</v>
      </c>
      <c r="L24" s="163">
        <f>'Indicator Data'!D26/'Indicator Data'!$BL26</f>
        <v>1.8609719711159712E-3</v>
      </c>
      <c r="M24" s="163">
        <f>'Indicator Data'!E26/'Indicator Data'!$BL26</f>
        <v>1.2852961908941722E-3</v>
      </c>
      <c r="N24" s="163">
        <f>IF(G24=0.1,0,'Indicator Data'!H26/'Indicator Data'!$BL26)</f>
        <v>7.1778655901707051E-3</v>
      </c>
      <c r="O24" s="163">
        <f>'Indicator Data'!F26/'Indicator Data'!$BL26</f>
        <v>3.6307199727356088E-3</v>
      </c>
      <c r="P24" s="163">
        <f>'Indicator Data'!G26/'Indicator Data'!$BL26</f>
        <v>1.5532134895380235E-3</v>
      </c>
      <c r="Q24" s="163">
        <f>IF('Indicator Data'!J26="No data","x",'Indicator Data'!J26/'Indicator Data'!$BL26)</f>
        <v>2.3790219805704907E-2</v>
      </c>
      <c r="R24" s="162">
        <f t="shared" ref="R24:S24" si="99">ROUND(IF(L24&gt;R$54,10,IF(L24&lt;R$55,0,10-(R$54-L24)/(R$54-R$55)*10)),1)</f>
        <v>9.3000000000000007</v>
      </c>
      <c r="S24" s="162">
        <f t="shared" si="99"/>
        <v>10</v>
      </c>
      <c r="T24" s="162">
        <f t="shared" si="3"/>
        <v>9.6999999999999993</v>
      </c>
      <c r="U24" s="162">
        <f t="shared" si="4"/>
        <v>4.8</v>
      </c>
      <c r="V24" s="162">
        <f t="shared" ref="V24:W24" si="100">ROUND(IF(O24&gt;V$54,10,IF(O24&lt;V$55,0,10-(V$54-O24)/(V$54-V$55)*10)),1)</f>
        <v>10</v>
      </c>
      <c r="W24" s="162">
        <f t="shared" si="100"/>
        <v>10</v>
      </c>
      <c r="X24" s="162">
        <f t="shared" si="6"/>
        <v>10</v>
      </c>
      <c r="Y24" s="162">
        <f>IF('Indicator Data'!J26="No data","x",ROUND(IF(Q24&gt;Y$54,10,IF(Q24&lt;Y$55,0,10-(Y$54-Q24)/(Y$54-Y$55)*10)),1))</f>
        <v>7.9</v>
      </c>
      <c r="Z24" s="164">
        <f t="shared" ref="Z24:AA24" si="101">ROUND(AVERAGE(D24,R24),1)</f>
        <v>8.6</v>
      </c>
      <c r="AA24" s="164">
        <f t="shared" si="101"/>
        <v>9.6</v>
      </c>
      <c r="AB24" s="165">
        <f t="shared" ref="AB24:AC24" si="102">ROUND(AVERAGE(V24,H24),1)</f>
        <v>8.6999999999999993</v>
      </c>
      <c r="AC24" s="165">
        <f t="shared" si="102"/>
        <v>9.1</v>
      </c>
      <c r="AD24" s="164">
        <f t="shared" si="9"/>
        <v>8.9</v>
      </c>
      <c r="AE24" s="164">
        <f t="shared" si="10"/>
        <v>8.5</v>
      </c>
      <c r="AF24" s="166">
        <f t="shared" si="11"/>
        <v>9.1999999999999993</v>
      </c>
      <c r="AG24" s="166">
        <f t="shared" si="12"/>
        <v>7.1</v>
      </c>
      <c r="AH24" s="166">
        <f t="shared" si="13"/>
        <v>9.1999999999999993</v>
      </c>
      <c r="AI24" s="165">
        <f>IF('Indicator Data'!I26="No data","x",IF('Indicator Data'!BJ26&lt;1000,"x",ROUND((IF('Indicator Data'!I26&gt;AI$54,10,IF('Indicator Data'!I26&lt;AI$55,0,10-(AI$54-'Indicator Data'!I26)/(AI$54-AI$55)*10))),1)))</f>
        <v>8</v>
      </c>
      <c r="AJ24" s="166">
        <f t="shared" si="14"/>
        <v>8.3000000000000007</v>
      </c>
      <c r="AK24" s="167">
        <f t="shared" si="15"/>
        <v>8.6</v>
      </c>
      <c r="AL24" s="165">
        <f>ROUND(IF('Indicator Data'!M26=0,0,IF('Indicator Data'!M26&gt;AL$54,10,IF('Indicator Data'!M26&lt;AL$55,0,10-(AL$54-'Indicator Data'!M26)/(AL$54-AL$55)*10))),1)</f>
        <v>7.5</v>
      </c>
      <c r="AM24" s="165">
        <f>ROUND(IF('Indicator Data'!N26=0,0,IF(LOG('Indicator Data'!N26)&gt;LOG(AM$54),10,IF(LOG('Indicator Data'!N26)&lt;LOG(AM$55),0,10-(LOG(AM$54)-LOG('Indicator Data'!N26))/(LOG(AM$54)-LOG(AM$55))*10))),1)</f>
        <v>4.0999999999999996</v>
      </c>
      <c r="AN24" s="166">
        <f t="shared" si="16"/>
        <v>6.1</v>
      </c>
      <c r="AO24" s="165">
        <f>'Indicator Data'!K26</f>
        <v>9</v>
      </c>
      <c r="AP24" s="165">
        <f>'Indicator Data'!L26</f>
        <v>0</v>
      </c>
      <c r="AQ24" s="166">
        <f t="shared" si="17"/>
        <v>6.3</v>
      </c>
      <c r="AR24" s="167">
        <f t="shared" si="18"/>
        <v>6.3</v>
      </c>
    </row>
    <row r="25" spans="1:44" ht="15.75" customHeight="1">
      <c r="A25" s="178" t="s">
        <v>119</v>
      </c>
      <c r="B25" s="168" t="s">
        <v>128</v>
      </c>
      <c r="C25" s="106" t="s">
        <v>129</v>
      </c>
      <c r="D25" s="162">
        <f>ROUND(IF('Indicator Data'!D27=0,0.1,IF(LOG('Indicator Data'!D27)&gt;D$54,10,IF(LOG('Indicator Data'!D27)&lt;D$55,0,10-(D$54-LOG('Indicator Data'!D27))/(D$54-D$55)*10))),1)</f>
        <v>5.9</v>
      </c>
      <c r="E25" s="162">
        <f>ROUND(IF('Indicator Data'!E27=0,0.1,IF(LOG('Indicator Data'!E27)&gt;E$54,10,IF(LOG('Indicator Data'!E27)&lt;E$55,0,10-(E$54-LOG('Indicator Data'!E27))/(E$54-E$55)*10))),1)</f>
        <v>0.1</v>
      </c>
      <c r="F25" s="162">
        <f t="shared" si="0"/>
        <v>3.5</v>
      </c>
      <c r="G25" s="162">
        <f>ROUND(IF('Indicator Data'!H27="No data",0.1,IF('Indicator Data'!H27=0,0,IF(LOG('Indicator Data'!H27)&gt;G$54,10,IF(LOG('Indicator Data'!H27)&lt;G$55,0,10-(G$54-LOG('Indicator Data'!H27))/(G$54-G$55)*10)))),1)</f>
        <v>6.8</v>
      </c>
      <c r="H25" s="162">
        <f>ROUND(IF('Indicator Data'!F27=0,0,IF(LOG('Indicator Data'!F27)&gt;H$54,10,IF(LOG('Indicator Data'!F27)&lt;H$55,0,10-(H$54-LOG('Indicator Data'!F27))/(H$54-H$55)*10))),1)</f>
        <v>5.2</v>
      </c>
      <c r="I25" s="162">
        <f>ROUND(IF('Indicator Data'!G27=0,0,IF(LOG('Indicator Data'!G27)&gt;I$54,10,IF(LOG('Indicator Data'!G27)&lt;I$55,0,10-(I$54-LOG('Indicator Data'!G27))/(I$54-I$55)*10))),1)</f>
        <v>6.1</v>
      </c>
      <c r="J25" s="162">
        <f t="shared" si="1"/>
        <v>5.7</v>
      </c>
      <c r="K25" s="162">
        <f>IF('Indicator Data'!J27="No data","x",ROUND(IF('Indicator Data'!J27=0,0,IF(LOG('Indicator Data'!J27)&gt;K$54,10,IF(LOG('Indicator Data'!J27)&lt;K$55,0,10-(K$54-LOG('Indicator Data'!J27))/(K$54-K$55)*10))),1))</f>
        <v>0</v>
      </c>
      <c r="L25" s="163">
        <f>'Indicator Data'!D27/'Indicator Data'!$BL27</f>
        <v>1.9599974657715327E-3</v>
      </c>
      <c r="M25" s="163">
        <f>'Indicator Data'!E27/'Indicator Data'!$BL27</f>
        <v>0</v>
      </c>
      <c r="N25" s="163">
        <f>IF(G25=0.1,0,'Indicator Data'!H27/'Indicator Data'!$BL27)</f>
        <v>8.3851503683694401E-3</v>
      </c>
      <c r="O25" s="163">
        <f>'Indicator Data'!F27/'Indicator Data'!$BL27</f>
        <v>1.3695797376403072E-3</v>
      </c>
      <c r="P25" s="163">
        <f>'Indicator Data'!G27/'Indicator Data'!$BL27</f>
        <v>9.1185844493622478E-4</v>
      </c>
      <c r="Q25" s="163">
        <f>IF('Indicator Data'!J27="No data","x",'Indicator Data'!J27/'Indicator Data'!$BL27)</f>
        <v>0</v>
      </c>
      <c r="R25" s="162">
        <f t="shared" ref="R25:S25" si="103">ROUND(IF(L25&gt;R$54,10,IF(L25&lt;R$55,0,10-(R$54-L25)/(R$54-R$55)*10)),1)</f>
        <v>9.8000000000000007</v>
      </c>
      <c r="S25" s="162">
        <f t="shared" si="103"/>
        <v>0</v>
      </c>
      <c r="T25" s="162">
        <f t="shared" si="3"/>
        <v>7.3</v>
      </c>
      <c r="U25" s="162">
        <f t="shared" si="4"/>
        <v>5.6</v>
      </c>
      <c r="V25" s="162">
        <f t="shared" ref="V25:W25" si="104">ROUND(IF(O25&gt;V$54,10,IF(O25&lt;V$55,0,10-(V$54-O25)/(V$54-V$55)*10)),1)</f>
        <v>4.5999999999999996</v>
      </c>
      <c r="W25" s="162">
        <f t="shared" si="104"/>
        <v>10</v>
      </c>
      <c r="X25" s="162">
        <f t="shared" si="6"/>
        <v>8.4</v>
      </c>
      <c r="Y25" s="162">
        <f>IF('Indicator Data'!J27="No data","x",ROUND(IF(Q25&gt;Y$54,10,IF(Q25&lt;Y$55,0,10-(Y$54-Q25)/(Y$54-Y$55)*10)),1))</f>
        <v>0</v>
      </c>
      <c r="Z25" s="164">
        <f t="shared" ref="Z25:AA25" si="105">ROUND(AVERAGE(D25,R25),1)</f>
        <v>7.9</v>
      </c>
      <c r="AA25" s="164">
        <f t="shared" si="105"/>
        <v>0.1</v>
      </c>
      <c r="AB25" s="165">
        <f t="shared" ref="AB25:AC25" si="106">ROUND(AVERAGE(V25,H25),1)</f>
        <v>4.9000000000000004</v>
      </c>
      <c r="AC25" s="165">
        <f t="shared" si="106"/>
        <v>8.1</v>
      </c>
      <c r="AD25" s="164">
        <f t="shared" si="9"/>
        <v>6.8</v>
      </c>
      <c r="AE25" s="164">
        <f t="shared" si="10"/>
        <v>0</v>
      </c>
      <c r="AF25" s="166">
        <f t="shared" si="11"/>
        <v>5.7</v>
      </c>
      <c r="AG25" s="166">
        <f t="shared" si="12"/>
        <v>6.2</v>
      </c>
      <c r="AH25" s="166">
        <f t="shared" si="13"/>
        <v>7.3</v>
      </c>
      <c r="AI25" s="165">
        <f>IF('Indicator Data'!I27="No data","x",IF('Indicator Data'!BJ27&lt;1000,"x",ROUND((IF('Indicator Data'!I27&gt;AI$54,10,IF('Indicator Data'!I27&lt;AI$55,0,10-(AI$54-'Indicator Data'!I27)/(AI$54-AI$55)*10))),1)))</f>
        <v>4</v>
      </c>
      <c r="AJ25" s="166">
        <f t="shared" si="14"/>
        <v>2</v>
      </c>
      <c r="AK25" s="167">
        <f t="shared" si="15"/>
        <v>5.6</v>
      </c>
      <c r="AL25" s="165">
        <f>ROUND(IF('Indicator Data'!M27=0,0,IF('Indicator Data'!M27&gt;AL$54,10,IF('Indicator Data'!M27&lt;AL$55,0,10-(AL$54-'Indicator Data'!M27)/(AL$54-AL$55)*10))),1)</f>
        <v>7.5</v>
      </c>
      <c r="AM25" s="165">
        <f>ROUND(IF('Indicator Data'!N27=0,0,IF(LOG('Indicator Data'!N27)&gt;LOG(AM$54),10,IF(LOG('Indicator Data'!N27)&lt;LOG(AM$55),0,10-(LOG(AM$54)-LOG('Indicator Data'!N27))/(LOG(AM$54)-LOG(AM$55))*10))),1)</f>
        <v>4.0999999999999996</v>
      </c>
      <c r="AN25" s="166">
        <f t="shared" si="16"/>
        <v>6.1</v>
      </c>
      <c r="AO25" s="165">
        <f>'Indicator Data'!K27</f>
        <v>9</v>
      </c>
      <c r="AP25" s="165">
        <f>'Indicator Data'!L27</f>
        <v>0</v>
      </c>
      <c r="AQ25" s="166">
        <f t="shared" si="17"/>
        <v>6.3</v>
      </c>
      <c r="AR25" s="167">
        <f t="shared" si="18"/>
        <v>6.3</v>
      </c>
    </row>
    <row r="26" spans="1:44" ht="15.75" customHeight="1">
      <c r="A26" s="178" t="s">
        <v>119</v>
      </c>
      <c r="B26" s="168" t="s">
        <v>130</v>
      </c>
      <c r="C26" s="106" t="s">
        <v>131</v>
      </c>
      <c r="D26" s="162">
        <f>ROUND(IF('Indicator Data'!D28=0,0.1,IF(LOG('Indicator Data'!D28)&gt;D$54,10,IF(LOG('Indicator Data'!D28)&lt;D$55,0,10-(D$54-LOG('Indicator Data'!D28))/(D$54-D$55)*10))),1)</f>
        <v>7.9</v>
      </c>
      <c r="E26" s="162">
        <f>ROUND(IF('Indicator Data'!E28=0,0.1,IF(LOG('Indicator Data'!E28)&gt;E$54,10,IF(LOG('Indicator Data'!E28)&lt;E$55,0,10-(E$54-LOG('Indicator Data'!E28))/(E$54-E$55)*10))),1)</f>
        <v>8.9</v>
      </c>
      <c r="F26" s="162">
        <f t="shared" si="0"/>
        <v>8.4</v>
      </c>
      <c r="G26" s="162">
        <f>ROUND(IF('Indicator Data'!H28="No data",0.1,IF('Indicator Data'!H28=0,0,IF(LOG('Indicator Data'!H28)&gt;G$54,10,IF(LOG('Indicator Data'!H28)&lt;G$55,0,10-(G$54-LOG('Indicator Data'!H28))/(G$54-G$55)*10)))),1)</f>
        <v>8.1</v>
      </c>
      <c r="H26" s="162">
        <f>ROUND(IF('Indicator Data'!F28=0,0,IF(LOG('Indicator Data'!F28)&gt;H$54,10,IF(LOG('Indicator Data'!F28)&lt;H$55,0,10-(H$54-LOG('Indicator Data'!F28))/(H$54-H$55)*10))),1)</f>
        <v>7.6</v>
      </c>
      <c r="I26" s="162">
        <f>ROUND(IF('Indicator Data'!G28=0,0,IF(LOG('Indicator Data'!G28)&gt;I$54,10,IF(LOG('Indicator Data'!G28)&lt;I$55,0,10-(I$54-LOG('Indicator Data'!G28))/(I$54-I$55)*10))),1)</f>
        <v>9.3000000000000007</v>
      </c>
      <c r="J26" s="162">
        <f t="shared" si="1"/>
        <v>8.6</v>
      </c>
      <c r="K26" s="162">
        <f>IF('Indicator Data'!J28="No data","x",ROUND(IF('Indicator Data'!J28=0,0,IF(LOG('Indicator Data'!J28)&gt;K$54,10,IF(LOG('Indicator Data'!J28)&lt;K$55,0,10-(K$54-LOG('Indicator Data'!J28))/(K$54-K$55)*10))),1))</f>
        <v>9</v>
      </c>
      <c r="L26" s="163">
        <f>'Indicator Data'!D28/'Indicator Data'!$BL28</f>
        <v>1.8511351361921763E-3</v>
      </c>
      <c r="M26" s="163">
        <f>'Indicator Data'!E28/'Indicator Data'!$BL28</f>
        <v>1.021679823788999E-3</v>
      </c>
      <c r="N26" s="163">
        <f>IF(G26=0.1,0,'Indicator Data'!H28/'Indicator Data'!$BL28)</f>
        <v>5.4783442025500726E-3</v>
      </c>
      <c r="O26" s="163">
        <f>'Indicator Data'!F28/'Indicator Data'!$BL28</f>
        <v>4.8628983308355144E-3</v>
      </c>
      <c r="P26" s="163">
        <f>'Indicator Data'!G28/'Indicator Data'!$BL28</f>
        <v>4.1171764920117761E-3</v>
      </c>
      <c r="Q26" s="163">
        <f>IF('Indicator Data'!J28="No data","x",'Indicator Data'!J28/'Indicator Data'!$BL28)</f>
        <v>2.6582852883158082E-2</v>
      </c>
      <c r="R26" s="162">
        <f t="shared" ref="R26:S26" si="107">ROUND(IF(L26&gt;R$54,10,IF(L26&lt;R$55,0,10-(R$54-L26)/(R$54-R$55)*10)),1)</f>
        <v>9.3000000000000007</v>
      </c>
      <c r="S26" s="162">
        <f t="shared" si="107"/>
        <v>10</v>
      </c>
      <c r="T26" s="162">
        <f t="shared" si="3"/>
        <v>9.6999999999999993</v>
      </c>
      <c r="U26" s="162">
        <f t="shared" si="4"/>
        <v>3.7</v>
      </c>
      <c r="V26" s="162">
        <f t="shared" ref="V26:W26" si="108">ROUND(IF(O26&gt;V$54,10,IF(O26&lt;V$55,0,10-(V$54-O26)/(V$54-V$55)*10)),1)</f>
        <v>10</v>
      </c>
      <c r="W26" s="162">
        <f t="shared" si="108"/>
        <v>10</v>
      </c>
      <c r="X26" s="162">
        <f t="shared" si="6"/>
        <v>10</v>
      </c>
      <c r="Y26" s="162">
        <f>IF('Indicator Data'!J28="No data","x",ROUND(IF(Q26&gt;Y$54,10,IF(Q26&lt;Y$55,0,10-(Y$54-Q26)/(Y$54-Y$55)*10)),1))</f>
        <v>8.9</v>
      </c>
      <c r="Z26" s="164">
        <f t="shared" ref="Z26:AA26" si="109">ROUND(AVERAGE(D26,R26),1)</f>
        <v>8.6</v>
      </c>
      <c r="AA26" s="164">
        <f t="shared" si="109"/>
        <v>9.5</v>
      </c>
      <c r="AB26" s="165">
        <f t="shared" ref="AB26:AC26" si="110">ROUND(AVERAGE(V26,H26),1)</f>
        <v>8.8000000000000007</v>
      </c>
      <c r="AC26" s="165">
        <f t="shared" si="110"/>
        <v>9.6999999999999993</v>
      </c>
      <c r="AD26" s="164">
        <f t="shared" si="9"/>
        <v>9.3000000000000007</v>
      </c>
      <c r="AE26" s="164">
        <f t="shared" si="10"/>
        <v>9</v>
      </c>
      <c r="AF26" s="166">
        <f t="shared" si="11"/>
        <v>9.1999999999999993</v>
      </c>
      <c r="AG26" s="166">
        <f t="shared" si="12"/>
        <v>6.4</v>
      </c>
      <c r="AH26" s="166">
        <f t="shared" si="13"/>
        <v>9.4</v>
      </c>
      <c r="AI26" s="165">
        <f>IF('Indicator Data'!I28="No data","x",IF('Indicator Data'!BJ28&lt;1000,"x",ROUND((IF('Indicator Data'!I28&gt;AI$54,10,IF('Indicator Data'!I28&lt;AI$55,0,10-(AI$54-'Indicator Data'!I28)/(AI$54-AI$55)*10))),1)))</f>
        <v>4</v>
      </c>
      <c r="AJ26" s="166">
        <f t="shared" si="14"/>
        <v>6.5</v>
      </c>
      <c r="AK26" s="167">
        <f t="shared" si="15"/>
        <v>8.1999999999999993</v>
      </c>
      <c r="AL26" s="165">
        <f>ROUND(IF('Indicator Data'!M28=0,0,IF('Indicator Data'!M28&gt;AL$54,10,IF('Indicator Data'!M28&lt;AL$55,0,10-(AL$54-'Indicator Data'!M28)/(AL$54-AL$55)*10))),1)</f>
        <v>7.5</v>
      </c>
      <c r="AM26" s="165">
        <f>ROUND(IF('Indicator Data'!N28=0,0,IF(LOG('Indicator Data'!N28)&gt;LOG(AM$54),10,IF(LOG('Indicator Data'!N28)&lt;LOG(AM$55),0,10-(LOG(AM$54)-LOG('Indicator Data'!N28))/(LOG(AM$54)-LOG(AM$55))*10))),1)</f>
        <v>4.0999999999999996</v>
      </c>
      <c r="AN26" s="166">
        <f t="shared" si="16"/>
        <v>6.1</v>
      </c>
      <c r="AO26" s="165">
        <f>'Indicator Data'!K28</f>
        <v>9</v>
      </c>
      <c r="AP26" s="165">
        <f>'Indicator Data'!L28</f>
        <v>5</v>
      </c>
      <c r="AQ26" s="166">
        <f t="shared" si="17"/>
        <v>7.5</v>
      </c>
      <c r="AR26" s="167">
        <f t="shared" si="18"/>
        <v>7.5</v>
      </c>
    </row>
    <row r="27" spans="1:44" ht="15.75" customHeight="1">
      <c r="A27" s="178" t="s">
        <v>119</v>
      </c>
      <c r="B27" s="168" t="s">
        <v>134</v>
      </c>
      <c r="C27" s="106" t="s">
        <v>135</v>
      </c>
      <c r="D27" s="162">
        <f>ROUND(IF('Indicator Data'!D29=0,0.1,IF(LOG('Indicator Data'!D29)&gt;D$54,10,IF(LOG('Indicator Data'!D29)&lt;D$55,0,10-(D$54-LOG('Indicator Data'!D29))/(D$54-D$55)*10))),1)</f>
        <v>6.3</v>
      </c>
      <c r="E27" s="162">
        <f>ROUND(IF('Indicator Data'!E29=0,0.1,IF(LOG('Indicator Data'!E29)&gt;E$54,10,IF(LOG('Indicator Data'!E29)&lt;E$55,0,10-(E$54-LOG('Indicator Data'!E29))/(E$54-E$55)*10))),1)</f>
        <v>8.1999999999999993</v>
      </c>
      <c r="F27" s="162">
        <f t="shared" si="0"/>
        <v>7.4</v>
      </c>
      <c r="G27" s="162">
        <f>ROUND(IF('Indicator Data'!H29="No data",0.1,IF('Indicator Data'!H29=0,0,IF(LOG('Indicator Data'!H29)&gt;G$54,10,IF(LOG('Indicator Data'!H29)&lt;G$55,0,10-(G$54-LOG('Indicator Data'!H29))/(G$54-G$55)*10)))),1)</f>
        <v>7.1</v>
      </c>
      <c r="H27" s="162">
        <f>ROUND(IF('Indicator Data'!F29=0,0,IF(LOG('Indicator Data'!F29)&gt;H$54,10,IF(LOG('Indicator Data'!F29)&lt;H$55,0,10-(H$54-LOG('Indicator Data'!F29))/(H$54-H$55)*10))),1)</f>
        <v>0</v>
      </c>
      <c r="I27" s="162">
        <f>ROUND(IF('Indicator Data'!G29=0,0,IF(LOG('Indicator Data'!G29)&gt;I$54,10,IF(LOG('Indicator Data'!G29)&lt;I$55,0,10-(I$54-LOG('Indicator Data'!G29))/(I$54-I$55)*10))),1)</f>
        <v>0</v>
      </c>
      <c r="J27" s="162">
        <f t="shared" si="1"/>
        <v>0</v>
      </c>
      <c r="K27" s="162">
        <f>IF('Indicator Data'!J29="No data","x",ROUND(IF('Indicator Data'!J29=0,0,IF(LOG('Indicator Data'!J29)&gt;K$54,10,IF(LOG('Indicator Data'!J29)&lt;K$55,0,10-(K$54-LOG('Indicator Data'!J29))/(K$54-K$55)*10))),1))</f>
        <v>7.8</v>
      </c>
      <c r="L27" s="163">
        <f>'Indicator Data'!D29/'Indicator Data'!$BL29</f>
        <v>2.2314827767942751E-3</v>
      </c>
      <c r="M27" s="163">
        <f>'Indicator Data'!E29/'Indicator Data'!$BL29</f>
        <v>2.2314827767942751E-3</v>
      </c>
      <c r="N27" s="163">
        <f>IF(G27=0.1,0,'Indicator Data'!H29/'Indicator Data'!$BL29)</f>
        <v>8.7279645152822279E-3</v>
      </c>
      <c r="O27" s="163">
        <f>'Indicator Data'!F29/'Indicator Data'!$BL29</f>
        <v>0</v>
      </c>
      <c r="P27" s="163">
        <f>'Indicator Data'!G29/'Indicator Data'!$BL29</f>
        <v>0</v>
      </c>
      <c r="Q27" s="163">
        <f>IF('Indicator Data'!J29="No data","x",'Indicator Data'!J29/'Indicator Data'!$BL29)</f>
        <v>2.2699664571669258E-2</v>
      </c>
      <c r="R27" s="162">
        <f t="shared" ref="R27:S27" si="111">ROUND(IF(L27&gt;R$54,10,IF(L27&lt;R$55,0,10-(R$54-L27)/(R$54-R$55)*10)),1)</f>
        <v>10</v>
      </c>
      <c r="S27" s="162">
        <f t="shared" si="111"/>
        <v>10</v>
      </c>
      <c r="T27" s="162">
        <f t="shared" si="3"/>
        <v>10</v>
      </c>
      <c r="U27" s="162">
        <f t="shared" si="4"/>
        <v>5.8</v>
      </c>
      <c r="V27" s="162">
        <f t="shared" ref="V27:W27" si="112">ROUND(IF(O27&gt;V$54,10,IF(O27&lt;V$55,0,10-(V$54-O27)/(V$54-V$55)*10)),1)</f>
        <v>0</v>
      </c>
      <c r="W27" s="162">
        <f t="shared" si="112"/>
        <v>0</v>
      </c>
      <c r="X27" s="162">
        <f t="shared" si="6"/>
        <v>0</v>
      </c>
      <c r="Y27" s="162">
        <f>IF('Indicator Data'!J29="No data","x",ROUND(IF(Q27&gt;Y$54,10,IF(Q27&lt;Y$55,0,10-(Y$54-Q27)/(Y$54-Y$55)*10)),1))</f>
        <v>7.6</v>
      </c>
      <c r="Z27" s="164">
        <f t="shared" ref="Z27:AA27" si="113">ROUND(AVERAGE(D27,R27),1)</f>
        <v>8.1999999999999993</v>
      </c>
      <c r="AA27" s="164">
        <f t="shared" si="113"/>
        <v>9.1</v>
      </c>
      <c r="AB27" s="165">
        <f t="shared" ref="AB27:AC27" si="114">ROUND(AVERAGE(V27,H27),1)</f>
        <v>0</v>
      </c>
      <c r="AC27" s="165">
        <f t="shared" si="114"/>
        <v>0</v>
      </c>
      <c r="AD27" s="164">
        <f t="shared" si="9"/>
        <v>0</v>
      </c>
      <c r="AE27" s="164">
        <f t="shared" si="10"/>
        <v>7.7</v>
      </c>
      <c r="AF27" s="166">
        <f t="shared" si="11"/>
        <v>9.1</v>
      </c>
      <c r="AG27" s="166">
        <f t="shared" si="12"/>
        <v>6.5</v>
      </c>
      <c r="AH27" s="166">
        <f t="shared" si="13"/>
        <v>0</v>
      </c>
      <c r="AI27" s="165" t="str">
        <f>IF('Indicator Data'!I29="No data","x",IF('Indicator Data'!BJ29&lt;1000,"x",ROUND((IF('Indicator Data'!I29&gt;AI$54,10,IF('Indicator Data'!I29&lt;AI$55,0,10-(AI$54-'Indicator Data'!I29)/(AI$54-AI$55)*10))),1)))</f>
        <v>x</v>
      </c>
      <c r="AJ27" s="166">
        <f t="shared" si="14"/>
        <v>7.7</v>
      </c>
      <c r="AK27" s="167">
        <f t="shared" si="15"/>
        <v>6.8</v>
      </c>
      <c r="AL27" s="165">
        <f>ROUND(IF('Indicator Data'!M29=0,0,IF('Indicator Data'!M29&gt;AL$54,10,IF('Indicator Data'!M29&lt;AL$55,0,10-(AL$54-'Indicator Data'!M29)/(AL$54-AL$55)*10))),1)</f>
        <v>7.5</v>
      </c>
      <c r="AM27" s="165">
        <f>ROUND(IF('Indicator Data'!N29=0,0,IF(LOG('Indicator Data'!N29)&gt;LOG(AM$54),10,IF(LOG('Indicator Data'!N29)&lt;LOG(AM$55),0,10-(LOG(AM$54)-LOG('Indicator Data'!N29))/(LOG(AM$54)-LOG(AM$55))*10))),1)</f>
        <v>4.0999999999999996</v>
      </c>
      <c r="AN27" s="166">
        <f t="shared" si="16"/>
        <v>6.1</v>
      </c>
      <c r="AO27" s="165">
        <f>'Indicator Data'!K29</f>
        <v>9</v>
      </c>
      <c r="AP27" s="165">
        <f>'Indicator Data'!L29</f>
        <v>5</v>
      </c>
      <c r="AQ27" s="166">
        <f t="shared" si="17"/>
        <v>7.5</v>
      </c>
      <c r="AR27" s="167">
        <f t="shared" si="18"/>
        <v>7.5</v>
      </c>
    </row>
    <row r="28" spans="1:44" ht="15.75" customHeight="1">
      <c r="A28" s="178" t="s">
        <v>119</v>
      </c>
      <c r="B28" s="168" t="s">
        <v>132</v>
      </c>
      <c r="C28" s="106" t="s">
        <v>133</v>
      </c>
      <c r="D28" s="172">
        <f>ROUND(IF('Indicator Data'!D30=0,0.1,IF(LOG('Indicator Data'!D30)&gt;D$54,10,IF(LOG('Indicator Data'!D30)&lt;D$55,0,10-(D$54-LOG('Indicator Data'!D30))/(D$54-D$55)*10))),1)</f>
        <v>5.8</v>
      </c>
      <c r="E28" s="172">
        <f>ROUND(IF('Indicator Data'!E30=0,0.1,IF(LOG('Indicator Data'!E30)&gt;E$54,10,IF(LOG('Indicator Data'!E30)&lt;E$55,0,10-(E$54-LOG('Indicator Data'!E30))/(E$54-E$55)*10))),1)</f>
        <v>0.1</v>
      </c>
      <c r="F28" s="172">
        <f t="shared" si="0"/>
        <v>3.5</v>
      </c>
      <c r="G28" s="172">
        <f>ROUND(IF('Indicator Data'!H30="No data",0.1,IF('Indicator Data'!H30=0,0,IF(LOG('Indicator Data'!H30)&gt;G$54,10,IF(LOG('Indicator Data'!H30)&lt;G$55,0,10-(G$54-LOG('Indicator Data'!H30))/(G$54-G$55)*10)))),1)</f>
        <v>6.3</v>
      </c>
      <c r="H28" s="172">
        <f>ROUND(IF('Indicator Data'!F30=0,0,IF(LOG('Indicator Data'!F30)&gt;H$54,10,IF(LOG('Indicator Data'!F30)&lt;H$55,0,10-(H$54-LOG('Indicator Data'!F30))/(H$54-H$55)*10))),1)</f>
        <v>5.0999999999999996</v>
      </c>
      <c r="I28" s="172">
        <f>ROUND(IF('Indicator Data'!G30=0,0,IF(LOG('Indicator Data'!G30)&gt;I$54,10,IF(LOG('Indicator Data'!G30)&lt;I$55,0,10-(I$54-LOG('Indicator Data'!G30))/(I$54-I$55)*10))),1)</f>
        <v>5.6</v>
      </c>
      <c r="J28" s="172">
        <f t="shared" si="1"/>
        <v>5.4</v>
      </c>
      <c r="K28" s="172">
        <f>IF('Indicator Data'!J30="No data","x",ROUND(IF('Indicator Data'!J30=0,0,IF(LOG('Indicator Data'!J30)&gt;K$54,10,IF(LOG('Indicator Data'!J30)&lt;K$55,0,10-(K$54-LOG('Indicator Data'!J30))/(K$54-K$55)*10))),1))</f>
        <v>7.6</v>
      </c>
      <c r="L28" s="173">
        <f>'Indicator Data'!D30/'Indicator Data'!$BL30</f>
        <v>1.8668995577254199E-3</v>
      </c>
      <c r="M28" s="173">
        <f>'Indicator Data'!E30/'Indicator Data'!$BL30</f>
        <v>0</v>
      </c>
      <c r="N28" s="173">
        <f>IF(G28=0.1,0,'Indicator Data'!H30/'Indicator Data'!$BL30)</f>
        <v>5.6171990464456865E-3</v>
      </c>
      <c r="O28" s="173">
        <f>'Indicator Data'!F30/'Indicator Data'!$BL30</f>
        <v>1.2899022062426127E-3</v>
      </c>
      <c r="P28" s="173">
        <f>'Indicator Data'!G30/'Indicator Data'!$BL30</f>
        <v>5.88265486541981E-4</v>
      </c>
      <c r="Q28" s="173">
        <f>IF('Indicator Data'!J30="No data","x",'Indicator Data'!J30/'Indicator Data'!$BL30)</f>
        <v>2.2273031956955781E-2</v>
      </c>
      <c r="R28" s="172">
        <f t="shared" ref="R28:S28" si="115">ROUND(IF(L28&gt;R$54,10,IF(L28&lt;R$55,0,10-(R$54-L28)/(R$54-R$55)*10)),1)</f>
        <v>9.3000000000000007</v>
      </c>
      <c r="S28" s="172">
        <f t="shared" si="115"/>
        <v>0</v>
      </c>
      <c r="T28" s="172">
        <f t="shared" si="3"/>
        <v>6.6</v>
      </c>
      <c r="U28" s="172">
        <f t="shared" si="4"/>
        <v>3.7</v>
      </c>
      <c r="V28" s="172">
        <f t="shared" ref="V28:W28" si="116">ROUND(IF(O28&gt;V$54,10,IF(O28&lt;V$55,0,10-(V$54-O28)/(V$54-V$55)*10)),1)</f>
        <v>4.3</v>
      </c>
      <c r="W28" s="172">
        <f t="shared" si="116"/>
        <v>10</v>
      </c>
      <c r="X28" s="172">
        <f t="shared" si="6"/>
        <v>8.4</v>
      </c>
      <c r="Y28" s="172">
        <f>IF('Indicator Data'!J30="No data","x",ROUND(IF(Q28&gt;Y$54,10,IF(Q28&lt;Y$55,0,10-(Y$54-Q28)/(Y$54-Y$55)*10)),1))</f>
        <v>7.4</v>
      </c>
      <c r="Z28" s="174">
        <f t="shared" ref="Z28:AA28" si="117">ROUND(AVERAGE(D28,R28),1)</f>
        <v>7.6</v>
      </c>
      <c r="AA28" s="174">
        <f t="shared" si="117"/>
        <v>0.1</v>
      </c>
      <c r="AB28" s="175">
        <f t="shared" ref="AB28:AC28" si="118">ROUND(AVERAGE(V28,H28),1)</f>
        <v>4.7</v>
      </c>
      <c r="AC28" s="175">
        <f t="shared" si="118"/>
        <v>7.8</v>
      </c>
      <c r="AD28" s="174">
        <f t="shared" si="9"/>
        <v>6.5</v>
      </c>
      <c r="AE28" s="174">
        <f t="shared" si="10"/>
        <v>7.5</v>
      </c>
      <c r="AF28" s="176">
        <f t="shared" si="11"/>
        <v>5.3</v>
      </c>
      <c r="AG28" s="176">
        <f t="shared" si="12"/>
        <v>5.0999999999999996</v>
      </c>
      <c r="AH28" s="176">
        <f t="shared" si="13"/>
        <v>7.2</v>
      </c>
      <c r="AI28" s="175">
        <f>IF('Indicator Data'!I30="No data","x",IF('Indicator Data'!BJ30&lt;1000,"x",ROUND((IF('Indicator Data'!I30&gt;AI$54,10,IF('Indicator Data'!I30&lt;AI$55,0,10-(AI$54-'Indicator Data'!I30)/(AI$54-AI$55)*10))),1)))</f>
        <v>3</v>
      </c>
      <c r="AJ28" s="176">
        <f t="shared" si="14"/>
        <v>5.3</v>
      </c>
      <c r="AK28" s="177">
        <f t="shared" si="15"/>
        <v>5.8</v>
      </c>
      <c r="AL28" s="175">
        <f>ROUND(IF('Indicator Data'!M30=0,0,IF('Indicator Data'!M30&gt;AL$54,10,IF('Indicator Data'!M30&lt;AL$55,0,10-(AL$54-'Indicator Data'!M30)/(AL$54-AL$55)*10))),1)</f>
        <v>7.5</v>
      </c>
      <c r="AM28" s="175">
        <f>ROUND(IF('Indicator Data'!N30=0,0,IF(LOG('Indicator Data'!N30)&gt;LOG(AM$54),10,IF(LOG('Indicator Data'!N30)&lt;LOG(AM$55),0,10-(LOG(AM$54)-LOG('Indicator Data'!N30))/(LOG(AM$54)-LOG(AM$55))*10))),1)</f>
        <v>4.0999999999999996</v>
      </c>
      <c r="AN28" s="176">
        <f t="shared" si="16"/>
        <v>6.1</v>
      </c>
      <c r="AO28" s="175">
        <f>'Indicator Data'!K30</f>
        <v>9</v>
      </c>
      <c r="AP28" s="175">
        <f>'Indicator Data'!L30</f>
        <v>0</v>
      </c>
      <c r="AQ28" s="176">
        <f t="shared" si="17"/>
        <v>6.3</v>
      </c>
      <c r="AR28" s="177">
        <f t="shared" si="18"/>
        <v>6.3</v>
      </c>
    </row>
    <row r="29" spans="1:44" ht="15.75" customHeight="1">
      <c r="A29" s="179" t="s">
        <v>138</v>
      </c>
      <c r="B29" s="180" t="s">
        <v>139</v>
      </c>
      <c r="C29" s="181" t="s">
        <v>140</v>
      </c>
      <c r="D29" s="162">
        <f>ROUND(IF('Indicator Data'!D31=0,0.1,IF(LOG('Indicator Data'!D31)&gt;D$54,10,IF(LOG('Indicator Data'!D31)&lt;D$55,0,10-(D$54-LOG('Indicator Data'!D31))/(D$54-D$55)*10))),1)</f>
        <v>8.6999999999999993</v>
      </c>
      <c r="E29" s="162">
        <f>ROUND(IF('Indicator Data'!E31=0,0.1,IF(LOG('Indicator Data'!E31)&gt;E$54,10,IF(LOG('Indicator Data'!E31)&lt;E$55,0,10-(E$54-LOG('Indicator Data'!E31))/(E$54-E$55)*10))),1)</f>
        <v>9.9</v>
      </c>
      <c r="F29" s="162">
        <f t="shared" si="0"/>
        <v>9.4</v>
      </c>
      <c r="G29" s="162">
        <f>ROUND(IF('Indicator Data'!H31="No data",0.1,IF('Indicator Data'!H31=0,0,IF(LOG('Indicator Data'!H31)&gt;G$54,10,IF(LOG('Indicator Data'!H31)&lt;G$55,0,10-(G$54-LOG('Indicator Data'!H31))/(G$54-G$55)*10)))),1)</f>
        <v>8.8000000000000007</v>
      </c>
      <c r="H29" s="162">
        <f>ROUND(IF('Indicator Data'!F31=0,0,IF(LOG('Indicator Data'!F31)&gt;H$54,10,IF(LOG('Indicator Data'!F31)&lt;H$55,0,10-(H$54-LOG('Indicator Data'!F31))/(H$54-H$55)*10))),1)</f>
        <v>9</v>
      </c>
      <c r="I29" s="162">
        <f>ROUND(IF('Indicator Data'!G31=0,0,IF(LOG('Indicator Data'!G31)&gt;I$54,10,IF(LOG('Indicator Data'!G31)&lt;I$55,0,10-(I$54-LOG('Indicator Data'!G31))/(I$54-I$55)*10))),1)</f>
        <v>10</v>
      </c>
      <c r="J29" s="162">
        <f t="shared" si="1"/>
        <v>9.6</v>
      </c>
      <c r="K29" s="162">
        <f>IF('Indicator Data'!J31="No data","x",ROUND(IF('Indicator Data'!J31=0,0,IF(LOG('Indicator Data'!J31)&gt;K$54,10,IF(LOG('Indicator Data'!J31)&lt;K$55,0,10-(K$54-LOG('Indicator Data'!J31))/(K$54-K$55)*10))),1))</f>
        <v>0</v>
      </c>
      <c r="L29" s="163">
        <f>'Indicator Data'!D31/'Indicator Data'!$BL31</f>
        <v>1.8161601540780522E-3</v>
      </c>
      <c r="M29" s="163">
        <f>'Indicator Data'!E31/'Indicator Data'!$BL31</f>
        <v>1.3090167684897457E-3</v>
      </c>
      <c r="N29" s="163">
        <f>IF(G29=0.1,0,'Indicator Data'!H31/'Indicator Data'!$BL31)</f>
        <v>5.6035226869975583E-3</v>
      </c>
      <c r="O29" s="163">
        <f>'Indicator Data'!F31/'Indicator Data'!$BL31</f>
        <v>1.4002882306609482E-2</v>
      </c>
      <c r="P29" s="163">
        <f>'Indicator Data'!G31/'Indicator Data'!$BL31</f>
        <v>1.181303469457415E-2</v>
      </c>
      <c r="Q29" s="163">
        <f>IF('Indicator Data'!J31="No data","x",'Indicator Data'!J31/'Indicator Data'!$BL31)</f>
        <v>0</v>
      </c>
      <c r="R29" s="162">
        <f t="shared" ref="R29:S29" si="119">ROUND(IF(L29&gt;R$54,10,IF(L29&lt;R$55,0,10-(R$54-L29)/(R$54-R$55)*10)),1)</f>
        <v>9.1</v>
      </c>
      <c r="S29" s="162">
        <f t="shared" si="119"/>
        <v>10</v>
      </c>
      <c r="T29" s="162">
        <f t="shared" si="3"/>
        <v>9.6</v>
      </c>
      <c r="U29" s="162">
        <f t="shared" si="4"/>
        <v>3.7</v>
      </c>
      <c r="V29" s="162">
        <f t="shared" ref="V29:W29" si="120">ROUND(IF(O29&gt;V$54,10,IF(O29&lt;V$55,0,10-(V$54-O29)/(V$54-V$55)*10)),1)</f>
        <v>10</v>
      </c>
      <c r="W29" s="162">
        <f t="shared" si="120"/>
        <v>10</v>
      </c>
      <c r="X29" s="162">
        <f t="shared" si="6"/>
        <v>10</v>
      </c>
      <c r="Y29" s="162">
        <f>IF('Indicator Data'!J31="No data","x",ROUND(IF(Q29&gt;Y$54,10,IF(Q29&lt;Y$55,0,10-(Y$54-Q29)/(Y$54-Y$55)*10)),1))</f>
        <v>0</v>
      </c>
      <c r="Z29" s="164">
        <f t="shared" ref="Z29:AA29" si="121">ROUND(AVERAGE(D29,R29),1)</f>
        <v>8.9</v>
      </c>
      <c r="AA29" s="164">
        <f t="shared" si="121"/>
        <v>10</v>
      </c>
      <c r="AB29" s="165">
        <f t="shared" ref="AB29:AC29" si="122">ROUND(AVERAGE(V29,H29),1)</f>
        <v>9.5</v>
      </c>
      <c r="AC29" s="165">
        <f t="shared" si="122"/>
        <v>10</v>
      </c>
      <c r="AD29" s="164">
        <f t="shared" si="9"/>
        <v>9.8000000000000007</v>
      </c>
      <c r="AE29" s="164">
        <f t="shared" si="10"/>
        <v>0</v>
      </c>
      <c r="AF29" s="166">
        <f t="shared" si="11"/>
        <v>9.5</v>
      </c>
      <c r="AG29" s="166">
        <f t="shared" si="12"/>
        <v>7</v>
      </c>
      <c r="AH29" s="166">
        <f t="shared" si="13"/>
        <v>9.8000000000000007</v>
      </c>
      <c r="AI29" s="165">
        <f>IF('Indicator Data'!I31="No data","x",IF('Indicator Data'!BJ31&lt;1000,"x",ROUND((IF('Indicator Data'!I31&gt;AI$54,10,IF('Indicator Data'!I31&lt;AI$55,0,10-(AI$54-'Indicator Data'!I31)/(AI$54-AI$55)*10))),1)))</f>
        <v>5</v>
      </c>
      <c r="AJ29" s="166">
        <f t="shared" si="14"/>
        <v>2.5</v>
      </c>
      <c r="AK29" s="167">
        <f t="shared" si="15"/>
        <v>8.1999999999999993</v>
      </c>
      <c r="AL29" s="165">
        <f>ROUND(IF('Indicator Data'!M31=0,0,IF('Indicator Data'!M31&gt;AL$54,10,IF('Indicator Data'!M31&lt;AL$55,0,10-(AL$54-'Indicator Data'!M31)/(AL$54-AL$55)*10))),1)</f>
        <v>6</v>
      </c>
      <c r="AM29" s="165">
        <f>ROUND(IF('Indicator Data'!N31=0,0,IF(LOG('Indicator Data'!N31)&gt;LOG(AM$54),10,IF(LOG('Indicator Data'!N31)&lt;LOG(AM$55),0,10-(LOG(AM$54)-LOG('Indicator Data'!N31))/(LOG(AM$54)-LOG(AM$55))*10))),1)</f>
        <v>5.5</v>
      </c>
      <c r="AN29" s="166">
        <f t="shared" si="16"/>
        <v>5.8</v>
      </c>
      <c r="AO29" s="165">
        <f>'Indicator Data'!K31</f>
        <v>9</v>
      </c>
      <c r="AP29" s="165">
        <f>'Indicator Data'!L31</f>
        <v>2</v>
      </c>
      <c r="AQ29" s="166">
        <f t="shared" si="17"/>
        <v>6.7</v>
      </c>
      <c r="AR29" s="167">
        <f t="shared" si="18"/>
        <v>6.7</v>
      </c>
    </row>
    <row r="30" spans="1:44" ht="15.75" customHeight="1">
      <c r="A30" s="154" t="s">
        <v>138</v>
      </c>
      <c r="B30" s="6" t="s">
        <v>145</v>
      </c>
      <c r="C30" s="155" t="s">
        <v>146</v>
      </c>
      <c r="D30" s="162">
        <f>ROUND(IF('Indicator Data'!D32=0,0.1,IF(LOG('Indicator Data'!D32)&gt;D$54,10,IF(LOG('Indicator Data'!D32)&lt;D$55,0,10-(D$54-LOG('Indicator Data'!D32))/(D$54-D$55)*10))),1)</f>
        <v>7.5</v>
      </c>
      <c r="E30" s="162">
        <f>ROUND(IF('Indicator Data'!E32=0,0.1,IF(LOG('Indicator Data'!E32)&gt;E$54,10,IF(LOG('Indicator Data'!E32)&lt;E$55,0,10-(E$54-LOG('Indicator Data'!E32))/(E$54-E$55)*10))),1)</f>
        <v>9.3000000000000007</v>
      </c>
      <c r="F30" s="162">
        <f t="shared" si="0"/>
        <v>8.6</v>
      </c>
      <c r="G30" s="162">
        <f>ROUND(IF('Indicator Data'!H32="No data",0.1,IF('Indicator Data'!H32=0,0,IF(LOG('Indicator Data'!H32)&gt;G$54,10,IF(LOG('Indicator Data'!H32)&lt;G$55,0,10-(G$54-LOG('Indicator Data'!H32))/(G$54-G$55)*10)))),1)</f>
        <v>7.3</v>
      </c>
      <c r="H30" s="162">
        <f>ROUND(IF('Indicator Data'!F32=0,0,IF(LOG('Indicator Data'!F32)&gt;H$54,10,IF(LOG('Indicator Data'!F32)&lt;H$55,0,10-(H$54-LOG('Indicator Data'!F32))/(H$54-H$55)*10))),1)</f>
        <v>0</v>
      </c>
      <c r="I30" s="162">
        <f>ROUND(IF('Indicator Data'!G32=0,0,IF(LOG('Indicator Data'!G32)&gt;I$54,10,IF(LOG('Indicator Data'!G32)&lt;I$55,0,10-(I$54-LOG('Indicator Data'!G32))/(I$54-I$55)*10))),1)</f>
        <v>0</v>
      </c>
      <c r="J30" s="162">
        <f t="shared" si="1"/>
        <v>0</v>
      </c>
      <c r="K30" s="162">
        <f>IF('Indicator Data'!J32="No data","x",ROUND(IF('Indicator Data'!J32=0,0,IF(LOG('Indicator Data'!J32)&gt;K$54,10,IF(LOG('Indicator Data'!J32)&lt;K$55,0,10-(K$54-LOG('Indicator Data'!J32))/(K$54-K$55)*10))),1))</f>
        <v>0</v>
      </c>
      <c r="L30" s="163">
        <f>'Indicator Data'!D32/'Indicator Data'!$BL32</f>
        <v>1.8932924046973245E-3</v>
      </c>
      <c r="M30" s="163">
        <f>'Indicator Data'!E32/'Indicator Data'!$BL32</f>
        <v>1.8932924046973245E-3</v>
      </c>
      <c r="N30" s="163">
        <f>IF(G30=0.1,0,'Indicator Data'!H32/'Indicator Data'!$BL32)</f>
        <v>3.7128288558621282E-3</v>
      </c>
      <c r="O30" s="163">
        <f>'Indicator Data'!F32/'Indicator Data'!$BL32</f>
        <v>0</v>
      </c>
      <c r="P30" s="163">
        <f>'Indicator Data'!G32/'Indicator Data'!$BL32</f>
        <v>0</v>
      </c>
      <c r="Q30" s="163">
        <f>IF('Indicator Data'!J32="No data","x",'Indicator Data'!J32/'Indicator Data'!$BL32)</f>
        <v>0</v>
      </c>
      <c r="R30" s="162">
        <f t="shared" ref="R30:S30" si="123">ROUND(IF(L30&gt;R$54,10,IF(L30&lt;R$55,0,10-(R$54-L30)/(R$54-R$55)*10)),1)</f>
        <v>9.5</v>
      </c>
      <c r="S30" s="162">
        <f t="shared" si="123"/>
        <v>10</v>
      </c>
      <c r="T30" s="162">
        <f t="shared" si="3"/>
        <v>9.8000000000000007</v>
      </c>
      <c r="U30" s="162">
        <f t="shared" si="4"/>
        <v>2.5</v>
      </c>
      <c r="V30" s="162">
        <f t="shared" ref="V30:W30" si="124">ROUND(IF(O30&gt;V$54,10,IF(O30&lt;V$55,0,10-(V$54-O30)/(V$54-V$55)*10)),1)</f>
        <v>0</v>
      </c>
      <c r="W30" s="162">
        <f t="shared" si="124"/>
        <v>0</v>
      </c>
      <c r="X30" s="162">
        <f t="shared" si="6"/>
        <v>0</v>
      </c>
      <c r="Y30" s="162">
        <f>IF('Indicator Data'!J32="No data","x",ROUND(IF(Q30&gt;Y$54,10,IF(Q30&lt;Y$55,0,10-(Y$54-Q30)/(Y$54-Y$55)*10)),1))</f>
        <v>0</v>
      </c>
      <c r="Z30" s="164">
        <f t="shared" ref="Z30:AA30" si="125">ROUND(AVERAGE(D30,R30),1)</f>
        <v>8.5</v>
      </c>
      <c r="AA30" s="164">
        <f t="shared" si="125"/>
        <v>9.6999999999999993</v>
      </c>
      <c r="AB30" s="165">
        <f t="shared" ref="AB30:AC30" si="126">ROUND(AVERAGE(V30,H30),1)</f>
        <v>0</v>
      </c>
      <c r="AC30" s="165">
        <f t="shared" si="126"/>
        <v>0</v>
      </c>
      <c r="AD30" s="164">
        <f t="shared" si="9"/>
        <v>0</v>
      </c>
      <c r="AE30" s="164">
        <f t="shared" si="10"/>
        <v>0</v>
      </c>
      <c r="AF30" s="166">
        <f t="shared" si="11"/>
        <v>9.3000000000000007</v>
      </c>
      <c r="AG30" s="166">
        <f t="shared" si="12"/>
        <v>5.4</v>
      </c>
      <c r="AH30" s="166">
        <f t="shared" si="13"/>
        <v>0</v>
      </c>
      <c r="AI30" s="165" t="str">
        <f>IF('Indicator Data'!I32="No data","x",IF('Indicator Data'!BJ32&lt;1000,"x",ROUND((IF('Indicator Data'!I32&gt;AI$54,10,IF('Indicator Data'!I32&lt;AI$55,0,10-(AI$54-'Indicator Data'!I32)/(AI$54-AI$55)*10))),1)))</f>
        <v>x</v>
      </c>
      <c r="AJ30" s="166">
        <f t="shared" si="14"/>
        <v>0</v>
      </c>
      <c r="AK30" s="167">
        <f t="shared" si="15"/>
        <v>5.0999999999999996</v>
      </c>
      <c r="AL30" s="165">
        <f>ROUND(IF('Indicator Data'!M32=0,0,IF('Indicator Data'!M32&gt;AL$54,10,IF('Indicator Data'!M32&lt;AL$55,0,10-(AL$54-'Indicator Data'!M32)/(AL$54-AL$55)*10))),1)</f>
        <v>6</v>
      </c>
      <c r="AM30" s="165">
        <f>ROUND(IF('Indicator Data'!N32=0,0,IF(LOG('Indicator Data'!N32)&gt;LOG(AM$54),10,IF(LOG('Indicator Data'!N32)&lt;LOG(AM$55),0,10-(LOG(AM$54)-LOG('Indicator Data'!N32))/(LOG(AM$54)-LOG(AM$55))*10))),1)</f>
        <v>5.5</v>
      </c>
      <c r="AN30" s="166">
        <f t="shared" si="16"/>
        <v>5.8</v>
      </c>
      <c r="AO30" s="165">
        <f>'Indicator Data'!K32</f>
        <v>9</v>
      </c>
      <c r="AP30" s="165">
        <f>'Indicator Data'!L32</f>
        <v>2</v>
      </c>
      <c r="AQ30" s="166">
        <f t="shared" si="17"/>
        <v>6.7</v>
      </c>
      <c r="AR30" s="167">
        <f t="shared" si="18"/>
        <v>6.7</v>
      </c>
    </row>
    <row r="31" spans="1:44" ht="15.75" customHeight="1">
      <c r="A31" s="154" t="s">
        <v>138</v>
      </c>
      <c r="B31" s="6" t="s">
        <v>147</v>
      </c>
      <c r="C31" s="155" t="s">
        <v>148</v>
      </c>
      <c r="D31" s="162">
        <f>ROUND(IF('Indicator Data'!D33=0,0.1,IF(LOG('Indicator Data'!D33)&gt;D$54,10,IF(LOG('Indicator Data'!D33)&lt;D$55,0,10-(D$54-LOG('Indicator Data'!D33))/(D$54-D$55)*10))),1)</f>
        <v>5.5</v>
      </c>
      <c r="E31" s="162">
        <f>ROUND(IF('Indicator Data'!E33=0,0.1,IF(LOG('Indicator Data'!E33)&gt;E$54,10,IF(LOG('Indicator Data'!E33)&lt;E$55,0,10-(E$54-LOG('Indicator Data'!E33))/(E$54-E$55)*10))),1)</f>
        <v>5.2</v>
      </c>
      <c r="F31" s="162">
        <f t="shared" si="0"/>
        <v>5.4</v>
      </c>
      <c r="G31" s="162">
        <f>ROUND(IF('Indicator Data'!H33="No data",0.1,IF('Indicator Data'!H33=0,0,IF(LOG('Indicator Data'!H33)&gt;G$54,10,IF(LOG('Indicator Data'!H33)&lt;G$55,0,10-(G$54-LOG('Indicator Data'!H33))/(G$54-G$55)*10)))),1)</f>
        <v>7.3</v>
      </c>
      <c r="H31" s="162">
        <f>ROUND(IF('Indicator Data'!F33=0,0,IF(LOG('Indicator Data'!F33)&gt;H$54,10,IF(LOG('Indicator Data'!F33)&lt;H$55,0,10-(H$54-LOG('Indicator Data'!F33))/(H$54-H$55)*10))),1)</f>
        <v>10</v>
      </c>
      <c r="I31" s="162">
        <f>ROUND(IF('Indicator Data'!G33=0,0,IF(LOG('Indicator Data'!G33)&gt;I$54,10,IF(LOG('Indicator Data'!G33)&lt;I$55,0,10-(I$54-LOG('Indicator Data'!G33))/(I$54-I$55)*10))),1)</f>
        <v>10</v>
      </c>
      <c r="J31" s="162">
        <f t="shared" si="1"/>
        <v>10</v>
      </c>
      <c r="K31" s="162">
        <f>IF('Indicator Data'!J33="No data","x",ROUND(IF('Indicator Data'!J33=0,0,IF(LOG('Indicator Data'!J33)&gt;K$54,10,IF(LOG('Indicator Data'!J33)&lt;K$55,0,10-(K$54-LOG('Indicator Data'!J33))/(K$54-K$55)*10))),1))</f>
        <v>7.1</v>
      </c>
      <c r="L31" s="163">
        <f>'Indicator Data'!D33/'Indicator Data'!$BL33</f>
        <v>2.0969698861790713E-3</v>
      </c>
      <c r="M31" s="163">
        <f>'Indicator Data'!E33/'Indicator Data'!$BL33</f>
        <v>3.1981013347950958E-4</v>
      </c>
      <c r="N31" s="163">
        <f>IF(G31=0.1,0,'Indicator Data'!H33/'Indicator Data'!$BL33)</f>
        <v>1.6882032313315552E-2</v>
      </c>
      <c r="O31" s="163">
        <f>'Indicator Data'!F33/'Indicator Data'!$BL33</f>
        <v>0.59520169882062213</v>
      </c>
      <c r="P31" s="163">
        <f>'Indicator Data'!G33/'Indicator Data'!$BL33</f>
        <v>0.58547097229115719</v>
      </c>
      <c r="Q31" s="163">
        <f>IF('Indicator Data'!J33="No data","x",'Indicator Data'!J33/'Indicator Data'!$BL33)</f>
        <v>1.6337824742909662E-2</v>
      </c>
      <c r="R31" s="162">
        <f t="shared" ref="R31:S31" si="127">ROUND(IF(L31&gt;R$54,10,IF(L31&lt;R$55,0,10-(R$54-L31)/(R$54-R$55)*10)),1)</f>
        <v>10</v>
      </c>
      <c r="S31" s="162">
        <f t="shared" si="127"/>
        <v>3.2</v>
      </c>
      <c r="T31" s="162">
        <f t="shared" si="3"/>
        <v>8.1</v>
      </c>
      <c r="U31" s="162">
        <f t="shared" si="4"/>
        <v>10</v>
      </c>
      <c r="V31" s="162">
        <f t="shared" ref="V31:W31" si="128">ROUND(IF(O31&gt;V$54,10,IF(O31&lt;V$55,0,10-(V$54-O31)/(V$54-V$55)*10)),1)</f>
        <v>10</v>
      </c>
      <c r="W31" s="162">
        <f t="shared" si="128"/>
        <v>10</v>
      </c>
      <c r="X31" s="162">
        <f t="shared" si="6"/>
        <v>10</v>
      </c>
      <c r="Y31" s="162">
        <f>IF('Indicator Data'!J33="No data","x",ROUND(IF(Q31&gt;Y$54,10,IF(Q31&lt;Y$55,0,10-(Y$54-Q31)/(Y$54-Y$55)*10)),1))</f>
        <v>5.4</v>
      </c>
      <c r="Z31" s="164">
        <f t="shared" ref="Z31:AA31" si="129">ROUND(AVERAGE(D31,R31),1)</f>
        <v>7.8</v>
      </c>
      <c r="AA31" s="164">
        <f t="shared" si="129"/>
        <v>4.2</v>
      </c>
      <c r="AB31" s="165">
        <f t="shared" ref="AB31:AC31" si="130">ROUND(AVERAGE(V31,H31),1)</f>
        <v>10</v>
      </c>
      <c r="AC31" s="165">
        <f t="shared" si="130"/>
        <v>10</v>
      </c>
      <c r="AD31" s="164">
        <f t="shared" si="9"/>
        <v>10</v>
      </c>
      <c r="AE31" s="164">
        <f t="shared" si="10"/>
        <v>6.3</v>
      </c>
      <c r="AF31" s="166">
        <f t="shared" si="11"/>
        <v>7</v>
      </c>
      <c r="AG31" s="166">
        <f t="shared" si="12"/>
        <v>9.1</v>
      </c>
      <c r="AH31" s="166">
        <f t="shared" si="13"/>
        <v>10</v>
      </c>
      <c r="AI31" s="165">
        <f>IF('Indicator Data'!I33="No data","x",IF('Indicator Data'!BJ33&lt;1000,"x",ROUND((IF('Indicator Data'!I33&gt;AI$54,10,IF('Indicator Data'!I33&lt;AI$55,0,10-(AI$54-'Indicator Data'!I33)/(AI$54-AI$55)*10))),1)))</f>
        <v>2</v>
      </c>
      <c r="AJ31" s="166">
        <f t="shared" si="14"/>
        <v>4.2</v>
      </c>
      <c r="AK31" s="167">
        <f t="shared" si="15"/>
        <v>8.3000000000000007</v>
      </c>
      <c r="AL31" s="165">
        <f>ROUND(IF('Indicator Data'!M33=0,0,IF('Indicator Data'!M33&gt;AL$54,10,IF('Indicator Data'!M33&lt;AL$55,0,10-(AL$54-'Indicator Data'!M33)/(AL$54-AL$55)*10))),1)</f>
        <v>6</v>
      </c>
      <c r="AM31" s="165">
        <f>ROUND(IF('Indicator Data'!N33=0,0,IF(LOG('Indicator Data'!N33)&gt;LOG(AM$54),10,IF(LOG('Indicator Data'!N33)&lt;LOG(AM$55),0,10-(LOG(AM$54)-LOG('Indicator Data'!N33))/(LOG(AM$54)-LOG(AM$55))*10))),1)</f>
        <v>5.5</v>
      </c>
      <c r="AN31" s="166">
        <f t="shared" si="16"/>
        <v>5.8</v>
      </c>
      <c r="AO31" s="165">
        <f>'Indicator Data'!K33</f>
        <v>9</v>
      </c>
      <c r="AP31" s="165">
        <f>'Indicator Data'!L33</f>
        <v>2</v>
      </c>
      <c r="AQ31" s="166">
        <f t="shared" si="17"/>
        <v>6.7</v>
      </c>
      <c r="AR31" s="167">
        <f t="shared" si="18"/>
        <v>6.7</v>
      </c>
    </row>
    <row r="32" spans="1:44" ht="15.75" customHeight="1">
      <c r="A32" s="154" t="s">
        <v>138</v>
      </c>
      <c r="B32" s="6" t="s">
        <v>141</v>
      </c>
      <c r="C32" s="155" t="s">
        <v>142</v>
      </c>
      <c r="D32" s="162">
        <f>ROUND(IF('Indicator Data'!D34=0,0.1,IF(LOG('Indicator Data'!D34)&gt;D$54,10,IF(LOG('Indicator Data'!D34)&lt;D$55,0,10-(D$54-LOG('Indicator Data'!D34))/(D$54-D$55)*10))),1)</f>
        <v>9.4</v>
      </c>
      <c r="E32" s="162">
        <f>ROUND(IF('Indicator Data'!E34=0,0.1,IF(LOG('Indicator Data'!E34)&gt;E$54,10,IF(LOG('Indicator Data'!E34)&lt;E$55,0,10-(E$54-LOG('Indicator Data'!E34))/(E$54-E$55)*10))),1)</f>
        <v>9.9</v>
      </c>
      <c r="F32" s="162">
        <f t="shared" si="0"/>
        <v>9.6999999999999993</v>
      </c>
      <c r="G32" s="162">
        <f>ROUND(IF('Indicator Data'!H34="No data",0.1,IF('Indicator Data'!H34=0,0,IF(LOG('Indicator Data'!H34)&gt;G$54,10,IF(LOG('Indicator Data'!H34)&lt;G$55,0,10-(G$54-LOG('Indicator Data'!H34))/(G$54-G$55)*10)))),1)</f>
        <v>9.1999999999999993</v>
      </c>
      <c r="H32" s="162">
        <f>ROUND(IF('Indicator Data'!F34=0,0,IF(LOG('Indicator Data'!F34)&gt;H$54,10,IF(LOG('Indicator Data'!F34)&lt;H$55,0,10-(H$54-LOG('Indicator Data'!F34))/(H$54-H$55)*10))),1)</f>
        <v>7.6</v>
      </c>
      <c r="I32" s="162">
        <f>ROUND(IF('Indicator Data'!G34=0,0,IF(LOG('Indicator Data'!G34)&gt;I$54,10,IF(LOG('Indicator Data'!G34)&lt;I$55,0,10-(I$54-LOG('Indicator Data'!G34))/(I$54-I$55)*10))),1)</f>
        <v>7.2</v>
      </c>
      <c r="J32" s="162">
        <f t="shared" si="1"/>
        <v>7.4</v>
      </c>
      <c r="K32" s="162">
        <f>IF('Indicator Data'!J34="No data","x",ROUND(IF('Indicator Data'!J34=0,0,IF(LOG('Indicator Data'!J34)&gt;K$54,10,IF(LOG('Indicator Data'!J34)&lt;K$55,0,10-(K$54-LOG('Indicator Data'!J34))/(K$54-K$55)*10))),1))</f>
        <v>9.4</v>
      </c>
      <c r="L32" s="163">
        <f>'Indicator Data'!D34/'Indicator Data'!$BL34</f>
        <v>1.8635799191606033E-3</v>
      </c>
      <c r="M32" s="163">
        <f>'Indicator Data'!E34/'Indicator Data'!$BL34</f>
        <v>8.2595616678750447E-4</v>
      </c>
      <c r="N32" s="163">
        <f>IF(G32=0.1,0,'Indicator Data'!H34/'Indicator Data'!$BL34)</f>
        <v>4.9279610428794845E-3</v>
      </c>
      <c r="O32" s="163">
        <f>'Indicator Data'!F34/'Indicator Data'!$BL34</f>
        <v>1.8886891089537618E-3</v>
      </c>
      <c r="P32" s="163">
        <f>'Indicator Data'!G34/'Indicator Data'!$BL34</f>
        <v>2.2851265930915688E-4</v>
      </c>
      <c r="Q32" s="163">
        <f>IF('Indicator Data'!J34="No data","x",'Indicator Data'!J34/'Indicator Data'!$BL34)</f>
        <v>1.4794922433943019E-2</v>
      </c>
      <c r="R32" s="162">
        <f t="shared" ref="R32:S32" si="131">ROUND(IF(L32&gt;R$54,10,IF(L32&lt;R$55,0,10-(R$54-L32)/(R$54-R$55)*10)),1)</f>
        <v>9.3000000000000007</v>
      </c>
      <c r="S32" s="162">
        <f t="shared" si="131"/>
        <v>8.3000000000000007</v>
      </c>
      <c r="T32" s="162">
        <f t="shared" si="3"/>
        <v>8.9</v>
      </c>
      <c r="U32" s="162">
        <f t="shared" si="4"/>
        <v>3.3</v>
      </c>
      <c r="V32" s="162">
        <f t="shared" ref="V32:W32" si="132">ROUND(IF(O32&gt;V$54,10,IF(O32&lt;V$55,0,10-(V$54-O32)/(V$54-V$55)*10)),1)</f>
        <v>6.3</v>
      </c>
      <c r="W32" s="162">
        <f t="shared" si="132"/>
        <v>4.5999999999999996</v>
      </c>
      <c r="X32" s="162">
        <f t="shared" si="6"/>
        <v>5.5</v>
      </c>
      <c r="Y32" s="162">
        <f>IF('Indicator Data'!J34="No data","x",ROUND(IF(Q32&gt;Y$54,10,IF(Q32&lt;Y$55,0,10-(Y$54-Q32)/(Y$54-Y$55)*10)),1))</f>
        <v>4.9000000000000004</v>
      </c>
      <c r="Z32" s="164">
        <f t="shared" ref="Z32:AA32" si="133">ROUND(AVERAGE(D32,R32),1)</f>
        <v>9.4</v>
      </c>
      <c r="AA32" s="164">
        <f t="shared" si="133"/>
        <v>9.1</v>
      </c>
      <c r="AB32" s="165">
        <f t="shared" ref="AB32:AC32" si="134">ROUND(AVERAGE(V32,H32),1)</f>
        <v>7</v>
      </c>
      <c r="AC32" s="165">
        <f t="shared" si="134"/>
        <v>5.9</v>
      </c>
      <c r="AD32" s="164">
        <f t="shared" si="9"/>
        <v>6.5</v>
      </c>
      <c r="AE32" s="164">
        <f t="shared" si="10"/>
        <v>7.9</v>
      </c>
      <c r="AF32" s="166">
        <f t="shared" si="11"/>
        <v>9.3000000000000007</v>
      </c>
      <c r="AG32" s="166">
        <f t="shared" si="12"/>
        <v>7.2</v>
      </c>
      <c r="AH32" s="166">
        <f t="shared" si="13"/>
        <v>6.5</v>
      </c>
      <c r="AI32" s="165">
        <f>IF('Indicator Data'!I34="No data","x",IF('Indicator Data'!BJ34&lt;1000,"x",ROUND((IF('Indicator Data'!I34&gt;AI$54,10,IF('Indicator Data'!I34&lt;AI$55,0,10-(AI$54-'Indicator Data'!I34)/(AI$54-AI$55)*10))),1)))</f>
        <v>10</v>
      </c>
      <c r="AJ32" s="166">
        <f t="shared" si="14"/>
        <v>9</v>
      </c>
      <c r="AK32" s="167">
        <f t="shared" si="15"/>
        <v>8.1999999999999993</v>
      </c>
      <c r="AL32" s="165">
        <f>ROUND(IF('Indicator Data'!M34=0,0,IF('Indicator Data'!M34&gt;AL$54,10,IF('Indicator Data'!M34&lt;AL$55,0,10-(AL$54-'Indicator Data'!M34)/(AL$54-AL$55)*10))),1)</f>
        <v>6</v>
      </c>
      <c r="AM32" s="165">
        <f>ROUND(IF('Indicator Data'!N34=0,0,IF(LOG('Indicator Data'!N34)&gt;LOG(AM$54),10,IF(LOG('Indicator Data'!N34)&lt;LOG(AM$55),0,10-(LOG(AM$54)-LOG('Indicator Data'!N34))/(LOG(AM$54)-LOG(AM$55))*10))),1)</f>
        <v>5.5</v>
      </c>
      <c r="AN32" s="166">
        <f t="shared" si="16"/>
        <v>5.8</v>
      </c>
      <c r="AO32" s="165">
        <f>'Indicator Data'!K34</f>
        <v>9</v>
      </c>
      <c r="AP32" s="165">
        <f>'Indicator Data'!L34</f>
        <v>2</v>
      </c>
      <c r="AQ32" s="166">
        <f t="shared" si="17"/>
        <v>6.7</v>
      </c>
      <c r="AR32" s="167">
        <f t="shared" si="18"/>
        <v>6.7</v>
      </c>
    </row>
    <row r="33" spans="1:44" ht="15.75" customHeight="1">
      <c r="A33" s="169" t="s">
        <v>138</v>
      </c>
      <c r="B33" s="182" t="s">
        <v>143</v>
      </c>
      <c r="C33" s="183" t="s">
        <v>144</v>
      </c>
      <c r="D33" s="162">
        <f>ROUND(IF('Indicator Data'!D35=0,0.1,IF(LOG('Indicator Data'!D35)&gt;D$54,10,IF(LOG('Indicator Data'!D35)&lt;D$55,0,10-(D$54-LOG('Indicator Data'!D35))/(D$54-D$55)*10))),1)</f>
        <v>9</v>
      </c>
      <c r="E33" s="162">
        <f>ROUND(IF('Indicator Data'!E35=0,0.1,IF(LOG('Indicator Data'!E35)&gt;E$54,10,IF(LOG('Indicator Data'!E35)&lt;E$55,0,10-(E$54-LOG('Indicator Data'!E35))/(E$54-E$55)*10))),1)</f>
        <v>0.1</v>
      </c>
      <c r="F33" s="162">
        <f t="shared" si="0"/>
        <v>6.3</v>
      </c>
      <c r="G33" s="162">
        <f>ROUND(IF('Indicator Data'!H35="No data",0.1,IF('Indicator Data'!H35=0,0,IF(LOG('Indicator Data'!H35)&gt;G$54,10,IF(LOG('Indicator Data'!H35)&lt;G$55,0,10-(G$54-LOG('Indicator Data'!H35))/(G$54-G$55)*10)))),1)</f>
        <v>9</v>
      </c>
      <c r="H33" s="162">
        <f>ROUND(IF('Indicator Data'!F35=0,0,IF(LOG('Indicator Data'!F35)&gt;H$54,10,IF(LOG('Indicator Data'!F35)&lt;H$55,0,10-(H$54-LOG('Indicator Data'!F35))/(H$54-H$55)*10))),1)</f>
        <v>9.4</v>
      </c>
      <c r="I33" s="162">
        <f>ROUND(IF('Indicator Data'!G35=0,0,IF(LOG('Indicator Data'!G35)&gt;I$54,10,IF(LOG('Indicator Data'!G35)&lt;I$55,0,10-(I$54-LOG('Indicator Data'!G35))/(I$54-I$55)*10))),1)</f>
        <v>10</v>
      </c>
      <c r="J33" s="162">
        <f t="shared" si="1"/>
        <v>9.6999999999999993</v>
      </c>
      <c r="K33" s="162">
        <f>IF('Indicator Data'!J35="No data","x",ROUND(IF('Indicator Data'!J35=0,0,IF(LOG('Indicator Data'!J35)&gt;K$54,10,IF(LOG('Indicator Data'!J35)&lt;K$55,0,10-(K$54-LOG('Indicator Data'!J35))/(K$54-K$55)*10))),1))</f>
        <v>9.4</v>
      </c>
      <c r="L33" s="163">
        <f>'Indicator Data'!D35/'Indicator Data'!$BL35</f>
        <v>1.9059285739099867E-3</v>
      </c>
      <c r="M33" s="163">
        <f>'Indicator Data'!E35/'Indicator Data'!$BL35</f>
        <v>0</v>
      </c>
      <c r="N33" s="163">
        <f>IF(G33=0.1,0,'Indicator Data'!H35/'Indicator Data'!$BL35)</f>
        <v>5.3719491669544667E-3</v>
      </c>
      <c r="O33" s="163">
        <f>'Indicator Data'!F35/'Indicator Data'!$BL35</f>
        <v>1.9076917433014012E-2</v>
      </c>
      <c r="P33" s="163">
        <f>'Indicator Data'!G35/'Indicator Data'!$BL35</f>
        <v>1.285950225582898E-2</v>
      </c>
      <c r="Q33" s="163">
        <f>IF('Indicator Data'!J35="No data","x",'Indicator Data'!J35/'Indicator Data'!$BL35)</f>
        <v>1.910214361008291E-2</v>
      </c>
      <c r="R33" s="162">
        <f t="shared" ref="R33:S33" si="135">ROUND(IF(L33&gt;R$54,10,IF(L33&lt;R$55,0,10-(R$54-L33)/(R$54-R$55)*10)),1)</f>
        <v>9.5</v>
      </c>
      <c r="S33" s="162">
        <f t="shared" si="135"/>
        <v>0</v>
      </c>
      <c r="T33" s="162">
        <f t="shared" si="3"/>
        <v>6.9</v>
      </c>
      <c r="U33" s="162">
        <f t="shared" si="4"/>
        <v>3.6</v>
      </c>
      <c r="V33" s="162">
        <f t="shared" ref="V33:W33" si="136">ROUND(IF(O33&gt;V$54,10,IF(O33&lt;V$55,0,10-(V$54-O33)/(V$54-V$55)*10)),1)</f>
        <v>10</v>
      </c>
      <c r="W33" s="162">
        <f t="shared" si="136"/>
        <v>10</v>
      </c>
      <c r="X33" s="162">
        <f t="shared" si="6"/>
        <v>10</v>
      </c>
      <c r="Y33" s="162">
        <f>IF('Indicator Data'!J35="No data","x",ROUND(IF(Q33&gt;Y$54,10,IF(Q33&lt;Y$55,0,10-(Y$54-Q33)/(Y$54-Y$55)*10)),1))</f>
        <v>6.4</v>
      </c>
      <c r="Z33" s="164">
        <f t="shared" ref="Z33:AA33" si="137">ROUND(AVERAGE(D33,R33),1)</f>
        <v>9.3000000000000007</v>
      </c>
      <c r="AA33" s="164">
        <f t="shared" si="137"/>
        <v>0.1</v>
      </c>
      <c r="AB33" s="165">
        <f t="shared" ref="AB33:AC33" si="138">ROUND(AVERAGE(V33,H33),1)</f>
        <v>9.6999999999999993</v>
      </c>
      <c r="AC33" s="165">
        <f t="shared" si="138"/>
        <v>10</v>
      </c>
      <c r="AD33" s="164">
        <f t="shared" si="9"/>
        <v>9.9</v>
      </c>
      <c r="AE33" s="164">
        <f t="shared" si="10"/>
        <v>8.3000000000000007</v>
      </c>
      <c r="AF33" s="166">
        <f t="shared" si="11"/>
        <v>6.6</v>
      </c>
      <c r="AG33" s="166">
        <f t="shared" si="12"/>
        <v>7.1</v>
      </c>
      <c r="AH33" s="166">
        <f t="shared" si="13"/>
        <v>9.9</v>
      </c>
      <c r="AI33" s="165">
        <f>IF('Indicator Data'!I35="No data","x",IF('Indicator Data'!BJ35&lt;1000,"x",ROUND((IF('Indicator Data'!I35&gt;AI$54,10,IF('Indicator Data'!I35&lt;AI$55,0,10-(AI$54-'Indicator Data'!I35)/(AI$54-AI$55)*10))),1)))</f>
        <v>2</v>
      </c>
      <c r="AJ33" s="166">
        <f t="shared" si="14"/>
        <v>5.2</v>
      </c>
      <c r="AK33" s="167">
        <f t="shared" si="15"/>
        <v>7.7</v>
      </c>
      <c r="AL33" s="165">
        <f>ROUND(IF('Indicator Data'!M35=0,0,IF('Indicator Data'!M35&gt;AL$54,10,IF('Indicator Data'!M35&lt;AL$55,0,10-(AL$54-'Indicator Data'!M35)/(AL$54-AL$55)*10))),1)</f>
        <v>6</v>
      </c>
      <c r="AM33" s="165">
        <f>ROUND(IF('Indicator Data'!N35=0,0,IF(LOG('Indicator Data'!N35)&gt;LOG(AM$54),10,IF(LOG('Indicator Data'!N35)&lt;LOG(AM$55),0,10-(LOG(AM$54)-LOG('Indicator Data'!N35))/(LOG(AM$54)-LOG(AM$55))*10))),1)</f>
        <v>5.5</v>
      </c>
      <c r="AN33" s="166">
        <f t="shared" si="16"/>
        <v>5.8</v>
      </c>
      <c r="AO33" s="165">
        <f>'Indicator Data'!K35</f>
        <v>9</v>
      </c>
      <c r="AP33" s="165">
        <f>'Indicator Data'!L35</f>
        <v>2</v>
      </c>
      <c r="AQ33" s="166">
        <f t="shared" si="17"/>
        <v>6.7</v>
      </c>
      <c r="AR33" s="167">
        <f t="shared" si="18"/>
        <v>6.7</v>
      </c>
    </row>
    <row r="34" spans="1:44" ht="15.75" customHeight="1">
      <c r="A34" s="154" t="s">
        <v>149</v>
      </c>
      <c r="B34" s="6" t="s">
        <v>156</v>
      </c>
      <c r="C34" s="155" t="s">
        <v>157</v>
      </c>
      <c r="D34" s="156">
        <f>ROUND(IF('Indicator Data'!D36=0,0.1,IF(LOG('Indicator Data'!D36)&gt;D$54,10,IF(LOG('Indicator Data'!D36)&lt;D$55,0,10-(D$54-LOG('Indicator Data'!D36))/(D$54-D$55)*10))),1)</f>
        <v>7.4</v>
      </c>
      <c r="E34" s="156">
        <f>ROUND(IF('Indicator Data'!E36=0,0.1,IF(LOG('Indicator Data'!E36)&gt;E$54,10,IF(LOG('Indicator Data'!E36)&lt;E$55,0,10-(E$54-LOG('Indicator Data'!E36))/(E$54-E$55)*10))),1)</f>
        <v>0</v>
      </c>
      <c r="F34" s="156">
        <f t="shared" si="0"/>
        <v>4.7</v>
      </c>
      <c r="G34" s="156">
        <f>ROUND(IF('Indicator Data'!H36="No data",0.1,IF('Indicator Data'!H36=0,0,IF(LOG('Indicator Data'!H36)&gt;G$54,10,IF(LOG('Indicator Data'!H36)&lt;G$55,0,10-(G$54-LOG('Indicator Data'!H36))/(G$54-G$55)*10)))),1)</f>
        <v>7.9</v>
      </c>
      <c r="H34" s="156">
        <f>ROUND(IF('Indicator Data'!F36=0,0,IF(LOG('Indicator Data'!F36)&gt;H$54,10,IF(LOG('Indicator Data'!F36)&lt;H$55,0,10-(H$54-LOG('Indicator Data'!F36))/(H$54-H$55)*10))),1)</f>
        <v>3.2</v>
      </c>
      <c r="I34" s="156">
        <f>ROUND(IF('Indicator Data'!G36=0,0,IF(LOG('Indicator Data'!G36)&gt;I$54,10,IF(LOG('Indicator Data'!G36)&lt;I$55,0,10-(I$54-LOG('Indicator Data'!G36))/(I$54-I$55)*10))),1)</f>
        <v>3.8</v>
      </c>
      <c r="J34" s="156">
        <f t="shared" si="1"/>
        <v>3.5</v>
      </c>
      <c r="K34" s="156" t="str">
        <f>IF('Indicator Data'!J36="No data","x",ROUND(IF('Indicator Data'!J36=0,0,IF(LOG('Indicator Data'!J36)&gt;K$54,10,IF(LOG('Indicator Data'!J36)&lt;K$55,0,10-(K$54-LOG('Indicator Data'!J36))/(K$54-K$55)*10))),1))</f>
        <v>x</v>
      </c>
      <c r="L34" s="157">
        <f>'Indicator Data'!D36/'Indicator Data'!$BL36</f>
        <v>1.8351645050774738E-3</v>
      </c>
      <c r="M34" s="157">
        <f>'Indicator Data'!E36/'Indicator Data'!$BL36</f>
        <v>1.0019511834784326E-7</v>
      </c>
      <c r="N34" s="157">
        <f>IF(G34=0.1,0,'Indicator Data'!H36/'Indicator Data'!$BL36)</f>
        <v>6.6655947441074722E-3</v>
      </c>
      <c r="O34" s="157">
        <f>'Indicator Data'!F36/'Indicator Data'!$BL36</f>
        <v>4.6503623499648468E-5</v>
      </c>
      <c r="P34" s="157">
        <f>'Indicator Data'!G36/'Indicator Data'!$BL36</f>
        <v>3.5796975521550259E-5</v>
      </c>
      <c r="Q34" s="157" t="str">
        <f>IF('Indicator Data'!J36="No data","x",'Indicator Data'!J36/'Indicator Data'!$BL36)</f>
        <v>x</v>
      </c>
      <c r="R34" s="156">
        <f t="shared" ref="R34:S34" si="139">ROUND(IF(L34&gt;R$54,10,IF(L34&lt;R$55,0,10-(R$54-L34)/(R$54-R$55)*10)),1)</f>
        <v>9.1999999999999993</v>
      </c>
      <c r="S34" s="156">
        <f t="shared" si="139"/>
        <v>0</v>
      </c>
      <c r="T34" s="156">
        <f t="shared" si="3"/>
        <v>6.5</v>
      </c>
      <c r="U34" s="156">
        <f t="shared" si="4"/>
        <v>4.4000000000000004</v>
      </c>
      <c r="V34" s="156">
        <f t="shared" ref="V34:W34" si="140">ROUND(IF(O34&gt;V$54,10,IF(O34&lt;V$55,0,10-(V$54-O34)/(V$54-V$55)*10)),1)</f>
        <v>0.2</v>
      </c>
      <c r="W34" s="156">
        <f t="shared" si="140"/>
        <v>0.7</v>
      </c>
      <c r="X34" s="156">
        <f t="shared" si="6"/>
        <v>0.5</v>
      </c>
      <c r="Y34" s="156" t="str">
        <f>IF('Indicator Data'!J36="No data","x",ROUND(IF(Q34&gt;Y$54,10,IF(Q34&lt;Y$55,0,10-(Y$54-Q34)/(Y$54-Y$55)*10)),1))</f>
        <v>x</v>
      </c>
      <c r="Z34" s="158">
        <f t="shared" ref="Z34:AA34" si="141">ROUND(AVERAGE(D34,R34),1)</f>
        <v>8.3000000000000007</v>
      </c>
      <c r="AA34" s="158">
        <f t="shared" si="141"/>
        <v>0</v>
      </c>
      <c r="AB34" s="159">
        <f t="shared" ref="AB34:AC34" si="142">ROUND(AVERAGE(V34,H34),1)</f>
        <v>1.7</v>
      </c>
      <c r="AC34" s="159">
        <f t="shared" si="142"/>
        <v>2.2999999999999998</v>
      </c>
      <c r="AD34" s="158">
        <f t="shared" si="9"/>
        <v>2</v>
      </c>
      <c r="AE34" s="158" t="str">
        <f t="shared" si="10"/>
        <v>x</v>
      </c>
      <c r="AF34" s="160">
        <f t="shared" si="11"/>
        <v>5.7</v>
      </c>
      <c r="AG34" s="160">
        <f t="shared" si="12"/>
        <v>6.5</v>
      </c>
      <c r="AH34" s="160">
        <f t="shared" si="13"/>
        <v>2.1</v>
      </c>
      <c r="AI34" s="159">
        <f>IF('Indicator Data'!I36="No data","x",IF('Indicator Data'!BJ36&lt;1000,"x",ROUND((IF('Indicator Data'!I36&gt;AI$54,10,IF('Indicator Data'!I36&lt;AI$55,0,10-(AI$54-'Indicator Data'!I36)/(AI$54-AI$55)*10))),1)))</f>
        <v>5</v>
      </c>
      <c r="AJ34" s="160">
        <f t="shared" si="14"/>
        <v>5</v>
      </c>
      <c r="AK34" s="161">
        <f t="shared" si="15"/>
        <v>5</v>
      </c>
      <c r="AL34" s="159">
        <f>ROUND(IF('Indicator Data'!M36=0,0,IF('Indicator Data'!M36&gt;AL$54,10,IF('Indicator Data'!M36&lt;AL$55,0,10-(AL$54-'Indicator Data'!M36)/(AL$54-AL$55)*10))),1)</f>
        <v>1</v>
      </c>
      <c r="AM34" s="159">
        <f>ROUND(IF('Indicator Data'!N36=0,0,IF(LOG('Indicator Data'!N36)&gt;LOG(AM$54),10,IF(LOG('Indicator Data'!N36)&lt;LOG(AM$55),0,10-(LOG(AM$54)-LOG('Indicator Data'!N36))/(LOG(AM$54)-LOG(AM$55))*10))),1)</f>
        <v>0</v>
      </c>
      <c r="AN34" s="160">
        <f t="shared" si="16"/>
        <v>0.5</v>
      </c>
      <c r="AO34" s="159">
        <f>'Indicator Data'!K36</f>
        <v>0</v>
      </c>
      <c r="AP34" s="159">
        <f>'Indicator Data'!L36</f>
        <v>0</v>
      </c>
      <c r="AQ34" s="160">
        <f t="shared" si="17"/>
        <v>0</v>
      </c>
      <c r="AR34" s="161">
        <f t="shared" si="18"/>
        <v>0.3</v>
      </c>
    </row>
    <row r="35" spans="1:44" ht="15.75" customHeight="1">
      <c r="A35" s="154" t="s">
        <v>149</v>
      </c>
      <c r="B35" s="6" t="s">
        <v>160</v>
      </c>
      <c r="C35" s="155" t="s">
        <v>161</v>
      </c>
      <c r="D35" s="162">
        <f>ROUND(IF('Indicator Data'!D37=0,0.1,IF(LOG('Indicator Data'!D37)&gt;D$54,10,IF(LOG('Indicator Data'!D37)&lt;D$55,0,10-(D$54-LOG('Indicator Data'!D37))/(D$54-D$55)*10))),1)</f>
        <v>7.4</v>
      </c>
      <c r="E35" s="162">
        <f>ROUND(IF('Indicator Data'!E37=0,0.1,IF(LOG('Indicator Data'!E37)&gt;E$54,10,IF(LOG('Indicator Data'!E37)&lt;E$55,0,10-(E$54-LOG('Indicator Data'!E37))/(E$54-E$55)*10))),1)</f>
        <v>0.1</v>
      </c>
      <c r="F35" s="162">
        <f t="shared" si="0"/>
        <v>4.7</v>
      </c>
      <c r="G35" s="162">
        <f>ROUND(IF('Indicator Data'!H37="No data",0.1,IF('Indicator Data'!H37=0,0,IF(LOG('Indicator Data'!H37)&gt;G$54,10,IF(LOG('Indicator Data'!H37)&lt;G$55,0,10-(G$54-LOG('Indicator Data'!H37))/(G$54-G$55)*10)))),1)</f>
        <v>0</v>
      </c>
      <c r="H35" s="162">
        <f>ROUND(IF('Indicator Data'!F37=0,0,IF(LOG('Indicator Data'!F37)&gt;H$54,10,IF(LOG('Indicator Data'!F37)&lt;H$55,0,10-(H$54-LOG('Indicator Data'!F37))/(H$54-H$55)*10))),1)</f>
        <v>0</v>
      </c>
      <c r="I35" s="162">
        <f>ROUND(IF('Indicator Data'!G37=0,0,IF(LOG('Indicator Data'!G37)&gt;I$54,10,IF(LOG('Indicator Data'!G37)&lt;I$55,0,10-(I$54-LOG('Indicator Data'!G37))/(I$54-I$55)*10))),1)</f>
        <v>0</v>
      </c>
      <c r="J35" s="162">
        <f t="shared" si="1"/>
        <v>0</v>
      </c>
      <c r="K35" s="162" t="str">
        <f>IF('Indicator Data'!J37="No data","x",ROUND(IF('Indicator Data'!J37=0,0,IF(LOG('Indicator Data'!J37)&gt;K$54,10,IF(LOG('Indicator Data'!J37)&lt;K$55,0,10-(K$54-LOG('Indicator Data'!J37))/(K$54-K$55)*10))),1))</f>
        <v>x</v>
      </c>
      <c r="L35" s="163">
        <f>'Indicator Data'!D37/'Indicator Data'!$BL37</f>
        <v>1.8404266774785063E-3</v>
      </c>
      <c r="M35" s="163">
        <f>'Indicator Data'!E37/'Indicator Data'!$BL37</f>
        <v>0</v>
      </c>
      <c r="N35" s="163">
        <f>IF(G35=0.1,0,'Indicator Data'!H37/'Indicator Data'!$BL37)</f>
        <v>0</v>
      </c>
      <c r="O35" s="163">
        <f>'Indicator Data'!F37/'Indicator Data'!$BL37</f>
        <v>0</v>
      </c>
      <c r="P35" s="163">
        <f>'Indicator Data'!G37/'Indicator Data'!$BL37</f>
        <v>0</v>
      </c>
      <c r="Q35" s="163" t="str">
        <f>IF('Indicator Data'!J37="No data","x",'Indicator Data'!J37/'Indicator Data'!$BL37)</f>
        <v>x</v>
      </c>
      <c r="R35" s="162">
        <f t="shared" ref="R35:S35" si="143">ROUND(IF(L35&gt;R$54,10,IF(L35&lt;R$55,0,10-(R$54-L35)/(R$54-R$55)*10)),1)</f>
        <v>9.1999999999999993</v>
      </c>
      <c r="S35" s="162">
        <f t="shared" si="143"/>
        <v>0</v>
      </c>
      <c r="T35" s="162">
        <f t="shared" si="3"/>
        <v>6.5</v>
      </c>
      <c r="U35" s="162">
        <f t="shared" si="4"/>
        <v>0.1</v>
      </c>
      <c r="V35" s="162">
        <f t="shared" ref="V35:W35" si="144">ROUND(IF(O35&gt;V$54,10,IF(O35&lt;V$55,0,10-(V$54-O35)/(V$54-V$55)*10)),1)</f>
        <v>0</v>
      </c>
      <c r="W35" s="162">
        <f t="shared" si="144"/>
        <v>0</v>
      </c>
      <c r="X35" s="162">
        <f t="shared" si="6"/>
        <v>0</v>
      </c>
      <c r="Y35" s="162" t="str">
        <f>IF('Indicator Data'!J37="No data","x",ROUND(IF(Q35&gt;Y$54,10,IF(Q35&lt;Y$55,0,10-(Y$54-Q35)/(Y$54-Y$55)*10)),1))</f>
        <v>x</v>
      </c>
      <c r="Z35" s="164">
        <f t="shared" ref="Z35:AA35" si="145">ROUND(AVERAGE(D35,R35),1)</f>
        <v>8.3000000000000007</v>
      </c>
      <c r="AA35" s="164">
        <f t="shared" si="145"/>
        <v>0.1</v>
      </c>
      <c r="AB35" s="165">
        <f t="shared" ref="AB35:AC35" si="146">ROUND(AVERAGE(V35,H35),1)</f>
        <v>0</v>
      </c>
      <c r="AC35" s="165">
        <f t="shared" si="146"/>
        <v>0</v>
      </c>
      <c r="AD35" s="164">
        <f t="shared" si="9"/>
        <v>0</v>
      </c>
      <c r="AE35" s="164" t="str">
        <f t="shared" si="10"/>
        <v>x</v>
      </c>
      <c r="AF35" s="166">
        <f t="shared" si="11"/>
        <v>5.7</v>
      </c>
      <c r="AG35" s="166">
        <f t="shared" si="12"/>
        <v>0.1</v>
      </c>
      <c r="AH35" s="166">
        <f t="shared" si="13"/>
        <v>0</v>
      </c>
      <c r="AI35" s="165" t="str">
        <f>IF('Indicator Data'!I37="No data","x",IF('Indicator Data'!BJ37&lt;1000,"x",ROUND((IF('Indicator Data'!I37&gt;AI$54,10,IF('Indicator Data'!I37&lt;AI$55,0,10-(AI$54-'Indicator Data'!I37)/(AI$54-AI$55)*10))),1)))</f>
        <v>x</v>
      </c>
      <c r="AJ35" s="166" t="str">
        <f t="shared" si="14"/>
        <v>x</v>
      </c>
      <c r="AK35" s="167">
        <f t="shared" si="15"/>
        <v>2.4</v>
      </c>
      <c r="AL35" s="165">
        <f>ROUND(IF('Indicator Data'!M37=0,0,IF('Indicator Data'!M37&gt;AL$54,10,IF('Indicator Data'!M37&lt;AL$55,0,10-(AL$54-'Indicator Data'!M37)/(AL$54-AL$55)*10))),1)</f>
        <v>1</v>
      </c>
      <c r="AM35" s="165">
        <f>ROUND(IF('Indicator Data'!N37=0,0,IF(LOG('Indicator Data'!N37)&gt;LOG(AM$54),10,IF(LOG('Indicator Data'!N37)&lt;LOG(AM$55),0,10-(LOG(AM$54)-LOG('Indicator Data'!N37))/(LOG(AM$54)-LOG(AM$55))*10))),1)</f>
        <v>0</v>
      </c>
      <c r="AN35" s="166">
        <f t="shared" si="16"/>
        <v>0.5</v>
      </c>
      <c r="AO35" s="165">
        <f>'Indicator Data'!K37</f>
        <v>0</v>
      </c>
      <c r="AP35" s="165">
        <f>'Indicator Data'!L37</f>
        <v>0</v>
      </c>
      <c r="AQ35" s="166">
        <f t="shared" si="17"/>
        <v>0</v>
      </c>
      <c r="AR35" s="167">
        <f t="shared" si="18"/>
        <v>0.3</v>
      </c>
    </row>
    <row r="36" spans="1:44" ht="15.75" customHeight="1">
      <c r="A36" s="154" t="s">
        <v>149</v>
      </c>
      <c r="B36" s="6" t="s">
        <v>158</v>
      </c>
      <c r="C36" s="155" t="s">
        <v>159</v>
      </c>
      <c r="D36" s="162">
        <f>ROUND(IF('Indicator Data'!D38=0,0.1,IF(LOG('Indicator Data'!D38)&gt;D$54,10,IF(LOG('Indicator Data'!D38)&lt;D$55,0,10-(D$54-LOG('Indicator Data'!D38))/(D$54-D$55)*10))),1)</f>
        <v>6.6</v>
      </c>
      <c r="E36" s="162">
        <f>ROUND(IF('Indicator Data'!E38=0,0.1,IF(LOG('Indicator Data'!E38)&gt;E$54,10,IF(LOG('Indicator Data'!E38)&lt;E$55,0,10-(E$54-LOG('Indicator Data'!E38))/(E$54-E$55)*10))),1)</f>
        <v>0.1</v>
      </c>
      <c r="F36" s="162">
        <f t="shared" si="0"/>
        <v>4.0999999999999996</v>
      </c>
      <c r="G36" s="162">
        <f>ROUND(IF('Indicator Data'!H38="No data",0.1,IF('Indicator Data'!H38=0,0,IF(LOG('Indicator Data'!H38)&gt;G$54,10,IF(LOG('Indicator Data'!H38)&lt;G$55,0,10-(G$54-LOG('Indicator Data'!H38))/(G$54-G$55)*10)))),1)</f>
        <v>6.8</v>
      </c>
      <c r="H36" s="162">
        <f>ROUND(IF('Indicator Data'!F38=0,0,IF(LOG('Indicator Data'!F38)&gt;H$54,10,IF(LOG('Indicator Data'!F38)&lt;H$55,0,10-(H$54-LOG('Indicator Data'!F38))/(H$54-H$55)*10))),1)</f>
        <v>3.3</v>
      </c>
      <c r="I36" s="162">
        <f>ROUND(IF('Indicator Data'!G38=0,0,IF(LOG('Indicator Data'!G38)&gt;I$54,10,IF(LOG('Indicator Data'!G38)&lt;I$55,0,10-(I$54-LOG('Indicator Data'!G38))/(I$54-I$55)*10))),1)</f>
        <v>4</v>
      </c>
      <c r="J36" s="162">
        <f t="shared" si="1"/>
        <v>3.7</v>
      </c>
      <c r="K36" s="162" t="str">
        <f>IF('Indicator Data'!J38="No data","x",ROUND(IF('Indicator Data'!J38=0,0,IF(LOG('Indicator Data'!J38)&gt;K$54,10,IF(LOG('Indicator Data'!J38)&lt;K$55,0,10-(K$54-LOG('Indicator Data'!J38))/(K$54-K$55)*10))),1))</f>
        <v>x</v>
      </c>
      <c r="L36" s="163">
        <f>'Indicator Data'!D38/'Indicator Data'!$BL38</f>
        <v>1.8602186650814887E-3</v>
      </c>
      <c r="M36" s="163">
        <f>'Indicator Data'!E38/'Indicator Data'!$BL38</f>
        <v>0</v>
      </c>
      <c r="N36" s="163">
        <f>IF(G36=0.1,0,'Indicator Data'!H38/'Indicator Data'!$BL38)</f>
        <v>4.6934459888184716E-3</v>
      </c>
      <c r="O36" s="163">
        <f>'Indicator Data'!F38/'Indicator Data'!$BL38</f>
        <v>9.2057449537159358E-5</v>
      </c>
      <c r="P36" s="163">
        <f>'Indicator Data'!G38/'Indicator Data'!$BL38</f>
        <v>7.6425052521691207E-5</v>
      </c>
      <c r="Q36" s="163" t="str">
        <f>IF('Indicator Data'!J38="No data","x",'Indicator Data'!J38/'Indicator Data'!$BL38)</f>
        <v>x</v>
      </c>
      <c r="R36" s="162">
        <f t="shared" ref="R36:S36" si="147">ROUND(IF(L36&gt;R$54,10,IF(L36&lt;R$55,0,10-(R$54-L36)/(R$54-R$55)*10)),1)</f>
        <v>9.3000000000000007</v>
      </c>
      <c r="S36" s="162">
        <f t="shared" si="147"/>
        <v>0</v>
      </c>
      <c r="T36" s="162">
        <f t="shared" si="3"/>
        <v>6.6</v>
      </c>
      <c r="U36" s="162">
        <f t="shared" si="4"/>
        <v>3.1</v>
      </c>
      <c r="V36" s="162">
        <f t="shared" ref="V36:W36" si="148">ROUND(IF(O36&gt;V$54,10,IF(O36&lt;V$55,0,10-(V$54-O36)/(V$54-V$55)*10)),1)</f>
        <v>0.3</v>
      </c>
      <c r="W36" s="162">
        <f t="shared" si="148"/>
        <v>1.5</v>
      </c>
      <c r="X36" s="162">
        <f t="shared" si="6"/>
        <v>0.9</v>
      </c>
      <c r="Y36" s="162" t="str">
        <f>IF('Indicator Data'!J38="No data","x",ROUND(IF(Q36&gt;Y$54,10,IF(Q36&lt;Y$55,0,10-(Y$54-Q36)/(Y$54-Y$55)*10)),1))</f>
        <v>x</v>
      </c>
      <c r="Z36" s="164">
        <f t="shared" ref="Z36:AA36" si="149">ROUND(AVERAGE(D36,R36),1)</f>
        <v>8</v>
      </c>
      <c r="AA36" s="164">
        <f t="shared" si="149"/>
        <v>0.1</v>
      </c>
      <c r="AB36" s="165">
        <f t="shared" ref="AB36:AC36" si="150">ROUND(AVERAGE(V36,H36),1)</f>
        <v>1.8</v>
      </c>
      <c r="AC36" s="165">
        <f t="shared" si="150"/>
        <v>2.8</v>
      </c>
      <c r="AD36" s="164">
        <f t="shared" si="9"/>
        <v>2.2999999999999998</v>
      </c>
      <c r="AE36" s="164" t="str">
        <f t="shared" si="10"/>
        <v>x</v>
      </c>
      <c r="AF36" s="166">
        <f t="shared" si="11"/>
        <v>5.5</v>
      </c>
      <c r="AG36" s="166">
        <f t="shared" si="12"/>
        <v>5.2</v>
      </c>
      <c r="AH36" s="166">
        <f t="shared" si="13"/>
        <v>2.4</v>
      </c>
      <c r="AI36" s="165">
        <f>IF('Indicator Data'!I38="No data","x",IF('Indicator Data'!BJ38&lt;1000,"x",ROUND((IF('Indicator Data'!I38&gt;AI$54,10,IF('Indicator Data'!I38&lt;AI$55,0,10-(AI$54-'Indicator Data'!I38)/(AI$54-AI$55)*10))),1)))</f>
        <v>8</v>
      </c>
      <c r="AJ36" s="166">
        <f t="shared" si="14"/>
        <v>8</v>
      </c>
      <c r="AK36" s="167">
        <f t="shared" si="15"/>
        <v>5.6</v>
      </c>
      <c r="AL36" s="165">
        <f>ROUND(IF('Indicator Data'!M38=0,0,IF('Indicator Data'!M38&gt;AL$54,10,IF('Indicator Data'!M38&lt;AL$55,0,10-(AL$54-'Indicator Data'!M38)/(AL$54-AL$55)*10))),1)</f>
        <v>1</v>
      </c>
      <c r="AM36" s="165">
        <f>ROUND(IF('Indicator Data'!N38=0,0,IF(LOG('Indicator Data'!N38)&gt;LOG(AM$54),10,IF(LOG('Indicator Data'!N38)&lt;LOG(AM$55),0,10-(LOG(AM$54)-LOG('Indicator Data'!N38))/(LOG(AM$54)-LOG(AM$55))*10))),1)</f>
        <v>0</v>
      </c>
      <c r="AN36" s="166">
        <f t="shared" si="16"/>
        <v>0.5</v>
      </c>
      <c r="AO36" s="165">
        <f>'Indicator Data'!K38</f>
        <v>0</v>
      </c>
      <c r="AP36" s="165">
        <f>'Indicator Data'!L38</f>
        <v>0</v>
      </c>
      <c r="AQ36" s="166">
        <f t="shared" si="17"/>
        <v>0</v>
      </c>
      <c r="AR36" s="167">
        <f t="shared" si="18"/>
        <v>0.3</v>
      </c>
    </row>
    <row r="37" spans="1:44" ht="15.75" customHeight="1">
      <c r="A37" s="154" t="s">
        <v>149</v>
      </c>
      <c r="B37" s="6" t="s">
        <v>150</v>
      </c>
      <c r="C37" s="155" t="s">
        <v>151</v>
      </c>
      <c r="D37" s="162">
        <f>ROUND(IF('Indicator Data'!D39=0,0.1,IF(LOG('Indicator Data'!D39)&gt;D$54,10,IF(LOG('Indicator Data'!D39)&lt;D$55,0,10-(D$54-LOG('Indicator Data'!D39))/(D$54-D$55)*10))),1)</f>
        <v>0.1</v>
      </c>
      <c r="E37" s="162">
        <f>ROUND(IF('Indicator Data'!E39=0,0.1,IF(LOG('Indicator Data'!E39)&gt;E$54,10,IF(LOG('Indicator Data'!E39)&lt;E$55,0,10-(E$54-LOG('Indicator Data'!E39))/(E$54-E$55)*10))),1)</f>
        <v>0.1</v>
      </c>
      <c r="F37" s="162">
        <f t="shared" si="0"/>
        <v>0.1</v>
      </c>
      <c r="G37" s="162">
        <f>ROUND(IF('Indicator Data'!H39="No data",0.1,IF('Indicator Data'!H39=0,0,IF(LOG('Indicator Data'!H39)&gt;G$54,10,IF(LOG('Indicator Data'!H39)&lt;G$55,0,10-(G$54-LOG('Indicator Data'!H39))/(G$54-G$55)*10)))),1)</f>
        <v>7.3</v>
      </c>
      <c r="H37" s="162">
        <f>ROUND(IF('Indicator Data'!F39=0,0,IF(LOG('Indicator Data'!F39)&gt;H$54,10,IF(LOG('Indicator Data'!F39)&lt;H$55,0,10-(H$54-LOG('Indicator Data'!F39))/(H$54-H$55)*10))),1)</f>
        <v>0</v>
      </c>
      <c r="I37" s="162">
        <f>ROUND(IF('Indicator Data'!G39=0,0,IF(LOG('Indicator Data'!G39)&gt;I$54,10,IF(LOG('Indicator Data'!G39)&lt;I$55,0,10-(I$54-LOG('Indicator Data'!G39))/(I$54-I$55)*10))),1)</f>
        <v>0</v>
      </c>
      <c r="J37" s="162">
        <f t="shared" si="1"/>
        <v>0</v>
      </c>
      <c r="K37" s="162" t="str">
        <f>IF('Indicator Data'!J39="No data","x",ROUND(IF('Indicator Data'!J39=0,0,IF(LOG('Indicator Data'!J39)&gt;K$54,10,IF(LOG('Indicator Data'!J39)&lt;K$55,0,10-(K$54-LOG('Indicator Data'!J39))/(K$54-K$55)*10))),1))</f>
        <v>x</v>
      </c>
      <c r="L37" s="163">
        <f>'Indicator Data'!D39/'Indicator Data'!$BL39</f>
        <v>0</v>
      </c>
      <c r="M37" s="163">
        <f>'Indicator Data'!E39/'Indicator Data'!$BL39</f>
        <v>0</v>
      </c>
      <c r="N37" s="163">
        <f>IF(G37=0.1,0,'Indicator Data'!H39/'Indicator Data'!$BL39)</f>
        <v>2.8864505552377148E-3</v>
      </c>
      <c r="O37" s="163">
        <f>'Indicator Data'!F39/'Indicator Data'!$BL39</f>
        <v>0</v>
      </c>
      <c r="P37" s="163">
        <f>'Indicator Data'!G39/'Indicator Data'!$BL39</f>
        <v>0</v>
      </c>
      <c r="Q37" s="163" t="str">
        <f>IF('Indicator Data'!J39="No data","x",'Indicator Data'!J39/'Indicator Data'!$BL39)</f>
        <v>x</v>
      </c>
      <c r="R37" s="162">
        <f t="shared" ref="R37:S37" si="151">ROUND(IF(L37&gt;R$54,10,IF(L37&lt;R$55,0,10-(R$54-L37)/(R$54-R$55)*10)),1)</f>
        <v>0</v>
      </c>
      <c r="S37" s="162">
        <f t="shared" si="151"/>
        <v>0</v>
      </c>
      <c r="T37" s="162">
        <f t="shared" si="3"/>
        <v>0</v>
      </c>
      <c r="U37" s="162">
        <f t="shared" si="4"/>
        <v>1.9</v>
      </c>
      <c r="V37" s="162">
        <f t="shared" ref="V37:W37" si="152">ROUND(IF(O37&gt;V$54,10,IF(O37&lt;V$55,0,10-(V$54-O37)/(V$54-V$55)*10)),1)</f>
        <v>0</v>
      </c>
      <c r="W37" s="162">
        <f t="shared" si="152"/>
        <v>0</v>
      </c>
      <c r="X37" s="162">
        <f t="shared" si="6"/>
        <v>0</v>
      </c>
      <c r="Y37" s="162" t="str">
        <f>IF('Indicator Data'!J39="No data","x",ROUND(IF(Q37&gt;Y$54,10,IF(Q37&lt;Y$55,0,10-(Y$54-Q37)/(Y$54-Y$55)*10)),1))</f>
        <v>x</v>
      </c>
      <c r="Z37" s="164">
        <f t="shared" ref="Z37:AA37" si="153">ROUND(AVERAGE(D37,R37),1)</f>
        <v>0.1</v>
      </c>
      <c r="AA37" s="164">
        <f t="shared" si="153"/>
        <v>0.1</v>
      </c>
      <c r="AB37" s="165">
        <f t="shared" ref="AB37:AC37" si="154">ROUND(AVERAGE(V37,H37),1)</f>
        <v>0</v>
      </c>
      <c r="AC37" s="165">
        <f t="shared" si="154"/>
        <v>0</v>
      </c>
      <c r="AD37" s="164">
        <f t="shared" si="9"/>
        <v>0</v>
      </c>
      <c r="AE37" s="164" t="str">
        <f t="shared" si="10"/>
        <v>x</v>
      </c>
      <c r="AF37" s="166">
        <f t="shared" si="11"/>
        <v>0.1</v>
      </c>
      <c r="AG37" s="166">
        <f t="shared" si="12"/>
        <v>5.2</v>
      </c>
      <c r="AH37" s="166">
        <f t="shared" si="13"/>
        <v>0</v>
      </c>
      <c r="AI37" s="165">
        <f>IF('Indicator Data'!I39="No data","x",IF('Indicator Data'!BJ39&lt;1000,"x",ROUND((IF('Indicator Data'!I39&gt;AI$54,10,IF('Indicator Data'!I39&lt;AI$55,0,10-(AI$54-'Indicator Data'!I39)/(AI$54-AI$55)*10))),1)))</f>
        <v>4</v>
      </c>
      <c r="AJ37" s="166">
        <f t="shared" si="14"/>
        <v>4</v>
      </c>
      <c r="AK37" s="167">
        <f t="shared" si="15"/>
        <v>2.6</v>
      </c>
      <c r="AL37" s="165">
        <f>ROUND(IF('Indicator Data'!M39=0,0,IF('Indicator Data'!M39&gt;AL$54,10,IF('Indicator Data'!M39&lt;AL$55,0,10-(AL$54-'Indicator Data'!M39)/(AL$54-AL$55)*10))),1)</f>
        <v>1</v>
      </c>
      <c r="AM37" s="165">
        <f>ROUND(IF('Indicator Data'!N39=0,0,IF(LOG('Indicator Data'!N39)&gt;LOG(AM$54),10,IF(LOG('Indicator Data'!N39)&lt;LOG(AM$55),0,10-(LOG(AM$54)-LOG('Indicator Data'!N39))/(LOG(AM$54)-LOG(AM$55))*10))),1)</f>
        <v>0</v>
      </c>
      <c r="AN37" s="166">
        <f t="shared" si="16"/>
        <v>0.5</v>
      </c>
      <c r="AO37" s="165">
        <f>'Indicator Data'!K39</f>
        <v>0</v>
      </c>
      <c r="AP37" s="165">
        <f>'Indicator Data'!L39</f>
        <v>0</v>
      </c>
      <c r="AQ37" s="166">
        <f t="shared" si="17"/>
        <v>0</v>
      </c>
      <c r="AR37" s="167">
        <f t="shared" si="18"/>
        <v>0.3</v>
      </c>
    </row>
    <row r="38" spans="1:44" ht="15.75" customHeight="1">
      <c r="A38" s="154" t="s">
        <v>149</v>
      </c>
      <c r="B38" s="6" t="s">
        <v>154</v>
      </c>
      <c r="C38" s="155" t="s">
        <v>155</v>
      </c>
      <c r="D38" s="162">
        <f>ROUND(IF('Indicator Data'!D40=0,0.1,IF(LOG('Indicator Data'!D40)&gt;D$54,10,IF(LOG('Indicator Data'!D40)&lt;D$55,0,10-(D$54-LOG('Indicator Data'!D40))/(D$54-D$55)*10))),1)</f>
        <v>7.8</v>
      </c>
      <c r="E38" s="162">
        <f>ROUND(IF('Indicator Data'!E40=0,0.1,IF(LOG('Indicator Data'!E40)&gt;E$54,10,IF(LOG('Indicator Data'!E40)&lt;E$55,0,10-(E$54-LOG('Indicator Data'!E40))/(E$54-E$55)*10))),1)</f>
        <v>0.1</v>
      </c>
      <c r="F38" s="162">
        <f t="shared" si="0"/>
        <v>5.0999999999999996</v>
      </c>
      <c r="G38" s="162">
        <f>ROUND(IF('Indicator Data'!H40="No data",0.1,IF('Indicator Data'!H40=0,0,IF(LOG('Indicator Data'!H40)&gt;G$54,10,IF(LOG('Indicator Data'!H40)&lt;G$55,0,10-(G$54-LOG('Indicator Data'!H40))/(G$54-G$55)*10)))),1)</f>
        <v>10</v>
      </c>
      <c r="H38" s="162">
        <f>ROUND(IF('Indicator Data'!F40=0,0,IF(LOG('Indicator Data'!F40)&gt;H$54,10,IF(LOG('Indicator Data'!F40)&lt;H$55,0,10-(H$54-LOG('Indicator Data'!F40))/(H$54-H$55)*10))),1)</f>
        <v>2.8</v>
      </c>
      <c r="I38" s="162">
        <f>ROUND(IF('Indicator Data'!G40=0,0,IF(LOG('Indicator Data'!G40)&gt;I$54,10,IF(LOG('Indicator Data'!G40)&lt;I$55,0,10-(I$54-LOG('Indicator Data'!G40))/(I$54-I$55)*10))),1)</f>
        <v>3.4</v>
      </c>
      <c r="J38" s="162">
        <f t="shared" si="1"/>
        <v>3.1</v>
      </c>
      <c r="K38" s="162" t="str">
        <f>IF('Indicator Data'!J40="No data","x",ROUND(IF('Indicator Data'!J40=0,0,IF(LOG('Indicator Data'!J40)&gt;K$54,10,IF(LOG('Indicator Data'!J40)&lt;K$55,0,10-(K$54-LOG('Indicator Data'!J40))/(K$54-K$55)*10))),1))</f>
        <v>x</v>
      </c>
      <c r="L38" s="163">
        <f>'Indicator Data'!D40/'Indicator Data'!$BL40</f>
        <v>1.8761398560603524E-3</v>
      </c>
      <c r="M38" s="163">
        <f>'Indicator Data'!E40/'Indicator Data'!$BL40</f>
        <v>0</v>
      </c>
      <c r="N38" s="163">
        <f>IF(G38=0.1,0,'Indicator Data'!H40/'Indicator Data'!$BL40)</f>
        <v>2.7355294537357841E-2</v>
      </c>
      <c r="O38" s="163">
        <f>'Indicator Data'!F40/'Indicator Data'!$BL40</f>
        <v>2.0598731565712016E-5</v>
      </c>
      <c r="P38" s="163">
        <f>'Indicator Data'!G40/'Indicator Data'!$BL40</f>
        <v>1.8543824935171478E-5</v>
      </c>
      <c r="Q38" s="163" t="str">
        <f>IF('Indicator Data'!J40="No data","x",'Indicator Data'!J40/'Indicator Data'!$BL40)</f>
        <v>x</v>
      </c>
      <c r="R38" s="162">
        <f t="shared" ref="R38:S38" si="155">ROUND(IF(L38&gt;R$54,10,IF(L38&lt;R$55,0,10-(R$54-L38)/(R$54-R$55)*10)),1)</f>
        <v>9.4</v>
      </c>
      <c r="S38" s="162">
        <f t="shared" si="155"/>
        <v>0</v>
      </c>
      <c r="T38" s="162">
        <f t="shared" si="3"/>
        <v>6.8</v>
      </c>
      <c r="U38" s="162">
        <f t="shared" si="4"/>
        <v>10</v>
      </c>
      <c r="V38" s="162">
        <f t="shared" ref="V38:W38" si="156">ROUND(IF(O38&gt;V$54,10,IF(O38&lt;V$55,0,10-(V$54-O38)/(V$54-V$55)*10)),1)</f>
        <v>0.1</v>
      </c>
      <c r="W38" s="162">
        <f t="shared" si="156"/>
        <v>0.4</v>
      </c>
      <c r="X38" s="162">
        <f t="shared" si="6"/>
        <v>0.3</v>
      </c>
      <c r="Y38" s="162" t="str">
        <f>IF('Indicator Data'!J40="No data","x",ROUND(IF(Q38&gt;Y$54,10,IF(Q38&lt;Y$55,0,10-(Y$54-Q38)/(Y$54-Y$55)*10)),1))</f>
        <v>x</v>
      </c>
      <c r="Z38" s="164">
        <f t="shared" ref="Z38:AA38" si="157">ROUND(AVERAGE(D38,R38),1)</f>
        <v>8.6</v>
      </c>
      <c r="AA38" s="164">
        <f t="shared" si="157"/>
        <v>0.1</v>
      </c>
      <c r="AB38" s="165">
        <f t="shared" ref="AB38:AC38" si="158">ROUND(AVERAGE(V38,H38),1)</f>
        <v>1.5</v>
      </c>
      <c r="AC38" s="165">
        <f t="shared" si="158"/>
        <v>1.9</v>
      </c>
      <c r="AD38" s="164">
        <f t="shared" si="9"/>
        <v>1.7</v>
      </c>
      <c r="AE38" s="164" t="str">
        <f t="shared" si="10"/>
        <v>x</v>
      </c>
      <c r="AF38" s="166">
        <f t="shared" si="11"/>
        <v>6</v>
      </c>
      <c r="AG38" s="166">
        <f t="shared" si="12"/>
        <v>10</v>
      </c>
      <c r="AH38" s="166">
        <f t="shared" si="13"/>
        <v>1.8</v>
      </c>
      <c r="AI38" s="165">
        <f>IF('Indicator Data'!I40="No data","x",IF('Indicator Data'!BJ40&lt;1000,"x",ROUND((IF('Indicator Data'!I40&gt;AI$54,10,IF('Indicator Data'!I40&lt;AI$55,0,10-(AI$54-'Indicator Data'!I40)/(AI$54-AI$55)*10))),1)))</f>
        <v>0</v>
      </c>
      <c r="AJ38" s="166">
        <f t="shared" si="14"/>
        <v>0</v>
      </c>
      <c r="AK38" s="167">
        <f t="shared" si="15"/>
        <v>6.2</v>
      </c>
      <c r="AL38" s="165">
        <f>ROUND(IF('Indicator Data'!M40=0,0,IF('Indicator Data'!M40&gt;AL$54,10,IF('Indicator Data'!M40&lt;AL$55,0,10-(AL$54-'Indicator Data'!M40)/(AL$54-AL$55)*10))),1)</f>
        <v>1</v>
      </c>
      <c r="AM38" s="165">
        <f>ROUND(IF('Indicator Data'!N40=0,0,IF(LOG('Indicator Data'!N40)&gt;LOG(AM$54),10,IF(LOG('Indicator Data'!N40)&lt;LOG(AM$55),0,10-(LOG(AM$54)-LOG('Indicator Data'!N40))/(LOG(AM$54)-LOG(AM$55))*10))),1)</f>
        <v>0</v>
      </c>
      <c r="AN38" s="166">
        <f t="shared" si="16"/>
        <v>0.5</v>
      </c>
      <c r="AO38" s="165">
        <f>'Indicator Data'!K40</f>
        <v>0</v>
      </c>
      <c r="AP38" s="165">
        <f>'Indicator Data'!L40</f>
        <v>0</v>
      </c>
      <c r="AQ38" s="166">
        <f t="shared" si="17"/>
        <v>0</v>
      </c>
      <c r="AR38" s="167">
        <f t="shared" si="18"/>
        <v>0.3</v>
      </c>
    </row>
    <row r="39" spans="1:44" ht="15.75" customHeight="1">
      <c r="A39" s="178" t="s">
        <v>149</v>
      </c>
      <c r="B39" s="6" t="s">
        <v>152</v>
      </c>
      <c r="C39" s="155" t="s">
        <v>153</v>
      </c>
      <c r="D39" s="172">
        <f>ROUND(IF('Indicator Data'!D41=0,0.1,IF(LOG('Indicator Data'!D41)&gt;D$54,10,IF(LOG('Indicator Data'!D41)&lt;D$55,0,10-(D$54-LOG('Indicator Data'!D41))/(D$54-D$55)*10))),1)</f>
        <v>8</v>
      </c>
      <c r="E39" s="172">
        <f>ROUND(IF('Indicator Data'!E41=0,0.1,IF(LOG('Indicator Data'!E41)&gt;E$54,10,IF(LOG('Indicator Data'!E41)&lt;E$55,0,10-(E$54-LOG('Indicator Data'!E41))/(E$54-E$55)*10))),1)</f>
        <v>0.1</v>
      </c>
      <c r="F39" s="172">
        <f t="shared" si="0"/>
        <v>5.3</v>
      </c>
      <c r="G39" s="172">
        <f>ROUND(IF('Indicator Data'!H41="No data",0.1,IF('Indicator Data'!H41=0,0,IF(LOG('Indicator Data'!H41)&gt;G$54,10,IF(LOG('Indicator Data'!H41)&lt;G$55,0,10-(G$54-LOG('Indicator Data'!H41))/(G$54-G$55)*10)))),1)</f>
        <v>8.9</v>
      </c>
      <c r="H39" s="172">
        <f>ROUND(IF('Indicator Data'!F41=0,0,IF(LOG('Indicator Data'!F41)&gt;H$54,10,IF(LOG('Indicator Data'!F41)&lt;H$55,0,10-(H$54-LOG('Indicator Data'!F41))/(H$54-H$55)*10))),1)</f>
        <v>0</v>
      </c>
      <c r="I39" s="172">
        <f>ROUND(IF('Indicator Data'!G41=0,0,IF(LOG('Indicator Data'!G41)&gt;I$54,10,IF(LOG('Indicator Data'!G41)&lt;I$55,0,10-(I$54-LOG('Indicator Data'!G41))/(I$54-I$55)*10))),1)</f>
        <v>0</v>
      </c>
      <c r="J39" s="172">
        <f t="shared" si="1"/>
        <v>0</v>
      </c>
      <c r="K39" s="172" t="str">
        <f>IF('Indicator Data'!J41="No data","x",ROUND(IF('Indicator Data'!J41=0,0,IF(LOG('Indicator Data'!J41)&gt;K$54,10,IF(LOG('Indicator Data'!J41)&lt;K$55,0,10-(K$54-LOG('Indicator Data'!J41))/(K$54-K$55)*10))),1))</f>
        <v>x</v>
      </c>
      <c r="L39" s="173">
        <f>'Indicator Data'!D41/'Indicator Data'!$BL41</f>
        <v>1.8970165474213874E-3</v>
      </c>
      <c r="M39" s="173">
        <f>'Indicator Data'!E41/'Indicator Data'!$BL41</f>
        <v>0</v>
      </c>
      <c r="N39" s="173">
        <f>IF(G39=0.1,0,'Indicator Data'!H41/'Indicator Data'!$BL41)</f>
        <v>9.9100360094938767E-3</v>
      </c>
      <c r="O39" s="173">
        <f>'Indicator Data'!F41/'Indicator Data'!$BL41</f>
        <v>0</v>
      </c>
      <c r="P39" s="173">
        <f>'Indicator Data'!G41/'Indicator Data'!$BL41</f>
        <v>0</v>
      </c>
      <c r="Q39" s="173" t="str">
        <f>IF('Indicator Data'!J41="No data","x",'Indicator Data'!J41/'Indicator Data'!$BL41)</f>
        <v>x</v>
      </c>
      <c r="R39" s="172">
        <f t="shared" ref="R39:S39" si="159">ROUND(IF(L39&gt;R$54,10,IF(L39&lt;R$55,0,10-(R$54-L39)/(R$54-R$55)*10)),1)</f>
        <v>9.5</v>
      </c>
      <c r="S39" s="172">
        <f t="shared" si="159"/>
        <v>0</v>
      </c>
      <c r="T39" s="172">
        <f t="shared" si="3"/>
        <v>6.9</v>
      </c>
      <c r="U39" s="172">
        <f t="shared" si="4"/>
        <v>6.6</v>
      </c>
      <c r="V39" s="172">
        <f t="shared" ref="V39:W39" si="160">ROUND(IF(O39&gt;V$54,10,IF(O39&lt;V$55,0,10-(V$54-O39)/(V$54-V$55)*10)),1)</f>
        <v>0</v>
      </c>
      <c r="W39" s="172">
        <f t="shared" si="160"/>
        <v>0</v>
      </c>
      <c r="X39" s="172">
        <f t="shared" si="6"/>
        <v>0</v>
      </c>
      <c r="Y39" s="172" t="str">
        <f>IF('Indicator Data'!J41="No data","x",ROUND(IF(Q39&gt;Y$54,10,IF(Q39&lt;Y$55,0,10-(Y$54-Q39)/(Y$54-Y$55)*10)),1))</f>
        <v>x</v>
      </c>
      <c r="Z39" s="174">
        <f t="shared" ref="Z39:AA39" si="161">ROUND(AVERAGE(D39,R39),1)</f>
        <v>8.8000000000000007</v>
      </c>
      <c r="AA39" s="174">
        <f t="shared" si="161"/>
        <v>0.1</v>
      </c>
      <c r="AB39" s="175">
        <f t="shared" ref="AB39:AC39" si="162">ROUND(AVERAGE(V39,H39),1)</f>
        <v>0</v>
      </c>
      <c r="AC39" s="175">
        <f t="shared" si="162"/>
        <v>0</v>
      </c>
      <c r="AD39" s="174">
        <f t="shared" si="9"/>
        <v>0</v>
      </c>
      <c r="AE39" s="174" t="str">
        <f t="shared" si="10"/>
        <v>x</v>
      </c>
      <c r="AF39" s="176">
        <f t="shared" si="11"/>
        <v>6.2</v>
      </c>
      <c r="AG39" s="176">
        <f t="shared" si="12"/>
        <v>8</v>
      </c>
      <c r="AH39" s="176">
        <f t="shared" si="13"/>
        <v>0</v>
      </c>
      <c r="AI39" s="175">
        <f>IF('Indicator Data'!I41="No data","x",IF('Indicator Data'!BJ41&lt;1000,"x",ROUND((IF('Indicator Data'!I41&gt;AI$54,10,IF('Indicator Data'!I41&lt;AI$55,0,10-(AI$54-'Indicator Data'!I41)/(AI$54-AI$55)*10))),1)))</f>
        <v>10</v>
      </c>
      <c r="AJ39" s="176">
        <f t="shared" si="14"/>
        <v>10</v>
      </c>
      <c r="AK39" s="177">
        <f t="shared" si="15"/>
        <v>7.4</v>
      </c>
      <c r="AL39" s="175">
        <f>ROUND(IF('Indicator Data'!M41=0,0,IF('Indicator Data'!M41&gt;AL$54,10,IF('Indicator Data'!M41&lt;AL$55,0,10-(AL$54-'Indicator Data'!M41)/(AL$54-AL$55)*10))),1)</f>
        <v>1</v>
      </c>
      <c r="AM39" s="175">
        <f>ROUND(IF('Indicator Data'!N41=0,0,IF(LOG('Indicator Data'!N41)&gt;LOG(AM$54),10,IF(LOG('Indicator Data'!N41)&lt;LOG(AM$55),0,10-(LOG(AM$54)-LOG('Indicator Data'!N41))/(LOG(AM$54)-LOG(AM$55))*10))),1)</f>
        <v>0</v>
      </c>
      <c r="AN39" s="176">
        <f t="shared" si="16"/>
        <v>0.5</v>
      </c>
      <c r="AO39" s="175">
        <f>'Indicator Data'!K41</f>
        <v>0</v>
      </c>
      <c r="AP39" s="175">
        <f>'Indicator Data'!L41</f>
        <v>0</v>
      </c>
      <c r="AQ39" s="176">
        <f t="shared" si="17"/>
        <v>0</v>
      </c>
      <c r="AR39" s="177">
        <f t="shared" si="18"/>
        <v>0.3</v>
      </c>
    </row>
    <row r="40" spans="1:44" ht="15.75" customHeight="1">
      <c r="A40" s="179" t="s">
        <v>162</v>
      </c>
      <c r="B40" s="180" t="s">
        <v>183</v>
      </c>
      <c r="C40" s="181" t="s">
        <v>184</v>
      </c>
      <c r="D40" s="162">
        <f>ROUND(IF('Indicator Data'!D42=0,0.1,IF(LOG('Indicator Data'!D42)&gt;D$54,10,IF(LOG('Indicator Data'!D42)&lt;D$55,0,10-(D$54-LOG('Indicator Data'!D42))/(D$54-D$55)*10))),1)</f>
        <v>9.3000000000000007</v>
      </c>
      <c r="E40" s="162">
        <f>ROUND(IF('Indicator Data'!E42=0,0.1,IF(LOG('Indicator Data'!E42)&gt;E$54,10,IF(LOG('Indicator Data'!E42)&lt;E$55,0,10-(E$54-LOG('Indicator Data'!E42))/(E$54-E$55)*10))),1)</f>
        <v>10</v>
      </c>
      <c r="F40" s="162">
        <f t="shared" si="0"/>
        <v>9.6999999999999993</v>
      </c>
      <c r="G40" s="162">
        <f>ROUND(IF('Indicator Data'!H42="No data",0.1,IF('Indicator Data'!H42=0,0,IF(LOG('Indicator Data'!H42)&gt;G$54,10,IF(LOG('Indicator Data'!H42)&lt;G$55,0,10-(G$54-LOG('Indicator Data'!H42))/(G$54-G$55)*10)))),1)</f>
        <v>9.3000000000000007</v>
      </c>
      <c r="H40" s="162">
        <f>ROUND(IF('Indicator Data'!F42=0,0,IF(LOG('Indicator Data'!F42)&gt;H$54,10,IF(LOG('Indicator Data'!F42)&lt;H$55,0,10-(H$54-LOG('Indicator Data'!F42))/(H$54-H$55)*10))),1)</f>
        <v>0</v>
      </c>
      <c r="I40" s="162">
        <f>ROUND(IF('Indicator Data'!G42=0,0,IF(LOG('Indicator Data'!G42)&gt;I$54,10,IF(LOG('Indicator Data'!G42)&lt;I$55,0,10-(I$54-LOG('Indicator Data'!G42))/(I$54-I$55)*10))),1)</f>
        <v>0</v>
      </c>
      <c r="J40" s="162">
        <f t="shared" si="1"/>
        <v>0</v>
      </c>
      <c r="K40" s="162">
        <f>IF('Indicator Data'!J42="No data","x",ROUND(IF('Indicator Data'!J42=0,0,IF(LOG('Indicator Data'!J42)&gt;K$54,10,IF(LOG('Indicator Data'!J42)&lt;K$55,0,10-(K$54-LOG('Indicator Data'!J42))/(K$54-K$55)*10))),1))</f>
        <v>0</v>
      </c>
      <c r="L40" s="163">
        <f>'Indicator Data'!D42/'Indicator Data'!$BL42</f>
        <v>1.8663171862114013E-3</v>
      </c>
      <c r="M40" s="163">
        <f>'Indicator Data'!E42/'Indicator Data'!$BL42</f>
        <v>1.1203919117133763E-3</v>
      </c>
      <c r="N40" s="163">
        <f>IF(G40=0.1,0,'Indicator Data'!H42/'Indicator Data'!$BL42)</f>
        <v>5.6415403216495998E-3</v>
      </c>
      <c r="O40" s="163">
        <f>'Indicator Data'!F42/'Indicator Data'!$BL42</f>
        <v>0</v>
      </c>
      <c r="P40" s="163">
        <f>'Indicator Data'!G42/'Indicator Data'!$BL42</f>
        <v>0</v>
      </c>
      <c r="Q40" s="163">
        <f>IF('Indicator Data'!J42="No data","x",'Indicator Data'!J42/'Indicator Data'!$BL42)</f>
        <v>0</v>
      </c>
      <c r="R40" s="162">
        <f t="shared" ref="R40:S40" si="163">ROUND(IF(L40&gt;R$54,10,IF(L40&lt;R$55,0,10-(R$54-L40)/(R$54-R$55)*10)),1)</f>
        <v>9.3000000000000007</v>
      </c>
      <c r="S40" s="162">
        <f t="shared" si="163"/>
        <v>10</v>
      </c>
      <c r="T40" s="162">
        <f t="shared" si="3"/>
        <v>9.6999999999999993</v>
      </c>
      <c r="U40" s="162">
        <f t="shared" si="4"/>
        <v>3.8</v>
      </c>
      <c r="V40" s="162">
        <f t="shared" ref="V40:W40" si="164">ROUND(IF(O40&gt;V$54,10,IF(O40&lt;V$55,0,10-(V$54-O40)/(V$54-V$55)*10)),1)</f>
        <v>0</v>
      </c>
      <c r="W40" s="162">
        <f t="shared" si="164"/>
        <v>0</v>
      </c>
      <c r="X40" s="162">
        <f t="shared" si="6"/>
        <v>0</v>
      </c>
      <c r="Y40" s="162">
        <f>IF('Indicator Data'!J42="No data","x",ROUND(IF(Q40&gt;Y$54,10,IF(Q40&lt;Y$55,0,10-(Y$54-Q40)/(Y$54-Y$55)*10)),1))</f>
        <v>0</v>
      </c>
      <c r="Z40" s="164">
        <f t="shared" ref="Z40:AA40" si="165">ROUND(AVERAGE(D40,R40),1)</f>
        <v>9.3000000000000007</v>
      </c>
      <c r="AA40" s="164">
        <f t="shared" si="165"/>
        <v>10</v>
      </c>
      <c r="AB40" s="165">
        <f t="shared" ref="AB40:AC40" si="166">ROUND(AVERAGE(V40,H40),1)</f>
        <v>0</v>
      </c>
      <c r="AC40" s="165">
        <f t="shared" si="166"/>
        <v>0</v>
      </c>
      <c r="AD40" s="164">
        <f t="shared" si="9"/>
        <v>0</v>
      </c>
      <c r="AE40" s="164">
        <f t="shared" si="10"/>
        <v>0</v>
      </c>
      <c r="AF40" s="166">
        <f t="shared" si="11"/>
        <v>9.6999999999999993</v>
      </c>
      <c r="AG40" s="166">
        <f t="shared" si="12"/>
        <v>7.5</v>
      </c>
      <c r="AH40" s="166">
        <f t="shared" si="13"/>
        <v>0</v>
      </c>
      <c r="AI40" s="165">
        <f>IF('Indicator Data'!I42="No data","x",IF('Indicator Data'!BJ42&lt;1000,"x",ROUND((IF('Indicator Data'!I42&gt;AI$54,10,IF('Indicator Data'!I42&lt;AI$55,0,10-(AI$54-'Indicator Data'!I42)/(AI$54-AI$55)*10))),1)))</f>
        <v>5</v>
      </c>
      <c r="AJ40" s="166">
        <f t="shared" si="14"/>
        <v>2.5</v>
      </c>
      <c r="AK40" s="167">
        <f t="shared" si="15"/>
        <v>6.4</v>
      </c>
      <c r="AL40" s="165">
        <f>ROUND(IF('Indicator Data'!M42=0,0,IF('Indicator Data'!M42&gt;AL$54,10,IF('Indicator Data'!M42&lt;AL$55,0,10-(AL$54-'Indicator Data'!M42)/(AL$54-AL$55)*10))),1)</f>
        <v>3.4</v>
      </c>
      <c r="AM40" s="165">
        <f>ROUND(IF('Indicator Data'!N42=0,0,IF(LOG('Indicator Data'!N42)&gt;LOG(AM$54),10,IF(LOG('Indicator Data'!N42)&lt;LOG(AM$55),0,10-(LOG(AM$54)-LOG('Indicator Data'!N42))/(LOG(AM$54)-LOG(AM$55))*10))),1)</f>
        <v>3.1</v>
      </c>
      <c r="AN40" s="166">
        <f t="shared" si="16"/>
        <v>3.3</v>
      </c>
      <c r="AO40" s="165">
        <f>'Indicator Data'!K42</f>
        <v>9</v>
      </c>
      <c r="AP40" s="165">
        <f>'Indicator Data'!L42</f>
        <v>0</v>
      </c>
      <c r="AQ40" s="166">
        <f t="shared" si="17"/>
        <v>6.3</v>
      </c>
      <c r="AR40" s="167">
        <f t="shared" si="18"/>
        <v>6.3</v>
      </c>
    </row>
    <row r="41" spans="1:44" ht="15.75" customHeight="1">
      <c r="A41" s="154" t="s">
        <v>162</v>
      </c>
      <c r="B41" s="168" t="s">
        <v>175</v>
      </c>
      <c r="C41" s="155" t="s">
        <v>176</v>
      </c>
      <c r="D41" s="162">
        <f>ROUND(IF('Indicator Data'!D43=0,0.1,IF(LOG('Indicator Data'!D43)&gt;D$54,10,IF(LOG('Indicator Data'!D43)&lt;D$55,0,10-(D$54-LOG('Indicator Data'!D43))/(D$54-D$55)*10))),1)</f>
        <v>8.6</v>
      </c>
      <c r="E41" s="162">
        <f>ROUND(IF('Indicator Data'!E43=0,0.1,IF(LOG('Indicator Data'!E43)&gt;E$54,10,IF(LOG('Indicator Data'!E43)&lt;E$55,0,10-(E$54-LOG('Indicator Data'!E43))/(E$54-E$55)*10))),1)</f>
        <v>1.8</v>
      </c>
      <c r="F41" s="162">
        <f t="shared" si="0"/>
        <v>6.3</v>
      </c>
      <c r="G41" s="162">
        <f>ROUND(IF('Indicator Data'!H43="No data",0.1,IF('Indicator Data'!H43=0,0,IF(LOG('Indicator Data'!H43)&gt;G$54,10,IF(LOG('Indicator Data'!H43)&lt;G$55,0,10-(G$54-LOG('Indicator Data'!H43))/(G$54-G$55)*10)))),1)</f>
        <v>9</v>
      </c>
      <c r="H41" s="162">
        <f>ROUND(IF('Indicator Data'!F43=0,0,IF(LOG('Indicator Data'!F43)&gt;H$54,10,IF(LOG('Indicator Data'!F43)&lt;H$55,0,10-(H$54-LOG('Indicator Data'!F43))/(H$54-H$55)*10))),1)</f>
        <v>0</v>
      </c>
      <c r="I41" s="162">
        <f>ROUND(IF('Indicator Data'!G43=0,0,IF(LOG('Indicator Data'!G43)&gt;I$54,10,IF(LOG('Indicator Data'!G43)&lt;I$55,0,10-(I$54-LOG('Indicator Data'!G43))/(I$54-I$55)*10))),1)</f>
        <v>0</v>
      </c>
      <c r="J41" s="162">
        <f t="shared" si="1"/>
        <v>0</v>
      </c>
      <c r="K41" s="162">
        <f>IF('Indicator Data'!J43="No data","x",ROUND(IF('Indicator Data'!J43=0,0,IF(LOG('Indicator Data'!J43)&gt;K$54,10,IF(LOG('Indicator Data'!J43)&lt;K$55,0,10-(K$54-LOG('Indicator Data'!J43))/(K$54-K$55)*10))),1))</f>
        <v>0</v>
      </c>
      <c r="L41" s="163">
        <f>'Indicator Data'!D43/'Indicator Data'!$BL43</f>
        <v>1.9132811882087394E-3</v>
      </c>
      <c r="M41" s="163">
        <f>'Indicator Data'!E43/'Indicator Data'!$BL43</f>
        <v>2.1091438799497631E-6</v>
      </c>
      <c r="N41" s="163">
        <f>IF(G41=0.1,0,'Indicator Data'!H43/'Indicator Data'!$BL43)</f>
        <v>6.9802707563687387E-3</v>
      </c>
      <c r="O41" s="163">
        <f>'Indicator Data'!F43/'Indicator Data'!$BL43</f>
        <v>0</v>
      </c>
      <c r="P41" s="163">
        <f>'Indicator Data'!G43/'Indicator Data'!$BL43</f>
        <v>0</v>
      </c>
      <c r="Q41" s="163">
        <f>IF('Indicator Data'!J43="No data","x",'Indicator Data'!J43/'Indicator Data'!$BL43)</f>
        <v>0</v>
      </c>
      <c r="R41" s="162">
        <f t="shared" ref="R41:S41" si="167">ROUND(IF(L41&gt;R$54,10,IF(L41&lt;R$55,0,10-(R$54-L41)/(R$54-R$55)*10)),1)</f>
        <v>9.6</v>
      </c>
      <c r="S41" s="162">
        <f t="shared" si="167"/>
        <v>0</v>
      </c>
      <c r="T41" s="162">
        <f t="shared" si="3"/>
        <v>7</v>
      </c>
      <c r="U41" s="162">
        <f t="shared" si="4"/>
        <v>4.7</v>
      </c>
      <c r="V41" s="162">
        <f t="shared" ref="V41:W41" si="168">ROUND(IF(O41&gt;V$54,10,IF(O41&lt;V$55,0,10-(V$54-O41)/(V$54-V$55)*10)),1)</f>
        <v>0</v>
      </c>
      <c r="W41" s="162">
        <f t="shared" si="168"/>
        <v>0</v>
      </c>
      <c r="X41" s="162">
        <f t="shared" si="6"/>
        <v>0</v>
      </c>
      <c r="Y41" s="162">
        <f>IF('Indicator Data'!J43="No data","x",ROUND(IF(Q41&gt;Y$54,10,IF(Q41&lt;Y$55,0,10-(Y$54-Q41)/(Y$54-Y$55)*10)),1))</f>
        <v>0</v>
      </c>
      <c r="Z41" s="164">
        <f t="shared" ref="Z41:AA41" si="169">ROUND(AVERAGE(D41,R41),1)</f>
        <v>9.1</v>
      </c>
      <c r="AA41" s="164">
        <f t="shared" si="169"/>
        <v>0.9</v>
      </c>
      <c r="AB41" s="165">
        <f t="shared" ref="AB41:AC41" si="170">ROUND(AVERAGE(V41,H41),1)</f>
        <v>0</v>
      </c>
      <c r="AC41" s="165">
        <f t="shared" si="170"/>
        <v>0</v>
      </c>
      <c r="AD41" s="164">
        <f t="shared" si="9"/>
        <v>0</v>
      </c>
      <c r="AE41" s="164">
        <f t="shared" si="10"/>
        <v>0</v>
      </c>
      <c r="AF41" s="166">
        <f t="shared" si="11"/>
        <v>6.7</v>
      </c>
      <c r="AG41" s="166">
        <f t="shared" si="12"/>
        <v>7.4</v>
      </c>
      <c r="AH41" s="166">
        <f t="shared" si="13"/>
        <v>0</v>
      </c>
      <c r="AI41" s="165">
        <f>IF('Indicator Data'!I43="No data","x",IF('Indicator Data'!BJ43&lt;1000,"x",ROUND((IF('Indicator Data'!I43&gt;AI$54,10,IF('Indicator Data'!I43&lt;AI$55,0,10-(AI$54-'Indicator Data'!I43)/(AI$54-AI$55)*10))),1)))</f>
        <v>7</v>
      </c>
      <c r="AJ41" s="166">
        <f t="shared" si="14"/>
        <v>3.5</v>
      </c>
      <c r="AK41" s="167">
        <f t="shared" si="15"/>
        <v>5</v>
      </c>
      <c r="AL41" s="165">
        <f>ROUND(IF('Indicator Data'!M43=0,0,IF('Indicator Data'!M43&gt;AL$54,10,IF('Indicator Data'!M43&lt;AL$55,0,10-(AL$54-'Indicator Data'!M43)/(AL$54-AL$55)*10))),1)</f>
        <v>3.4</v>
      </c>
      <c r="AM41" s="165">
        <f>ROUND(IF('Indicator Data'!N43=0,0,IF(LOG('Indicator Data'!N43)&gt;LOG(AM$54),10,IF(LOG('Indicator Data'!N43)&lt;LOG(AM$55),0,10-(LOG(AM$54)-LOG('Indicator Data'!N43))/(LOG(AM$54)-LOG(AM$55))*10))),1)</f>
        <v>3.1</v>
      </c>
      <c r="AN41" s="166">
        <f t="shared" si="16"/>
        <v>3.3</v>
      </c>
      <c r="AO41" s="165">
        <f>'Indicator Data'!K43</f>
        <v>9</v>
      </c>
      <c r="AP41" s="165">
        <f>'Indicator Data'!L43</f>
        <v>0</v>
      </c>
      <c r="AQ41" s="166">
        <f t="shared" si="17"/>
        <v>6.3</v>
      </c>
      <c r="AR41" s="167">
        <f t="shared" si="18"/>
        <v>6.3</v>
      </c>
    </row>
    <row r="42" spans="1:44" ht="15.75" customHeight="1">
      <c r="A42" s="154" t="s">
        <v>162</v>
      </c>
      <c r="B42" s="168" t="s">
        <v>185</v>
      </c>
      <c r="C42" s="155" t="s">
        <v>186</v>
      </c>
      <c r="D42" s="162">
        <f>ROUND(IF('Indicator Data'!D44=0,0.1,IF(LOG('Indicator Data'!D44)&gt;D$54,10,IF(LOG('Indicator Data'!D44)&lt;D$55,0,10-(D$54-LOG('Indicator Data'!D44))/(D$54-D$55)*10))),1)</f>
        <v>9.5</v>
      </c>
      <c r="E42" s="162">
        <f>ROUND(IF('Indicator Data'!E44=0,0.1,IF(LOG('Indicator Data'!E44)&gt;E$54,10,IF(LOG('Indicator Data'!E44)&lt;E$55,0,10-(E$54-LOG('Indicator Data'!E44))/(E$54-E$55)*10))),1)</f>
        <v>0.1</v>
      </c>
      <c r="F42" s="162">
        <f t="shared" si="0"/>
        <v>6.9</v>
      </c>
      <c r="G42" s="162">
        <f>ROUND(IF('Indicator Data'!H44="No data",0.1,IF('Indicator Data'!H44=0,0,IF(LOG('Indicator Data'!H44)&gt;G$54,10,IF(LOG('Indicator Data'!H44)&lt;G$55,0,10-(G$54-LOG('Indicator Data'!H44))/(G$54-G$55)*10)))),1)</f>
        <v>9.3000000000000007</v>
      </c>
      <c r="H42" s="162">
        <f>ROUND(IF('Indicator Data'!F44=0,0,IF(LOG('Indicator Data'!F44)&gt;H$54,10,IF(LOG('Indicator Data'!F44)&lt;H$55,0,10-(H$54-LOG('Indicator Data'!F44))/(H$54-H$55)*10))),1)</f>
        <v>1.2</v>
      </c>
      <c r="I42" s="162">
        <f>ROUND(IF('Indicator Data'!G44=0,0,IF(LOG('Indicator Data'!G44)&gt;I$54,10,IF(LOG('Indicator Data'!G44)&lt;I$55,0,10-(I$54-LOG('Indicator Data'!G44))/(I$54-I$55)*10))),1)</f>
        <v>1.6</v>
      </c>
      <c r="J42" s="162">
        <f t="shared" si="1"/>
        <v>1.4</v>
      </c>
      <c r="K42" s="162">
        <f>IF('Indicator Data'!J44="No data","x",ROUND(IF('Indicator Data'!J44=0,0,IF(LOG('Indicator Data'!J44)&gt;K$54,10,IF(LOG('Indicator Data'!J44)&lt;K$55,0,10-(K$54-LOG('Indicator Data'!J44))/(K$54-K$55)*10))),1))</f>
        <v>0</v>
      </c>
      <c r="L42" s="163">
        <f>'Indicator Data'!D44/'Indicator Data'!$BL44</f>
        <v>1.8813104707704224E-3</v>
      </c>
      <c r="M42" s="163">
        <f>'Indicator Data'!E44/'Indicator Data'!$BL44</f>
        <v>0</v>
      </c>
      <c r="N42" s="163">
        <f>IF(G42=0.1,0,'Indicator Data'!H44/'Indicator Data'!$BL44)</f>
        <v>4.8619135891905434E-3</v>
      </c>
      <c r="O42" s="163">
        <f>'Indicator Data'!F44/'Indicator Data'!$BL44</f>
        <v>1.1049515208265874E-6</v>
      </c>
      <c r="P42" s="163">
        <f>'Indicator Data'!G44/'Indicator Data'!$BL44</f>
        <v>1.1049515208265874E-6</v>
      </c>
      <c r="Q42" s="163">
        <f>IF('Indicator Data'!J44="No data","x",'Indicator Data'!J44/'Indicator Data'!$BL44)</f>
        <v>0</v>
      </c>
      <c r="R42" s="162">
        <f t="shared" ref="R42:S42" si="171">ROUND(IF(L42&gt;R$54,10,IF(L42&lt;R$55,0,10-(R$54-L42)/(R$54-R$55)*10)),1)</f>
        <v>9.4</v>
      </c>
      <c r="S42" s="162">
        <f t="shared" si="171"/>
        <v>0</v>
      </c>
      <c r="T42" s="162">
        <f t="shared" si="3"/>
        <v>6.8</v>
      </c>
      <c r="U42" s="162">
        <f t="shared" si="4"/>
        <v>3.2</v>
      </c>
      <c r="V42" s="162">
        <f t="shared" ref="V42:W42" si="172">ROUND(IF(O42&gt;V$54,10,IF(O42&lt;V$55,0,10-(V$54-O42)/(V$54-V$55)*10)),1)</f>
        <v>0</v>
      </c>
      <c r="W42" s="162">
        <f t="shared" si="172"/>
        <v>0</v>
      </c>
      <c r="X42" s="162">
        <f t="shared" si="6"/>
        <v>0</v>
      </c>
      <c r="Y42" s="162">
        <f>IF('Indicator Data'!J44="No data","x",ROUND(IF(Q42&gt;Y$54,10,IF(Q42&lt;Y$55,0,10-(Y$54-Q42)/(Y$54-Y$55)*10)),1))</f>
        <v>0</v>
      </c>
      <c r="Z42" s="164">
        <f t="shared" ref="Z42:AA42" si="173">ROUND(AVERAGE(D42,R42),1)</f>
        <v>9.5</v>
      </c>
      <c r="AA42" s="164">
        <f t="shared" si="173"/>
        <v>0.1</v>
      </c>
      <c r="AB42" s="165">
        <f t="shared" ref="AB42:AC42" si="174">ROUND(AVERAGE(V42,H42),1)</f>
        <v>0.6</v>
      </c>
      <c r="AC42" s="165">
        <f t="shared" si="174"/>
        <v>0.8</v>
      </c>
      <c r="AD42" s="164">
        <f t="shared" si="9"/>
        <v>0.7</v>
      </c>
      <c r="AE42" s="164">
        <f t="shared" si="10"/>
        <v>0</v>
      </c>
      <c r="AF42" s="166">
        <f t="shared" si="11"/>
        <v>6.9</v>
      </c>
      <c r="AG42" s="166">
        <f t="shared" si="12"/>
        <v>7.3</v>
      </c>
      <c r="AH42" s="166">
        <f t="shared" si="13"/>
        <v>0.7</v>
      </c>
      <c r="AI42" s="165">
        <f>IF('Indicator Data'!I44="No data","x",IF('Indicator Data'!BJ44&lt;1000,"x",ROUND((IF('Indicator Data'!I44&gt;AI$54,10,IF('Indicator Data'!I44&lt;AI$55,0,10-(AI$54-'Indicator Data'!I44)/(AI$54-AI$55)*10))),1)))</f>
        <v>3</v>
      </c>
      <c r="AJ42" s="166">
        <f t="shared" si="14"/>
        <v>1.5</v>
      </c>
      <c r="AK42" s="167">
        <f t="shared" si="15"/>
        <v>4.8</v>
      </c>
      <c r="AL42" s="165">
        <f>ROUND(IF('Indicator Data'!M44=0,0,IF('Indicator Data'!M44&gt;AL$54,10,IF('Indicator Data'!M44&lt;AL$55,0,10-(AL$54-'Indicator Data'!M44)/(AL$54-AL$55)*10))),1)</f>
        <v>3.4</v>
      </c>
      <c r="AM42" s="165">
        <f>ROUND(IF('Indicator Data'!N44=0,0,IF(LOG('Indicator Data'!N44)&gt;LOG(AM$54),10,IF(LOG('Indicator Data'!N44)&lt;LOG(AM$55),0,10-(LOG(AM$54)-LOG('Indicator Data'!N44))/(LOG(AM$54)-LOG(AM$55))*10))),1)</f>
        <v>3.1</v>
      </c>
      <c r="AN42" s="166">
        <f t="shared" si="16"/>
        <v>3.3</v>
      </c>
      <c r="AO42" s="165">
        <f>'Indicator Data'!K44</f>
        <v>9</v>
      </c>
      <c r="AP42" s="165">
        <f>'Indicator Data'!L44</f>
        <v>0</v>
      </c>
      <c r="AQ42" s="166">
        <f t="shared" si="17"/>
        <v>6.3</v>
      </c>
      <c r="AR42" s="167">
        <f t="shared" si="18"/>
        <v>6.3</v>
      </c>
    </row>
    <row r="43" spans="1:44" ht="15.75" customHeight="1">
      <c r="A43" s="154" t="s">
        <v>162</v>
      </c>
      <c r="B43" s="168" t="s">
        <v>171</v>
      </c>
      <c r="C43" s="155" t="s">
        <v>172</v>
      </c>
      <c r="D43" s="162">
        <f>ROUND(IF('Indicator Data'!D45=0,0.1,IF(LOG('Indicator Data'!D45)&gt;D$54,10,IF(LOG('Indicator Data'!D45)&lt;D$55,0,10-(D$54-LOG('Indicator Data'!D45))/(D$54-D$55)*10))),1)</f>
        <v>7.9</v>
      </c>
      <c r="E43" s="162">
        <f>ROUND(IF('Indicator Data'!E45=0,0.1,IF(LOG('Indicator Data'!E45)&gt;E$54,10,IF(LOG('Indicator Data'!E45)&lt;E$55,0,10-(E$54-LOG('Indicator Data'!E45))/(E$54-E$55)*10))),1)</f>
        <v>0.1</v>
      </c>
      <c r="F43" s="162">
        <f t="shared" si="0"/>
        <v>5.2</v>
      </c>
      <c r="G43" s="162">
        <f>ROUND(IF('Indicator Data'!H45="No data",0.1,IF('Indicator Data'!H45=0,0,IF(LOG('Indicator Data'!H45)&gt;G$54,10,IF(LOG('Indicator Data'!H45)&lt;G$55,0,10-(G$54-LOG('Indicator Data'!H45))/(G$54-G$55)*10)))),1)</f>
        <v>7.6</v>
      </c>
      <c r="H43" s="162">
        <f>ROUND(IF('Indicator Data'!F45=0,0,IF(LOG('Indicator Data'!F45)&gt;H$54,10,IF(LOG('Indicator Data'!F45)&lt;H$55,0,10-(H$54-LOG('Indicator Data'!F45))/(H$54-H$55)*10))),1)</f>
        <v>1.1000000000000001</v>
      </c>
      <c r="I43" s="162">
        <f>ROUND(IF('Indicator Data'!G45=0,0,IF(LOG('Indicator Data'!G45)&gt;I$54,10,IF(LOG('Indicator Data'!G45)&lt;I$55,0,10-(I$54-LOG('Indicator Data'!G45))/(I$54-I$55)*10))),1)</f>
        <v>1.2</v>
      </c>
      <c r="J43" s="162">
        <f t="shared" si="1"/>
        <v>1.2</v>
      </c>
      <c r="K43" s="162">
        <f>IF('Indicator Data'!J45="No data","x",ROUND(IF('Indicator Data'!J45=0,0,IF(LOG('Indicator Data'!J45)&gt;K$54,10,IF(LOG('Indicator Data'!J45)&lt;K$55,0,10-(K$54-LOG('Indicator Data'!J45))/(K$54-K$55)*10))),1))</f>
        <v>0</v>
      </c>
      <c r="L43" s="163">
        <f>'Indicator Data'!D45/'Indicator Data'!$BL45</f>
        <v>1.8674764309524212E-3</v>
      </c>
      <c r="M43" s="163">
        <f>'Indicator Data'!E45/'Indicator Data'!$BL45</f>
        <v>0</v>
      </c>
      <c r="N43" s="163">
        <f>IF(G43=0.1,0,'Indicator Data'!H45/'Indicator Data'!$BL45)</f>
        <v>3.5806571310161225E-3</v>
      </c>
      <c r="O43" s="163">
        <f>'Indicator Data'!F45/'Indicator Data'!$BL45</f>
        <v>2.817514499943761E-6</v>
      </c>
      <c r="P43" s="163">
        <f>'Indicator Data'!G45/'Indicator Data'!$BL45</f>
        <v>2.4181387104183693E-6</v>
      </c>
      <c r="Q43" s="163">
        <f>IF('Indicator Data'!J45="No data","x",'Indicator Data'!J45/'Indicator Data'!$BL45)</f>
        <v>0</v>
      </c>
      <c r="R43" s="162">
        <f t="shared" ref="R43:S43" si="175">ROUND(IF(L43&gt;R$54,10,IF(L43&lt;R$55,0,10-(R$54-L43)/(R$54-R$55)*10)),1)</f>
        <v>9.3000000000000007</v>
      </c>
      <c r="S43" s="162">
        <f t="shared" si="175"/>
        <v>0</v>
      </c>
      <c r="T43" s="162">
        <f t="shared" si="3"/>
        <v>6.6</v>
      </c>
      <c r="U43" s="162">
        <f t="shared" si="4"/>
        <v>2.4</v>
      </c>
      <c r="V43" s="162">
        <f t="shared" ref="V43:W43" si="176">ROUND(IF(O43&gt;V$54,10,IF(O43&lt;V$55,0,10-(V$54-O43)/(V$54-V$55)*10)),1)</f>
        <v>0</v>
      </c>
      <c r="W43" s="162">
        <f t="shared" si="176"/>
        <v>0</v>
      </c>
      <c r="X43" s="162">
        <f t="shared" si="6"/>
        <v>0</v>
      </c>
      <c r="Y43" s="162">
        <f>IF('Indicator Data'!J45="No data","x",ROUND(IF(Q43&gt;Y$54,10,IF(Q43&lt;Y$55,0,10-(Y$54-Q43)/(Y$54-Y$55)*10)),1))</f>
        <v>0</v>
      </c>
      <c r="Z43" s="164">
        <f t="shared" ref="Z43:AA43" si="177">ROUND(AVERAGE(D43,R43),1)</f>
        <v>8.6</v>
      </c>
      <c r="AA43" s="164">
        <f t="shared" si="177"/>
        <v>0.1</v>
      </c>
      <c r="AB43" s="165">
        <f t="shared" ref="AB43:AC43" si="178">ROUND(AVERAGE(V43,H43),1)</f>
        <v>0.6</v>
      </c>
      <c r="AC43" s="165">
        <f t="shared" si="178"/>
        <v>0.6</v>
      </c>
      <c r="AD43" s="164">
        <f t="shared" si="9"/>
        <v>0.6</v>
      </c>
      <c r="AE43" s="164">
        <f t="shared" si="10"/>
        <v>0</v>
      </c>
      <c r="AF43" s="166">
        <f t="shared" si="11"/>
        <v>5.9</v>
      </c>
      <c r="AG43" s="166">
        <f t="shared" si="12"/>
        <v>5.6</v>
      </c>
      <c r="AH43" s="166">
        <f t="shared" si="13"/>
        <v>0.6</v>
      </c>
      <c r="AI43" s="165">
        <f>IF('Indicator Data'!I45="No data","x",IF('Indicator Data'!BJ45&lt;1000,"x",ROUND((IF('Indicator Data'!I45&gt;AI$54,10,IF('Indicator Data'!I45&lt;AI$55,0,10-(AI$54-'Indicator Data'!I45)/(AI$54-AI$55)*10))),1)))</f>
        <v>10</v>
      </c>
      <c r="AJ43" s="166">
        <f t="shared" si="14"/>
        <v>5</v>
      </c>
      <c r="AK43" s="167">
        <f t="shared" si="15"/>
        <v>4.5999999999999996</v>
      </c>
      <c r="AL43" s="165">
        <f>ROUND(IF('Indicator Data'!M45=0,0,IF('Indicator Data'!M45&gt;AL$54,10,IF('Indicator Data'!M45&lt;AL$55,0,10-(AL$54-'Indicator Data'!M45)/(AL$54-AL$55)*10))),1)</f>
        <v>3.4</v>
      </c>
      <c r="AM43" s="165">
        <f>ROUND(IF('Indicator Data'!N45=0,0,IF(LOG('Indicator Data'!N45)&gt;LOG(AM$54),10,IF(LOG('Indicator Data'!N45)&lt;LOG(AM$55),0,10-(LOG(AM$54)-LOG('Indicator Data'!N45))/(LOG(AM$54)-LOG(AM$55))*10))),1)</f>
        <v>3.1</v>
      </c>
      <c r="AN43" s="166">
        <f t="shared" si="16"/>
        <v>3.3</v>
      </c>
      <c r="AO43" s="165">
        <f>'Indicator Data'!K45</f>
        <v>9</v>
      </c>
      <c r="AP43" s="165">
        <f>'Indicator Data'!L45</f>
        <v>0</v>
      </c>
      <c r="AQ43" s="166">
        <f t="shared" si="17"/>
        <v>6.3</v>
      </c>
      <c r="AR43" s="167">
        <f t="shared" si="18"/>
        <v>6.3</v>
      </c>
    </row>
    <row r="44" spans="1:44" ht="15.75" customHeight="1">
      <c r="A44" s="154" t="s">
        <v>162</v>
      </c>
      <c r="B44" s="168" t="s">
        <v>163</v>
      </c>
      <c r="C44" s="155" t="s">
        <v>164</v>
      </c>
      <c r="D44" s="162">
        <f>ROUND(IF('Indicator Data'!D46=0,0.1,IF(LOG('Indicator Data'!D46)&gt;D$54,10,IF(LOG('Indicator Data'!D46)&lt;D$55,0,10-(D$54-LOG('Indicator Data'!D46))/(D$54-D$55)*10))),1)</f>
        <v>9.3000000000000007</v>
      </c>
      <c r="E44" s="162">
        <f>ROUND(IF('Indicator Data'!E46=0,0.1,IF(LOG('Indicator Data'!E46)&gt;E$54,10,IF(LOG('Indicator Data'!E46)&lt;E$55,0,10-(E$54-LOG('Indicator Data'!E46))/(E$54-E$55)*10))),1)</f>
        <v>0.1</v>
      </c>
      <c r="F44" s="162">
        <f t="shared" si="0"/>
        <v>6.6</v>
      </c>
      <c r="G44" s="162">
        <f>ROUND(IF('Indicator Data'!H46="No data",0.1,IF('Indicator Data'!H46=0,0,IF(LOG('Indicator Data'!H46)&gt;G$54,10,IF(LOG('Indicator Data'!H46)&lt;G$55,0,10-(G$54-LOG('Indicator Data'!H46))/(G$54-G$55)*10)))),1)</f>
        <v>8.9</v>
      </c>
      <c r="H44" s="162">
        <f>ROUND(IF('Indicator Data'!F46=0,0,IF(LOG('Indicator Data'!F46)&gt;H$54,10,IF(LOG('Indicator Data'!F46)&lt;H$55,0,10-(H$54-LOG('Indicator Data'!F46))/(H$54-H$55)*10))),1)</f>
        <v>4.2</v>
      </c>
      <c r="I44" s="162">
        <f>ROUND(IF('Indicator Data'!G46=0,0,IF(LOG('Indicator Data'!G46)&gt;I$54,10,IF(LOG('Indicator Data'!G46)&lt;I$55,0,10-(I$54-LOG('Indicator Data'!G46))/(I$54-I$55)*10))),1)</f>
        <v>4.5</v>
      </c>
      <c r="J44" s="162">
        <f t="shared" si="1"/>
        <v>4.4000000000000004</v>
      </c>
      <c r="K44" s="162">
        <f>IF('Indicator Data'!J46="No data","x",ROUND(IF('Indicator Data'!J46=0,0,IF(LOG('Indicator Data'!J46)&gt;K$54,10,IF(LOG('Indicator Data'!J46)&lt;K$55,0,10-(K$54-LOG('Indicator Data'!J46))/(K$54-K$55)*10))),1))</f>
        <v>0</v>
      </c>
      <c r="L44" s="163">
        <f>'Indicator Data'!D46/'Indicator Data'!$BL46</f>
        <v>1.8521207670439675E-3</v>
      </c>
      <c r="M44" s="163">
        <f>'Indicator Data'!E46/'Indicator Data'!$BL46</f>
        <v>0</v>
      </c>
      <c r="N44" s="163">
        <f>IF(G44=0.1,0,'Indicator Data'!H46/'Indicator Data'!$BL46)</f>
        <v>4.1388004038001103E-3</v>
      </c>
      <c r="O44" s="163">
        <f>'Indicator Data'!F46/'Indicator Data'!$BL46</f>
        <v>4.1110713651891642E-5</v>
      </c>
      <c r="P44" s="163">
        <f>'Indicator Data'!G46/'Indicator Data'!$BL46</f>
        <v>1.9728591876069977E-5</v>
      </c>
      <c r="Q44" s="163">
        <f>IF('Indicator Data'!J46="No data","x",'Indicator Data'!J46/'Indicator Data'!$BL46)</f>
        <v>0</v>
      </c>
      <c r="R44" s="162">
        <f t="shared" ref="R44:S44" si="179">ROUND(IF(L44&gt;R$54,10,IF(L44&lt;R$55,0,10-(R$54-L44)/(R$54-R$55)*10)),1)</f>
        <v>9.3000000000000007</v>
      </c>
      <c r="S44" s="162">
        <f t="shared" si="179"/>
        <v>0</v>
      </c>
      <c r="T44" s="162">
        <f t="shared" si="3"/>
        <v>6.6</v>
      </c>
      <c r="U44" s="162">
        <f t="shared" si="4"/>
        <v>2.8</v>
      </c>
      <c r="V44" s="162">
        <f t="shared" ref="V44:W44" si="180">ROUND(IF(O44&gt;V$54,10,IF(O44&lt;V$55,0,10-(V$54-O44)/(V$54-V$55)*10)),1)</f>
        <v>0.1</v>
      </c>
      <c r="W44" s="162">
        <f t="shared" si="180"/>
        <v>0.4</v>
      </c>
      <c r="X44" s="162">
        <f t="shared" si="6"/>
        <v>0.3</v>
      </c>
      <c r="Y44" s="162">
        <f>IF('Indicator Data'!J46="No data","x",ROUND(IF(Q44&gt;Y$54,10,IF(Q44&lt;Y$55,0,10-(Y$54-Q44)/(Y$54-Y$55)*10)),1))</f>
        <v>0</v>
      </c>
      <c r="Z44" s="164">
        <f t="shared" ref="Z44:AA44" si="181">ROUND(AVERAGE(D44,R44),1)</f>
        <v>9.3000000000000007</v>
      </c>
      <c r="AA44" s="164">
        <f t="shared" si="181"/>
        <v>0.1</v>
      </c>
      <c r="AB44" s="165">
        <f t="shared" ref="AB44:AC44" si="182">ROUND(AVERAGE(V44,H44),1)</f>
        <v>2.2000000000000002</v>
      </c>
      <c r="AC44" s="165">
        <f t="shared" si="182"/>
        <v>2.5</v>
      </c>
      <c r="AD44" s="164">
        <f t="shared" si="9"/>
        <v>2.4</v>
      </c>
      <c r="AE44" s="164">
        <f t="shared" si="10"/>
        <v>0</v>
      </c>
      <c r="AF44" s="166">
        <f t="shared" si="11"/>
        <v>6.6</v>
      </c>
      <c r="AG44" s="166">
        <f t="shared" si="12"/>
        <v>6.8</v>
      </c>
      <c r="AH44" s="166">
        <f t="shared" si="13"/>
        <v>2.6</v>
      </c>
      <c r="AI44" s="165">
        <f>IF('Indicator Data'!I46="No data","x",IF('Indicator Data'!BJ46&lt;1000,"x",ROUND((IF('Indicator Data'!I46&gt;AI$54,10,IF('Indicator Data'!I46&lt;AI$55,0,10-(AI$54-'Indicator Data'!I46)/(AI$54-AI$55)*10))),1)))</f>
        <v>4</v>
      </c>
      <c r="AJ44" s="166">
        <f t="shared" si="14"/>
        <v>2</v>
      </c>
      <c r="AK44" s="167">
        <f t="shared" si="15"/>
        <v>4.9000000000000004</v>
      </c>
      <c r="AL44" s="165">
        <f>ROUND(IF('Indicator Data'!M46=0,0,IF('Indicator Data'!M46&gt;AL$54,10,IF('Indicator Data'!M46&lt;AL$55,0,10-(AL$54-'Indicator Data'!M46)/(AL$54-AL$55)*10))),1)</f>
        <v>3.4</v>
      </c>
      <c r="AM44" s="165">
        <f>ROUND(IF('Indicator Data'!N46=0,0,IF(LOG('Indicator Data'!N46)&gt;LOG(AM$54),10,IF(LOG('Indicator Data'!N46)&lt;LOG(AM$55),0,10-(LOG(AM$54)-LOG('Indicator Data'!N46))/(LOG(AM$54)-LOG(AM$55))*10))),1)</f>
        <v>3.1</v>
      </c>
      <c r="AN44" s="166">
        <f t="shared" si="16"/>
        <v>3.3</v>
      </c>
      <c r="AO44" s="165">
        <f>'Indicator Data'!K46</f>
        <v>9</v>
      </c>
      <c r="AP44" s="165">
        <f>'Indicator Data'!L46</f>
        <v>0</v>
      </c>
      <c r="AQ44" s="166">
        <f t="shared" si="17"/>
        <v>6.3</v>
      </c>
      <c r="AR44" s="167">
        <f t="shared" si="18"/>
        <v>6.3</v>
      </c>
    </row>
    <row r="45" spans="1:44" ht="15.75" customHeight="1">
      <c r="A45" s="154" t="s">
        <v>162</v>
      </c>
      <c r="B45" s="168" t="s">
        <v>177</v>
      </c>
      <c r="C45" s="155" t="s">
        <v>178</v>
      </c>
      <c r="D45" s="162">
        <f>ROUND(IF('Indicator Data'!D47=0,0.1,IF(LOG('Indicator Data'!D47)&gt;D$54,10,IF(LOG('Indicator Data'!D47)&lt;D$55,0,10-(D$54-LOG('Indicator Data'!D47))/(D$54-D$55)*10))),1)</f>
        <v>0.6</v>
      </c>
      <c r="E45" s="162">
        <f>ROUND(IF('Indicator Data'!E47=0,0.1,IF(LOG('Indicator Data'!E47)&gt;E$54,10,IF(LOG('Indicator Data'!E47)&lt;E$55,0,10-(E$54-LOG('Indicator Data'!E47))/(E$54-E$55)*10))),1)</f>
        <v>0.1</v>
      </c>
      <c r="F45" s="162">
        <f t="shared" si="0"/>
        <v>0.4</v>
      </c>
      <c r="G45" s="162">
        <f>ROUND(IF('Indicator Data'!H47="No data",0.1,IF('Indicator Data'!H47=0,0,IF(LOG('Indicator Data'!H47)&gt;G$54,10,IF(LOG('Indicator Data'!H47)&lt;G$55,0,10-(G$54-LOG('Indicator Data'!H47))/(G$54-G$55)*10)))),1)</f>
        <v>8.1</v>
      </c>
      <c r="H45" s="162">
        <f>ROUND(IF('Indicator Data'!F47=0,0,IF(LOG('Indicator Data'!F47)&gt;H$54,10,IF(LOG('Indicator Data'!F47)&lt;H$55,0,10-(H$54-LOG('Indicator Data'!F47))/(H$54-H$55)*10))),1)</f>
        <v>0</v>
      </c>
      <c r="I45" s="162">
        <f>ROUND(IF('Indicator Data'!G47=0,0,IF(LOG('Indicator Data'!G47)&gt;I$54,10,IF(LOG('Indicator Data'!G47)&lt;I$55,0,10-(I$54-LOG('Indicator Data'!G47))/(I$54-I$55)*10))),1)</f>
        <v>0</v>
      </c>
      <c r="J45" s="162">
        <f t="shared" si="1"/>
        <v>0</v>
      </c>
      <c r="K45" s="162">
        <f>IF('Indicator Data'!J47="No data","x",ROUND(IF('Indicator Data'!J47=0,0,IF(LOG('Indicator Data'!J47)&gt;K$54,10,IF(LOG('Indicator Data'!J47)&lt;K$55,0,10-(K$54-LOG('Indicator Data'!J47))/(K$54-K$55)*10))),1))</f>
        <v>8.3000000000000007</v>
      </c>
      <c r="L45" s="163">
        <f>'Indicator Data'!D47/'Indicator Data'!$BL47</f>
        <v>7.7172612586703161E-6</v>
      </c>
      <c r="M45" s="163">
        <f>'Indicator Data'!E47/'Indicator Data'!$BL47</f>
        <v>0</v>
      </c>
      <c r="N45" s="163">
        <f>IF(G45=0.1,0,'Indicator Data'!H47/'Indicator Data'!$BL47)</f>
        <v>3.4623645307502063E-3</v>
      </c>
      <c r="O45" s="163">
        <f>'Indicator Data'!F47/'Indicator Data'!$BL47</f>
        <v>0</v>
      </c>
      <c r="P45" s="163">
        <f>'Indicator Data'!G47/'Indicator Data'!$BL47</f>
        <v>0</v>
      </c>
      <c r="Q45" s="163">
        <f>IF('Indicator Data'!J47="No data","x",'Indicator Data'!J47/'Indicator Data'!$BL47)</f>
        <v>7.0407211926786471E-3</v>
      </c>
      <c r="R45" s="162">
        <f t="shared" ref="R45:S45" si="183">ROUND(IF(L45&gt;R$54,10,IF(L45&lt;R$55,0,10-(R$54-L45)/(R$54-R$55)*10)),1)</f>
        <v>0</v>
      </c>
      <c r="S45" s="162">
        <f t="shared" si="183"/>
        <v>0</v>
      </c>
      <c r="T45" s="162">
        <f t="shared" si="3"/>
        <v>0</v>
      </c>
      <c r="U45" s="162">
        <f t="shared" si="4"/>
        <v>2.2999999999999998</v>
      </c>
      <c r="V45" s="162">
        <f t="shared" ref="V45:W45" si="184">ROUND(IF(O45&gt;V$54,10,IF(O45&lt;V$55,0,10-(V$54-O45)/(V$54-V$55)*10)),1)</f>
        <v>0</v>
      </c>
      <c r="W45" s="162">
        <f t="shared" si="184"/>
        <v>0</v>
      </c>
      <c r="X45" s="162">
        <f t="shared" si="6"/>
        <v>0</v>
      </c>
      <c r="Y45" s="162">
        <f>IF('Indicator Data'!J47="No data","x",ROUND(IF(Q45&gt;Y$54,10,IF(Q45&lt;Y$55,0,10-(Y$54-Q45)/(Y$54-Y$55)*10)),1))</f>
        <v>2.2999999999999998</v>
      </c>
      <c r="Z45" s="164">
        <f t="shared" ref="Z45:AA45" si="185">ROUND(AVERAGE(D45,R45),1)</f>
        <v>0.3</v>
      </c>
      <c r="AA45" s="164">
        <f t="shared" si="185"/>
        <v>0.1</v>
      </c>
      <c r="AB45" s="165">
        <f t="shared" ref="AB45:AC45" si="186">ROUND(AVERAGE(V45,H45),1)</f>
        <v>0</v>
      </c>
      <c r="AC45" s="165">
        <f t="shared" si="186"/>
        <v>0</v>
      </c>
      <c r="AD45" s="164">
        <f t="shared" si="9"/>
        <v>0</v>
      </c>
      <c r="AE45" s="164">
        <f t="shared" si="10"/>
        <v>6.1</v>
      </c>
      <c r="AF45" s="166">
        <f t="shared" si="11"/>
        <v>0.2</v>
      </c>
      <c r="AG45" s="166">
        <f t="shared" si="12"/>
        <v>6</v>
      </c>
      <c r="AH45" s="166">
        <f t="shared" si="13"/>
        <v>0</v>
      </c>
      <c r="AI45" s="165">
        <f>IF('Indicator Data'!I47="No data","x",IF('Indicator Data'!BJ47&lt;1000,"x",ROUND((IF('Indicator Data'!I47&gt;AI$54,10,IF('Indicator Data'!I47&lt;AI$55,0,10-(AI$54-'Indicator Data'!I47)/(AI$54-AI$55)*10))),1)))</f>
        <v>2</v>
      </c>
      <c r="AJ45" s="166">
        <f t="shared" si="14"/>
        <v>4.0999999999999996</v>
      </c>
      <c r="AK45" s="167">
        <f t="shared" si="15"/>
        <v>3</v>
      </c>
      <c r="AL45" s="165">
        <f>ROUND(IF('Indicator Data'!M47=0,0,IF('Indicator Data'!M47&gt;AL$54,10,IF('Indicator Data'!M47&lt;AL$55,0,10-(AL$54-'Indicator Data'!M47)/(AL$54-AL$55)*10))),1)</f>
        <v>3.4</v>
      </c>
      <c r="AM45" s="165">
        <f>ROUND(IF('Indicator Data'!N47=0,0,IF(LOG('Indicator Data'!N47)&gt;LOG(AM$54),10,IF(LOG('Indicator Data'!N47)&lt;LOG(AM$55),0,10-(LOG(AM$54)-LOG('Indicator Data'!N47))/(LOG(AM$54)-LOG(AM$55))*10))),1)</f>
        <v>3.1</v>
      </c>
      <c r="AN45" s="166">
        <f t="shared" si="16"/>
        <v>3.3</v>
      </c>
      <c r="AO45" s="165">
        <f>'Indicator Data'!K47</f>
        <v>9</v>
      </c>
      <c r="AP45" s="165">
        <f>'Indicator Data'!L47</f>
        <v>0</v>
      </c>
      <c r="AQ45" s="166">
        <f t="shared" si="17"/>
        <v>6.3</v>
      </c>
      <c r="AR45" s="167">
        <f t="shared" si="18"/>
        <v>6.3</v>
      </c>
    </row>
    <row r="46" spans="1:44" ht="15.75" customHeight="1">
      <c r="A46" s="154" t="s">
        <v>162</v>
      </c>
      <c r="B46" s="168" t="s">
        <v>173</v>
      </c>
      <c r="C46" s="155" t="s">
        <v>174</v>
      </c>
      <c r="D46" s="162">
        <f>ROUND(IF('Indicator Data'!D48=0,0.1,IF(LOG('Indicator Data'!D48)&gt;D$54,10,IF(LOG('Indicator Data'!D48)&lt;D$55,0,10-(D$54-LOG('Indicator Data'!D48))/(D$54-D$55)*10))),1)</f>
        <v>9.1</v>
      </c>
      <c r="E46" s="162">
        <f>ROUND(IF('Indicator Data'!E48=0,0.1,IF(LOG('Indicator Data'!E48)&gt;E$54,10,IF(LOG('Indicator Data'!E48)&lt;E$55,0,10-(E$54-LOG('Indicator Data'!E48))/(E$54-E$55)*10))),1)</f>
        <v>10</v>
      </c>
      <c r="F46" s="162">
        <f t="shared" si="0"/>
        <v>9.6</v>
      </c>
      <c r="G46" s="162">
        <f>ROUND(IF('Indicator Data'!H48="No data",0.1,IF('Indicator Data'!H48=0,0,IF(LOG('Indicator Data'!H48)&gt;G$54,10,IF(LOG('Indicator Data'!H48)&lt;G$55,0,10-(G$54-LOG('Indicator Data'!H48))/(G$54-G$55)*10)))),1)</f>
        <v>9.4</v>
      </c>
      <c r="H46" s="162">
        <f>ROUND(IF('Indicator Data'!F48=0,0,IF(LOG('Indicator Data'!F48)&gt;H$54,10,IF(LOG('Indicator Data'!F48)&lt;H$55,0,10-(H$54-LOG('Indicator Data'!F48))/(H$54-H$55)*10))),1)</f>
        <v>3</v>
      </c>
      <c r="I46" s="162">
        <f>ROUND(IF('Indicator Data'!G48=0,0,IF(LOG('Indicator Data'!G48)&gt;I$54,10,IF(LOG('Indicator Data'!G48)&lt;I$55,0,10-(I$54-LOG('Indicator Data'!G48))/(I$54-I$55)*10))),1)</f>
        <v>3.7</v>
      </c>
      <c r="J46" s="162">
        <f t="shared" si="1"/>
        <v>3.4</v>
      </c>
      <c r="K46" s="162">
        <f>IF('Indicator Data'!J48="No data","x",ROUND(IF('Indicator Data'!J48=0,0,IF(LOG('Indicator Data'!J48)&gt;K$54,10,IF(LOG('Indicator Data'!J48)&lt;K$55,0,10-(K$54-LOG('Indicator Data'!J48))/(K$54-K$55)*10))),1))</f>
        <v>0</v>
      </c>
      <c r="L46" s="163">
        <f>'Indicator Data'!D48/'Indicator Data'!$BL48</f>
        <v>1.8542081015019594E-3</v>
      </c>
      <c r="M46" s="163">
        <f>'Indicator Data'!E48/'Indicator Data'!$BL48</f>
        <v>1.7290258366527095E-3</v>
      </c>
      <c r="N46" s="163">
        <f>IF(G46=0.1,0,'Indicator Data'!H48/'Indicator Data'!$BL48)</f>
        <v>6.8941026107646073E-3</v>
      </c>
      <c r="O46" s="163">
        <f>'Indicator Data'!F48/'Indicator Data'!$BL48</f>
        <v>1.1252613468393706E-5</v>
      </c>
      <c r="P46" s="163">
        <f>'Indicator Data'!G48/'Indicator Data'!$BL48</f>
        <v>1.0335889313223013E-5</v>
      </c>
      <c r="Q46" s="163">
        <f>IF('Indicator Data'!J48="No data","x",'Indicator Data'!J48/'Indicator Data'!$BL48)</f>
        <v>0</v>
      </c>
      <c r="R46" s="162">
        <f t="shared" ref="R46:S46" si="187">ROUND(IF(L46&gt;R$54,10,IF(L46&lt;R$55,0,10-(R$54-L46)/(R$54-R$55)*10)),1)</f>
        <v>9.3000000000000007</v>
      </c>
      <c r="S46" s="162">
        <f t="shared" si="187"/>
        <v>10</v>
      </c>
      <c r="T46" s="162">
        <f t="shared" si="3"/>
        <v>9.6999999999999993</v>
      </c>
      <c r="U46" s="162">
        <f t="shared" si="4"/>
        <v>4.5999999999999996</v>
      </c>
      <c r="V46" s="162">
        <f t="shared" ref="V46:W46" si="188">ROUND(IF(O46&gt;V$54,10,IF(O46&lt;V$55,0,10-(V$54-O46)/(V$54-V$55)*10)),1)</f>
        <v>0</v>
      </c>
      <c r="W46" s="162">
        <f t="shared" si="188"/>
        <v>0.2</v>
      </c>
      <c r="X46" s="162">
        <f t="shared" si="6"/>
        <v>0.1</v>
      </c>
      <c r="Y46" s="162">
        <f>IF('Indicator Data'!J48="No data","x",ROUND(IF(Q46&gt;Y$54,10,IF(Q46&lt;Y$55,0,10-(Y$54-Q46)/(Y$54-Y$55)*10)),1))</f>
        <v>0</v>
      </c>
      <c r="Z46" s="164">
        <f t="shared" ref="Z46:AA46" si="189">ROUND(AVERAGE(D46,R46),1)</f>
        <v>9.1999999999999993</v>
      </c>
      <c r="AA46" s="164">
        <f t="shared" si="189"/>
        <v>10</v>
      </c>
      <c r="AB46" s="165">
        <f t="shared" ref="AB46:AC46" si="190">ROUND(AVERAGE(V46,H46),1)</f>
        <v>1.5</v>
      </c>
      <c r="AC46" s="165">
        <f t="shared" si="190"/>
        <v>2</v>
      </c>
      <c r="AD46" s="164">
        <f t="shared" si="9"/>
        <v>1.8</v>
      </c>
      <c r="AE46" s="164">
        <f t="shared" si="10"/>
        <v>0</v>
      </c>
      <c r="AF46" s="166">
        <f t="shared" si="11"/>
        <v>9.6999999999999993</v>
      </c>
      <c r="AG46" s="166">
        <f t="shared" si="12"/>
        <v>7.8</v>
      </c>
      <c r="AH46" s="166">
        <f t="shared" si="13"/>
        <v>1.9</v>
      </c>
      <c r="AI46" s="165">
        <f>IF('Indicator Data'!I48="No data","x",IF('Indicator Data'!BJ48&lt;1000,"x",ROUND((IF('Indicator Data'!I48&gt;AI$54,10,IF('Indicator Data'!I48&lt;AI$55,0,10-(AI$54-'Indicator Data'!I48)/(AI$54-AI$55)*10))),1)))</f>
        <v>5</v>
      </c>
      <c r="AJ46" s="166">
        <f t="shared" si="14"/>
        <v>2.5</v>
      </c>
      <c r="AK46" s="167">
        <f t="shared" si="15"/>
        <v>6.7</v>
      </c>
      <c r="AL46" s="165">
        <f>ROUND(IF('Indicator Data'!M48=0,0,IF('Indicator Data'!M48&gt;AL$54,10,IF('Indicator Data'!M48&lt;AL$55,0,10-(AL$54-'Indicator Data'!M48)/(AL$54-AL$55)*10))),1)</f>
        <v>3.4</v>
      </c>
      <c r="AM46" s="165">
        <f>ROUND(IF('Indicator Data'!N48=0,0,IF(LOG('Indicator Data'!N48)&gt;LOG(AM$54),10,IF(LOG('Indicator Data'!N48)&lt;LOG(AM$55),0,10-(LOG(AM$54)-LOG('Indicator Data'!N48))/(LOG(AM$54)-LOG(AM$55))*10))),1)</f>
        <v>3.1</v>
      </c>
      <c r="AN46" s="166">
        <f t="shared" si="16"/>
        <v>3.3</v>
      </c>
      <c r="AO46" s="165">
        <f>'Indicator Data'!K48</f>
        <v>9</v>
      </c>
      <c r="AP46" s="165">
        <f>'Indicator Data'!L48</f>
        <v>0</v>
      </c>
      <c r="AQ46" s="166">
        <f t="shared" si="17"/>
        <v>6.3</v>
      </c>
      <c r="AR46" s="167">
        <f t="shared" si="18"/>
        <v>6.3</v>
      </c>
    </row>
    <row r="47" spans="1:44" ht="15.75" customHeight="1">
      <c r="A47" s="154" t="s">
        <v>162</v>
      </c>
      <c r="B47" s="168" t="s">
        <v>187</v>
      </c>
      <c r="C47" s="155" t="s">
        <v>188</v>
      </c>
      <c r="D47" s="162">
        <f>ROUND(IF('Indicator Data'!D49=0,0.1,IF(LOG('Indicator Data'!D49)&gt;D$54,10,IF(LOG('Indicator Data'!D49)&lt;D$55,0,10-(D$54-LOG('Indicator Data'!D49))/(D$54-D$55)*10))),1)</f>
        <v>8.1</v>
      </c>
      <c r="E47" s="162">
        <f>ROUND(IF('Indicator Data'!E49=0,0.1,IF(LOG('Indicator Data'!E49)&gt;E$54,10,IF(LOG('Indicator Data'!E49)&lt;E$55,0,10-(E$54-LOG('Indicator Data'!E49))/(E$54-E$55)*10))),1)</f>
        <v>0.1</v>
      </c>
      <c r="F47" s="162">
        <f t="shared" si="0"/>
        <v>5.4</v>
      </c>
      <c r="G47" s="162">
        <f>ROUND(IF('Indicator Data'!H49="No data",0.1,IF('Indicator Data'!H49=0,0,IF(LOG('Indicator Data'!H49)&gt;G$54,10,IF(LOG('Indicator Data'!H49)&lt;G$55,0,10-(G$54-LOG('Indicator Data'!H49))/(G$54-G$55)*10)))),1)</f>
        <v>7.9</v>
      </c>
      <c r="H47" s="162">
        <f>ROUND(IF('Indicator Data'!F49=0,0,IF(LOG('Indicator Data'!F49)&gt;H$54,10,IF(LOG('Indicator Data'!F49)&lt;H$55,0,10-(H$54-LOG('Indicator Data'!F49))/(H$54-H$55)*10))),1)</f>
        <v>0</v>
      </c>
      <c r="I47" s="162">
        <f>ROUND(IF('Indicator Data'!G49=0,0,IF(LOG('Indicator Data'!G49)&gt;I$54,10,IF(LOG('Indicator Data'!G49)&lt;I$55,0,10-(I$54-LOG('Indicator Data'!G49))/(I$54-I$55)*10))),1)</f>
        <v>0</v>
      </c>
      <c r="J47" s="162">
        <f t="shared" si="1"/>
        <v>0</v>
      </c>
      <c r="K47" s="162">
        <f>IF('Indicator Data'!J49="No data","x",ROUND(IF('Indicator Data'!J49=0,0,IF(LOG('Indicator Data'!J49)&gt;K$54,10,IF(LOG('Indicator Data'!J49)&lt;K$55,0,10-(K$54-LOG('Indicator Data'!J49))/(K$54-K$55)*10))),1))</f>
        <v>0</v>
      </c>
      <c r="L47" s="163">
        <f>'Indicator Data'!D49/'Indicator Data'!$BL49</f>
        <v>1.9526087598830167E-3</v>
      </c>
      <c r="M47" s="163">
        <f>'Indicator Data'!E49/'Indicator Data'!$BL49</f>
        <v>0</v>
      </c>
      <c r="N47" s="163">
        <f>IF(G47=0.1,0,'Indicator Data'!H49/'Indicator Data'!$BL49)</f>
        <v>4.3166674285069302E-3</v>
      </c>
      <c r="O47" s="163">
        <f>'Indicator Data'!F49/'Indicator Data'!$BL49</f>
        <v>0</v>
      </c>
      <c r="P47" s="163">
        <f>'Indicator Data'!G49/'Indicator Data'!$BL49</f>
        <v>0</v>
      </c>
      <c r="Q47" s="163">
        <f>IF('Indicator Data'!J49="No data","x",'Indicator Data'!J49/'Indicator Data'!$BL49)</f>
        <v>0</v>
      </c>
      <c r="R47" s="162">
        <f t="shared" ref="R47:S47" si="191">ROUND(IF(L47&gt;R$54,10,IF(L47&lt;R$55,0,10-(R$54-L47)/(R$54-R$55)*10)),1)</f>
        <v>9.8000000000000007</v>
      </c>
      <c r="S47" s="162">
        <f t="shared" si="191"/>
        <v>0</v>
      </c>
      <c r="T47" s="162">
        <f t="shared" si="3"/>
        <v>7.3</v>
      </c>
      <c r="U47" s="162">
        <f t="shared" si="4"/>
        <v>2.9</v>
      </c>
      <c r="V47" s="162">
        <f t="shared" ref="V47:W47" si="192">ROUND(IF(O47&gt;V$54,10,IF(O47&lt;V$55,0,10-(V$54-O47)/(V$54-V$55)*10)),1)</f>
        <v>0</v>
      </c>
      <c r="W47" s="162">
        <f t="shared" si="192"/>
        <v>0</v>
      </c>
      <c r="X47" s="162">
        <f t="shared" si="6"/>
        <v>0</v>
      </c>
      <c r="Y47" s="162">
        <f>IF('Indicator Data'!J49="No data","x",ROUND(IF(Q47&gt;Y$54,10,IF(Q47&lt;Y$55,0,10-(Y$54-Q47)/(Y$54-Y$55)*10)),1))</f>
        <v>0</v>
      </c>
      <c r="Z47" s="164">
        <f t="shared" ref="Z47:AA47" si="193">ROUND(AVERAGE(D47,R47),1)</f>
        <v>9</v>
      </c>
      <c r="AA47" s="164">
        <f t="shared" si="193"/>
        <v>0.1</v>
      </c>
      <c r="AB47" s="165">
        <f t="shared" ref="AB47:AC47" si="194">ROUND(AVERAGE(V47,H47),1)</f>
        <v>0</v>
      </c>
      <c r="AC47" s="165">
        <f t="shared" si="194"/>
        <v>0</v>
      </c>
      <c r="AD47" s="164">
        <f t="shared" si="9"/>
        <v>0</v>
      </c>
      <c r="AE47" s="164">
        <f t="shared" si="10"/>
        <v>0</v>
      </c>
      <c r="AF47" s="166">
        <f t="shared" si="11"/>
        <v>6.4</v>
      </c>
      <c r="AG47" s="166">
        <f t="shared" si="12"/>
        <v>6</v>
      </c>
      <c r="AH47" s="166">
        <f t="shared" si="13"/>
        <v>0</v>
      </c>
      <c r="AI47" s="165">
        <f>IF('Indicator Data'!I49="No data","x",IF('Indicator Data'!BJ49&lt;1000,"x",ROUND((IF('Indicator Data'!I49&gt;AI$54,10,IF('Indicator Data'!I49&lt;AI$55,0,10-(AI$54-'Indicator Data'!I49)/(AI$54-AI$55)*10))),1)))</f>
        <v>5</v>
      </c>
      <c r="AJ47" s="166">
        <f t="shared" si="14"/>
        <v>2.5</v>
      </c>
      <c r="AK47" s="167">
        <f t="shared" si="15"/>
        <v>4.2</v>
      </c>
      <c r="AL47" s="165">
        <f>ROUND(IF('Indicator Data'!M49=0,0,IF('Indicator Data'!M49&gt;AL$54,10,IF('Indicator Data'!M49&lt;AL$55,0,10-(AL$54-'Indicator Data'!M49)/(AL$54-AL$55)*10))),1)</f>
        <v>3.4</v>
      </c>
      <c r="AM47" s="165">
        <f>ROUND(IF('Indicator Data'!N49=0,0,IF(LOG('Indicator Data'!N49)&gt;LOG(AM$54),10,IF(LOG('Indicator Data'!N49)&lt;LOG(AM$55),0,10-(LOG(AM$54)-LOG('Indicator Data'!N49))/(LOG(AM$54)-LOG(AM$55))*10))),1)</f>
        <v>3.1</v>
      </c>
      <c r="AN47" s="166">
        <f t="shared" si="16"/>
        <v>3.3</v>
      </c>
      <c r="AO47" s="165">
        <f>'Indicator Data'!K49</f>
        <v>9</v>
      </c>
      <c r="AP47" s="165">
        <f>'Indicator Data'!L49</f>
        <v>0</v>
      </c>
      <c r="AQ47" s="166">
        <f t="shared" si="17"/>
        <v>6.3</v>
      </c>
      <c r="AR47" s="167">
        <f t="shared" si="18"/>
        <v>6.3</v>
      </c>
    </row>
    <row r="48" spans="1:44" ht="15.75" customHeight="1">
      <c r="A48" s="154" t="s">
        <v>162</v>
      </c>
      <c r="B48" s="168" t="s">
        <v>165</v>
      </c>
      <c r="C48" s="155" t="s">
        <v>166</v>
      </c>
      <c r="D48" s="162">
        <f>ROUND(IF('Indicator Data'!D50=0,0.1,IF(LOG('Indicator Data'!D50)&gt;D$54,10,IF(LOG('Indicator Data'!D50)&lt;D$55,0,10-(D$54-LOG('Indicator Data'!D50))/(D$54-D$55)*10))),1)</f>
        <v>0.1</v>
      </c>
      <c r="E48" s="162">
        <f>ROUND(IF('Indicator Data'!E50=0,0.1,IF(LOG('Indicator Data'!E50)&gt;E$54,10,IF(LOG('Indicator Data'!E50)&lt;E$55,0,10-(E$54-LOG('Indicator Data'!E50))/(E$54-E$55)*10))),1)</f>
        <v>0.1</v>
      </c>
      <c r="F48" s="162">
        <f t="shared" si="0"/>
        <v>0.1</v>
      </c>
      <c r="G48" s="162">
        <f>ROUND(IF('Indicator Data'!H50="No data",0.1,IF('Indicator Data'!H50=0,0,IF(LOG('Indicator Data'!H50)&gt;G$54,10,IF(LOG('Indicator Data'!H50)&lt;G$55,0,10-(G$54-LOG('Indicator Data'!H50))/(G$54-G$55)*10)))),1)</f>
        <v>9.9</v>
      </c>
      <c r="H48" s="162">
        <f>ROUND(IF('Indicator Data'!F50=0,0,IF(LOG('Indicator Data'!F50)&gt;H$54,10,IF(LOG('Indicator Data'!F50)&lt;H$55,0,10-(H$54-LOG('Indicator Data'!F50))/(H$54-H$55)*10))),1)</f>
        <v>0</v>
      </c>
      <c r="I48" s="162">
        <f>ROUND(IF('Indicator Data'!G50=0,0,IF(LOG('Indicator Data'!G50)&gt;I$54,10,IF(LOG('Indicator Data'!G50)&lt;I$55,0,10-(I$54-LOG('Indicator Data'!G50))/(I$54-I$55)*10))),1)</f>
        <v>0</v>
      </c>
      <c r="J48" s="162">
        <f t="shared" si="1"/>
        <v>0</v>
      </c>
      <c r="K48" s="162">
        <f>IF('Indicator Data'!J50="No data","x",ROUND(IF('Indicator Data'!J50=0,0,IF(LOG('Indicator Data'!J50)&gt;K$54,10,IF(LOG('Indicator Data'!J50)&lt;K$55,0,10-(K$54-LOG('Indicator Data'!J50))/(K$54-K$55)*10))),1))</f>
        <v>8.3000000000000007</v>
      </c>
      <c r="L48" s="163">
        <f>'Indicator Data'!D50/'Indicator Data'!$BL50</f>
        <v>0</v>
      </c>
      <c r="M48" s="163">
        <f>'Indicator Data'!E50/'Indicator Data'!$BL50</f>
        <v>0</v>
      </c>
      <c r="N48" s="163">
        <f>IF(G48=0.1,0,'Indicator Data'!H50/'Indicator Data'!$BL50)</f>
        <v>1.6938734771567557E-2</v>
      </c>
      <c r="O48" s="163">
        <f>'Indicator Data'!F50/'Indicator Data'!$BL50</f>
        <v>0</v>
      </c>
      <c r="P48" s="163">
        <f>'Indicator Data'!G50/'Indicator Data'!$BL50</f>
        <v>0</v>
      </c>
      <c r="Q48" s="163">
        <f>IF('Indicator Data'!J50="No data","x",'Indicator Data'!J50/'Indicator Data'!$BL50)</f>
        <v>7.8566937256774431E-3</v>
      </c>
      <c r="R48" s="162">
        <f t="shared" ref="R48:S48" si="195">ROUND(IF(L48&gt;R$54,10,IF(L48&lt;R$55,0,10-(R$54-L48)/(R$54-R$55)*10)),1)</f>
        <v>0</v>
      </c>
      <c r="S48" s="162">
        <f t="shared" si="195"/>
        <v>0</v>
      </c>
      <c r="T48" s="162">
        <f t="shared" si="3"/>
        <v>0</v>
      </c>
      <c r="U48" s="162">
        <f t="shared" si="4"/>
        <v>10</v>
      </c>
      <c r="V48" s="162">
        <f t="shared" ref="V48:W48" si="196">ROUND(IF(O48&gt;V$54,10,IF(O48&lt;V$55,0,10-(V$54-O48)/(V$54-V$55)*10)),1)</f>
        <v>0</v>
      </c>
      <c r="W48" s="162">
        <f t="shared" si="196"/>
        <v>0</v>
      </c>
      <c r="X48" s="162">
        <f t="shared" si="6"/>
        <v>0</v>
      </c>
      <c r="Y48" s="162">
        <f>IF('Indicator Data'!J50="No data","x",ROUND(IF(Q48&gt;Y$54,10,IF(Q48&lt;Y$55,0,10-(Y$54-Q48)/(Y$54-Y$55)*10)),1))</f>
        <v>2.6</v>
      </c>
      <c r="Z48" s="164">
        <f t="shared" ref="Z48:AA48" si="197">ROUND(AVERAGE(D48,R48),1)</f>
        <v>0.1</v>
      </c>
      <c r="AA48" s="164">
        <f t="shared" si="197"/>
        <v>0.1</v>
      </c>
      <c r="AB48" s="165">
        <f t="shared" ref="AB48:AC48" si="198">ROUND(AVERAGE(V48,H48),1)</f>
        <v>0</v>
      </c>
      <c r="AC48" s="165">
        <f t="shared" si="198"/>
        <v>0</v>
      </c>
      <c r="AD48" s="164">
        <f t="shared" si="9"/>
        <v>0</v>
      </c>
      <c r="AE48" s="164">
        <f t="shared" si="10"/>
        <v>6.2</v>
      </c>
      <c r="AF48" s="166">
        <f t="shared" si="11"/>
        <v>0.1</v>
      </c>
      <c r="AG48" s="166">
        <f t="shared" si="12"/>
        <v>10</v>
      </c>
      <c r="AH48" s="166">
        <f t="shared" si="13"/>
        <v>0</v>
      </c>
      <c r="AI48" s="165">
        <f>IF('Indicator Data'!I50="No data","x",IF('Indicator Data'!BJ50&lt;1000,"x",ROUND((IF('Indicator Data'!I50&gt;AI$54,10,IF('Indicator Data'!I50&lt;AI$55,0,10-(AI$54-'Indicator Data'!I50)/(AI$54-AI$55)*10))),1)))</f>
        <v>6</v>
      </c>
      <c r="AJ48" s="166">
        <f t="shared" si="14"/>
        <v>6.1</v>
      </c>
      <c r="AK48" s="167">
        <f t="shared" si="15"/>
        <v>6</v>
      </c>
      <c r="AL48" s="165">
        <f>ROUND(IF('Indicator Data'!M50=0,0,IF('Indicator Data'!M50&gt;AL$54,10,IF('Indicator Data'!M50&lt;AL$55,0,10-(AL$54-'Indicator Data'!M50)/(AL$54-AL$55)*10))),1)</f>
        <v>3.4</v>
      </c>
      <c r="AM48" s="165">
        <f>ROUND(IF('Indicator Data'!N50=0,0,IF(LOG('Indicator Data'!N50)&gt;LOG(AM$54),10,IF(LOG('Indicator Data'!N50)&lt;LOG(AM$55),0,10-(LOG(AM$54)-LOG('Indicator Data'!N50))/(LOG(AM$54)-LOG(AM$55))*10))),1)</f>
        <v>3.1</v>
      </c>
      <c r="AN48" s="166">
        <f t="shared" si="16"/>
        <v>3.3</v>
      </c>
      <c r="AO48" s="165">
        <f>'Indicator Data'!K50</f>
        <v>9</v>
      </c>
      <c r="AP48" s="165">
        <f>'Indicator Data'!L50</f>
        <v>0</v>
      </c>
      <c r="AQ48" s="166">
        <f t="shared" si="17"/>
        <v>6.3</v>
      </c>
      <c r="AR48" s="167">
        <f t="shared" si="18"/>
        <v>6.3</v>
      </c>
    </row>
    <row r="49" spans="1:44" ht="15.75" customHeight="1">
      <c r="A49" s="154" t="s">
        <v>162</v>
      </c>
      <c r="B49" s="6" t="s">
        <v>179</v>
      </c>
      <c r="C49" s="155" t="s">
        <v>180</v>
      </c>
      <c r="D49" s="162">
        <f>ROUND(IF('Indicator Data'!D51=0,0.1,IF(LOG('Indicator Data'!D51)&gt;D$54,10,IF(LOG('Indicator Data'!D51)&lt;D$55,0,10-(D$54-LOG('Indicator Data'!D51))/(D$54-D$55)*10))),1)</f>
        <v>9.3000000000000007</v>
      </c>
      <c r="E49" s="162">
        <f>ROUND(IF('Indicator Data'!E51=0,0.1,IF(LOG('Indicator Data'!E51)&gt;E$54,10,IF(LOG('Indicator Data'!E51)&lt;E$55,0,10-(E$54-LOG('Indicator Data'!E51))/(E$54-E$55)*10))),1)</f>
        <v>0.1</v>
      </c>
      <c r="F49" s="162">
        <f t="shared" si="0"/>
        <v>6.6</v>
      </c>
      <c r="G49" s="162">
        <f>ROUND(IF('Indicator Data'!H51="No data",0.1,IF('Indicator Data'!H51=0,0,IF(LOG('Indicator Data'!H51)&gt;G$54,10,IF(LOG('Indicator Data'!H51)&lt;G$55,0,10-(G$54-LOG('Indicator Data'!H51))/(G$54-G$55)*10)))),1)</f>
        <v>8.9</v>
      </c>
      <c r="H49" s="162">
        <f>ROUND(IF('Indicator Data'!F51=0,0,IF(LOG('Indicator Data'!F51)&gt;H$54,10,IF(LOG('Indicator Data'!F51)&lt;H$55,0,10-(H$54-LOG('Indicator Data'!F51))/(H$54-H$55)*10))),1)</f>
        <v>2.1</v>
      </c>
      <c r="I49" s="162">
        <f>ROUND(IF('Indicator Data'!G51=0,0,IF(LOG('Indicator Data'!G51)&gt;I$54,10,IF(LOG('Indicator Data'!G51)&lt;I$55,0,10-(I$54-LOG('Indicator Data'!G51))/(I$54-I$55)*10))),1)</f>
        <v>0</v>
      </c>
      <c r="J49" s="162">
        <f t="shared" si="1"/>
        <v>1.1000000000000001</v>
      </c>
      <c r="K49" s="162">
        <f>IF('Indicator Data'!J51="No data","x",ROUND(IF('Indicator Data'!J51=0,0,IF(LOG('Indicator Data'!J51)&gt;K$54,10,IF(LOG('Indicator Data'!J51)&lt;K$55,0,10-(K$54-LOG('Indicator Data'!J51))/(K$54-K$55)*10))),1))</f>
        <v>0</v>
      </c>
      <c r="L49" s="163">
        <f>'Indicator Data'!D51/'Indicator Data'!$BL51</f>
        <v>1.7713858718076383E-3</v>
      </c>
      <c r="M49" s="163">
        <f>'Indicator Data'!E51/'Indicator Data'!$BL51</f>
        <v>0</v>
      </c>
      <c r="N49" s="163">
        <f>IF(G49=0.1,0,'Indicator Data'!H51/'Indicator Data'!$BL51)</f>
        <v>3.9120163766424307E-3</v>
      </c>
      <c r="O49" s="163">
        <f>'Indicator Data'!F51/'Indicator Data'!$BL51</f>
        <v>3.2266454549149312E-6</v>
      </c>
      <c r="P49" s="163">
        <f>'Indicator Data'!G51/'Indicator Data'!$BL51</f>
        <v>0</v>
      </c>
      <c r="Q49" s="163">
        <f>IF('Indicator Data'!J51="No data","x",'Indicator Data'!J51/'Indicator Data'!$BL51)</f>
        <v>0</v>
      </c>
      <c r="R49" s="162">
        <f t="shared" ref="R49:S49" si="199">ROUND(IF(L49&gt;R$54,10,IF(L49&lt;R$55,0,10-(R$54-L49)/(R$54-R$55)*10)),1)</f>
        <v>8.9</v>
      </c>
      <c r="S49" s="162">
        <f t="shared" si="199"/>
        <v>0</v>
      </c>
      <c r="T49" s="162">
        <f t="shared" si="3"/>
        <v>6.2</v>
      </c>
      <c r="U49" s="162">
        <f t="shared" si="4"/>
        <v>2.6</v>
      </c>
      <c r="V49" s="162">
        <f t="shared" ref="V49:W49" si="200">ROUND(IF(O49&gt;V$54,10,IF(O49&lt;V$55,0,10-(V$54-O49)/(V$54-V$55)*10)),1)</f>
        <v>0</v>
      </c>
      <c r="W49" s="162">
        <f t="shared" si="200"/>
        <v>0</v>
      </c>
      <c r="X49" s="162">
        <f t="shared" si="6"/>
        <v>0</v>
      </c>
      <c r="Y49" s="162">
        <f>IF('Indicator Data'!J51="No data","x",ROUND(IF(Q49&gt;Y$54,10,IF(Q49&lt;Y$55,0,10-(Y$54-Q49)/(Y$54-Y$55)*10)),1))</f>
        <v>0</v>
      </c>
      <c r="Z49" s="164">
        <f t="shared" ref="Z49:AA49" si="201">ROUND(AVERAGE(D49,R49),1)</f>
        <v>9.1</v>
      </c>
      <c r="AA49" s="164">
        <f t="shared" si="201"/>
        <v>0.1</v>
      </c>
      <c r="AB49" s="165">
        <f t="shared" ref="AB49:AC49" si="202">ROUND(AVERAGE(V49,H49),1)</f>
        <v>1.1000000000000001</v>
      </c>
      <c r="AC49" s="165">
        <f t="shared" si="202"/>
        <v>0</v>
      </c>
      <c r="AD49" s="164">
        <f t="shared" si="9"/>
        <v>0.6</v>
      </c>
      <c r="AE49" s="164">
        <f t="shared" si="10"/>
        <v>0</v>
      </c>
      <c r="AF49" s="166">
        <f t="shared" si="11"/>
        <v>6.4</v>
      </c>
      <c r="AG49" s="166">
        <f t="shared" si="12"/>
        <v>6.8</v>
      </c>
      <c r="AH49" s="166">
        <f t="shared" si="13"/>
        <v>0.6</v>
      </c>
      <c r="AI49" s="165">
        <f>IF('Indicator Data'!I51="No data","x",IF('Indicator Data'!BJ51&lt;1000,"x",ROUND((IF('Indicator Data'!I51&gt;AI$54,10,IF('Indicator Data'!I51&lt;AI$55,0,10-(AI$54-'Indicator Data'!I51)/(AI$54-AI$55)*10))),1)))</f>
        <v>9</v>
      </c>
      <c r="AJ49" s="166">
        <f t="shared" si="14"/>
        <v>4.5</v>
      </c>
      <c r="AK49" s="167">
        <f t="shared" si="15"/>
        <v>5</v>
      </c>
      <c r="AL49" s="165">
        <f>ROUND(IF('Indicator Data'!M51=0,0,IF('Indicator Data'!M51&gt;AL$54,10,IF('Indicator Data'!M51&lt;AL$55,0,10-(AL$54-'Indicator Data'!M51)/(AL$54-AL$55)*10))),1)</f>
        <v>3.4</v>
      </c>
      <c r="AM49" s="165">
        <f>ROUND(IF('Indicator Data'!N51=0,0,IF(LOG('Indicator Data'!N51)&gt;LOG(AM$54),10,IF(LOG('Indicator Data'!N51)&lt;LOG(AM$55),0,10-(LOG(AM$54)-LOG('Indicator Data'!N51))/(LOG(AM$54)-LOG(AM$55))*10))),1)</f>
        <v>3.1</v>
      </c>
      <c r="AN49" s="166">
        <f t="shared" si="16"/>
        <v>3.3</v>
      </c>
      <c r="AO49" s="165">
        <f>'Indicator Data'!K51</f>
        <v>9</v>
      </c>
      <c r="AP49" s="165">
        <f>'Indicator Data'!L51</f>
        <v>0</v>
      </c>
      <c r="AQ49" s="166">
        <f t="shared" si="17"/>
        <v>6.3</v>
      </c>
      <c r="AR49" s="167">
        <f t="shared" si="18"/>
        <v>6.3</v>
      </c>
    </row>
    <row r="50" spans="1:44" ht="15.75" customHeight="1">
      <c r="A50" s="154" t="s">
        <v>162</v>
      </c>
      <c r="B50" s="6" t="s">
        <v>167</v>
      </c>
      <c r="C50" s="155" t="s">
        <v>168</v>
      </c>
      <c r="D50" s="162">
        <f>ROUND(IF('Indicator Data'!D52=0,0.1,IF(LOG('Indicator Data'!D52)&gt;D$54,10,IF(LOG('Indicator Data'!D52)&lt;D$55,0,10-(D$54-LOG('Indicator Data'!D52))/(D$54-D$55)*10))),1)</f>
        <v>8.9</v>
      </c>
      <c r="E50" s="162">
        <f>ROUND(IF('Indicator Data'!E52=0,0.1,IF(LOG('Indicator Data'!E52)&gt;E$54,10,IF(LOG('Indicator Data'!E52)&lt;E$55,0,10-(E$54-LOG('Indicator Data'!E52))/(E$54-E$55)*10))),1)</f>
        <v>0.1</v>
      </c>
      <c r="F50" s="162">
        <f t="shared" si="0"/>
        <v>6.2</v>
      </c>
      <c r="G50" s="162">
        <f>ROUND(IF('Indicator Data'!H52="No data",0.1,IF('Indicator Data'!H52=0,0,IF(LOG('Indicator Data'!H52)&gt;G$54,10,IF(LOG('Indicator Data'!H52)&lt;G$55,0,10-(G$54-LOG('Indicator Data'!H52))/(G$54-G$55)*10)))),1)</f>
        <v>8.9</v>
      </c>
      <c r="H50" s="162">
        <f>ROUND(IF('Indicator Data'!F52=0,0,IF(LOG('Indicator Data'!F52)&gt;H$54,10,IF(LOG('Indicator Data'!F52)&lt;H$55,0,10-(H$54-LOG('Indicator Data'!F52))/(H$54-H$55)*10))),1)</f>
        <v>7.2</v>
      </c>
      <c r="I50" s="162">
        <f>ROUND(IF('Indicator Data'!G52=0,0,IF(LOG('Indicator Data'!G52)&gt;I$54,10,IF(LOG('Indicator Data'!G52)&lt;I$55,0,10-(I$54-LOG('Indicator Data'!G52))/(I$54-I$55)*10))),1)</f>
        <v>8.6</v>
      </c>
      <c r="J50" s="162">
        <f t="shared" si="1"/>
        <v>8</v>
      </c>
      <c r="K50" s="162">
        <f>IF('Indicator Data'!J52="No data","x",ROUND(IF('Indicator Data'!J52=0,0,IF(LOG('Indicator Data'!J52)&gt;K$54,10,IF(LOG('Indicator Data'!J52)&lt;K$55,0,10-(K$54-LOG('Indicator Data'!J52))/(K$54-K$55)*10))),1))</f>
        <v>0</v>
      </c>
      <c r="L50" s="163">
        <f>'Indicator Data'!D52/'Indicator Data'!$BL52</f>
        <v>1.8446729486410582E-3</v>
      </c>
      <c r="M50" s="163">
        <f>'Indicator Data'!E52/'Indicator Data'!$BL52</f>
        <v>0</v>
      </c>
      <c r="N50" s="163">
        <f>IF(G50=0.1,0,'Indicator Data'!H52/'Indicator Data'!$BL52)</f>
        <v>4.9684506530188058E-3</v>
      </c>
      <c r="O50" s="163">
        <f>'Indicator Data'!F52/'Indicator Data'!$BL52</f>
        <v>1.5458769431992917E-3</v>
      </c>
      <c r="P50" s="163">
        <f>'Indicator Data'!G52/'Indicator Data'!$BL52</f>
        <v>1.0829037555976802E-3</v>
      </c>
      <c r="Q50" s="163">
        <f>IF('Indicator Data'!J52="No data","x",'Indicator Data'!J52/'Indicator Data'!$BL52)</f>
        <v>0</v>
      </c>
      <c r="R50" s="162">
        <f t="shared" ref="R50:S50" si="203">ROUND(IF(L50&gt;R$54,10,IF(L50&lt;R$55,0,10-(R$54-L50)/(R$54-R$55)*10)),1)</f>
        <v>9.1999999999999993</v>
      </c>
      <c r="S50" s="162">
        <f t="shared" si="203"/>
        <v>0</v>
      </c>
      <c r="T50" s="162">
        <f t="shared" si="3"/>
        <v>6.5</v>
      </c>
      <c r="U50" s="162">
        <f t="shared" si="4"/>
        <v>3.3</v>
      </c>
      <c r="V50" s="162">
        <f t="shared" ref="V50:W50" si="204">ROUND(IF(O50&gt;V$54,10,IF(O50&lt;V$55,0,10-(V$54-O50)/(V$54-V$55)*10)),1)</f>
        <v>5.2</v>
      </c>
      <c r="W50" s="162">
        <f t="shared" si="204"/>
        <v>10</v>
      </c>
      <c r="X50" s="162">
        <f t="shared" si="6"/>
        <v>8.5</v>
      </c>
      <c r="Y50" s="162">
        <f>IF('Indicator Data'!J52="No data","x",ROUND(IF(Q50&gt;Y$54,10,IF(Q50&lt;Y$55,0,10-(Y$54-Q50)/(Y$54-Y$55)*10)),1))</f>
        <v>0</v>
      </c>
      <c r="Z50" s="164">
        <f t="shared" ref="Z50:AA50" si="205">ROUND(AVERAGE(D50,R50),1)</f>
        <v>9.1</v>
      </c>
      <c r="AA50" s="164">
        <f t="shared" si="205"/>
        <v>0.1</v>
      </c>
      <c r="AB50" s="165">
        <f t="shared" ref="AB50:AC50" si="206">ROUND(AVERAGE(V50,H50),1)</f>
        <v>6.2</v>
      </c>
      <c r="AC50" s="165">
        <f t="shared" si="206"/>
        <v>9.3000000000000007</v>
      </c>
      <c r="AD50" s="164">
        <f t="shared" si="9"/>
        <v>8.1</v>
      </c>
      <c r="AE50" s="164">
        <f t="shared" si="10"/>
        <v>0</v>
      </c>
      <c r="AF50" s="166">
        <f t="shared" si="11"/>
        <v>6.4</v>
      </c>
      <c r="AG50" s="166">
        <f t="shared" si="12"/>
        <v>7</v>
      </c>
      <c r="AH50" s="166">
        <f t="shared" si="13"/>
        <v>8.3000000000000007</v>
      </c>
      <c r="AI50" s="165">
        <f>IF('Indicator Data'!I52="No data","x",IF('Indicator Data'!BJ52&lt;1000,"x",ROUND((IF('Indicator Data'!I52&gt;AI$54,10,IF('Indicator Data'!I52&lt;AI$55,0,10-(AI$54-'Indicator Data'!I52)/(AI$54-AI$55)*10))),1)))</f>
        <v>7</v>
      </c>
      <c r="AJ50" s="166">
        <f t="shared" si="14"/>
        <v>3.5</v>
      </c>
      <c r="AK50" s="167">
        <f t="shared" si="15"/>
        <v>6.6</v>
      </c>
      <c r="AL50" s="165">
        <f>ROUND(IF('Indicator Data'!M52=0,0,IF('Indicator Data'!M52&gt;AL$54,10,IF('Indicator Data'!M52&lt;AL$55,0,10-(AL$54-'Indicator Data'!M52)/(AL$54-AL$55)*10))),1)</f>
        <v>3.4</v>
      </c>
      <c r="AM50" s="165">
        <f>ROUND(IF('Indicator Data'!N52=0,0,IF(LOG('Indicator Data'!N52)&gt;LOG(AM$54),10,IF(LOG('Indicator Data'!N52)&lt;LOG(AM$55),0,10-(LOG(AM$54)-LOG('Indicator Data'!N52))/(LOG(AM$54)-LOG(AM$55))*10))),1)</f>
        <v>3.1</v>
      </c>
      <c r="AN50" s="166">
        <f t="shared" si="16"/>
        <v>3.3</v>
      </c>
      <c r="AO50" s="165">
        <f>'Indicator Data'!K52</f>
        <v>9</v>
      </c>
      <c r="AP50" s="165">
        <f>'Indicator Data'!L52</f>
        <v>0</v>
      </c>
      <c r="AQ50" s="166">
        <f t="shared" si="17"/>
        <v>6.3</v>
      </c>
      <c r="AR50" s="167">
        <f t="shared" si="18"/>
        <v>6.3</v>
      </c>
    </row>
    <row r="51" spans="1:44" ht="15.75" customHeight="1">
      <c r="A51" s="154" t="s">
        <v>162</v>
      </c>
      <c r="B51" s="6" t="s">
        <v>181</v>
      </c>
      <c r="C51" s="155" t="s">
        <v>182</v>
      </c>
      <c r="D51" s="162">
        <f>ROUND(IF('Indicator Data'!D53=0,0.1,IF(LOG('Indicator Data'!D53)&gt;D$54,10,IF(LOG('Indicator Data'!D53)&lt;D$55,0,10-(D$54-LOG('Indicator Data'!D53))/(D$54-D$55)*10))),1)</f>
        <v>7.4</v>
      </c>
      <c r="E51" s="162">
        <f>ROUND(IF('Indicator Data'!E53=0,0.1,IF(LOG('Indicator Data'!E53)&gt;E$54,10,IF(LOG('Indicator Data'!E53)&lt;E$55,0,10-(E$54-LOG('Indicator Data'!E53))/(E$54-E$55)*10))),1)</f>
        <v>0.1</v>
      </c>
      <c r="F51" s="162">
        <f t="shared" si="0"/>
        <v>4.7</v>
      </c>
      <c r="G51" s="162">
        <f>ROUND(IF('Indicator Data'!H53="No data",0.1,IF('Indicator Data'!H53=0,0,IF(LOG('Indicator Data'!H53)&gt;G$54,10,IF(LOG('Indicator Data'!H53)&lt;G$55,0,10-(G$54-LOG('Indicator Data'!H53))/(G$54-G$55)*10)))),1)</f>
        <v>7.5</v>
      </c>
      <c r="H51" s="162">
        <f>ROUND(IF('Indicator Data'!F53=0,0,IF(LOG('Indicator Data'!F53)&gt;H$54,10,IF(LOG('Indicator Data'!F53)&lt;H$55,0,10-(H$54-LOG('Indicator Data'!F53))/(H$54-H$55)*10))),1)</f>
        <v>0</v>
      </c>
      <c r="I51" s="162">
        <f>ROUND(IF('Indicator Data'!G53=0,0,IF(LOG('Indicator Data'!G53)&gt;I$54,10,IF(LOG('Indicator Data'!G53)&lt;I$55,0,10-(I$54-LOG('Indicator Data'!G53))/(I$54-I$55)*10))),1)</f>
        <v>0</v>
      </c>
      <c r="J51" s="162">
        <f t="shared" si="1"/>
        <v>0</v>
      </c>
      <c r="K51" s="162">
        <f>IF('Indicator Data'!J53="No data","x",ROUND(IF('Indicator Data'!J53=0,0,IF(LOG('Indicator Data'!J53)&gt;K$54,10,IF(LOG('Indicator Data'!J53)&lt;K$55,0,10-(K$54-LOG('Indicator Data'!J53))/(K$54-K$55)*10))),1))</f>
        <v>0</v>
      </c>
      <c r="L51" s="163">
        <f>'Indicator Data'!D53/'Indicator Data'!$BL53</f>
        <v>1.8853231009253557E-3</v>
      </c>
      <c r="M51" s="163">
        <f>'Indicator Data'!E53/'Indicator Data'!$BL53</f>
        <v>0</v>
      </c>
      <c r="N51" s="163">
        <f>IF(G51=0.1,0,'Indicator Data'!H53/'Indicator Data'!$BL53)</f>
        <v>4.7652531436948881E-3</v>
      </c>
      <c r="O51" s="163">
        <f>'Indicator Data'!F53/'Indicator Data'!$BL53</f>
        <v>0</v>
      </c>
      <c r="P51" s="163">
        <f>'Indicator Data'!G53/'Indicator Data'!$BL53</f>
        <v>0</v>
      </c>
      <c r="Q51" s="163">
        <f>IF('Indicator Data'!J53="No data","x",'Indicator Data'!J53/'Indicator Data'!$BL53)</f>
        <v>0</v>
      </c>
      <c r="R51" s="162">
        <f t="shared" ref="R51:S51" si="207">ROUND(IF(L51&gt;R$54,10,IF(L51&lt;R$55,0,10-(R$54-L51)/(R$54-R$55)*10)),1)</f>
        <v>9.4</v>
      </c>
      <c r="S51" s="162">
        <f t="shared" si="207"/>
        <v>0</v>
      </c>
      <c r="T51" s="162">
        <f t="shared" si="3"/>
        <v>6.8</v>
      </c>
      <c r="U51" s="162">
        <f t="shared" si="4"/>
        <v>3.2</v>
      </c>
      <c r="V51" s="162">
        <f t="shared" ref="V51:W51" si="208">ROUND(IF(O51&gt;V$54,10,IF(O51&lt;V$55,0,10-(V$54-O51)/(V$54-V$55)*10)),1)</f>
        <v>0</v>
      </c>
      <c r="W51" s="162">
        <f t="shared" si="208"/>
        <v>0</v>
      </c>
      <c r="X51" s="162">
        <f t="shared" si="6"/>
        <v>0</v>
      </c>
      <c r="Y51" s="162">
        <f>IF('Indicator Data'!J53="No data","x",ROUND(IF(Q51&gt;Y$54,10,IF(Q51&lt;Y$55,0,10-(Y$54-Q51)/(Y$54-Y$55)*10)),1))</f>
        <v>0</v>
      </c>
      <c r="Z51" s="164">
        <f t="shared" ref="Z51:AA51" si="209">ROUND(AVERAGE(D51,R51),1)</f>
        <v>8.4</v>
      </c>
      <c r="AA51" s="164">
        <f t="shared" si="209"/>
        <v>0.1</v>
      </c>
      <c r="AB51" s="165">
        <f t="shared" ref="AB51:AC51" si="210">ROUND(AVERAGE(V51,H51),1)</f>
        <v>0</v>
      </c>
      <c r="AC51" s="165">
        <f t="shared" si="210"/>
        <v>0</v>
      </c>
      <c r="AD51" s="164">
        <f t="shared" si="9"/>
        <v>0</v>
      </c>
      <c r="AE51" s="164">
        <f t="shared" si="10"/>
        <v>0</v>
      </c>
      <c r="AF51" s="166">
        <f t="shared" si="11"/>
        <v>5.9</v>
      </c>
      <c r="AG51" s="166">
        <f t="shared" si="12"/>
        <v>5.8</v>
      </c>
      <c r="AH51" s="166">
        <f t="shared" si="13"/>
        <v>0</v>
      </c>
      <c r="AI51" s="165">
        <f>IF('Indicator Data'!I53="No data","x",IF('Indicator Data'!BJ53&lt;1000,"x",ROUND((IF('Indicator Data'!I53&gt;AI$54,10,IF('Indicator Data'!I53&lt;AI$55,0,10-(AI$54-'Indicator Data'!I53)/(AI$54-AI$55)*10))),1)))</f>
        <v>10</v>
      </c>
      <c r="AJ51" s="166">
        <f t="shared" si="14"/>
        <v>5</v>
      </c>
      <c r="AK51" s="167">
        <f t="shared" si="15"/>
        <v>4.5</v>
      </c>
      <c r="AL51" s="165">
        <f>ROUND(IF('Indicator Data'!M53=0,0,IF('Indicator Data'!M53&gt;AL$54,10,IF('Indicator Data'!M53&lt;AL$55,0,10-(AL$54-'Indicator Data'!M53)/(AL$54-AL$55)*10))),1)</f>
        <v>3.4</v>
      </c>
      <c r="AM51" s="165">
        <f>ROUND(IF('Indicator Data'!N53=0,0,IF(LOG('Indicator Data'!N53)&gt;LOG(AM$54),10,IF(LOG('Indicator Data'!N53)&lt;LOG(AM$55),0,10-(LOG(AM$54)-LOG('Indicator Data'!N53))/(LOG(AM$54)-LOG(AM$55))*10))),1)</f>
        <v>3.1</v>
      </c>
      <c r="AN51" s="166">
        <f t="shared" si="16"/>
        <v>3.3</v>
      </c>
      <c r="AO51" s="165">
        <f>'Indicator Data'!K53</f>
        <v>9</v>
      </c>
      <c r="AP51" s="165">
        <f>'Indicator Data'!L53</f>
        <v>0</v>
      </c>
      <c r="AQ51" s="166">
        <f t="shared" si="17"/>
        <v>6.3</v>
      </c>
      <c r="AR51" s="167">
        <f t="shared" si="18"/>
        <v>6.3</v>
      </c>
    </row>
    <row r="52" spans="1:44" ht="15.75" customHeight="1">
      <c r="A52" s="154" t="s">
        <v>162</v>
      </c>
      <c r="B52" s="6" t="s">
        <v>169</v>
      </c>
      <c r="C52" s="155" t="s">
        <v>170</v>
      </c>
      <c r="D52" s="162">
        <f>ROUND(IF('Indicator Data'!D54=0,0.1,IF(LOG('Indicator Data'!D54)&gt;D$54,10,IF(LOG('Indicator Data'!D54)&lt;D$55,0,10-(D$54-LOG('Indicator Data'!D54))/(D$54-D$55)*10))),1)</f>
        <v>9.4</v>
      </c>
      <c r="E52" s="162">
        <f>ROUND(IF('Indicator Data'!E54=0,0.1,IF(LOG('Indicator Data'!E54)&gt;E$54,10,IF(LOG('Indicator Data'!E54)&lt;E$55,0,10-(E$54-LOG('Indicator Data'!E54))/(E$54-E$55)*10))),1)</f>
        <v>0.1</v>
      </c>
      <c r="F52" s="162">
        <f t="shared" si="0"/>
        <v>6.8</v>
      </c>
      <c r="G52" s="162">
        <f>ROUND(IF('Indicator Data'!H54="No data",0.1,IF('Indicator Data'!H54=0,0,IF(LOG('Indicator Data'!H54)&gt;G$54,10,IF(LOG('Indicator Data'!H54)&lt;G$55,0,10-(G$54-LOG('Indicator Data'!H54))/(G$54-G$55)*10)))),1)</f>
        <v>9.1</v>
      </c>
      <c r="H52" s="162">
        <f>ROUND(IF('Indicator Data'!F54=0,0,IF(LOG('Indicator Data'!F54)&gt;H$54,10,IF(LOG('Indicator Data'!F54)&lt;H$55,0,10-(H$54-LOG('Indicator Data'!F54))/(H$54-H$55)*10))),1)</f>
        <v>6.9</v>
      </c>
      <c r="I52" s="162">
        <f>ROUND(IF('Indicator Data'!G54=0,0,IF(LOG('Indicator Data'!G54)&gt;I$54,10,IF(LOG('Indicator Data'!G54)&lt;I$55,0,10-(I$54-LOG('Indicator Data'!G54))/(I$54-I$55)*10))),1)</f>
        <v>8.6</v>
      </c>
      <c r="J52" s="162">
        <f t="shared" si="1"/>
        <v>7.9</v>
      </c>
      <c r="K52" s="162">
        <f>IF('Indicator Data'!J54="No data","x",ROUND(IF('Indicator Data'!J54=0,0,IF(LOG('Indicator Data'!J54)&gt;K$54,10,IF(LOG('Indicator Data'!J54)&lt;K$55,0,10-(K$54-LOG('Indicator Data'!J54))/(K$54-K$55)*10))),1))</f>
        <v>0</v>
      </c>
      <c r="L52" s="163">
        <f>'Indicator Data'!D54/'Indicator Data'!$BL54</f>
        <v>1.7666857924977394E-3</v>
      </c>
      <c r="M52" s="163">
        <f>'Indicator Data'!E54/'Indicator Data'!$BL54</f>
        <v>0</v>
      </c>
      <c r="N52" s="163">
        <f>IF(G52=0.1,0,'Indicator Data'!H54/'Indicator Data'!$BL54)</f>
        <v>4.0818675763112803E-3</v>
      </c>
      <c r="O52" s="163">
        <f>'Indicator Data'!F54/'Indicator Data'!$BL54</f>
        <v>7.6436581222582439E-4</v>
      </c>
      <c r="P52" s="163">
        <f>'Indicator Data'!G54/'Indicator Data'!$BL54</f>
        <v>7.2334595901726937E-4</v>
      </c>
      <c r="Q52" s="163">
        <f>IF('Indicator Data'!J54="No data","x",'Indicator Data'!J54/'Indicator Data'!$BL54)</f>
        <v>0</v>
      </c>
      <c r="R52" s="162">
        <f t="shared" ref="R52:S52" si="211">ROUND(IF(L52&gt;R$54,10,IF(L52&lt;R$55,0,10-(R$54-L52)/(R$54-R$55)*10)),1)</f>
        <v>8.8000000000000007</v>
      </c>
      <c r="S52" s="162">
        <f t="shared" si="211"/>
        <v>0</v>
      </c>
      <c r="T52" s="162">
        <f t="shared" si="3"/>
        <v>6</v>
      </c>
      <c r="U52" s="162">
        <f t="shared" si="4"/>
        <v>2.7</v>
      </c>
      <c r="V52" s="162">
        <f t="shared" ref="V52:W52" si="212">ROUND(IF(O52&gt;V$54,10,IF(O52&lt;V$55,0,10-(V$54-O52)/(V$54-V$55)*10)),1)</f>
        <v>2.5</v>
      </c>
      <c r="W52" s="162">
        <f t="shared" si="212"/>
        <v>10</v>
      </c>
      <c r="X52" s="162">
        <f t="shared" si="6"/>
        <v>8</v>
      </c>
      <c r="Y52" s="162">
        <f>IF('Indicator Data'!J54="No data","x",ROUND(IF(Q52&gt;Y$54,10,IF(Q52&lt;Y$55,0,10-(Y$54-Q52)/(Y$54-Y$55)*10)),1))</f>
        <v>0</v>
      </c>
      <c r="Z52" s="164">
        <f t="shared" ref="Z52:AA52" si="213">ROUND(AVERAGE(D52,R52),1)</f>
        <v>9.1</v>
      </c>
      <c r="AA52" s="164">
        <f t="shared" si="213"/>
        <v>0.1</v>
      </c>
      <c r="AB52" s="165">
        <f t="shared" ref="AB52:AC52" si="214">ROUND(AVERAGE(V52,H52),1)</f>
        <v>4.7</v>
      </c>
      <c r="AC52" s="165">
        <f t="shared" si="214"/>
        <v>9.3000000000000007</v>
      </c>
      <c r="AD52" s="164">
        <f t="shared" si="9"/>
        <v>7.7</v>
      </c>
      <c r="AE52" s="164">
        <f t="shared" si="10"/>
        <v>0</v>
      </c>
      <c r="AF52" s="166">
        <f t="shared" si="11"/>
        <v>6.4</v>
      </c>
      <c r="AG52" s="166">
        <f t="shared" si="12"/>
        <v>7</v>
      </c>
      <c r="AH52" s="166">
        <f t="shared" si="13"/>
        <v>8</v>
      </c>
      <c r="AI52" s="165">
        <f>IF('Indicator Data'!I54="No data","x",IF('Indicator Data'!BJ54&lt;1000,"x",ROUND((IF('Indicator Data'!I54&gt;AI$54,10,IF('Indicator Data'!I54&lt;AI$55,0,10-(AI$54-'Indicator Data'!I54)/(AI$54-AI$55)*10))),1)))</f>
        <v>10</v>
      </c>
      <c r="AJ52" s="166">
        <f t="shared" si="14"/>
        <v>5</v>
      </c>
      <c r="AK52" s="167">
        <f t="shared" si="15"/>
        <v>6.7</v>
      </c>
      <c r="AL52" s="165">
        <f>ROUND(IF('Indicator Data'!M54=0,0,IF('Indicator Data'!M54&gt;AL$54,10,IF('Indicator Data'!M54&lt;AL$55,0,10-(AL$54-'Indicator Data'!M54)/(AL$54-AL$55)*10))),1)</f>
        <v>3.4</v>
      </c>
      <c r="AM52" s="165">
        <f>ROUND(IF('Indicator Data'!N54=0,0,IF(LOG('Indicator Data'!N54)&gt;LOG(AM$54),10,IF(LOG('Indicator Data'!N54)&lt;LOG(AM$55),0,10-(LOG(AM$54)-LOG('Indicator Data'!N54))/(LOG(AM$54)-LOG(AM$55))*10))),1)</f>
        <v>3.1</v>
      </c>
      <c r="AN52" s="166">
        <f t="shared" si="16"/>
        <v>3.3</v>
      </c>
      <c r="AO52" s="165">
        <f>'Indicator Data'!K54</f>
        <v>9</v>
      </c>
      <c r="AP52" s="165">
        <f>'Indicator Data'!L54</f>
        <v>0</v>
      </c>
      <c r="AQ52" s="166">
        <f t="shared" si="17"/>
        <v>6.3</v>
      </c>
      <c r="AR52" s="167">
        <f t="shared" si="18"/>
        <v>6.3</v>
      </c>
    </row>
    <row r="53" spans="1:44" ht="15.75" customHeight="1">
      <c r="A53" s="169" t="s">
        <v>162</v>
      </c>
      <c r="B53" s="182" t="s">
        <v>189</v>
      </c>
      <c r="C53" s="183" t="s">
        <v>190</v>
      </c>
      <c r="D53" s="172">
        <f>ROUND(IF('Indicator Data'!D55=0,0.1,IF(LOG('Indicator Data'!D55)&gt;D$54,10,IF(LOG('Indicator Data'!D55)&lt;D$55,0,10-(D$54-LOG('Indicator Data'!D55))/(D$54-D$55)*10))),1)</f>
        <v>8.6</v>
      </c>
      <c r="E53" s="172">
        <f>ROUND(IF('Indicator Data'!E55=0,0.1,IF(LOG('Indicator Data'!E55)&gt;E$54,10,IF(LOG('Indicator Data'!E55)&lt;E$55,0,10-(E$54-LOG('Indicator Data'!E55))/(E$54-E$55)*10))),1)</f>
        <v>0.1</v>
      </c>
      <c r="F53" s="172">
        <f t="shared" si="0"/>
        <v>5.9</v>
      </c>
      <c r="G53" s="172">
        <f>ROUND(IF('Indicator Data'!H55="No data",0.1,IF('Indicator Data'!H55=0,0,IF(LOG('Indicator Data'!H55)&gt;G$54,10,IF(LOG('Indicator Data'!H55)&lt;G$55,0,10-(G$54-LOG('Indicator Data'!H55))/(G$54-G$55)*10)))),1)</f>
        <v>1.4</v>
      </c>
      <c r="H53" s="172">
        <f>ROUND(IF('Indicator Data'!F55=0,0,IF(LOG('Indicator Data'!F55)&gt;H$54,10,IF(LOG('Indicator Data'!F55)&lt;H$55,0,10-(H$54-LOG('Indicator Data'!F55))/(H$54-H$55)*10))),1)</f>
        <v>0</v>
      </c>
      <c r="I53" s="172">
        <f>ROUND(IF('Indicator Data'!G55=0,0,IF(LOG('Indicator Data'!G55)&gt;I$54,10,IF(LOG('Indicator Data'!G55)&lt;I$55,0,10-(I$54-LOG('Indicator Data'!G55))/(I$54-I$55)*10))),1)</f>
        <v>0</v>
      </c>
      <c r="J53" s="172">
        <f t="shared" si="1"/>
        <v>0</v>
      </c>
      <c r="K53" s="172">
        <f>IF('Indicator Data'!J55="No data","x",ROUND(IF('Indicator Data'!J55=0,0,IF(LOG('Indicator Data'!J55)&gt;K$54,10,IF(LOG('Indicator Data'!J55)&lt;K$55,0,10-(K$54-LOG('Indicator Data'!J55))/(K$54-K$55)*10))),1))</f>
        <v>0</v>
      </c>
      <c r="L53" s="173">
        <f>'Indicator Data'!D55/'Indicator Data'!$BL55</f>
        <v>2.3687036745416736E-3</v>
      </c>
      <c r="M53" s="173">
        <f>'Indicator Data'!E55/'Indicator Data'!$BL55</f>
        <v>0</v>
      </c>
      <c r="N53" s="173">
        <f>IF(G53=0.1,0,'Indicator Data'!H55/'Indicator Data'!$BL55)</f>
        <v>1.8870443778011335E-5</v>
      </c>
      <c r="O53" s="173">
        <f>'Indicator Data'!F55/'Indicator Data'!$BL55</f>
        <v>0</v>
      </c>
      <c r="P53" s="173">
        <f>'Indicator Data'!G55/'Indicator Data'!$BL55</f>
        <v>0</v>
      </c>
      <c r="Q53" s="173">
        <f>IF('Indicator Data'!J55="No data","x",'Indicator Data'!J55/'Indicator Data'!$BL55)</f>
        <v>0</v>
      </c>
      <c r="R53" s="172">
        <f t="shared" ref="R53:S53" si="215">ROUND(IF(L53&gt;R$54,10,IF(L53&lt;R$55,0,10-(R$54-L53)/(R$54-R$55)*10)),1)</f>
        <v>10</v>
      </c>
      <c r="S53" s="172">
        <f t="shared" si="215"/>
        <v>0</v>
      </c>
      <c r="T53" s="172">
        <f t="shared" si="3"/>
        <v>7.6</v>
      </c>
      <c r="U53" s="172">
        <f t="shared" si="4"/>
        <v>0</v>
      </c>
      <c r="V53" s="172">
        <f t="shared" ref="V53:W53" si="216">ROUND(IF(O53&gt;V$54,10,IF(O53&lt;V$55,0,10-(V$54-O53)/(V$54-V$55)*10)),1)</f>
        <v>0</v>
      </c>
      <c r="W53" s="172">
        <f t="shared" si="216"/>
        <v>0</v>
      </c>
      <c r="X53" s="172">
        <f t="shared" si="6"/>
        <v>0</v>
      </c>
      <c r="Y53" s="172">
        <f>IF('Indicator Data'!J55="No data","x",ROUND(IF(Q53&gt;Y$54,10,IF(Q53&lt;Y$55,0,10-(Y$54-Q53)/(Y$54-Y$55)*10)),1))</f>
        <v>0</v>
      </c>
      <c r="Z53" s="174">
        <f t="shared" ref="Z53:AA53" si="217">ROUND(AVERAGE(D53,R53),1)</f>
        <v>9.3000000000000007</v>
      </c>
      <c r="AA53" s="174">
        <f t="shared" si="217"/>
        <v>0.1</v>
      </c>
      <c r="AB53" s="175">
        <f t="shared" ref="AB53:AC53" si="218">ROUND(AVERAGE(V53,H53),1)</f>
        <v>0</v>
      </c>
      <c r="AC53" s="175">
        <f t="shared" si="218"/>
        <v>0</v>
      </c>
      <c r="AD53" s="174">
        <f t="shared" si="9"/>
        <v>0</v>
      </c>
      <c r="AE53" s="174">
        <f t="shared" si="10"/>
        <v>0</v>
      </c>
      <c r="AF53" s="176">
        <f t="shared" si="11"/>
        <v>6.8</v>
      </c>
      <c r="AG53" s="176">
        <f t="shared" si="12"/>
        <v>0.7</v>
      </c>
      <c r="AH53" s="176">
        <f t="shared" si="13"/>
        <v>0</v>
      </c>
      <c r="AI53" s="175" t="str">
        <f>IF('Indicator Data'!I55="No data","x",IF('Indicator Data'!BJ55&lt;1000,"x",ROUND((IF('Indicator Data'!I55&gt;AI$54,10,IF('Indicator Data'!I55&lt;AI$55,0,10-(AI$54-'Indicator Data'!I55)/(AI$54-AI$55)*10))),1)))</f>
        <v>x</v>
      </c>
      <c r="AJ53" s="176">
        <f t="shared" si="14"/>
        <v>0</v>
      </c>
      <c r="AK53" s="177">
        <f t="shared" si="15"/>
        <v>2.5</v>
      </c>
      <c r="AL53" s="175">
        <f>ROUND(IF('Indicator Data'!M55=0,0,IF('Indicator Data'!M55&gt;AL$54,10,IF('Indicator Data'!M55&lt;AL$55,0,10-(AL$54-'Indicator Data'!M55)/(AL$54-AL$55)*10))),1)</f>
        <v>3.4</v>
      </c>
      <c r="AM53" s="175">
        <f>ROUND(IF('Indicator Data'!N55=0,0,IF(LOG('Indicator Data'!N55)&gt;LOG(AM$54),10,IF(LOG('Indicator Data'!N55)&lt;LOG(AM$55),0,10-(LOG(AM$54)-LOG('Indicator Data'!N55))/(LOG(AM$54)-LOG(AM$55))*10))),1)</f>
        <v>3.1</v>
      </c>
      <c r="AN53" s="176">
        <f t="shared" si="16"/>
        <v>3.3</v>
      </c>
      <c r="AO53" s="175">
        <f>'Indicator Data'!K55</f>
        <v>9</v>
      </c>
      <c r="AP53" s="175">
        <f>'Indicator Data'!L55</f>
        <v>0</v>
      </c>
      <c r="AQ53" s="176">
        <f t="shared" si="17"/>
        <v>6.3</v>
      </c>
      <c r="AR53" s="177">
        <f t="shared" si="18"/>
        <v>6.3</v>
      </c>
    </row>
    <row r="54" spans="1:44" ht="15" customHeight="1">
      <c r="A54" s="184"/>
      <c r="B54" s="185"/>
      <c r="C54" s="186" t="s">
        <v>231</v>
      </c>
      <c r="D54" s="187">
        <v>4</v>
      </c>
      <c r="E54" s="187">
        <v>3.5</v>
      </c>
      <c r="F54" s="187"/>
      <c r="G54" s="187">
        <v>4.5</v>
      </c>
      <c r="H54" s="187">
        <v>5</v>
      </c>
      <c r="I54" s="187">
        <v>4</v>
      </c>
      <c r="J54" s="187"/>
      <c r="K54" s="187">
        <v>5</v>
      </c>
      <c r="L54" s="188"/>
      <c r="M54" s="188"/>
      <c r="N54" s="188"/>
      <c r="O54" s="188"/>
      <c r="P54" s="188"/>
      <c r="Q54" s="189"/>
      <c r="R54" s="190">
        <v>2E-3</v>
      </c>
      <c r="S54" s="190">
        <v>1E-3</v>
      </c>
      <c r="T54" s="191"/>
      <c r="U54" s="190">
        <v>1.4999999999999999E-2</v>
      </c>
      <c r="V54" s="190">
        <v>3.0000000000000001E-3</v>
      </c>
      <c r="W54" s="190">
        <v>5.0000000000000001E-4</v>
      </c>
      <c r="X54" s="190"/>
      <c r="Y54" s="190">
        <v>0.03</v>
      </c>
      <c r="Z54" s="191"/>
      <c r="AA54" s="191"/>
      <c r="AB54" s="191"/>
      <c r="AC54" s="191"/>
      <c r="AD54" s="191"/>
      <c r="AE54" s="191"/>
      <c r="AF54" s="191"/>
      <c r="AG54" s="191"/>
      <c r="AH54" s="191"/>
      <c r="AI54" s="192">
        <v>0.5</v>
      </c>
      <c r="AJ54" s="192"/>
      <c r="AK54" s="185"/>
      <c r="AL54" s="185">
        <v>0.95</v>
      </c>
      <c r="AM54" s="185">
        <v>0.95</v>
      </c>
      <c r="AN54" s="185"/>
      <c r="AO54" s="185"/>
      <c r="AP54" s="185"/>
      <c r="AQ54" s="185"/>
      <c r="AR54" s="185"/>
    </row>
    <row r="55" spans="1:44" ht="15.75" customHeight="1">
      <c r="A55" s="184"/>
      <c r="B55" s="185"/>
      <c r="C55" s="186" t="s">
        <v>232</v>
      </c>
      <c r="D55" s="187">
        <v>1</v>
      </c>
      <c r="E55" s="187">
        <v>0</v>
      </c>
      <c r="F55" s="187"/>
      <c r="G55" s="187">
        <v>1</v>
      </c>
      <c r="H55" s="187">
        <v>0</v>
      </c>
      <c r="I55" s="187">
        <v>0</v>
      </c>
      <c r="J55" s="187"/>
      <c r="K55" s="187">
        <v>0</v>
      </c>
      <c r="L55" s="188"/>
      <c r="M55" s="188"/>
      <c r="N55" s="188"/>
      <c r="O55" s="188"/>
      <c r="P55" s="188"/>
      <c r="Q55" s="189"/>
      <c r="R55" s="190">
        <v>0</v>
      </c>
      <c r="S55" s="190">
        <v>0</v>
      </c>
      <c r="T55" s="191"/>
      <c r="U55" s="190">
        <v>0</v>
      </c>
      <c r="V55" s="190">
        <v>0</v>
      </c>
      <c r="W55" s="190">
        <v>0</v>
      </c>
      <c r="X55" s="190"/>
      <c r="Y55" s="190">
        <v>0</v>
      </c>
      <c r="Z55" s="191"/>
      <c r="AA55" s="191"/>
      <c r="AB55" s="191"/>
      <c r="AC55" s="191"/>
      <c r="AD55" s="191"/>
      <c r="AE55" s="191"/>
      <c r="AF55" s="191"/>
      <c r="AG55" s="191"/>
      <c r="AH55" s="191"/>
      <c r="AI55" s="185">
        <v>0</v>
      </c>
      <c r="AJ55" s="192"/>
      <c r="AK55" s="185"/>
      <c r="AL55" s="185">
        <v>0</v>
      </c>
      <c r="AM55" s="185">
        <v>0.01</v>
      </c>
      <c r="AN55" s="185"/>
      <c r="AO55" s="185"/>
      <c r="AP55" s="185"/>
      <c r="AQ55" s="185"/>
      <c r="AR55" s="185"/>
    </row>
    <row r="56" spans="1:44" ht="15.75" customHeight="1">
      <c r="A56" s="1"/>
      <c r="B56" s="1"/>
      <c r="C56" s="193"/>
      <c r="D56" s="194"/>
      <c r="E56" s="194"/>
      <c r="F56" s="194"/>
      <c r="G56" s="194"/>
      <c r="H56" s="194"/>
      <c r="I56" s="194"/>
      <c r="J56" s="194"/>
      <c r="K56" s="194"/>
      <c r="L56" s="195"/>
      <c r="M56" s="195"/>
      <c r="N56" s="195"/>
      <c r="O56" s="195"/>
      <c r="P56" s="195"/>
      <c r="Q56" s="1"/>
      <c r="R56" s="194"/>
      <c r="S56" s="194"/>
      <c r="T56" s="194"/>
      <c r="U56" s="194"/>
      <c r="V56" s="194"/>
      <c r="W56" s="194"/>
      <c r="X56" s="194"/>
      <c r="Y56" s="196"/>
      <c r="Z56" s="194"/>
      <c r="AA56" s="194"/>
      <c r="AB56" s="194"/>
      <c r="AC56" s="194"/>
      <c r="AD56" s="194"/>
      <c r="AE56" s="194"/>
      <c r="AF56" s="194"/>
      <c r="AG56" s="194"/>
      <c r="AH56" s="194"/>
      <c r="AI56" s="197"/>
      <c r="AJ56" s="194"/>
      <c r="AK56" s="1"/>
      <c r="AL56" s="1"/>
      <c r="AM56" s="1"/>
      <c r="AN56" s="1"/>
      <c r="AO56" s="1"/>
      <c r="AP56" s="1"/>
      <c r="AQ56" s="1"/>
      <c r="AR56" s="1"/>
    </row>
    <row r="57" spans="1:44" ht="15.75" customHeight="1">
      <c r="A57" s="1"/>
      <c r="B57" s="1"/>
      <c r="C57" s="193"/>
      <c r="D57" s="194"/>
      <c r="E57" s="194"/>
      <c r="F57" s="194"/>
      <c r="G57" s="194"/>
      <c r="H57" s="194"/>
      <c r="I57" s="194"/>
      <c r="J57" s="194"/>
      <c r="K57" s="194"/>
      <c r="L57" s="195"/>
      <c r="M57" s="195"/>
      <c r="N57" s="195"/>
      <c r="O57" s="195"/>
      <c r="P57" s="195"/>
      <c r="Q57" s="1"/>
      <c r="R57" s="194"/>
      <c r="S57" s="194"/>
      <c r="T57" s="194"/>
      <c r="U57" s="194"/>
      <c r="V57" s="194"/>
      <c r="W57" s="194"/>
      <c r="X57" s="194"/>
      <c r="Y57" s="194"/>
      <c r="Z57" s="194"/>
      <c r="AA57" s="194"/>
      <c r="AB57" s="194"/>
      <c r="AC57" s="194"/>
      <c r="AD57" s="194"/>
      <c r="AE57" s="194"/>
      <c r="AF57" s="194"/>
      <c r="AG57" s="194"/>
      <c r="AH57" s="194"/>
      <c r="AI57" s="194"/>
      <c r="AJ57" s="194"/>
      <c r="AK57" s="1"/>
      <c r="AL57" s="1"/>
      <c r="AM57" s="1"/>
      <c r="AN57" s="1"/>
      <c r="AO57" s="1"/>
      <c r="AP57" s="1"/>
      <c r="AQ57" s="1"/>
      <c r="AR57" s="1"/>
    </row>
    <row r="58" spans="1:44" ht="15.75" customHeight="1">
      <c r="A58" s="1"/>
      <c r="B58" s="1"/>
      <c r="C58" s="193"/>
      <c r="D58" s="194"/>
      <c r="E58" s="194"/>
      <c r="F58" s="194"/>
      <c r="G58" s="194"/>
      <c r="H58" s="194"/>
      <c r="I58" s="194"/>
      <c r="J58" s="194"/>
      <c r="K58" s="194"/>
      <c r="L58" s="195"/>
      <c r="M58" s="195"/>
      <c r="N58" s="195"/>
      <c r="O58" s="195"/>
      <c r="P58" s="195"/>
      <c r="Q58" s="1"/>
      <c r="R58" s="194"/>
      <c r="S58" s="194"/>
      <c r="T58" s="194"/>
      <c r="U58" s="194"/>
      <c r="V58" s="194"/>
      <c r="W58" s="194"/>
      <c r="X58" s="194"/>
      <c r="Y58" s="194"/>
      <c r="Z58" s="194"/>
      <c r="AA58" s="194"/>
      <c r="AB58" s="194"/>
      <c r="AC58" s="194"/>
      <c r="AD58" s="194"/>
      <c r="AE58" s="194"/>
      <c r="AF58" s="194"/>
      <c r="AG58" s="194"/>
      <c r="AH58" s="194"/>
      <c r="AI58" s="194"/>
      <c r="AJ58" s="194"/>
      <c r="AK58" s="1"/>
      <c r="AL58" s="1"/>
      <c r="AM58" s="1"/>
      <c r="AN58" s="1"/>
      <c r="AO58" s="1"/>
      <c r="AP58" s="1"/>
      <c r="AQ58" s="1"/>
      <c r="AR58" s="1"/>
    </row>
    <row r="59" spans="1:44" ht="15.75" customHeight="1">
      <c r="A59" s="1"/>
      <c r="B59" s="1"/>
      <c r="C59" s="193"/>
      <c r="D59" s="194"/>
      <c r="E59" s="194"/>
      <c r="F59" s="194"/>
      <c r="G59" s="194"/>
      <c r="H59" s="194"/>
      <c r="I59" s="194"/>
      <c r="J59" s="194"/>
      <c r="K59" s="194"/>
      <c r="L59" s="195"/>
      <c r="M59" s="195"/>
      <c r="N59" s="195"/>
      <c r="O59" s="195"/>
      <c r="P59" s="195"/>
      <c r="Q59" s="1"/>
      <c r="R59" s="194"/>
      <c r="S59" s="194"/>
      <c r="T59" s="194"/>
      <c r="U59" s="194"/>
      <c r="V59" s="194"/>
      <c r="W59" s="194"/>
      <c r="X59" s="194"/>
      <c r="Y59" s="194"/>
      <c r="Z59" s="194"/>
      <c r="AA59" s="194"/>
      <c r="AB59" s="194"/>
      <c r="AC59" s="194"/>
      <c r="AD59" s="194"/>
      <c r="AE59" s="194"/>
      <c r="AF59" s="194"/>
      <c r="AG59" s="194"/>
      <c r="AH59" s="194"/>
      <c r="AI59" s="194"/>
      <c r="AJ59" s="194"/>
      <c r="AK59" s="1"/>
      <c r="AL59" s="1"/>
      <c r="AM59" s="1"/>
      <c r="AN59" s="1"/>
      <c r="AO59" s="1"/>
      <c r="AP59" s="1"/>
      <c r="AQ59" s="1"/>
      <c r="AR59" s="1"/>
    </row>
    <row r="60" spans="1:44" ht="15.75" customHeight="1">
      <c r="A60" s="1"/>
      <c r="B60" s="1"/>
      <c r="C60" s="193"/>
      <c r="D60" s="194"/>
      <c r="E60" s="194"/>
      <c r="F60" s="194"/>
      <c r="G60" s="194"/>
      <c r="H60" s="194"/>
      <c r="I60" s="194"/>
      <c r="J60" s="194"/>
      <c r="K60" s="194"/>
      <c r="L60" s="195"/>
      <c r="M60" s="195"/>
      <c r="N60" s="195"/>
      <c r="O60" s="195"/>
      <c r="P60" s="195"/>
      <c r="Q60" s="1"/>
      <c r="R60" s="194"/>
      <c r="S60" s="194"/>
      <c r="T60" s="194"/>
      <c r="U60" s="194"/>
      <c r="V60" s="194"/>
      <c r="W60" s="194"/>
      <c r="X60" s="194"/>
      <c r="Y60" s="194"/>
      <c r="Z60" s="194"/>
      <c r="AA60" s="194"/>
      <c r="AB60" s="194"/>
      <c r="AC60" s="194"/>
      <c r="AD60" s="194"/>
      <c r="AE60" s="194"/>
      <c r="AF60" s="194"/>
      <c r="AG60" s="194"/>
      <c r="AH60" s="194"/>
      <c r="AI60" s="194"/>
      <c r="AJ60" s="194"/>
      <c r="AK60" s="1"/>
      <c r="AL60" s="1"/>
      <c r="AM60" s="1"/>
      <c r="AN60" s="1"/>
      <c r="AO60" s="1"/>
      <c r="AP60" s="1"/>
      <c r="AQ60" s="1"/>
      <c r="AR60" s="1"/>
    </row>
    <row r="61" spans="1:44" ht="15.75" customHeight="1">
      <c r="A61" s="1"/>
      <c r="B61" s="1"/>
      <c r="C61" s="193"/>
      <c r="D61" s="194"/>
      <c r="E61" s="194"/>
      <c r="F61" s="194"/>
      <c r="G61" s="194"/>
      <c r="H61" s="194"/>
      <c r="I61" s="194"/>
      <c r="J61" s="194"/>
      <c r="K61" s="194"/>
      <c r="L61" s="195"/>
      <c r="M61" s="195"/>
      <c r="N61" s="195"/>
      <c r="O61" s="195"/>
      <c r="P61" s="195"/>
      <c r="Q61" s="1"/>
      <c r="R61" s="194"/>
      <c r="S61" s="194"/>
      <c r="T61" s="194"/>
      <c r="U61" s="194"/>
      <c r="V61" s="194"/>
      <c r="W61" s="194"/>
      <c r="X61" s="194"/>
      <c r="Y61" s="194"/>
      <c r="Z61" s="194"/>
      <c r="AA61" s="194"/>
      <c r="AB61" s="194"/>
      <c r="AC61" s="194"/>
      <c r="AD61" s="194"/>
      <c r="AE61" s="194"/>
      <c r="AF61" s="194"/>
      <c r="AG61" s="194"/>
      <c r="AH61" s="194"/>
      <c r="AI61" s="194"/>
      <c r="AJ61" s="194"/>
      <c r="AK61" s="1"/>
      <c r="AL61" s="1"/>
      <c r="AM61" s="1"/>
      <c r="AN61" s="1"/>
      <c r="AO61" s="1"/>
      <c r="AP61" s="1"/>
      <c r="AQ61" s="1"/>
      <c r="AR61" s="1"/>
    </row>
    <row r="62" spans="1:44" ht="15.75" customHeight="1">
      <c r="A62" s="1"/>
      <c r="B62" s="1"/>
      <c r="C62" s="193"/>
      <c r="D62" s="194"/>
      <c r="E62" s="194"/>
      <c r="F62" s="194"/>
      <c r="G62" s="194"/>
      <c r="H62" s="194"/>
      <c r="I62" s="194"/>
      <c r="J62" s="194"/>
      <c r="K62" s="194"/>
      <c r="L62" s="195"/>
      <c r="M62" s="195"/>
      <c r="N62" s="195"/>
      <c r="O62" s="195"/>
      <c r="P62" s="195"/>
      <c r="Q62" s="1"/>
      <c r="R62" s="194"/>
      <c r="S62" s="194"/>
      <c r="T62" s="194"/>
      <c r="U62" s="194"/>
      <c r="V62" s="194"/>
      <c r="W62" s="194"/>
      <c r="X62" s="194"/>
      <c r="Y62" s="194"/>
      <c r="Z62" s="194"/>
      <c r="AA62" s="194"/>
      <c r="AB62" s="194"/>
      <c r="AC62" s="194"/>
      <c r="AD62" s="194"/>
      <c r="AE62" s="194"/>
      <c r="AF62" s="194"/>
      <c r="AG62" s="194"/>
      <c r="AH62" s="194"/>
      <c r="AI62" s="194"/>
      <c r="AJ62" s="194"/>
      <c r="AK62" s="1"/>
      <c r="AL62" s="1"/>
      <c r="AM62" s="1"/>
      <c r="AN62" s="1"/>
      <c r="AO62" s="1"/>
      <c r="AP62" s="1"/>
      <c r="AQ62" s="1"/>
      <c r="AR62" s="1"/>
    </row>
    <row r="63" spans="1:44" ht="15.75" customHeight="1">
      <c r="A63" s="1"/>
      <c r="B63" s="1"/>
      <c r="C63" s="193"/>
      <c r="D63" s="194"/>
      <c r="E63" s="194"/>
      <c r="F63" s="194"/>
      <c r="G63" s="194"/>
      <c r="H63" s="194"/>
      <c r="I63" s="194"/>
      <c r="J63" s="194"/>
      <c r="K63" s="194"/>
      <c r="L63" s="195"/>
      <c r="M63" s="195"/>
      <c r="N63" s="195"/>
      <c r="O63" s="195"/>
      <c r="P63" s="195"/>
      <c r="Q63" s="1"/>
      <c r="R63" s="194"/>
      <c r="S63" s="194"/>
      <c r="T63" s="194"/>
      <c r="U63" s="194"/>
      <c r="V63" s="194"/>
      <c r="W63" s="194"/>
      <c r="X63" s="194"/>
      <c r="Y63" s="194"/>
      <c r="Z63" s="194"/>
      <c r="AA63" s="194"/>
      <c r="AB63" s="194"/>
      <c r="AC63" s="194"/>
      <c r="AD63" s="194"/>
      <c r="AE63" s="194"/>
      <c r="AF63" s="194"/>
      <c r="AG63" s="194"/>
      <c r="AH63" s="194"/>
      <c r="AI63" s="194"/>
      <c r="AJ63" s="194"/>
      <c r="AK63" s="1"/>
      <c r="AL63" s="1"/>
      <c r="AM63" s="1"/>
      <c r="AN63" s="1"/>
      <c r="AO63" s="1"/>
      <c r="AP63" s="1"/>
      <c r="AQ63" s="1"/>
      <c r="AR63" s="1"/>
    </row>
    <row r="64" spans="1:44" ht="15.75" customHeight="1">
      <c r="A64" s="1"/>
      <c r="B64" s="1"/>
      <c r="C64" s="193"/>
      <c r="D64" s="194"/>
      <c r="E64" s="194"/>
      <c r="F64" s="194"/>
      <c r="G64" s="194"/>
      <c r="H64" s="194"/>
      <c r="I64" s="194"/>
      <c r="J64" s="194"/>
      <c r="K64" s="194"/>
      <c r="L64" s="195"/>
      <c r="M64" s="195"/>
      <c r="N64" s="195"/>
      <c r="O64" s="195"/>
      <c r="P64" s="195"/>
      <c r="Q64" s="1"/>
      <c r="R64" s="194"/>
      <c r="S64" s="194"/>
      <c r="T64" s="194"/>
      <c r="U64" s="194"/>
      <c r="V64" s="194"/>
      <c r="W64" s="194"/>
      <c r="X64" s="194"/>
      <c r="Y64" s="194"/>
      <c r="Z64" s="194"/>
      <c r="AA64" s="194"/>
      <c r="AB64" s="194"/>
      <c r="AC64" s="194"/>
      <c r="AD64" s="194"/>
      <c r="AE64" s="194"/>
      <c r="AF64" s="194"/>
      <c r="AG64" s="194"/>
      <c r="AH64" s="194"/>
      <c r="AI64" s="194"/>
      <c r="AJ64" s="194"/>
      <c r="AK64" s="1"/>
      <c r="AL64" s="1"/>
      <c r="AM64" s="1"/>
      <c r="AN64" s="1"/>
      <c r="AO64" s="1"/>
      <c r="AP64" s="1"/>
      <c r="AQ64" s="1"/>
      <c r="AR64" s="1"/>
    </row>
    <row r="65" spans="1:44" ht="15.75" customHeight="1">
      <c r="A65" s="1"/>
      <c r="B65" s="1"/>
      <c r="C65" s="193"/>
      <c r="D65" s="194"/>
      <c r="E65" s="194"/>
      <c r="F65" s="194"/>
      <c r="G65" s="194"/>
      <c r="H65" s="194"/>
      <c r="I65" s="194"/>
      <c r="J65" s="194"/>
      <c r="K65" s="194"/>
      <c r="L65" s="195"/>
      <c r="M65" s="195"/>
      <c r="N65" s="195"/>
      <c r="O65" s="195"/>
      <c r="P65" s="195"/>
      <c r="Q65" s="1"/>
      <c r="R65" s="194"/>
      <c r="S65" s="194"/>
      <c r="T65" s="194"/>
      <c r="U65" s="194"/>
      <c r="V65" s="194"/>
      <c r="W65" s="194"/>
      <c r="X65" s="194"/>
      <c r="Y65" s="194"/>
      <c r="Z65" s="194"/>
      <c r="AA65" s="194"/>
      <c r="AB65" s="194"/>
      <c r="AC65" s="194"/>
      <c r="AD65" s="194"/>
      <c r="AE65" s="194"/>
      <c r="AF65" s="194"/>
      <c r="AG65" s="194"/>
      <c r="AH65" s="194"/>
      <c r="AI65" s="194"/>
      <c r="AJ65" s="194"/>
      <c r="AK65" s="1"/>
      <c r="AL65" s="1"/>
      <c r="AM65" s="1"/>
      <c r="AN65" s="1"/>
      <c r="AO65" s="1"/>
      <c r="AP65" s="1"/>
      <c r="AQ65" s="1"/>
      <c r="AR65" s="1"/>
    </row>
    <row r="66" spans="1:44" ht="15.75" customHeight="1">
      <c r="A66" s="1"/>
      <c r="B66" s="1"/>
      <c r="C66" s="193"/>
      <c r="D66" s="194"/>
      <c r="E66" s="194"/>
      <c r="F66" s="194"/>
      <c r="G66" s="194"/>
      <c r="H66" s="194"/>
      <c r="I66" s="194"/>
      <c r="J66" s="194"/>
      <c r="K66" s="194"/>
      <c r="L66" s="195"/>
      <c r="M66" s="195"/>
      <c r="N66" s="195"/>
      <c r="O66" s="195"/>
      <c r="P66" s="195"/>
      <c r="Q66" s="1"/>
      <c r="R66" s="194"/>
      <c r="S66" s="194"/>
      <c r="T66" s="194"/>
      <c r="U66" s="194"/>
      <c r="V66" s="194"/>
      <c r="W66" s="194"/>
      <c r="X66" s="194"/>
      <c r="Y66" s="194"/>
      <c r="Z66" s="194"/>
      <c r="AA66" s="194"/>
      <c r="AB66" s="194"/>
      <c r="AC66" s="194"/>
      <c r="AD66" s="194"/>
      <c r="AE66" s="194"/>
      <c r="AF66" s="194"/>
      <c r="AG66" s="194"/>
      <c r="AH66" s="194"/>
      <c r="AI66" s="194"/>
      <c r="AJ66" s="194"/>
      <c r="AK66" s="1"/>
      <c r="AL66" s="1"/>
      <c r="AM66" s="1"/>
      <c r="AN66" s="1"/>
      <c r="AO66" s="1"/>
      <c r="AP66" s="1"/>
      <c r="AQ66" s="1"/>
      <c r="AR66" s="1"/>
    </row>
    <row r="67" spans="1:44" ht="15.75" customHeight="1">
      <c r="A67" s="1"/>
      <c r="B67" s="1"/>
      <c r="C67" s="193"/>
      <c r="D67" s="194"/>
      <c r="E67" s="194"/>
      <c r="F67" s="194"/>
      <c r="G67" s="194"/>
      <c r="H67" s="194"/>
      <c r="I67" s="194"/>
      <c r="J67" s="194"/>
      <c r="K67" s="194"/>
      <c r="L67" s="195"/>
      <c r="M67" s="195"/>
      <c r="N67" s="195"/>
      <c r="O67" s="195"/>
      <c r="P67" s="195"/>
      <c r="Q67" s="1"/>
      <c r="R67" s="194"/>
      <c r="S67" s="194"/>
      <c r="T67" s="194"/>
      <c r="U67" s="194"/>
      <c r="V67" s="194"/>
      <c r="W67" s="194"/>
      <c r="X67" s="194"/>
      <c r="Y67" s="194"/>
      <c r="Z67" s="194"/>
      <c r="AA67" s="194"/>
      <c r="AB67" s="194"/>
      <c r="AC67" s="194"/>
      <c r="AD67" s="194"/>
      <c r="AE67" s="194"/>
      <c r="AF67" s="194"/>
      <c r="AG67" s="194"/>
      <c r="AH67" s="194"/>
      <c r="AI67" s="194"/>
      <c r="AJ67" s="194"/>
      <c r="AK67" s="1"/>
      <c r="AL67" s="1"/>
      <c r="AM67" s="1"/>
      <c r="AN67" s="1"/>
      <c r="AO67" s="1"/>
      <c r="AP67" s="1"/>
      <c r="AQ67" s="1"/>
      <c r="AR67" s="1"/>
    </row>
    <row r="68" spans="1:44" ht="15.75" customHeight="1">
      <c r="A68" s="1"/>
      <c r="B68" s="1"/>
      <c r="C68" s="193"/>
      <c r="D68" s="194"/>
      <c r="E68" s="194"/>
      <c r="F68" s="194"/>
      <c r="G68" s="194"/>
      <c r="H68" s="194"/>
      <c r="I68" s="194"/>
      <c r="J68" s="194"/>
      <c r="K68" s="194"/>
      <c r="L68" s="195"/>
      <c r="M68" s="195"/>
      <c r="N68" s="195"/>
      <c r="O68" s="195"/>
      <c r="P68" s="195"/>
      <c r="Q68" s="1"/>
      <c r="R68" s="194"/>
      <c r="S68" s="194"/>
      <c r="T68" s="194"/>
      <c r="U68" s="194"/>
      <c r="V68" s="194"/>
      <c r="W68" s="194"/>
      <c r="X68" s="194"/>
      <c r="Y68" s="194"/>
      <c r="Z68" s="194"/>
      <c r="AA68" s="194"/>
      <c r="AB68" s="194"/>
      <c r="AC68" s="194"/>
      <c r="AD68" s="194"/>
      <c r="AE68" s="194"/>
      <c r="AF68" s="194"/>
      <c r="AG68" s="194"/>
      <c r="AH68" s="194"/>
      <c r="AI68" s="194"/>
      <c r="AJ68" s="194"/>
      <c r="AK68" s="1"/>
      <c r="AL68" s="1"/>
      <c r="AM68" s="1"/>
      <c r="AN68" s="1"/>
      <c r="AO68" s="1"/>
      <c r="AP68" s="1"/>
      <c r="AQ68" s="1"/>
      <c r="AR68" s="1"/>
    </row>
    <row r="69" spans="1:44" ht="15.75" customHeight="1">
      <c r="A69" s="1"/>
      <c r="B69" s="1"/>
      <c r="C69" s="193"/>
      <c r="D69" s="194"/>
      <c r="E69" s="194"/>
      <c r="F69" s="194"/>
      <c r="G69" s="194"/>
      <c r="H69" s="194"/>
      <c r="I69" s="194"/>
      <c r="J69" s="194"/>
      <c r="K69" s="194"/>
      <c r="L69" s="195"/>
      <c r="M69" s="195"/>
      <c r="N69" s="195"/>
      <c r="O69" s="195"/>
      <c r="P69" s="195"/>
      <c r="Q69" s="1"/>
      <c r="R69" s="194"/>
      <c r="S69" s="194"/>
      <c r="T69" s="194"/>
      <c r="U69" s="194"/>
      <c r="V69" s="194"/>
      <c r="W69" s="194"/>
      <c r="X69" s="194"/>
      <c r="Y69" s="194"/>
      <c r="Z69" s="194"/>
      <c r="AA69" s="194"/>
      <c r="AB69" s="194"/>
      <c r="AC69" s="194"/>
      <c r="AD69" s="194"/>
      <c r="AE69" s="194"/>
      <c r="AF69" s="194"/>
      <c r="AG69" s="194"/>
      <c r="AH69" s="194"/>
      <c r="AI69" s="194"/>
      <c r="AJ69" s="194"/>
      <c r="AK69" s="1"/>
      <c r="AL69" s="1"/>
      <c r="AM69" s="1"/>
      <c r="AN69" s="1"/>
      <c r="AO69" s="1"/>
      <c r="AP69" s="1"/>
      <c r="AQ69" s="1"/>
      <c r="AR69" s="1"/>
    </row>
    <row r="70" spans="1:44" ht="15.75" customHeight="1">
      <c r="A70" s="1"/>
      <c r="B70" s="1"/>
      <c r="C70" s="193"/>
      <c r="D70" s="194"/>
      <c r="E70" s="194"/>
      <c r="F70" s="194"/>
      <c r="G70" s="194"/>
      <c r="H70" s="194"/>
      <c r="I70" s="194"/>
      <c r="J70" s="194"/>
      <c r="K70" s="194"/>
      <c r="L70" s="195"/>
      <c r="M70" s="195"/>
      <c r="N70" s="195"/>
      <c r="O70" s="195"/>
      <c r="P70" s="195"/>
      <c r="Q70" s="1"/>
      <c r="R70" s="194"/>
      <c r="S70" s="194"/>
      <c r="T70" s="194"/>
      <c r="U70" s="194"/>
      <c r="V70" s="194"/>
      <c r="W70" s="194"/>
      <c r="X70" s="194"/>
      <c r="Y70" s="194"/>
      <c r="Z70" s="194"/>
      <c r="AA70" s="194"/>
      <c r="AB70" s="194"/>
      <c r="AC70" s="194"/>
      <c r="AD70" s="194"/>
      <c r="AE70" s="194"/>
      <c r="AF70" s="194"/>
      <c r="AG70" s="194"/>
      <c r="AH70" s="194"/>
      <c r="AI70" s="194"/>
      <c r="AJ70" s="194"/>
      <c r="AK70" s="1"/>
      <c r="AL70" s="1"/>
      <c r="AM70" s="1"/>
      <c r="AN70" s="1"/>
      <c r="AO70" s="1"/>
      <c r="AP70" s="1"/>
      <c r="AQ70" s="1"/>
      <c r="AR70" s="1"/>
    </row>
    <row r="71" spans="1:44" ht="15.75" customHeight="1">
      <c r="A71" s="1"/>
      <c r="B71" s="1"/>
      <c r="C71" s="193"/>
      <c r="D71" s="194"/>
      <c r="E71" s="194"/>
      <c r="F71" s="194"/>
      <c r="G71" s="194"/>
      <c r="H71" s="194"/>
      <c r="I71" s="194"/>
      <c r="J71" s="194"/>
      <c r="K71" s="194"/>
      <c r="L71" s="195"/>
      <c r="M71" s="195"/>
      <c r="N71" s="195"/>
      <c r="O71" s="195"/>
      <c r="P71" s="195"/>
      <c r="Q71" s="1"/>
      <c r="R71" s="194"/>
      <c r="S71" s="194"/>
      <c r="T71" s="194"/>
      <c r="U71" s="194"/>
      <c r="V71" s="194"/>
      <c r="W71" s="194"/>
      <c r="X71" s="194"/>
      <c r="Y71" s="194"/>
      <c r="Z71" s="194"/>
      <c r="AA71" s="194"/>
      <c r="AB71" s="194"/>
      <c r="AC71" s="194"/>
      <c r="AD71" s="194"/>
      <c r="AE71" s="194"/>
      <c r="AF71" s="194"/>
      <c r="AG71" s="194"/>
      <c r="AH71" s="194"/>
      <c r="AI71" s="194"/>
      <c r="AJ71" s="194"/>
      <c r="AK71" s="1"/>
      <c r="AL71" s="1"/>
      <c r="AM71" s="1"/>
      <c r="AN71" s="1"/>
      <c r="AO71" s="1"/>
      <c r="AP71" s="1"/>
      <c r="AQ71" s="1"/>
      <c r="AR71" s="1"/>
    </row>
    <row r="72" spans="1:44" ht="15.75" customHeight="1">
      <c r="A72" s="1"/>
      <c r="B72" s="1"/>
      <c r="C72" s="193"/>
      <c r="D72" s="194"/>
      <c r="E72" s="194"/>
      <c r="F72" s="194"/>
      <c r="G72" s="194"/>
      <c r="H72" s="194"/>
      <c r="I72" s="194"/>
      <c r="J72" s="194"/>
      <c r="K72" s="194"/>
      <c r="L72" s="195"/>
      <c r="M72" s="195"/>
      <c r="N72" s="195"/>
      <c r="O72" s="195"/>
      <c r="P72" s="195"/>
      <c r="Q72" s="1"/>
      <c r="R72" s="194"/>
      <c r="S72" s="194"/>
      <c r="T72" s="194"/>
      <c r="U72" s="194"/>
      <c r="V72" s="194"/>
      <c r="W72" s="194"/>
      <c r="X72" s="194"/>
      <c r="Y72" s="194"/>
      <c r="Z72" s="194"/>
      <c r="AA72" s="194"/>
      <c r="AB72" s="194"/>
      <c r="AC72" s="194"/>
      <c r="AD72" s="194"/>
      <c r="AE72" s="194"/>
      <c r="AF72" s="194"/>
      <c r="AG72" s="194"/>
      <c r="AH72" s="194"/>
      <c r="AI72" s="194"/>
      <c r="AJ72" s="194"/>
      <c r="AK72" s="1"/>
      <c r="AL72" s="1"/>
      <c r="AM72" s="1"/>
      <c r="AN72" s="1"/>
      <c r="AO72" s="1"/>
      <c r="AP72" s="1"/>
      <c r="AQ72" s="1"/>
      <c r="AR72" s="1"/>
    </row>
    <row r="73" spans="1:44" ht="15.75" customHeight="1">
      <c r="A73" s="1"/>
      <c r="B73" s="1"/>
      <c r="C73" s="193"/>
      <c r="D73" s="194"/>
      <c r="E73" s="194"/>
      <c r="F73" s="194"/>
      <c r="G73" s="194"/>
      <c r="H73" s="194"/>
      <c r="I73" s="194"/>
      <c r="J73" s="194"/>
      <c r="K73" s="194"/>
      <c r="L73" s="195"/>
      <c r="M73" s="195"/>
      <c r="N73" s="195"/>
      <c r="O73" s="195"/>
      <c r="P73" s="195"/>
      <c r="Q73" s="1"/>
      <c r="R73" s="194"/>
      <c r="S73" s="194"/>
      <c r="T73" s="194"/>
      <c r="U73" s="194"/>
      <c r="V73" s="194"/>
      <c r="W73" s="194"/>
      <c r="X73" s="194"/>
      <c r="Y73" s="194"/>
      <c r="Z73" s="194"/>
      <c r="AA73" s="194"/>
      <c r="AB73" s="194"/>
      <c r="AC73" s="194"/>
      <c r="AD73" s="194"/>
      <c r="AE73" s="194"/>
      <c r="AF73" s="194"/>
      <c r="AG73" s="194"/>
      <c r="AH73" s="194"/>
      <c r="AI73" s="194"/>
      <c r="AJ73" s="194"/>
      <c r="AK73" s="1"/>
      <c r="AL73" s="1"/>
      <c r="AM73" s="1"/>
      <c r="AN73" s="1"/>
      <c r="AO73" s="1"/>
      <c r="AP73" s="1"/>
      <c r="AQ73" s="1"/>
      <c r="AR73" s="1"/>
    </row>
    <row r="74" spans="1:44" ht="15.75" customHeight="1">
      <c r="A74" s="1"/>
      <c r="B74" s="1"/>
      <c r="C74" s="193"/>
      <c r="D74" s="194"/>
      <c r="E74" s="194"/>
      <c r="F74" s="194"/>
      <c r="G74" s="194"/>
      <c r="H74" s="194"/>
      <c r="I74" s="194"/>
      <c r="J74" s="194"/>
      <c r="K74" s="194"/>
      <c r="L74" s="195"/>
      <c r="M74" s="195"/>
      <c r="N74" s="195"/>
      <c r="O74" s="195"/>
      <c r="P74" s="195"/>
      <c r="Q74" s="1"/>
      <c r="R74" s="194"/>
      <c r="S74" s="194"/>
      <c r="T74" s="194"/>
      <c r="U74" s="194"/>
      <c r="V74" s="194"/>
      <c r="W74" s="194"/>
      <c r="X74" s="194"/>
      <c r="Y74" s="194"/>
      <c r="Z74" s="194"/>
      <c r="AA74" s="194"/>
      <c r="AB74" s="194"/>
      <c r="AC74" s="194"/>
      <c r="AD74" s="194"/>
      <c r="AE74" s="194"/>
      <c r="AF74" s="194"/>
      <c r="AG74" s="194"/>
      <c r="AH74" s="194"/>
      <c r="AI74" s="194"/>
      <c r="AJ74" s="194"/>
      <c r="AK74" s="1"/>
      <c r="AL74" s="1"/>
      <c r="AM74" s="1"/>
      <c r="AN74" s="1"/>
      <c r="AO74" s="1"/>
      <c r="AP74" s="1"/>
      <c r="AQ74" s="1"/>
      <c r="AR74" s="1"/>
    </row>
    <row r="75" spans="1:44" ht="15.75" customHeight="1">
      <c r="A75" s="1"/>
      <c r="B75" s="1"/>
      <c r="C75" s="193"/>
      <c r="D75" s="194"/>
      <c r="E75" s="194"/>
      <c r="F75" s="194"/>
      <c r="G75" s="194"/>
      <c r="H75" s="194"/>
      <c r="I75" s="194"/>
      <c r="J75" s="194"/>
      <c r="K75" s="194"/>
      <c r="L75" s="195"/>
      <c r="M75" s="195"/>
      <c r="N75" s="195"/>
      <c r="O75" s="195"/>
      <c r="P75" s="195"/>
      <c r="Q75" s="1"/>
      <c r="R75" s="194"/>
      <c r="S75" s="194"/>
      <c r="T75" s="194"/>
      <c r="U75" s="194"/>
      <c r="V75" s="194"/>
      <c r="W75" s="194"/>
      <c r="X75" s="194"/>
      <c r="Y75" s="194"/>
      <c r="Z75" s="194"/>
      <c r="AA75" s="194"/>
      <c r="AB75" s="194"/>
      <c r="AC75" s="194"/>
      <c r="AD75" s="194"/>
      <c r="AE75" s="194"/>
      <c r="AF75" s="194"/>
      <c r="AG75" s="194"/>
      <c r="AH75" s="194"/>
      <c r="AI75" s="194"/>
      <c r="AJ75" s="194"/>
      <c r="AK75" s="1"/>
      <c r="AL75" s="1"/>
      <c r="AM75" s="1"/>
      <c r="AN75" s="1"/>
      <c r="AO75" s="1"/>
      <c r="AP75" s="1"/>
      <c r="AQ75" s="1"/>
      <c r="AR75" s="1"/>
    </row>
    <row r="76" spans="1:44" ht="15.75" customHeight="1">
      <c r="A76" s="1"/>
      <c r="B76" s="1"/>
      <c r="C76" s="193"/>
      <c r="D76" s="194"/>
      <c r="E76" s="194"/>
      <c r="F76" s="194"/>
      <c r="G76" s="194"/>
      <c r="H76" s="194"/>
      <c r="I76" s="194"/>
      <c r="J76" s="194"/>
      <c r="K76" s="194"/>
      <c r="L76" s="195"/>
      <c r="M76" s="195"/>
      <c r="N76" s="195"/>
      <c r="O76" s="195"/>
      <c r="P76" s="195"/>
      <c r="Q76" s="1"/>
      <c r="R76" s="194"/>
      <c r="S76" s="194"/>
      <c r="T76" s="194"/>
      <c r="U76" s="194"/>
      <c r="V76" s="194"/>
      <c r="W76" s="194"/>
      <c r="X76" s="194"/>
      <c r="Y76" s="194"/>
      <c r="Z76" s="194"/>
      <c r="AA76" s="194"/>
      <c r="AB76" s="194"/>
      <c r="AC76" s="194"/>
      <c r="AD76" s="194"/>
      <c r="AE76" s="194"/>
      <c r="AF76" s="194"/>
      <c r="AG76" s="194"/>
      <c r="AH76" s="194"/>
      <c r="AI76" s="194"/>
      <c r="AJ76" s="194"/>
      <c r="AK76" s="1"/>
      <c r="AL76" s="1"/>
      <c r="AM76" s="1"/>
      <c r="AN76" s="1"/>
      <c r="AO76" s="1"/>
      <c r="AP76" s="1"/>
      <c r="AQ76" s="1"/>
      <c r="AR76" s="1"/>
    </row>
    <row r="77" spans="1:44" ht="15.75" customHeight="1">
      <c r="A77" s="1"/>
      <c r="B77" s="1"/>
      <c r="C77" s="193"/>
      <c r="D77" s="194"/>
      <c r="E77" s="194"/>
      <c r="F77" s="194"/>
      <c r="G77" s="194"/>
      <c r="H77" s="194"/>
      <c r="I77" s="194"/>
      <c r="J77" s="194"/>
      <c r="K77" s="194"/>
      <c r="L77" s="195"/>
      <c r="M77" s="195"/>
      <c r="N77" s="195"/>
      <c r="O77" s="195"/>
      <c r="P77" s="195"/>
      <c r="Q77" s="1"/>
      <c r="R77" s="194"/>
      <c r="S77" s="194"/>
      <c r="T77" s="194"/>
      <c r="U77" s="194"/>
      <c r="V77" s="194"/>
      <c r="W77" s="194"/>
      <c r="X77" s="194"/>
      <c r="Y77" s="194"/>
      <c r="Z77" s="194"/>
      <c r="AA77" s="194"/>
      <c r="AB77" s="194"/>
      <c r="AC77" s="194"/>
      <c r="AD77" s="194"/>
      <c r="AE77" s="194"/>
      <c r="AF77" s="194"/>
      <c r="AG77" s="194"/>
      <c r="AH77" s="194"/>
      <c r="AI77" s="194"/>
      <c r="AJ77" s="194"/>
      <c r="AK77" s="1"/>
      <c r="AL77" s="1"/>
      <c r="AM77" s="1"/>
      <c r="AN77" s="1"/>
      <c r="AO77" s="1"/>
      <c r="AP77" s="1"/>
      <c r="AQ77" s="1"/>
      <c r="AR77" s="1"/>
    </row>
    <row r="78" spans="1:44" ht="15.75" customHeight="1">
      <c r="A78" s="1"/>
      <c r="B78" s="1"/>
      <c r="C78" s="193"/>
      <c r="D78" s="194"/>
      <c r="E78" s="194"/>
      <c r="F78" s="194"/>
      <c r="G78" s="194"/>
      <c r="H78" s="194"/>
      <c r="I78" s="194"/>
      <c r="J78" s="194"/>
      <c r="K78" s="194"/>
      <c r="L78" s="195"/>
      <c r="M78" s="195"/>
      <c r="N78" s="195"/>
      <c r="O78" s="195"/>
      <c r="P78" s="195"/>
      <c r="Q78" s="1"/>
      <c r="R78" s="194"/>
      <c r="S78" s="194"/>
      <c r="T78" s="194"/>
      <c r="U78" s="194"/>
      <c r="V78" s="194"/>
      <c r="W78" s="194"/>
      <c r="X78" s="194"/>
      <c r="Y78" s="194"/>
      <c r="Z78" s="194"/>
      <c r="AA78" s="194"/>
      <c r="AB78" s="194"/>
      <c r="AC78" s="194"/>
      <c r="AD78" s="194"/>
      <c r="AE78" s="194"/>
      <c r="AF78" s="194"/>
      <c r="AG78" s="194"/>
      <c r="AH78" s="194"/>
      <c r="AI78" s="194"/>
      <c r="AJ78" s="194"/>
      <c r="AK78" s="1"/>
      <c r="AL78" s="1"/>
      <c r="AM78" s="1"/>
      <c r="AN78" s="1"/>
      <c r="AO78" s="1"/>
      <c r="AP78" s="1"/>
      <c r="AQ78" s="1"/>
      <c r="AR78" s="1"/>
    </row>
    <row r="79" spans="1:44" ht="15.75" customHeight="1">
      <c r="A79" s="1"/>
      <c r="B79" s="1"/>
      <c r="C79" s="193"/>
      <c r="D79" s="194"/>
      <c r="E79" s="194"/>
      <c r="F79" s="194"/>
      <c r="G79" s="194"/>
      <c r="H79" s="194"/>
      <c r="I79" s="194"/>
      <c r="J79" s="194"/>
      <c r="K79" s="194"/>
      <c r="L79" s="195"/>
      <c r="M79" s="195"/>
      <c r="N79" s="195"/>
      <c r="O79" s="195"/>
      <c r="P79" s="195"/>
      <c r="Q79" s="1"/>
      <c r="R79" s="194"/>
      <c r="S79" s="194"/>
      <c r="T79" s="194"/>
      <c r="U79" s="194"/>
      <c r="V79" s="194"/>
      <c r="W79" s="194"/>
      <c r="X79" s="194"/>
      <c r="Y79" s="194"/>
      <c r="Z79" s="194"/>
      <c r="AA79" s="194"/>
      <c r="AB79" s="194"/>
      <c r="AC79" s="194"/>
      <c r="AD79" s="194"/>
      <c r="AE79" s="194"/>
      <c r="AF79" s="194"/>
      <c r="AG79" s="194"/>
      <c r="AH79" s="194"/>
      <c r="AI79" s="194"/>
      <c r="AJ79" s="194"/>
      <c r="AK79" s="1"/>
      <c r="AL79" s="1"/>
      <c r="AM79" s="1"/>
      <c r="AN79" s="1"/>
      <c r="AO79" s="1"/>
      <c r="AP79" s="1"/>
      <c r="AQ79" s="1"/>
      <c r="AR79" s="1"/>
    </row>
    <row r="80" spans="1:44" ht="15.75" customHeight="1">
      <c r="A80" s="1"/>
      <c r="B80" s="1"/>
      <c r="C80" s="193"/>
      <c r="D80" s="194"/>
      <c r="E80" s="194"/>
      <c r="F80" s="194"/>
      <c r="G80" s="194"/>
      <c r="H80" s="194"/>
      <c r="I80" s="194"/>
      <c r="J80" s="194"/>
      <c r="K80" s="194"/>
      <c r="L80" s="195"/>
      <c r="M80" s="195"/>
      <c r="N80" s="195"/>
      <c r="O80" s="195"/>
      <c r="P80" s="195"/>
      <c r="Q80" s="1"/>
      <c r="R80" s="194"/>
      <c r="S80" s="194"/>
      <c r="T80" s="194"/>
      <c r="U80" s="194"/>
      <c r="V80" s="194"/>
      <c r="W80" s="194"/>
      <c r="X80" s="194"/>
      <c r="Y80" s="194"/>
      <c r="Z80" s="194"/>
      <c r="AA80" s="194"/>
      <c r="AB80" s="194"/>
      <c r="AC80" s="194"/>
      <c r="AD80" s="194"/>
      <c r="AE80" s="194"/>
      <c r="AF80" s="194"/>
      <c r="AG80" s="194"/>
      <c r="AH80" s="194"/>
      <c r="AI80" s="194"/>
      <c r="AJ80" s="194"/>
      <c r="AK80" s="1"/>
      <c r="AL80" s="1"/>
      <c r="AM80" s="1"/>
      <c r="AN80" s="1"/>
      <c r="AO80" s="1"/>
      <c r="AP80" s="1"/>
      <c r="AQ80" s="1"/>
      <c r="AR80" s="1"/>
    </row>
    <row r="81" spans="1:44" ht="15.75" customHeight="1">
      <c r="A81" s="1"/>
      <c r="B81" s="1"/>
      <c r="C81" s="193"/>
      <c r="D81" s="194"/>
      <c r="E81" s="194"/>
      <c r="F81" s="194"/>
      <c r="G81" s="194"/>
      <c r="H81" s="194"/>
      <c r="I81" s="194"/>
      <c r="J81" s="194"/>
      <c r="K81" s="194"/>
      <c r="L81" s="195"/>
      <c r="M81" s="195"/>
      <c r="N81" s="195"/>
      <c r="O81" s="195"/>
      <c r="P81" s="195"/>
      <c r="Q81" s="1"/>
      <c r="R81" s="194"/>
      <c r="S81" s="194"/>
      <c r="T81" s="194"/>
      <c r="U81" s="194"/>
      <c r="V81" s="194"/>
      <c r="W81" s="194"/>
      <c r="X81" s="194"/>
      <c r="Y81" s="194"/>
      <c r="Z81" s="194"/>
      <c r="AA81" s="194"/>
      <c r="AB81" s="194"/>
      <c r="AC81" s="194"/>
      <c r="AD81" s="194"/>
      <c r="AE81" s="194"/>
      <c r="AF81" s="194"/>
      <c r="AG81" s="194"/>
      <c r="AH81" s="194"/>
      <c r="AI81" s="194"/>
      <c r="AJ81" s="194"/>
      <c r="AK81" s="1"/>
      <c r="AL81" s="1"/>
      <c r="AM81" s="1"/>
      <c r="AN81" s="1"/>
      <c r="AO81" s="1"/>
      <c r="AP81" s="1"/>
      <c r="AQ81" s="1"/>
      <c r="AR81" s="1"/>
    </row>
    <row r="82" spans="1:44" ht="15.75" customHeight="1">
      <c r="A82" s="1"/>
      <c r="B82" s="1"/>
      <c r="C82" s="193"/>
      <c r="D82" s="194"/>
      <c r="E82" s="194"/>
      <c r="F82" s="194"/>
      <c r="G82" s="194"/>
      <c r="H82" s="194"/>
      <c r="I82" s="194"/>
      <c r="J82" s="194"/>
      <c r="K82" s="194"/>
      <c r="L82" s="195"/>
      <c r="M82" s="195"/>
      <c r="N82" s="195"/>
      <c r="O82" s="195"/>
      <c r="P82" s="195"/>
      <c r="Q82" s="1"/>
      <c r="R82" s="194"/>
      <c r="S82" s="194"/>
      <c r="T82" s="194"/>
      <c r="U82" s="194"/>
      <c r="V82" s="194"/>
      <c r="W82" s="194"/>
      <c r="X82" s="194"/>
      <c r="Y82" s="194"/>
      <c r="Z82" s="194"/>
      <c r="AA82" s="194"/>
      <c r="AB82" s="194"/>
      <c r="AC82" s="194"/>
      <c r="AD82" s="194"/>
      <c r="AE82" s="194"/>
      <c r="AF82" s="194"/>
      <c r="AG82" s="194"/>
      <c r="AH82" s="194"/>
      <c r="AI82" s="194"/>
      <c r="AJ82" s="194"/>
      <c r="AK82" s="1"/>
      <c r="AL82" s="1"/>
      <c r="AM82" s="1"/>
      <c r="AN82" s="1"/>
      <c r="AO82" s="1"/>
      <c r="AP82" s="1"/>
      <c r="AQ82" s="1"/>
      <c r="AR82" s="1"/>
    </row>
    <row r="83" spans="1:44" ht="15.75" customHeight="1">
      <c r="A83" s="1"/>
      <c r="B83" s="1"/>
      <c r="C83" s="193"/>
      <c r="D83" s="194"/>
      <c r="E83" s="194"/>
      <c r="F83" s="194"/>
      <c r="G83" s="194"/>
      <c r="H83" s="194"/>
      <c r="I83" s="194"/>
      <c r="J83" s="194"/>
      <c r="K83" s="194"/>
      <c r="L83" s="195"/>
      <c r="M83" s="195"/>
      <c r="N83" s="195"/>
      <c r="O83" s="195"/>
      <c r="P83" s="195"/>
      <c r="Q83" s="1"/>
      <c r="R83" s="194"/>
      <c r="S83" s="194"/>
      <c r="T83" s="194"/>
      <c r="U83" s="194"/>
      <c r="V83" s="194"/>
      <c r="W83" s="194"/>
      <c r="X83" s="194"/>
      <c r="Y83" s="194"/>
      <c r="Z83" s="194"/>
      <c r="AA83" s="194"/>
      <c r="AB83" s="194"/>
      <c r="AC83" s="194"/>
      <c r="AD83" s="194"/>
      <c r="AE83" s="194"/>
      <c r="AF83" s="194"/>
      <c r="AG83" s="194"/>
      <c r="AH83" s="194"/>
      <c r="AI83" s="194"/>
      <c r="AJ83" s="194"/>
      <c r="AK83" s="1"/>
      <c r="AL83" s="1"/>
      <c r="AM83" s="1"/>
      <c r="AN83" s="1"/>
      <c r="AO83" s="1"/>
      <c r="AP83" s="1"/>
      <c r="AQ83" s="1"/>
      <c r="AR83" s="1"/>
    </row>
    <row r="84" spans="1:44" ht="15.75" customHeight="1">
      <c r="A84" s="1"/>
      <c r="B84" s="1"/>
      <c r="C84" s="193"/>
      <c r="D84" s="194"/>
      <c r="E84" s="194"/>
      <c r="F84" s="194"/>
      <c r="G84" s="194"/>
      <c r="H84" s="194"/>
      <c r="I84" s="194"/>
      <c r="J84" s="194"/>
      <c r="K84" s="194"/>
      <c r="L84" s="195"/>
      <c r="M84" s="195"/>
      <c r="N84" s="195"/>
      <c r="O84" s="195"/>
      <c r="P84" s="195"/>
      <c r="Q84" s="1"/>
      <c r="R84" s="194"/>
      <c r="S84" s="194"/>
      <c r="T84" s="194"/>
      <c r="U84" s="194"/>
      <c r="V84" s="194"/>
      <c r="W84" s="194"/>
      <c r="X84" s="194"/>
      <c r="Y84" s="194"/>
      <c r="Z84" s="194"/>
      <c r="AA84" s="194"/>
      <c r="AB84" s="194"/>
      <c r="AC84" s="194"/>
      <c r="AD84" s="194"/>
      <c r="AE84" s="194"/>
      <c r="AF84" s="194"/>
      <c r="AG84" s="194"/>
      <c r="AH84" s="194"/>
      <c r="AI84" s="194"/>
      <c r="AJ84" s="194"/>
      <c r="AK84" s="1"/>
      <c r="AL84" s="1"/>
      <c r="AM84" s="1"/>
      <c r="AN84" s="1"/>
      <c r="AO84" s="1"/>
      <c r="AP84" s="1"/>
      <c r="AQ84" s="1"/>
      <c r="AR84" s="1"/>
    </row>
    <row r="85" spans="1:44" ht="15.75" customHeight="1">
      <c r="A85" s="1"/>
      <c r="B85" s="1"/>
      <c r="C85" s="193"/>
      <c r="D85" s="194"/>
      <c r="E85" s="194"/>
      <c r="F85" s="194"/>
      <c r="G85" s="194"/>
      <c r="H85" s="194"/>
      <c r="I85" s="194"/>
      <c r="J85" s="194"/>
      <c r="K85" s="194"/>
      <c r="L85" s="195"/>
      <c r="M85" s="195"/>
      <c r="N85" s="195"/>
      <c r="O85" s="195"/>
      <c r="P85" s="195"/>
      <c r="Q85" s="1"/>
      <c r="R85" s="194"/>
      <c r="S85" s="194"/>
      <c r="T85" s="194"/>
      <c r="U85" s="194"/>
      <c r="V85" s="194"/>
      <c r="W85" s="194"/>
      <c r="X85" s="194"/>
      <c r="Y85" s="194"/>
      <c r="Z85" s="194"/>
      <c r="AA85" s="194"/>
      <c r="AB85" s="194"/>
      <c r="AC85" s="194"/>
      <c r="AD85" s="194"/>
      <c r="AE85" s="194"/>
      <c r="AF85" s="194"/>
      <c r="AG85" s="194"/>
      <c r="AH85" s="194"/>
      <c r="AI85" s="194"/>
      <c r="AJ85" s="194"/>
      <c r="AK85" s="1"/>
      <c r="AL85" s="1"/>
      <c r="AM85" s="1"/>
      <c r="AN85" s="1"/>
      <c r="AO85" s="1"/>
      <c r="AP85" s="1"/>
      <c r="AQ85" s="1"/>
      <c r="AR85" s="1"/>
    </row>
    <row r="86" spans="1:44" ht="15.75" customHeight="1">
      <c r="A86" s="1"/>
      <c r="B86" s="1"/>
      <c r="C86" s="193"/>
      <c r="D86" s="194"/>
      <c r="E86" s="194"/>
      <c r="F86" s="194"/>
      <c r="G86" s="194"/>
      <c r="H86" s="194"/>
      <c r="I86" s="194"/>
      <c r="J86" s="194"/>
      <c r="K86" s="194"/>
      <c r="L86" s="195"/>
      <c r="M86" s="195"/>
      <c r="N86" s="195"/>
      <c r="O86" s="195"/>
      <c r="P86" s="195"/>
      <c r="Q86" s="1"/>
      <c r="R86" s="194"/>
      <c r="S86" s="194"/>
      <c r="T86" s="194"/>
      <c r="U86" s="194"/>
      <c r="V86" s="194"/>
      <c r="W86" s="194"/>
      <c r="X86" s="194"/>
      <c r="Y86" s="194"/>
      <c r="Z86" s="194"/>
      <c r="AA86" s="194"/>
      <c r="AB86" s="194"/>
      <c r="AC86" s="194"/>
      <c r="AD86" s="194"/>
      <c r="AE86" s="194"/>
      <c r="AF86" s="194"/>
      <c r="AG86" s="194"/>
      <c r="AH86" s="194"/>
      <c r="AI86" s="194"/>
      <c r="AJ86" s="194"/>
      <c r="AK86" s="1"/>
      <c r="AL86" s="1"/>
      <c r="AM86" s="1"/>
      <c r="AN86" s="1"/>
      <c r="AO86" s="1"/>
      <c r="AP86" s="1"/>
      <c r="AQ86" s="1"/>
      <c r="AR86" s="1"/>
    </row>
    <row r="87" spans="1:44" ht="15.75" customHeight="1">
      <c r="A87" s="1"/>
      <c r="B87" s="1"/>
      <c r="C87" s="193"/>
      <c r="D87" s="194"/>
      <c r="E87" s="194"/>
      <c r="F87" s="194"/>
      <c r="G87" s="194"/>
      <c r="H87" s="194"/>
      <c r="I87" s="194"/>
      <c r="J87" s="194"/>
      <c r="K87" s="194"/>
      <c r="L87" s="195"/>
      <c r="M87" s="195"/>
      <c r="N87" s="195"/>
      <c r="O87" s="195"/>
      <c r="P87" s="195"/>
      <c r="Q87" s="1"/>
      <c r="R87" s="194"/>
      <c r="S87" s="194"/>
      <c r="T87" s="194"/>
      <c r="U87" s="194"/>
      <c r="V87" s="194"/>
      <c r="W87" s="194"/>
      <c r="X87" s="194"/>
      <c r="Y87" s="194"/>
      <c r="Z87" s="194"/>
      <c r="AA87" s="194"/>
      <c r="AB87" s="194"/>
      <c r="AC87" s="194"/>
      <c r="AD87" s="194"/>
      <c r="AE87" s="194"/>
      <c r="AF87" s="194"/>
      <c r="AG87" s="194"/>
      <c r="AH87" s="194"/>
      <c r="AI87" s="194"/>
      <c r="AJ87" s="194"/>
      <c r="AK87" s="1"/>
      <c r="AL87" s="1"/>
      <c r="AM87" s="1"/>
      <c r="AN87" s="1"/>
      <c r="AO87" s="1"/>
      <c r="AP87" s="1"/>
      <c r="AQ87" s="1"/>
      <c r="AR87" s="1"/>
    </row>
    <row r="88" spans="1:44" ht="15.75" customHeight="1">
      <c r="A88" s="1"/>
      <c r="B88" s="1"/>
      <c r="C88" s="193"/>
      <c r="D88" s="194"/>
      <c r="E88" s="194"/>
      <c r="F88" s="194"/>
      <c r="G88" s="194"/>
      <c r="H88" s="194"/>
      <c r="I88" s="194"/>
      <c r="J88" s="194"/>
      <c r="K88" s="194"/>
      <c r="L88" s="195"/>
      <c r="M88" s="195"/>
      <c r="N88" s="195"/>
      <c r="O88" s="195"/>
      <c r="P88" s="195"/>
      <c r="Q88" s="1"/>
      <c r="R88" s="194"/>
      <c r="S88" s="194"/>
      <c r="T88" s="194"/>
      <c r="U88" s="194"/>
      <c r="V88" s="194"/>
      <c r="W88" s="194"/>
      <c r="X88" s="194"/>
      <c r="Y88" s="194"/>
      <c r="Z88" s="194"/>
      <c r="AA88" s="194"/>
      <c r="AB88" s="194"/>
      <c r="AC88" s="194"/>
      <c r="AD88" s="194"/>
      <c r="AE88" s="194"/>
      <c r="AF88" s="194"/>
      <c r="AG88" s="194"/>
      <c r="AH88" s="194"/>
      <c r="AI88" s="194"/>
      <c r="AJ88" s="194"/>
      <c r="AK88" s="1"/>
      <c r="AL88" s="1"/>
      <c r="AM88" s="1"/>
      <c r="AN88" s="1"/>
      <c r="AO88" s="1"/>
      <c r="AP88" s="1"/>
      <c r="AQ88" s="1"/>
      <c r="AR88" s="1"/>
    </row>
    <row r="89" spans="1:44" ht="15.75" customHeight="1">
      <c r="A89" s="1"/>
      <c r="B89" s="1"/>
      <c r="C89" s="193"/>
      <c r="D89" s="194"/>
      <c r="E89" s="194"/>
      <c r="F89" s="194"/>
      <c r="G89" s="194"/>
      <c r="H89" s="194"/>
      <c r="I89" s="194"/>
      <c r="J89" s="194"/>
      <c r="K89" s="194"/>
      <c r="L89" s="195"/>
      <c r="M89" s="195"/>
      <c r="N89" s="195"/>
      <c r="O89" s="195"/>
      <c r="P89" s="195"/>
      <c r="Q89" s="1"/>
      <c r="R89" s="194"/>
      <c r="S89" s="194"/>
      <c r="T89" s="194"/>
      <c r="U89" s="194"/>
      <c r="V89" s="194"/>
      <c r="W89" s="194"/>
      <c r="X89" s="194"/>
      <c r="Y89" s="194"/>
      <c r="Z89" s="194"/>
      <c r="AA89" s="194"/>
      <c r="AB89" s="194"/>
      <c r="AC89" s="194"/>
      <c r="AD89" s="194"/>
      <c r="AE89" s="194"/>
      <c r="AF89" s="194"/>
      <c r="AG89" s="194"/>
      <c r="AH89" s="194"/>
      <c r="AI89" s="194"/>
      <c r="AJ89" s="194"/>
      <c r="AK89" s="1"/>
      <c r="AL89" s="1"/>
      <c r="AM89" s="1"/>
      <c r="AN89" s="1"/>
      <c r="AO89" s="1"/>
      <c r="AP89" s="1"/>
      <c r="AQ89" s="1"/>
      <c r="AR89" s="1"/>
    </row>
    <row r="90" spans="1:44" ht="15.75" customHeight="1">
      <c r="A90" s="1"/>
      <c r="B90" s="1"/>
      <c r="C90" s="193"/>
      <c r="D90" s="194"/>
      <c r="E90" s="194"/>
      <c r="F90" s="194"/>
      <c r="G90" s="194"/>
      <c r="H90" s="194"/>
      <c r="I90" s="194"/>
      <c r="J90" s="194"/>
      <c r="K90" s="194"/>
      <c r="L90" s="195"/>
      <c r="M90" s="195"/>
      <c r="N90" s="195"/>
      <c r="O90" s="195"/>
      <c r="P90" s="195"/>
      <c r="Q90" s="1"/>
      <c r="R90" s="194"/>
      <c r="S90" s="194"/>
      <c r="T90" s="194"/>
      <c r="U90" s="194"/>
      <c r="V90" s="194"/>
      <c r="W90" s="194"/>
      <c r="X90" s="194"/>
      <c r="Y90" s="194"/>
      <c r="Z90" s="194"/>
      <c r="AA90" s="194"/>
      <c r="AB90" s="194"/>
      <c r="AC90" s="194"/>
      <c r="AD90" s="194"/>
      <c r="AE90" s="194"/>
      <c r="AF90" s="194"/>
      <c r="AG90" s="194"/>
      <c r="AH90" s="194"/>
      <c r="AI90" s="194"/>
      <c r="AJ90" s="194"/>
      <c r="AK90" s="1"/>
      <c r="AL90" s="1"/>
      <c r="AM90" s="1"/>
      <c r="AN90" s="1"/>
      <c r="AO90" s="1"/>
      <c r="AP90" s="1"/>
      <c r="AQ90" s="1"/>
      <c r="AR90" s="1"/>
    </row>
    <row r="91" spans="1:44" ht="15.75" customHeight="1">
      <c r="A91" s="1"/>
      <c r="B91" s="1"/>
      <c r="C91" s="193"/>
      <c r="D91" s="194"/>
      <c r="E91" s="194"/>
      <c r="F91" s="194"/>
      <c r="G91" s="194"/>
      <c r="H91" s="194"/>
      <c r="I91" s="194"/>
      <c r="J91" s="194"/>
      <c r="K91" s="194"/>
      <c r="L91" s="195"/>
      <c r="M91" s="195"/>
      <c r="N91" s="195"/>
      <c r="O91" s="195"/>
      <c r="P91" s="195"/>
      <c r="Q91" s="1"/>
      <c r="R91" s="194"/>
      <c r="S91" s="194"/>
      <c r="T91" s="194"/>
      <c r="U91" s="194"/>
      <c r="V91" s="194"/>
      <c r="W91" s="194"/>
      <c r="X91" s="194"/>
      <c r="Y91" s="194"/>
      <c r="Z91" s="194"/>
      <c r="AA91" s="194"/>
      <c r="AB91" s="194"/>
      <c r="AC91" s="194"/>
      <c r="AD91" s="194"/>
      <c r="AE91" s="194"/>
      <c r="AF91" s="194"/>
      <c r="AG91" s="194"/>
      <c r="AH91" s="194"/>
      <c r="AI91" s="194"/>
      <c r="AJ91" s="194"/>
      <c r="AK91" s="1"/>
      <c r="AL91" s="1"/>
      <c r="AM91" s="1"/>
      <c r="AN91" s="1"/>
      <c r="AO91" s="1"/>
      <c r="AP91" s="1"/>
      <c r="AQ91" s="1"/>
      <c r="AR91" s="1"/>
    </row>
    <row r="92" spans="1:44" ht="15.75" customHeight="1">
      <c r="A92" s="1"/>
      <c r="B92" s="1"/>
      <c r="C92" s="193"/>
      <c r="D92" s="194"/>
      <c r="E92" s="194"/>
      <c r="F92" s="194"/>
      <c r="G92" s="194"/>
      <c r="H92" s="194"/>
      <c r="I92" s="194"/>
      <c r="J92" s="194"/>
      <c r="K92" s="194"/>
      <c r="L92" s="195"/>
      <c r="M92" s="195"/>
      <c r="N92" s="195"/>
      <c r="O92" s="195"/>
      <c r="P92" s="195"/>
      <c r="Q92" s="1"/>
      <c r="R92" s="194"/>
      <c r="S92" s="194"/>
      <c r="T92" s="194"/>
      <c r="U92" s="194"/>
      <c r="V92" s="194"/>
      <c r="W92" s="194"/>
      <c r="X92" s="194"/>
      <c r="Y92" s="194"/>
      <c r="Z92" s="194"/>
      <c r="AA92" s="194"/>
      <c r="AB92" s="194"/>
      <c r="AC92" s="194"/>
      <c r="AD92" s="194"/>
      <c r="AE92" s="194"/>
      <c r="AF92" s="194"/>
      <c r="AG92" s="194"/>
      <c r="AH92" s="194"/>
      <c r="AI92" s="194"/>
      <c r="AJ92" s="194"/>
      <c r="AK92" s="1"/>
      <c r="AL92" s="1"/>
      <c r="AM92" s="1"/>
      <c r="AN92" s="1"/>
      <c r="AO92" s="1"/>
      <c r="AP92" s="1"/>
      <c r="AQ92" s="1"/>
      <c r="AR92" s="1"/>
    </row>
    <row r="93" spans="1:44" ht="15.75" customHeight="1">
      <c r="A93" s="1"/>
      <c r="B93" s="1"/>
      <c r="C93" s="193"/>
      <c r="D93" s="194"/>
      <c r="E93" s="194"/>
      <c r="F93" s="194"/>
      <c r="G93" s="194"/>
      <c r="H93" s="194"/>
      <c r="I93" s="194"/>
      <c r="J93" s="194"/>
      <c r="K93" s="194"/>
      <c r="L93" s="195"/>
      <c r="M93" s="195"/>
      <c r="N93" s="195"/>
      <c r="O93" s="195"/>
      <c r="P93" s="195"/>
      <c r="Q93" s="1"/>
      <c r="R93" s="194"/>
      <c r="S93" s="194"/>
      <c r="T93" s="194"/>
      <c r="U93" s="194"/>
      <c r="V93" s="194"/>
      <c r="W93" s="194"/>
      <c r="X93" s="194"/>
      <c r="Y93" s="194"/>
      <c r="Z93" s="194"/>
      <c r="AA93" s="194"/>
      <c r="AB93" s="194"/>
      <c r="AC93" s="194"/>
      <c r="AD93" s="194"/>
      <c r="AE93" s="194"/>
      <c r="AF93" s="194"/>
      <c r="AG93" s="194"/>
      <c r="AH93" s="194"/>
      <c r="AI93" s="194"/>
      <c r="AJ93" s="194"/>
      <c r="AK93" s="1"/>
      <c r="AL93" s="1"/>
      <c r="AM93" s="1"/>
      <c r="AN93" s="1"/>
      <c r="AO93" s="1"/>
      <c r="AP93" s="1"/>
      <c r="AQ93" s="1"/>
      <c r="AR93" s="1"/>
    </row>
    <row r="94" spans="1:44" ht="15.75" customHeight="1">
      <c r="A94" s="1"/>
      <c r="B94" s="1"/>
      <c r="C94" s="193"/>
      <c r="D94" s="194"/>
      <c r="E94" s="194"/>
      <c r="F94" s="194"/>
      <c r="G94" s="194"/>
      <c r="H94" s="194"/>
      <c r="I94" s="194"/>
      <c r="J94" s="194"/>
      <c r="K94" s="194"/>
      <c r="L94" s="195"/>
      <c r="M94" s="195"/>
      <c r="N94" s="195"/>
      <c r="O94" s="195"/>
      <c r="P94" s="195"/>
      <c r="Q94" s="1"/>
      <c r="R94" s="194"/>
      <c r="S94" s="194"/>
      <c r="T94" s="194"/>
      <c r="U94" s="194"/>
      <c r="V94" s="194"/>
      <c r="W94" s="194"/>
      <c r="X94" s="194"/>
      <c r="Y94" s="194"/>
      <c r="Z94" s="194"/>
      <c r="AA94" s="194"/>
      <c r="AB94" s="194"/>
      <c r="AC94" s="194"/>
      <c r="AD94" s="194"/>
      <c r="AE94" s="194"/>
      <c r="AF94" s="194"/>
      <c r="AG94" s="194"/>
      <c r="AH94" s="194"/>
      <c r="AI94" s="194"/>
      <c r="AJ94" s="194"/>
      <c r="AK94" s="1"/>
      <c r="AL94" s="1"/>
      <c r="AM94" s="1"/>
      <c r="AN94" s="1"/>
      <c r="AO94" s="1"/>
      <c r="AP94" s="1"/>
      <c r="AQ94" s="1"/>
      <c r="AR94" s="1"/>
    </row>
    <row r="95" spans="1:44" ht="15.75" customHeight="1">
      <c r="A95" s="1"/>
      <c r="B95" s="1"/>
      <c r="C95" s="193"/>
      <c r="D95" s="194"/>
      <c r="E95" s="194"/>
      <c r="F95" s="194"/>
      <c r="G95" s="194"/>
      <c r="H95" s="194"/>
      <c r="I95" s="194"/>
      <c r="J95" s="194"/>
      <c r="K95" s="194"/>
      <c r="L95" s="195"/>
      <c r="M95" s="195"/>
      <c r="N95" s="195"/>
      <c r="O95" s="195"/>
      <c r="P95" s="195"/>
      <c r="Q95" s="1"/>
      <c r="R95" s="194"/>
      <c r="S95" s="194"/>
      <c r="T95" s="194"/>
      <c r="U95" s="194"/>
      <c r="V95" s="194"/>
      <c r="W95" s="194"/>
      <c r="X95" s="194"/>
      <c r="Y95" s="194"/>
      <c r="Z95" s="194"/>
      <c r="AA95" s="194"/>
      <c r="AB95" s="194"/>
      <c r="AC95" s="194"/>
      <c r="AD95" s="194"/>
      <c r="AE95" s="194"/>
      <c r="AF95" s="194"/>
      <c r="AG95" s="194"/>
      <c r="AH95" s="194"/>
      <c r="AI95" s="194"/>
      <c r="AJ95" s="194"/>
      <c r="AK95" s="1"/>
      <c r="AL95" s="1"/>
      <c r="AM95" s="1"/>
      <c r="AN95" s="1"/>
      <c r="AO95" s="1"/>
      <c r="AP95" s="1"/>
      <c r="AQ95" s="1"/>
      <c r="AR95" s="1"/>
    </row>
    <row r="96" spans="1:44" ht="15.75" customHeight="1">
      <c r="A96" s="1"/>
      <c r="B96" s="1"/>
      <c r="C96" s="193"/>
      <c r="D96" s="194"/>
      <c r="E96" s="194"/>
      <c r="F96" s="194"/>
      <c r="G96" s="194"/>
      <c r="H96" s="194"/>
      <c r="I96" s="194"/>
      <c r="J96" s="194"/>
      <c r="K96" s="194"/>
      <c r="L96" s="195"/>
      <c r="M96" s="195"/>
      <c r="N96" s="195"/>
      <c r="O96" s="195"/>
      <c r="P96" s="195"/>
      <c r="Q96" s="1"/>
      <c r="R96" s="194"/>
      <c r="S96" s="194"/>
      <c r="T96" s="194"/>
      <c r="U96" s="194"/>
      <c r="V96" s="194"/>
      <c r="W96" s="194"/>
      <c r="X96" s="194"/>
      <c r="Y96" s="194"/>
      <c r="Z96" s="194"/>
      <c r="AA96" s="194"/>
      <c r="AB96" s="194"/>
      <c r="AC96" s="194"/>
      <c r="AD96" s="194"/>
      <c r="AE96" s="194"/>
      <c r="AF96" s="194"/>
      <c r="AG96" s="194"/>
      <c r="AH96" s="194"/>
      <c r="AI96" s="194"/>
      <c r="AJ96" s="194"/>
      <c r="AK96" s="1"/>
      <c r="AL96" s="1"/>
      <c r="AM96" s="1"/>
      <c r="AN96" s="1"/>
      <c r="AO96" s="1"/>
      <c r="AP96" s="1"/>
      <c r="AQ96" s="1"/>
      <c r="AR96" s="1"/>
    </row>
    <row r="97" spans="1:44" ht="15.75" customHeight="1">
      <c r="A97" s="1"/>
      <c r="B97" s="1"/>
      <c r="C97" s="193"/>
      <c r="D97" s="194"/>
      <c r="E97" s="194"/>
      <c r="F97" s="194"/>
      <c r="G97" s="194"/>
      <c r="H97" s="194"/>
      <c r="I97" s="194"/>
      <c r="J97" s="194"/>
      <c r="K97" s="194"/>
      <c r="L97" s="195"/>
      <c r="M97" s="195"/>
      <c r="N97" s="195"/>
      <c r="O97" s="195"/>
      <c r="P97" s="195"/>
      <c r="Q97" s="1"/>
      <c r="R97" s="194"/>
      <c r="S97" s="194"/>
      <c r="T97" s="194"/>
      <c r="U97" s="194"/>
      <c r="V97" s="194"/>
      <c r="W97" s="194"/>
      <c r="X97" s="194"/>
      <c r="Y97" s="194"/>
      <c r="Z97" s="194"/>
      <c r="AA97" s="194"/>
      <c r="AB97" s="194"/>
      <c r="AC97" s="194"/>
      <c r="AD97" s="194"/>
      <c r="AE97" s="194"/>
      <c r="AF97" s="194"/>
      <c r="AG97" s="194"/>
      <c r="AH97" s="194"/>
      <c r="AI97" s="194"/>
      <c r="AJ97" s="194"/>
      <c r="AK97" s="1"/>
      <c r="AL97" s="1"/>
      <c r="AM97" s="1"/>
      <c r="AN97" s="1"/>
      <c r="AO97" s="1"/>
      <c r="AP97" s="1"/>
      <c r="AQ97" s="1"/>
      <c r="AR97" s="1"/>
    </row>
    <row r="98" spans="1:44" ht="15.75" customHeight="1">
      <c r="A98" s="1"/>
      <c r="B98" s="1"/>
      <c r="C98" s="193"/>
      <c r="D98" s="194"/>
      <c r="E98" s="194"/>
      <c r="F98" s="194"/>
      <c r="G98" s="194"/>
      <c r="H98" s="194"/>
      <c r="I98" s="194"/>
      <c r="J98" s="194"/>
      <c r="K98" s="194"/>
      <c r="L98" s="195"/>
      <c r="M98" s="195"/>
      <c r="N98" s="195"/>
      <c r="O98" s="195"/>
      <c r="P98" s="195"/>
      <c r="Q98" s="1"/>
      <c r="R98" s="194"/>
      <c r="S98" s="194"/>
      <c r="T98" s="194"/>
      <c r="U98" s="194"/>
      <c r="V98" s="194"/>
      <c r="W98" s="194"/>
      <c r="X98" s="194"/>
      <c r="Y98" s="194"/>
      <c r="Z98" s="194"/>
      <c r="AA98" s="194"/>
      <c r="AB98" s="194"/>
      <c r="AC98" s="194"/>
      <c r="AD98" s="194"/>
      <c r="AE98" s="194"/>
      <c r="AF98" s="194"/>
      <c r="AG98" s="194"/>
      <c r="AH98" s="194"/>
      <c r="AI98" s="194"/>
      <c r="AJ98" s="194"/>
      <c r="AK98" s="1"/>
      <c r="AL98" s="1"/>
      <c r="AM98" s="1"/>
      <c r="AN98" s="1"/>
      <c r="AO98" s="1"/>
      <c r="AP98" s="1"/>
      <c r="AQ98" s="1"/>
      <c r="AR98" s="1"/>
    </row>
    <row r="99" spans="1:44" ht="15.75" customHeight="1">
      <c r="A99" s="1"/>
      <c r="B99" s="1"/>
      <c r="C99" s="193"/>
      <c r="D99" s="194"/>
      <c r="E99" s="194"/>
      <c r="F99" s="194"/>
      <c r="G99" s="194"/>
      <c r="H99" s="194"/>
      <c r="I99" s="194"/>
      <c r="J99" s="194"/>
      <c r="K99" s="194"/>
      <c r="L99" s="195"/>
      <c r="M99" s="195"/>
      <c r="N99" s="195"/>
      <c r="O99" s="195"/>
      <c r="P99" s="195"/>
      <c r="Q99" s="1"/>
      <c r="R99" s="194"/>
      <c r="S99" s="194"/>
      <c r="T99" s="194"/>
      <c r="U99" s="194"/>
      <c r="V99" s="194"/>
      <c r="W99" s="194"/>
      <c r="X99" s="194"/>
      <c r="Y99" s="194"/>
      <c r="Z99" s="194"/>
      <c r="AA99" s="194"/>
      <c r="AB99" s="194"/>
      <c r="AC99" s="194"/>
      <c r="AD99" s="194"/>
      <c r="AE99" s="194"/>
      <c r="AF99" s="194"/>
      <c r="AG99" s="194"/>
      <c r="AH99" s="194"/>
      <c r="AI99" s="194"/>
      <c r="AJ99" s="194"/>
      <c r="AK99" s="1"/>
      <c r="AL99" s="1"/>
      <c r="AM99" s="1"/>
      <c r="AN99" s="1"/>
      <c r="AO99" s="1"/>
      <c r="AP99" s="1"/>
      <c r="AQ99" s="1"/>
      <c r="AR99" s="1"/>
    </row>
    <row r="100" spans="1:44" ht="15.75" customHeight="1">
      <c r="A100" s="1"/>
      <c r="B100" s="1"/>
      <c r="C100" s="193"/>
      <c r="D100" s="194"/>
      <c r="E100" s="194"/>
      <c r="F100" s="194"/>
      <c r="G100" s="194"/>
      <c r="H100" s="194"/>
      <c r="I100" s="194"/>
      <c r="J100" s="194"/>
      <c r="K100" s="194"/>
      <c r="L100" s="195"/>
      <c r="M100" s="195"/>
      <c r="N100" s="195"/>
      <c r="O100" s="195"/>
      <c r="P100" s="195"/>
      <c r="Q100" s="1"/>
      <c r="R100" s="194"/>
      <c r="S100" s="194"/>
      <c r="T100" s="194"/>
      <c r="U100" s="194"/>
      <c r="V100" s="194"/>
      <c r="W100" s="194"/>
      <c r="X100" s="194"/>
      <c r="Y100" s="194"/>
      <c r="Z100" s="194"/>
      <c r="AA100" s="194"/>
      <c r="AB100" s="194"/>
      <c r="AC100" s="194"/>
      <c r="AD100" s="194"/>
      <c r="AE100" s="194"/>
      <c r="AF100" s="194"/>
      <c r="AG100" s="194"/>
      <c r="AH100" s="194"/>
      <c r="AI100" s="194"/>
      <c r="AJ100" s="194"/>
      <c r="AK100" s="1"/>
      <c r="AL100" s="1"/>
      <c r="AM100" s="1"/>
      <c r="AN100" s="1"/>
      <c r="AO100" s="1"/>
      <c r="AP100" s="1"/>
      <c r="AQ100" s="1"/>
      <c r="AR100" s="1"/>
    </row>
    <row r="101" spans="1:44" ht="15.75" customHeight="1">
      <c r="A101" s="1"/>
      <c r="B101" s="1"/>
      <c r="C101" s="193"/>
      <c r="D101" s="194"/>
      <c r="E101" s="194"/>
      <c r="F101" s="194"/>
      <c r="G101" s="194"/>
      <c r="H101" s="194"/>
      <c r="I101" s="194"/>
      <c r="J101" s="194"/>
      <c r="K101" s="194"/>
      <c r="L101" s="195"/>
      <c r="M101" s="195"/>
      <c r="N101" s="195"/>
      <c r="O101" s="195"/>
      <c r="P101" s="195"/>
      <c r="Q101" s="1"/>
      <c r="R101" s="194"/>
      <c r="S101" s="194"/>
      <c r="T101" s="194"/>
      <c r="U101" s="194"/>
      <c r="V101" s="194"/>
      <c r="W101" s="194"/>
      <c r="X101" s="194"/>
      <c r="Y101" s="194"/>
      <c r="Z101" s="194"/>
      <c r="AA101" s="194"/>
      <c r="AB101" s="194"/>
      <c r="AC101" s="194"/>
      <c r="AD101" s="194"/>
      <c r="AE101" s="194"/>
      <c r="AF101" s="194"/>
      <c r="AG101" s="194"/>
      <c r="AH101" s="194"/>
      <c r="AI101" s="194"/>
      <c r="AJ101" s="194"/>
      <c r="AK101" s="1"/>
      <c r="AL101" s="1"/>
      <c r="AM101" s="1"/>
      <c r="AN101" s="1"/>
      <c r="AO101" s="1"/>
      <c r="AP101" s="1"/>
      <c r="AQ101" s="1"/>
      <c r="AR101" s="1"/>
    </row>
    <row r="102" spans="1:44" ht="15.75" customHeight="1">
      <c r="A102" s="1"/>
      <c r="B102" s="1"/>
      <c r="C102" s="193"/>
      <c r="D102" s="194"/>
      <c r="E102" s="194"/>
      <c r="F102" s="194"/>
      <c r="G102" s="194"/>
      <c r="H102" s="194"/>
      <c r="I102" s="194"/>
      <c r="J102" s="194"/>
      <c r="K102" s="194"/>
      <c r="L102" s="195"/>
      <c r="M102" s="195"/>
      <c r="N102" s="195"/>
      <c r="O102" s="195"/>
      <c r="P102" s="195"/>
      <c r="Q102" s="1"/>
      <c r="R102" s="194"/>
      <c r="S102" s="194"/>
      <c r="T102" s="194"/>
      <c r="U102" s="194"/>
      <c r="V102" s="194"/>
      <c r="W102" s="194"/>
      <c r="X102" s="194"/>
      <c r="Y102" s="194"/>
      <c r="Z102" s="194"/>
      <c r="AA102" s="194"/>
      <c r="AB102" s="194"/>
      <c r="AC102" s="194"/>
      <c r="AD102" s="194"/>
      <c r="AE102" s="194"/>
      <c r="AF102" s="194"/>
      <c r="AG102" s="194"/>
      <c r="AH102" s="194"/>
      <c r="AI102" s="194"/>
      <c r="AJ102" s="194"/>
      <c r="AK102" s="1"/>
      <c r="AL102" s="1"/>
      <c r="AM102" s="1"/>
      <c r="AN102" s="1"/>
      <c r="AO102" s="1"/>
      <c r="AP102" s="1"/>
      <c r="AQ102" s="1"/>
      <c r="AR102" s="1"/>
    </row>
    <row r="103" spans="1:44" ht="15.75" customHeight="1">
      <c r="A103" s="1"/>
      <c r="B103" s="1"/>
      <c r="C103" s="193"/>
      <c r="D103" s="194"/>
      <c r="E103" s="194"/>
      <c r="F103" s="194"/>
      <c r="G103" s="194"/>
      <c r="H103" s="194"/>
      <c r="I103" s="194"/>
      <c r="J103" s="194"/>
      <c r="K103" s="194"/>
      <c r="L103" s="195"/>
      <c r="M103" s="195"/>
      <c r="N103" s="195"/>
      <c r="O103" s="195"/>
      <c r="P103" s="195"/>
      <c r="Q103" s="1"/>
      <c r="R103" s="194"/>
      <c r="S103" s="194"/>
      <c r="T103" s="194"/>
      <c r="U103" s="194"/>
      <c r="V103" s="194"/>
      <c r="W103" s="194"/>
      <c r="X103" s="194"/>
      <c r="Y103" s="194"/>
      <c r="Z103" s="194"/>
      <c r="AA103" s="194"/>
      <c r="AB103" s="194"/>
      <c r="AC103" s="194"/>
      <c r="AD103" s="194"/>
      <c r="AE103" s="194"/>
      <c r="AF103" s="194"/>
      <c r="AG103" s="194"/>
      <c r="AH103" s="194"/>
      <c r="AI103" s="194"/>
      <c r="AJ103" s="194"/>
      <c r="AK103" s="1"/>
      <c r="AL103" s="1"/>
      <c r="AM103" s="1"/>
      <c r="AN103" s="1"/>
      <c r="AO103" s="1"/>
      <c r="AP103" s="1"/>
      <c r="AQ103" s="1"/>
      <c r="AR103" s="1"/>
    </row>
    <row r="104" spans="1:44" ht="15.75" customHeight="1">
      <c r="A104" s="1"/>
      <c r="B104" s="1"/>
      <c r="C104" s="193"/>
      <c r="D104" s="194"/>
      <c r="E104" s="194"/>
      <c r="F104" s="194"/>
      <c r="G104" s="194"/>
      <c r="H104" s="194"/>
      <c r="I104" s="194"/>
      <c r="J104" s="194"/>
      <c r="K104" s="194"/>
      <c r="L104" s="195"/>
      <c r="M104" s="195"/>
      <c r="N104" s="195"/>
      <c r="O104" s="195"/>
      <c r="P104" s="195"/>
      <c r="Q104" s="1"/>
      <c r="R104" s="194"/>
      <c r="S104" s="194"/>
      <c r="T104" s="194"/>
      <c r="U104" s="194"/>
      <c r="V104" s="194"/>
      <c r="W104" s="194"/>
      <c r="X104" s="194"/>
      <c r="Y104" s="194"/>
      <c r="Z104" s="194"/>
      <c r="AA104" s="194"/>
      <c r="AB104" s="194"/>
      <c r="AC104" s="194"/>
      <c r="AD104" s="194"/>
      <c r="AE104" s="194"/>
      <c r="AF104" s="194"/>
      <c r="AG104" s="194"/>
      <c r="AH104" s="194"/>
      <c r="AI104" s="194"/>
      <c r="AJ104" s="194"/>
      <c r="AK104" s="1"/>
      <c r="AL104" s="1"/>
      <c r="AM104" s="1"/>
      <c r="AN104" s="1"/>
      <c r="AO104" s="1"/>
      <c r="AP104" s="1"/>
      <c r="AQ104" s="1"/>
      <c r="AR104" s="1"/>
    </row>
    <row r="105" spans="1:44" ht="15.75" customHeight="1">
      <c r="A105" s="1"/>
      <c r="B105" s="1"/>
      <c r="C105" s="193"/>
      <c r="D105" s="194"/>
      <c r="E105" s="194"/>
      <c r="F105" s="194"/>
      <c r="G105" s="194"/>
      <c r="H105" s="194"/>
      <c r="I105" s="194"/>
      <c r="J105" s="194"/>
      <c r="K105" s="194"/>
      <c r="L105" s="195"/>
      <c r="M105" s="195"/>
      <c r="N105" s="195"/>
      <c r="O105" s="195"/>
      <c r="P105" s="195"/>
      <c r="Q105" s="1"/>
      <c r="R105" s="194"/>
      <c r="S105" s="194"/>
      <c r="T105" s="194"/>
      <c r="U105" s="194"/>
      <c r="V105" s="194"/>
      <c r="W105" s="194"/>
      <c r="X105" s="194"/>
      <c r="Y105" s="194"/>
      <c r="Z105" s="194"/>
      <c r="AA105" s="194"/>
      <c r="AB105" s="194"/>
      <c r="AC105" s="194"/>
      <c r="AD105" s="194"/>
      <c r="AE105" s="194"/>
      <c r="AF105" s="194"/>
      <c r="AG105" s="194"/>
      <c r="AH105" s="194"/>
      <c r="AI105" s="194"/>
      <c r="AJ105" s="194"/>
      <c r="AK105" s="1"/>
      <c r="AL105" s="1"/>
      <c r="AM105" s="1"/>
      <c r="AN105" s="1"/>
      <c r="AO105" s="1"/>
      <c r="AP105" s="1"/>
      <c r="AQ105" s="1"/>
      <c r="AR105" s="1"/>
    </row>
    <row r="106" spans="1:44" ht="15.75" customHeight="1">
      <c r="A106" s="1"/>
      <c r="B106" s="1"/>
      <c r="C106" s="193"/>
      <c r="D106" s="194"/>
      <c r="E106" s="194"/>
      <c r="F106" s="194"/>
      <c r="G106" s="194"/>
      <c r="H106" s="194"/>
      <c r="I106" s="194"/>
      <c r="J106" s="194"/>
      <c r="K106" s="194"/>
      <c r="L106" s="195"/>
      <c r="M106" s="195"/>
      <c r="N106" s="195"/>
      <c r="O106" s="195"/>
      <c r="P106" s="195"/>
      <c r="Q106" s="1"/>
      <c r="R106" s="194"/>
      <c r="S106" s="194"/>
      <c r="T106" s="194"/>
      <c r="U106" s="194"/>
      <c r="V106" s="194"/>
      <c r="W106" s="194"/>
      <c r="X106" s="194"/>
      <c r="Y106" s="194"/>
      <c r="Z106" s="194"/>
      <c r="AA106" s="194"/>
      <c r="AB106" s="194"/>
      <c r="AC106" s="194"/>
      <c r="AD106" s="194"/>
      <c r="AE106" s="194"/>
      <c r="AF106" s="194"/>
      <c r="AG106" s="194"/>
      <c r="AH106" s="194"/>
      <c r="AI106" s="194"/>
      <c r="AJ106" s="194"/>
      <c r="AK106" s="1"/>
      <c r="AL106" s="1"/>
      <c r="AM106" s="1"/>
      <c r="AN106" s="1"/>
      <c r="AO106" s="1"/>
      <c r="AP106" s="1"/>
      <c r="AQ106" s="1"/>
      <c r="AR106" s="1"/>
    </row>
    <row r="107" spans="1:44" ht="15.75" customHeight="1">
      <c r="A107" s="1"/>
      <c r="B107" s="1"/>
      <c r="C107" s="193"/>
      <c r="D107" s="194"/>
      <c r="E107" s="194"/>
      <c r="F107" s="194"/>
      <c r="G107" s="194"/>
      <c r="H107" s="194"/>
      <c r="I107" s="194"/>
      <c r="J107" s="194"/>
      <c r="K107" s="194"/>
      <c r="L107" s="195"/>
      <c r="M107" s="195"/>
      <c r="N107" s="195"/>
      <c r="O107" s="195"/>
      <c r="P107" s="195"/>
      <c r="Q107" s="1"/>
      <c r="R107" s="194"/>
      <c r="S107" s="194"/>
      <c r="T107" s="194"/>
      <c r="U107" s="194"/>
      <c r="V107" s="194"/>
      <c r="W107" s="194"/>
      <c r="X107" s="194"/>
      <c r="Y107" s="194"/>
      <c r="Z107" s="194"/>
      <c r="AA107" s="194"/>
      <c r="AB107" s="194"/>
      <c r="AC107" s="194"/>
      <c r="AD107" s="194"/>
      <c r="AE107" s="194"/>
      <c r="AF107" s="194"/>
      <c r="AG107" s="194"/>
      <c r="AH107" s="194"/>
      <c r="AI107" s="194"/>
      <c r="AJ107" s="194"/>
      <c r="AK107" s="1"/>
      <c r="AL107" s="1"/>
      <c r="AM107" s="1"/>
      <c r="AN107" s="1"/>
      <c r="AO107" s="1"/>
      <c r="AP107" s="1"/>
      <c r="AQ107" s="1"/>
      <c r="AR107" s="1"/>
    </row>
    <row r="108" spans="1:44" ht="15.75" customHeight="1">
      <c r="A108" s="1"/>
      <c r="B108" s="1"/>
      <c r="C108" s="193"/>
      <c r="D108" s="194"/>
      <c r="E108" s="194"/>
      <c r="F108" s="194"/>
      <c r="G108" s="194"/>
      <c r="H108" s="194"/>
      <c r="I108" s="194"/>
      <c r="J108" s="194"/>
      <c r="K108" s="194"/>
      <c r="L108" s="195"/>
      <c r="M108" s="195"/>
      <c r="N108" s="195"/>
      <c r="O108" s="195"/>
      <c r="P108" s="195"/>
      <c r="Q108" s="1"/>
      <c r="R108" s="194"/>
      <c r="S108" s="194"/>
      <c r="T108" s="194"/>
      <c r="U108" s="194"/>
      <c r="V108" s="194"/>
      <c r="W108" s="194"/>
      <c r="X108" s="194"/>
      <c r="Y108" s="194"/>
      <c r="Z108" s="194"/>
      <c r="AA108" s="194"/>
      <c r="AB108" s="194"/>
      <c r="AC108" s="194"/>
      <c r="AD108" s="194"/>
      <c r="AE108" s="194"/>
      <c r="AF108" s="194"/>
      <c r="AG108" s="194"/>
      <c r="AH108" s="194"/>
      <c r="AI108" s="194"/>
      <c r="AJ108" s="194"/>
      <c r="AK108" s="1"/>
      <c r="AL108" s="1"/>
      <c r="AM108" s="1"/>
      <c r="AN108" s="1"/>
      <c r="AO108" s="1"/>
      <c r="AP108" s="1"/>
      <c r="AQ108" s="1"/>
      <c r="AR108" s="1"/>
    </row>
    <row r="109" spans="1:44" ht="15.75" customHeight="1">
      <c r="A109" s="1"/>
      <c r="B109" s="1"/>
      <c r="C109" s="193"/>
      <c r="D109" s="194"/>
      <c r="E109" s="194"/>
      <c r="F109" s="194"/>
      <c r="G109" s="194"/>
      <c r="H109" s="194"/>
      <c r="I109" s="194"/>
      <c r="J109" s="194"/>
      <c r="K109" s="194"/>
      <c r="L109" s="195"/>
      <c r="M109" s="195"/>
      <c r="N109" s="195"/>
      <c r="O109" s="195"/>
      <c r="P109" s="195"/>
      <c r="Q109" s="1"/>
      <c r="R109" s="194"/>
      <c r="S109" s="194"/>
      <c r="T109" s="194"/>
      <c r="U109" s="194"/>
      <c r="V109" s="194"/>
      <c r="W109" s="194"/>
      <c r="X109" s="194"/>
      <c r="Y109" s="194"/>
      <c r="Z109" s="194"/>
      <c r="AA109" s="194"/>
      <c r="AB109" s="194"/>
      <c r="AC109" s="194"/>
      <c r="AD109" s="194"/>
      <c r="AE109" s="194"/>
      <c r="AF109" s="194"/>
      <c r="AG109" s="194"/>
      <c r="AH109" s="194"/>
      <c r="AI109" s="194"/>
      <c r="AJ109" s="194"/>
      <c r="AK109" s="1"/>
      <c r="AL109" s="1"/>
      <c r="AM109" s="1"/>
      <c r="AN109" s="1"/>
      <c r="AO109" s="1"/>
      <c r="AP109" s="1"/>
      <c r="AQ109" s="1"/>
      <c r="AR109" s="1"/>
    </row>
    <row r="110" spans="1:44" ht="15.75" customHeight="1">
      <c r="A110" s="1"/>
      <c r="B110" s="1"/>
      <c r="C110" s="193"/>
      <c r="D110" s="194"/>
      <c r="E110" s="194"/>
      <c r="F110" s="194"/>
      <c r="G110" s="194"/>
      <c r="H110" s="194"/>
      <c r="I110" s="194"/>
      <c r="J110" s="194"/>
      <c r="K110" s="194"/>
      <c r="L110" s="195"/>
      <c r="M110" s="195"/>
      <c r="N110" s="195"/>
      <c r="O110" s="195"/>
      <c r="P110" s="195"/>
      <c r="Q110" s="1"/>
      <c r="R110" s="194"/>
      <c r="S110" s="194"/>
      <c r="T110" s="194"/>
      <c r="U110" s="194"/>
      <c r="V110" s="194"/>
      <c r="W110" s="194"/>
      <c r="X110" s="194"/>
      <c r="Y110" s="194"/>
      <c r="Z110" s="194"/>
      <c r="AA110" s="194"/>
      <c r="AB110" s="194"/>
      <c r="AC110" s="194"/>
      <c r="AD110" s="194"/>
      <c r="AE110" s="194"/>
      <c r="AF110" s="194"/>
      <c r="AG110" s="194"/>
      <c r="AH110" s="194"/>
      <c r="AI110" s="194"/>
      <c r="AJ110" s="194"/>
      <c r="AK110" s="1"/>
      <c r="AL110" s="1"/>
      <c r="AM110" s="1"/>
      <c r="AN110" s="1"/>
      <c r="AO110" s="1"/>
      <c r="AP110" s="1"/>
      <c r="AQ110" s="1"/>
      <c r="AR110" s="1"/>
    </row>
    <row r="111" spans="1:44" ht="15.75" customHeight="1">
      <c r="A111" s="1"/>
      <c r="B111" s="1"/>
      <c r="C111" s="193"/>
      <c r="D111" s="194"/>
      <c r="E111" s="194"/>
      <c r="F111" s="194"/>
      <c r="G111" s="194"/>
      <c r="H111" s="194"/>
      <c r="I111" s="194"/>
      <c r="J111" s="194"/>
      <c r="K111" s="194"/>
      <c r="L111" s="195"/>
      <c r="M111" s="195"/>
      <c r="N111" s="195"/>
      <c r="O111" s="195"/>
      <c r="P111" s="195"/>
      <c r="Q111" s="1"/>
      <c r="R111" s="194"/>
      <c r="S111" s="194"/>
      <c r="T111" s="194"/>
      <c r="U111" s="194"/>
      <c r="V111" s="194"/>
      <c r="W111" s="194"/>
      <c r="X111" s="194"/>
      <c r="Y111" s="194"/>
      <c r="Z111" s="194"/>
      <c r="AA111" s="194"/>
      <c r="AB111" s="194"/>
      <c r="AC111" s="194"/>
      <c r="AD111" s="194"/>
      <c r="AE111" s="194"/>
      <c r="AF111" s="194"/>
      <c r="AG111" s="194"/>
      <c r="AH111" s="194"/>
      <c r="AI111" s="194"/>
      <c r="AJ111" s="194"/>
      <c r="AK111" s="1"/>
      <c r="AL111" s="1"/>
      <c r="AM111" s="1"/>
      <c r="AN111" s="1"/>
      <c r="AO111" s="1"/>
      <c r="AP111" s="1"/>
      <c r="AQ111" s="1"/>
      <c r="AR111" s="1"/>
    </row>
    <row r="112" spans="1:44" ht="15.75" customHeight="1">
      <c r="A112" s="1"/>
      <c r="B112" s="1"/>
      <c r="C112" s="193"/>
      <c r="D112" s="194"/>
      <c r="E112" s="194"/>
      <c r="F112" s="194"/>
      <c r="G112" s="194"/>
      <c r="H112" s="194"/>
      <c r="I112" s="194"/>
      <c r="J112" s="194"/>
      <c r="K112" s="194"/>
      <c r="L112" s="195"/>
      <c r="M112" s="195"/>
      <c r="N112" s="195"/>
      <c r="O112" s="195"/>
      <c r="P112" s="195"/>
      <c r="Q112" s="1"/>
      <c r="R112" s="194"/>
      <c r="S112" s="194"/>
      <c r="T112" s="194"/>
      <c r="U112" s="194"/>
      <c r="V112" s="194"/>
      <c r="W112" s="194"/>
      <c r="X112" s="194"/>
      <c r="Y112" s="194"/>
      <c r="Z112" s="194"/>
      <c r="AA112" s="194"/>
      <c r="AB112" s="194"/>
      <c r="AC112" s="194"/>
      <c r="AD112" s="194"/>
      <c r="AE112" s="194"/>
      <c r="AF112" s="194"/>
      <c r="AG112" s="194"/>
      <c r="AH112" s="194"/>
      <c r="AI112" s="194"/>
      <c r="AJ112" s="194"/>
      <c r="AK112" s="1"/>
      <c r="AL112" s="1"/>
      <c r="AM112" s="1"/>
      <c r="AN112" s="1"/>
      <c r="AO112" s="1"/>
      <c r="AP112" s="1"/>
      <c r="AQ112" s="1"/>
      <c r="AR112" s="1"/>
    </row>
    <row r="113" spans="1:44" ht="15.75" customHeight="1">
      <c r="A113" s="1"/>
      <c r="B113" s="1"/>
      <c r="C113" s="193"/>
      <c r="D113" s="194"/>
      <c r="E113" s="194"/>
      <c r="F113" s="194"/>
      <c r="G113" s="194"/>
      <c r="H113" s="194"/>
      <c r="I113" s="194"/>
      <c r="J113" s="194"/>
      <c r="K113" s="194"/>
      <c r="L113" s="195"/>
      <c r="M113" s="195"/>
      <c r="N113" s="195"/>
      <c r="O113" s="195"/>
      <c r="P113" s="195"/>
      <c r="Q113" s="1"/>
      <c r="R113" s="194"/>
      <c r="S113" s="194"/>
      <c r="T113" s="194"/>
      <c r="U113" s="194"/>
      <c r="V113" s="194"/>
      <c r="W113" s="194"/>
      <c r="X113" s="194"/>
      <c r="Y113" s="194"/>
      <c r="Z113" s="194"/>
      <c r="AA113" s="194"/>
      <c r="AB113" s="194"/>
      <c r="AC113" s="194"/>
      <c r="AD113" s="194"/>
      <c r="AE113" s="194"/>
      <c r="AF113" s="194"/>
      <c r="AG113" s="194"/>
      <c r="AH113" s="194"/>
      <c r="AI113" s="194"/>
      <c r="AJ113" s="194"/>
      <c r="AK113" s="1"/>
      <c r="AL113" s="1"/>
      <c r="AM113" s="1"/>
      <c r="AN113" s="1"/>
      <c r="AO113" s="1"/>
      <c r="AP113" s="1"/>
      <c r="AQ113" s="1"/>
      <c r="AR113" s="1"/>
    </row>
    <row r="114" spans="1:44" ht="15.75" customHeight="1">
      <c r="A114" s="1"/>
      <c r="B114" s="1"/>
      <c r="C114" s="193"/>
      <c r="D114" s="194"/>
      <c r="E114" s="194"/>
      <c r="F114" s="194"/>
      <c r="G114" s="194"/>
      <c r="H114" s="194"/>
      <c r="I114" s="194"/>
      <c r="J114" s="194"/>
      <c r="K114" s="194"/>
      <c r="L114" s="195"/>
      <c r="M114" s="195"/>
      <c r="N114" s="195"/>
      <c r="O114" s="195"/>
      <c r="P114" s="195"/>
      <c r="Q114" s="1"/>
      <c r="R114" s="194"/>
      <c r="S114" s="194"/>
      <c r="T114" s="194"/>
      <c r="U114" s="194"/>
      <c r="V114" s="194"/>
      <c r="W114" s="194"/>
      <c r="X114" s="194"/>
      <c r="Y114" s="194"/>
      <c r="Z114" s="194"/>
      <c r="AA114" s="194"/>
      <c r="AB114" s="194"/>
      <c r="AC114" s="194"/>
      <c r="AD114" s="194"/>
      <c r="AE114" s="194"/>
      <c r="AF114" s="194"/>
      <c r="AG114" s="194"/>
      <c r="AH114" s="194"/>
      <c r="AI114" s="194"/>
      <c r="AJ114" s="194"/>
      <c r="AK114" s="1"/>
      <c r="AL114" s="1"/>
      <c r="AM114" s="1"/>
      <c r="AN114" s="1"/>
      <c r="AO114" s="1"/>
      <c r="AP114" s="1"/>
      <c r="AQ114" s="1"/>
      <c r="AR114" s="1"/>
    </row>
    <row r="115" spans="1:44" ht="15.75" customHeight="1">
      <c r="A115" s="1"/>
      <c r="B115" s="1"/>
      <c r="C115" s="193"/>
      <c r="D115" s="194"/>
      <c r="E115" s="194"/>
      <c r="F115" s="194"/>
      <c r="G115" s="194"/>
      <c r="H115" s="194"/>
      <c r="I115" s="194"/>
      <c r="J115" s="194"/>
      <c r="K115" s="194"/>
      <c r="L115" s="195"/>
      <c r="M115" s="195"/>
      <c r="N115" s="195"/>
      <c r="O115" s="195"/>
      <c r="P115" s="195"/>
      <c r="Q115" s="1"/>
      <c r="R115" s="194"/>
      <c r="S115" s="194"/>
      <c r="T115" s="194"/>
      <c r="U115" s="194"/>
      <c r="V115" s="194"/>
      <c r="W115" s="194"/>
      <c r="X115" s="194"/>
      <c r="Y115" s="194"/>
      <c r="Z115" s="194"/>
      <c r="AA115" s="194"/>
      <c r="AB115" s="194"/>
      <c r="AC115" s="194"/>
      <c r="AD115" s="194"/>
      <c r="AE115" s="194"/>
      <c r="AF115" s="194"/>
      <c r="AG115" s="194"/>
      <c r="AH115" s="194"/>
      <c r="AI115" s="194"/>
      <c r="AJ115" s="194"/>
      <c r="AK115" s="1"/>
      <c r="AL115" s="1"/>
      <c r="AM115" s="1"/>
      <c r="AN115" s="1"/>
      <c r="AO115" s="1"/>
      <c r="AP115" s="1"/>
      <c r="AQ115" s="1"/>
      <c r="AR115" s="1"/>
    </row>
    <row r="116" spans="1:44" ht="15.75" customHeight="1">
      <c r="A116" s="1"/>
      <c r="B116" s="1"/>
      <c r="C116" s="193"/>
      <c r="D116" s="194"/>
      <c r="E116" s="194"/>
      <c r="F116" s="194"/>
      <c r="G116" s="194"/>
      <c r="H116" s="194"/>
      <c r="I116" s="194"/>
      <c r="J116" s="194"/>
      <c r="K116" s="194"/>
      <c r="L116" s="195"/>
      <c r="M116" s="195"/>
      <c r="N116" s="195"/>
      <c r="O116" s="195"/>
      <c r="P116" s="195"/>
      <c r="Q116" s="1"/>
      <c r="R116" s="194"/>
      <c r="S116" s="194"/>
      <c r="T116" s="194"/>
      <c r="U116" s="194"/>
      <c r="V116" s="194"/>
      <c r="W116" s="194"/>
      <c r="X116" s="194"/>
      <c r="Y116" s="194"/>
      <c r="Z116" s="194"/>
      <c r="AA116" s="194"/>
      <c r="AB116" s="194"/>
      <c r="AC116" s="194"/>
      <c r="AD116" s="194"/>
      <c r="AE116" s="194"/>
      <c r="AF116" s="194"/>
      <c r="AG116" s="194"/>
      <c r="AH116" s="194"/>
      <c r="AI116" s="194"/>
      <c r="AJ116" s="194"/>
      <c r="AK116" s="1"/>
      <c r="AL116" s="1"/>
      <c r="AM116" s="1"/>
      <c r="AN116" s="1"/>
      <c r="AO116" s="1"/>
      <c r="AP116" s="1"/>
      <c r="AQ116" s="1"/>
      <c r="AR116" s="1"/>
    </row>
    <row r="117" spans="1:44" ht="15.75" customHeight="1">
      <c r="A117" s="1"/>
      <c r="B117" s="1"/>
      <c r="C117" s="193"/>
      <c r="D117" s="194"/>
      <c r="E117" s="194"/>
      <c r="F117" s="194"/>
      <c r="G117" s="194"/>
      <c r="H117" s="194"/>
      <c r="I117" s="194"/>
      <c r="J117" s="194"/>
      <c r="K117" s="194"/>
      <c r="L117" s="195"/>
      <c r="M117" s="195"/>
      <c r="N117" s="195"/>
      <c r="O117" s="195"/>
      <c r="P117" s="195"/>
      <c r="Q117" s="1"/>
      <c r="R117" s="194"/>
      <c r="S117" s="194"/>
      <c r="T117" s="194"/>
      <c r="U117" s="194"/>
      <c r="V117" s="194"/>
      <c r="W117" s="194"/>
      <c r="X117" s="194"/>
      <c r="Y117" s="194"/>
      <c r="Z117" s="194"/>
      <c r="AA117" s="194"/>
      <c r="AB117" s="194"/>
      <c r="AC117" s="194"/>
      <c r="AD117" s="194"/>
      <c r="AE117" s="194"/>
      <c r="AF117" s="194"/>
      <c r="AG117" s="194"/>
      <c r="AH117" s="194"/>
      <c r="AI117" s="194"/>
      <c r="AJ117" s="194"/>
      <c r="AK117" s="1"/>
      <c r="AL117" s="1"/>
      <c r="AM117" s="1"/>
      <c r="AN117" s="1"/>
      <c r="AO117" s="1"/>
      <c r="AP117" s="1"/>
      <c r="AQ117" s="1"/>
      <c r="AR117" s="1"/>
    </row>
    <row r="118" spans="1:44" ht="15.75" customHeight="1">
      <c r="A118" s="1"/>
      <c r="B118" s="1"/>
      <c r="C118" s="193"/>
      <c r="D118" s="194"/>
      <c r="E118" s="194"/>
      <c r="F118" s="194"/>
      <c r="G118" s="194"/>
      <c r="H118" s="194"/>
      <c r="I118" s="194"/>
      <c r="J118" s="194"/>
      <c r="K118" s="194"/>
      <c r="L118" s="195"/>
      <c r="M118" s="195"/>
      <c r="N118" s="195"/>
      <c r="O118" s="195"/>
      <c r="P118" s="195"/>
      <c r="Q118" s="1"/>
      <c r="R118" s="194"/>
      <c r="S118" s="194"/>
      <c r="T118" s="194"/>
      <c r="U118" s="194"/>
      <c r="V118" s="194"/>
      <c r="W118" s="194"/>
      <c r="X118" s="194"/>
      <c r="Y118" s="194"/>
      <c r="Z118" s="194"/>
      <c r="AA118" s="194"/>
      <c r="AB118" s="194"/>
      <c r="AC118" s="194"/>
      <c r="AD118" s="194"/>
      <c r="AE118" s="194"/>
      <c r="AF118" s="194"/>
      <c r="AG118" s="194"/>
      <c r="AH118" s="194"/>
      <c r="AI118" s="194"/>
      <c r="AJ118" s="194"/>
      <c r="AK118" s="1"/>
      <c r="AL118" s="1"/>
      <c r="AM118" s="1"/>
      <c r="AN118" s="1"/>
      <c r="AO118" s="1"/>
      <c r="AP118" s="1"/>
      <c r="AQ118" s="1"/>
      <c r="AR118" s="1"/>
    </row>
    <row r="119" spans="1:44" ht="15.75" customHeight="1">
      <c r="A119" s="1"/>
      <c r="B119" s="1"/>
      <c r="C119" s="193"/>
      <c r="D119" s="194"/>
      <c r="E119" s="194"/>
      <c r="F119" s="194"/>
      <c r="G119" s="194"/>
      <c r="H119" s="194"/>
      <c r="I119" s="194"/>
      <c r="J119" s="194"/>
      <c r="K119" s="194"/>
      <c r="L119" s="195"/>
      <c r="M119" s="195"/>
      <c r="N119" s="195"/>
      <c r="O119" s="195"/>
      <c r="P119" s="195"/>
      <c r="Q119" s="1"/>
      <c r="R119" s="194"/>
      <c r="S119" s="194"/>
      <c r="T119" s="194"/>
      <c r="U119" s="194"/>
      <c r="V119" s="194"/>
      <c r="W119" s="194"/>
      <c r="X119" s="194"/>
      <c r="Y119" s="194"/>
      <c r="Z119" s="194"/>
      <c r="AA119" s="194"/>
      <c r="AB119" s="194"/>
      <c r="AC119" s="194"/>
      <c r="AD119" s="194"/>
      <c r="AE119" s="194"/>
      <c r="AF119" s="194"/>
      <c r="AG119" s="194"/>
      <c r="AH119" s="194"/>
      <c r="AI119" s="194"/>
      <c r="AJ119" s="194"/>
      <c r="AK119" s="1"/>
      <c r="AL119" s="1"/>
      <c r="AM119" s="1"/>
      <c r="AN119" s="1"/>
      <c r="AO119" s="1"/>
      <c r="AP119" s="1"/>
      <c r="AQ119" s="1"/>
      <c r="AR119" s="1"/>
    </row>
    <row r="120" spans="1:44" ht="15.75" customHeight="1">
      <c r="A120" s="1"/>
      <c r="B120" s="1"/>
      <c r="C120" s="193"/>
      <c r="D120" s="194"/>
      <c r="E120" s="194"/>
      <c r="F120" s="194"/>
      <c r="G120" s="194"/>
      <c r="H120" s="194"/>
      <c r="I120" s="194"/>
      <c r="J120" s="194"/>
      <c r="K120" s="194"/>
      <c r="L120" s="195"/>
      <c r="M120" s="195"/>
      <c r="N120" s="195"/>
      <c r="O120" s="195"/>
      <c r="P120" s="195"/>
      <c r="Q120" s="1"/>
      <c r="R120" s="194"/>
      <c r="S120" s="194"/>
      <c r="T120" s="194"/>
      <c r="U120" s="194"/>
      <c r="V120" s="194"/>
      <c r="W120" s="194"/>
      <c r="X120" s="194"/>
      <c r="Y120" s="194"/>
      <c r="Z120" s="194"/>
      <c r="AA120" s="194"/>
      <c r="AB120" s="194"/>
      <c r="AC120" s="194"/>
      <c r="AD120" s="194"/>
      <c r="AE120" s="194"/>
      <c r="AF120" s="194"/>
      <c r="AG120" s="194"/>
      <c r="AH120" s="194"/>
      <c r="AI120" s="194"/>
      <c r="AJ120" s="194"/>
      <c r="AK120" s="1"/>
      <c r="AL120" s="1"/>
      <c r="AM120" s="1"/>
      <c r="AN120" s="1"/>
      <c r="AO120" s="1"/>
      <c r="AP120" s="1"/>
      <c r="AQ120" s="1"/>
      <c r="AR120" s="1"/>
    </row>
    <row r="121" spans="1:44" ht="15.75" customHeight="1">
      <c r="A121" s="1"/>
      <c r="B121" s="1"/>
      <c r="C121" s="193"/>
      <c r="D121" s="194"/>
      <c r="E121" s="194"/>
      <c r="F121" s="194"/>
      <c r="G121" s="194"/>
      <c r="H121" s="194"/>
      <c r="I121" s="194"/>
      <c r="J121" s="194"/>
      <c r="K121" s="194"/>
      <c r="L121" s="195"/>
      <c r="M121" s="195"/>
      <c r="N121" s="195"/>
      <c r="O121" s="195"/>
      <c r="P121" s="195"/>
      <c r="Q121" s="1"/>
      <c r="R121" s="194"/>
      <c r="S121" s="194"/>
      <c r="T121" s="194"/>
      <c r="U121" s="194"/>
      <c r="V121" s="194"/>
      <c r="W121" s="194"/>
      <c r="X121" s="194"/>
      <c r="Y121" s="194"/>
      <c r="Z121" s="194"/>
      <c r="AA121" s="194"/>
      <c r="AB121" s="194"/>
      <c r="AC121" s="194"/>
      <c r="AD121" s="194"/>
      <c r="AE121" s="194"/>
      <c r="AF121" s="194"/>
      <c r="AG121" s="194"/>
      <c r="AH121" s="194"/>
      <c r="AI121" s="194"/>
      <c r="AJ121" s="194"/>
      <c r="AK121" s="1"/>
      <c r="AL121" s="1"/>
      <c r="AM121" s="1"/>
      <c r="AN121" s="1"/>
      <c r="AO121" s="1"/>
      <c r="AP121" s="1"/>
      <c r="AQ121" s="1"/>
      <c r="AR121" s="1"/>
    </row>
    <row r="122" spans="1:44" ht="15.75" customHeight="1">
      <c r="A122" s="1"/>
      <c r="B122" s="1"/>
      <c r="C122" s="193"/>
      <c r="D122" s="194"/>
      <c r="E122" s="194"/>
      <c r="F122" s="194"/>
      <c r="G122" s="194"/>
      <c r="H122" s="194"/>
      <c r="I122" s="194"/>
      <c r="J122" s="194"/>
      <c r="K122" s="194"/>
      <c r="L122" s="195"/>
      <c r="M122" s="195"/>
      <c r="N122" s="195"/>
      <c r="O122" s="195"/>
      <c r="P122" s="195"/>
      <c r="Q122" s="1"/>
      <c r="R122" s="194"/>
      <c r="S122" s="194"/>
      <c r="T122" s="194"/>
      <c r="U122" s="194"/>
      <c r="V122" s="194"/>
      <c r="W122" s="194"/>
      <c r="X122" s="194"/>
      <c r="Y122" s="194"/>
      <c r="Z122" s="194"/>
      <c r="AA122" s="194"/>
      <c r="AB122" s="194"/>
      <c r="AC122" s="194"/>
      <c r="AD122" s="194"/>
      <c r="AE122" s="194"/>
      <c r="AF122" s="194"/>
      <c r="AG122" s="194"/>
      <c r="AH122" s="194"/>
      <c r="AI122" s="194"/>
      <c r="AJ122" s="194"/>
      <c r="AK122" s="1"/>
      <c r="AL122" s="1"/>
      <c r="AM122" s="1"/>
      <c r="AN122" s="1"/>
      <c r="AO122" s="1"/>
      <c r="AP122" s="1"/>
      <c r="AQ122" s="1"/>
      <c r="AR122" s="1"/>
    </row>
    <row r="123" spans="1:44" ht="15.75" customHeight="1">
      <c r="A123" s="1"/>
      <c r="B123" s="1"/>
      <c r="C123" s="193"/>
      <c r="D123" s="194"/>
      <c r="E123" s="194"/>
      <c r="F123" s="194"/>
      <c r="G123" s="194"/>
      <c r="H123" s="194"/>
      <c r="I123" s="194"/>
      <c r="J123" s="194"/>
      <c r="K123" s="194"/>
      <c r="L123" s="195"/>
      <c r="M123" s="195"/>
      <c r="N123" s="195"/>
      <c r="O123" s="195"/>
      <c r="P123" s="195"/>
      <c r="Q123" s="1"/>
      <c r="R123" s="194"/>
      <c r="S123" s="194"/>
      <c r="T123" s="194"/>
      <c r="U123" s="194"/>
      <c r="V123" s="194"/>
      <c r="W123" s="194"/>
      <c r="X123" s="194"/>
      <c r="Y123" s="194"/>
      <c r="Z123" s="194"/>
      <c r="AA123" s="194"/>
      <c r="AB123" s="194"/>
      <c r="AC123" s="194"/>
      <c r="AD123" s="194"/>
      <c r="AE123" s="194"/>
      <c r="AF123" s="194"/>
      <c r="AG123" s="194"/>
      <c r="AH123" s="194"/>
      <c r="AI123" s="194"/>
      <c r="AJ123" s="194"/>
      <c r="AK123" s="1"/>
      <c r="AL123" s="1"/>
      <c r="AM123" s="1"/>
      <c r="AN123" s="1"/>
      <c r="AO123" s="1"/>
      <c r="AP123" s="1"/>
      <c r="AQ123" s="1"/>
      <c r="AR123" s="1"/>
    </row>
    <row r="124" spans="1:44" ht="15.75" customHeight="1">
      <c r="A124" s="1"/>
      <c r="B124" s="1"/>
      <c r="C124" s="193"/>
      <c r="D124" s="194"/>
      <c r="E124" s="194"/>
      <c r="F124" s="194"/>
      <c r="G124" s="194"/>
      <c r="H124" s="194"/>
      <c r="I124" s="194"/>
      <c r="J124" s="194"/>
      <c r="K124" s="194"/>
      <c r="L124" s="195"/>
      <c r="M124" s="195"/>
      <c r="N124" s="195"/>
      <c r="O124" s="195"/>
      <c r="P124" s="195"/>
      <c r="Q124" s="1"/>
      <c r="R124" s="194"/>
      <c r="S124" s="194"/>
      <c r="T124" s="194"/>
      <c r="U124" s="194"/>
      <c r="V124" s="194"/>
      <c r="W124" s="194"/>
      <c r="X124" s="194"/>
      <c r="Y124" s="194"/>
      <c r="Z124" s="194"/>
      <c r="AA124" s="194"/>
      <c r="AB124" s="194"/>
      <c r="AC124" s="194"/>
      <c r="AD124" s="194"/>
      <c r="AE124" s="194"/>
      <c r="AF124" s="194"/>
      <c r="AG124" s="194"/>
      <c r="AH124" s="194"/>
      <c r="AI124" s="194"/>
      <c r="AJ124" s="194"/>
      <c r="AK124" s="1"/>
      <c r="AL124" s="1"/>
      <c r="AM124" s="1"/>
      <c r="AN124" s="1"/>
      <c r="AO124" s="1"/>
      <c r="AP124" s="1"/>
      <c r="AQ124" s="1"/>
      <c r="AR124" s="1"/>
    </row>
    <row r="125" spans="1:44" ht="15.75" customHeight="1">
      <c r="A125" s="1"/>
      <c r="B125" s="1"/>
      <c r="C125" s="193"/>
      <c r="D125" s="194"/>
      <c r="E125" s="194"/>
      <c r="F125" s="194"/>
      <c r="G125" s="194"/>
      <c r="H125" s="194"/>
      <c r="I125" s="194"/>
      <c r="J125" s="194"/>
      <c r="K125" s="194"/>
      <c r="L125" s="195"/>
      <c r="M125" s="195"/>
      <c r="N125" s="195"/>
      <c r="O125" s="195"/>
      <c r="P125" s="195"/>
      <c r="Q125" s="1"/>
      <c r="R125" s="194"/>
      <c r="S125" s="194"/>
      <c r="T125" s="194"/>
      <c r="U125" s="194"/>
      <c r="V125" s="194"/>
      <c r="W125" s="194"/>
      <c r="X125" s="194"/>
      <c r="Y125" s="194"/>
      <c r="Z125" s="194"/>
      <c r="AA125" s="194"/>
      <c r="AB125" s="194"/>
      <c r="AC125" s="194"/>
      <c r="AD125" s="194"/>
      <c r="AE125" s="194"/>
      <c r="AF125" s="194"/>
      <c r="AG125" s="194"/>
      <c r="AH125" s="194"/>
      <c r="AI125" s="194"/>
      <c r="AJ125" s="194"/>
      <c r="AK125" s="1"/>
      <c r="AL125" s="1"/>
      <c r="AM125" s="1"/>
      <c r="AN125" s="1"/>
      <c r="AO125" s="1"/>
      <c r="AP125" s="1"/>
      <c r="AQ125" s="1"/>
      <c r="AR125" s="1"/>
    </row>
    <row r="126" spans="1:44" ht="15.75" customHeight="1">
      <c r="A126" s="1"/>
      <c r="B126" s="1"/>
      <c r="C126" s="193"/>
      <c r="D126" s="194"/>
      <c r="E126" s="194"/>
      <c r="F126" s="194"/>
      <c r="G126" s="194"/>
      <c r="H126" s="194"/>
      <c r="I126" s="194"/>
      <c r="J126" s="194"/>
      <c r="K126" s="194"/>
      <c r="L126" s="195"/>
      <c r="M126" s="195"/>
      <c r="N126" s="195"/>
      <c r="O126" s="195"/>
      <c r="P126" s="195"/>
      <c r="Q126" s="1"/>
      <c r="R126" s="194"/>
      <c r="S126" s="194"/>
      <c r="T126" s="194"/>
      <c r="U126" s="194"/>
      <c r="V126" s="194"/>
      <c r="W126" s="194"/>
      <c r="X126" s="194"/>
      <c r="Y126" s="194"/>
      <c r="Z126" s="194"/>
      <c r="AA126" s="194"/>
      <c r="AB126" s="194"/>
      <c r="AC126" s="194"/>
      <c r="AD126" s="194"/>
      <c r="AE126" s="194"/>
      <c r="AF126" s="194"/>
      <c r="AG126" s="194"/>
      <c r="AH126" s="194"/>
      <c r="AI126" s="194"/>
      <c r="AJ126" s="194"/>
      <c r="AK126" s="1"/>
      <c r="AL126" s="1"/>
      <c r="AM126" s="1"/>
      <c r="AN126" s="1"/>
      <c r="AO126" s="1"/>
      <c r="AP126" s="1"/>
      <c r="AQ126" s="1"/>
      <c r="AR126" s="1"/>
    </row>
    <row r="127" spans="1:44" ht="15.75" customHeight="1">
      <c r="A127" s="1"/>
      <c r="B127" s="1"/>
      <c r="C127" s="193"/>
      <c r="D127" s="194"/>
      <c r="E127" s="194"/>
      <c r="F127" s="194"/>
      <c r="G127" s="194"/>
      <c r="H127" s="194"/>
      <c r="I127" s="194"/>
      <c r="J127" s="194"/>
      <c r="K127" s="194"/>
      <c r="L127" s="195"/>
      <c r="M127" s="195"/>
      <c r="N127" s="195"/>
      <c r="O127" s="195"/>
      <c r="P127" s="195"/>
      <c r="Q127" s="1"/>
      <c r="R127" s="194"/>
      <c r="S127" s="194"/>
      <c r="T127" s="194"/>
      <c r="U127" s="194"/>
      <c r="V127" s="194"/>
      <c r="W127" s="194"/>
      <c r="X127" s="194"/>
      <c r="Y127" s="194"/>
      <c r="Z127" s="194"/>
      <c r="AA127" s="194"/>
      <c r="AB127" s="194"/>
      <c r="AC127" s="194"/>
      <c r="AD127" s="194"/>
      <c r="AE127" s="194"/>
      <c r="AF127" s="194"/>
      <c r="AG127" s="194"/>
      <c r="AH127" s="194"/>
      <c r="AI127" s="194"/>
      <c r="AJ127" s="194"/>
      <c r="AK127" s="1"/>
      <c r="AL127" s="1"/>
      <c r="AM127" s="1"/>
      <c r="AN127" s="1"/>
      <c r="AO127" s="1"/>
      <c r="AP127" s="1"/>
      <c r="AQ127" s="1"/>
      <c r="AR127" s="1"/>
    </row>
    <row r="128" spans="1:44" ht="15.75" customHeight="1">
      <c r="A128" s="1"/>
      <c r="B128" s="1"/>
      <c r="C128" s="193"/>
      <c r="D128" s="194"/>
      <c r="E128" s="194"/>
      <c r="F128" s="194"/>
      <c r="G128" s="194"/>
      <c r="H128" s="194"/>
      <c r="I128" s="194"/>
      <c r="J128" s="194"/>
      <c r="K128" s="194"/>
      <c r="L128" s="195"/>
      <c r="M128" s="195"/>
      <c r="N128" s="195"/>
      <c r="O128" s="195"/>
      <c r="P128" s="195"/>
      <c r="Q128" s="1"/>
      <c r="R128" s="194"/>
      <c r="S128" s="194"/>
      <c r="T128" s="194"/>
      <c r="U128" s="194"/>
      <c r="V128" s="194"/>
      <c r="W128" s="194"/>
      <c r="X128" s="194"/>
      <c r="Y128" s="194"/>
      <c r="Z128" s="194"/>
      <c r="AA128" s="194"/>
      <c r="AB128" s="194"/>
      <c r="AC128" s="194"/>
      <c r="AD128" s="194"/>
      <c r="AE128" s="194"/>
      <c r="AF128" s="194"/>
      <c r="AG128" s="194"/>
      <c r="AH128" s="194"/>
      <c r="AI128" s="194"/>
      <c r="AJ128" s="194"/>
      <c r="AK128" s="1"/>
      <c r="AL128" s="1"/>
      <c r="AM128" s="1"/>
      <c r="AN128" s="1"/>
      <c r="AO128" s="1"/>
      <c r="AP128" s="1"/>
      <c r="AQ128" s="1"/>
      <c r="AR128" s="1"/>
    </row>
    <row r="129" spans="1:44" ht="15.75" customHeight="1">
      <c r="A129" s="1"/>
      <c r="B129" s="1"/>
      <c r="C129" s="193"/>
      <c r="D129" s="194"/>
      <c r="E129" s="194"/>
      <c r="F129" s="194"/>
      <c r="G129" s="194"/>
      <c r="H129" s="194"/>
      <c r="I129" s="194"/>
      <c r="J129" s="194"/>
      <c r="K129" s="194"/>
      <c r="L129" s="195"/>
      <c r="M129" s="195"/>
      <c r="N129" s="195"/>
      <c r="O129" s="195"/>
      <c r="P129" s="195"/>
      <c r="Q129" s="1"/>
      <c r="R129" s="194"/>
      <c r="S129" s="194"/>
      <c r="T129" s="194"/>
      <c r="U129" s="194"/>
      <c r="V129" s="194"/>
      <c r="W129" s="194"/>
      <c r="X129" s="194"/>
      <c r="Y129" s="194"/>
      <c r="Z129" s="194"/>
      <c r="AA129" s="194"/>
      <c r="AB129" s="194"/>
      <c r="AC129" s="194"/>
      <c r="AD129" s="194"/>
      <c r="AE129" s="194"/>
      <c r="AF129" s="194"/>
      <c r="AG129" s="194"/>
      <c r="AH129" s="194"/>
      <c r="AI129" s="194"/>
      <c r="AJ129" s="194"/>
      <c r="AK129" s="1"/>
      <c r="AL129" s="1"/>
      <c r="AM129" s="1"/>
      <c r="AN129" s="1"/>
      <c r="AO129" s="1"/>
      <c r="AP129" s="1"/>
      <c r="AQ129" s="1"/>
      <c r="AR129" s="1"/>
    </row>
    <row r="130" spans="1:44" ht="15.75" customHeight="1">
      <c r="A130" s="1"/>
      <c r="B130" s="1"/>
      <c r="C130" s="193"/>
      <c r="D130" s="194"/>
      <c r="E130" s="194"/>
      <c r="F130" s="194"/>
      <c r="G130" s="194"/>
      <c r="H130" s="194"/>
      <c r="I130" s="194"/>
      <c r="J130" s="194"/>
      <c r="K130" s="194"/>
      <c r="L130" s="195"/>
      <c r="M130" s="195"/>
      <c r="N130" s="195"/>
      <c r="O130" s="195"/>
      <c r="P130" s="195"/>
      <c r="Q130" s="1"/>
      <c r="R130" s="194"/>
      <c r="S130" s="194"/>
      <c r="T130" s="194"/>
      <c r="U130" s="194"/>
      <c r="V130" s="194"/>
      <c r="W130" s="194"/>
      <c r="X130" s="194"/>
      <c r="Y130" s="194"/>
      <c r="Z130" s="194"/>
      <c r="AA130" s="194"/>
      <c r="AB130" s="194"/>
      <c r="AC130" s="194"/>
      <c r="AD130" s="194"/>
      <c r="AE130" s="194"/>
      <c r="AF130" s="194"/>
      <c r="AG130" s="194"/>
      <c r="AH130" s="194"/>
      <c r="AI130" s="194"/>
      <c r="AJ130" s="194"/>
      <c r="AK130" s="1"/>
      <c r="AL130" s="1"/>
      <c r="AM130" s="1"/>
      <c r="AN130" s="1"/>
      <c r="AO130" s="1"/>
      <c r="AP130" s="1"/>
      <c r="AQ130" s="1"/>
      <c r="AR130" s="1"/>
    </row>
    <row r="131" spans="1:44" ht="15.75" customHeight="1">
      <c r="A131" s="1"/>
      <c r="B131" s="1"/>
      <c r="C131" s="193"/>
      <c r="D131" s="194"/>
      <c r="E131" s="194"/>
      <c r="F131" s="194"/>
      <c r="G131" s="194"/>
      <c r="H131" s="194"/>
      <c r="I131" s="194"/>
      <c r="J131" s="194"/>
      <c r="K131" s="194"/>
      <c r="L131" s="195"/>
      <c r="M131" s="195"/>
      <c r="N131" s="195"/>
      <c r="O131" s="195"/>
      <c r="P131" s="195"/>
      <c r="Q131" s="1"/>
      <c r="R131" s="194"/>
      <c r="S131" s="194"/>
      <c r="T131" s="194"/>
      <c r="U131" s="194"/>
      <c r="V131" s="194"/>
      <c r="W131" s="194"/>
      <c r="X131" s="194"/>
      <c r="Y131" s="194"/>
      <c r="Z131" s="194"/>
      <c r="AA131" s="194"/>
      <c r="AB131" s="194"/>
      <c r="AC131" s="194"/>
      <c r="AD131" s="194"/>
      <c r="AE131" s="194"/>
      <c r="AF131" s="194"/>
      <c r="AG131" s="194"/>
      <c r="AH131" s="194"/>
      <c r="AI131" s="194"/>
      <c r="AJ131" s="194"/>
      <c r="AK131" s="1"/>
      <c r="AL131" s="1"/>
      <c r="AM131" s="1"/>
      <c r="AN131" s="1"/>
      <c r="AO131" s="1"/>
      <c r="AP131" s="1"/>
      <c r="AQ131" s="1"/>
      <c r="AR131" s="1"/>
    </row>
    <row r="132" spans="1:44" ht="15.75" customHeight="1">
      <c r="A132" s="1"/>
      <c r="B132" s="1"/>
      <c r="C132" s="193"/>
      <c r="D132" s="194"/>
      <c r="E132" s="194"/>
      <c r="F132" s="194"/>
      <c r="G132" s="194"/>
      <c r="H132" s="194"/>
      <c r="I132" s="194"/>
      <c r="J132" s="194"/>
      <c r="K132" s="194"/>
      <c r="L132" s="195"/>
      <c r="M132" s="195"/>
      <c r="N132" s="195"/>
      <c r="O132" s="195"/>
      <c r="P132" s="195"/>
      <c r="Q132" s="1"/>
      <c r="R132" s="194"/>
      <c r="S132" s="194"/>
      <c r="T132" s="194"/>
      <c r="U132" s="194"/>
      <c r="V132" s="194"/>
      <c r="W132" s="194"/>
      <c r="X132" s="194"/>
      <c r="Y132" s="194"/>
      <c r="Z132" s="194"/>
      <c r="AA132" s="194"/>
      <c r="AB132" s="194"/>
      <c r="AC132" s="194"/>
      <c r="AD132" s="194"/>
      <c r="AE132" s="194"/>
      <c r="AF132" s="194"/>
      <c r="AG132" s="194"/>
      <c r="AH132" s="194"/>
      <c r="AI132" s="194"/>
      <c r="AJ132" s="194"/>
      <c r="AK132" s="1"/>
      <c r="AL132" s="1"/>
      <c r="AM132" s="1"/>
      <c r="AN132" s="1"/>
      <c r="AO132" s="1"/>
      <c r="AP132" s="1"/>
      <c r="AQ132" s="1"/>
      <c r="AR132" s="1"/>
    </row>
    <row r="133" spans="1:44" ht="15.75" customHeight="1">
      <c r="A133" s="1"/>
      <c r="B133" s="1"/>
      <c r="C133" s="193"/>
      <c r="D133" s="194"/>
      <c r="E133" s="194"/>
      <c r="F133" s="194"/>
      <c r="G133" s="194"/>
      <c r="H133" s="194"/>
      <c r="I133" s="194"/>
      <c r="J133" s="194"/>
      <c r="K133" s="194"/>
      <c r="L133" s="195"/>
      <c r="M133" s="195"/>
      <c r="N133" s="195"/>
      <c r="O133" s="195"/>
      <c r="P133" s="195"/>
      <c r="Q133" s="1"/>
      <c r="R133" s="194"/>
      <c r="S133" s="194"/>
      <c r="T133" s="194"/>
      <c r="U133" s="194"/>
      <c r="V133" s="194"/>
      <c r="W133" s="194"/>
      <c r="X133" s="194"/>
      <c r="Y133" s="194"/>
      <c r="Z133" s="194"/>
      <c r="AA133" s="194"/>
      <c r="AB133" s="194"/>
      <c r="AC133" s="194"/>
      <c r="AD133" s="194"/>
      <c r="AE133" s="194"/>
      <c r="AF133" s="194"/>
      <c r="AG133" s="194"/>
      <c r="AH133" s="194"/>
      <c r="AI133" s="194"/>
      <c r="AJ133" s="194"/>
      <c r="AK133" s="1"/>
      <c r="AL133" s="1"/>
      <c r="AM133" s="1"/>
      <c r="AN133" s="1"/>
      <c r="AO133" s="1"/>
      <c r="AP133" s="1"/>
      <c r="AQ133" s="1"/>
      <c r="AR133" s="1"/>
    </row>
    <row r="134" spans="1:44" ht="15.75" customHeight="1">
      <c r="A134" s="1"/>
      <c r="B134" s="1"/>
      <c r="C134" s="193"/>
      <c r="D134" s="194"/>
      <c r="E134" s="194"/>
      <c r="F134" s="194"/>
      <c r="G134" s="194"/>
      <c r="H134" s="194"/>
      <c r="I134" s="194"/>
      <c r="J134" s="194"/>
      <c r="K134" s="194"/>
      <c r="L134" s="195"/>
      <c r="M134" s="195"/>
      <c r="N134" s="195"/>
      <c r="O134" s="195"/>
      <c r="P134" s="195"/>
      <c r="Q134" s="1"/>
      <c r="R134" s="194"/>
      <c r="S134" s="194"/>
      <c r="T134" s="194"/>
      <c r="U134" s="194"/>
      <c r="V134" s="194"/>
      <c r="W134" s="194"/>
      <c r="X134" s="194"/>
      <c r="Y134" s="194"/>
      <c r="Z134" s="194"/>
      <c r="AA134" s="194"/>
      <c r="AB134" s="194"/>
      <c r="AC134" s="194"/>
      <c r="AD134" s="194"/>
      <c r="AE134" s="194"/>
      <c r="AF134" s="194"/>
      <c r="AG134" s="194"/>
      <c r="AH134" s="194"/>
      <c r="AI134" s="194"/>
      <c r="AJ134" s="194"/>
      <c r="AK134" s="1"/>
      <c r="AL134" s="1"/>
      <c r="AM134" s="1"/>
      <c r="AN134" s="1"/>
      <c r="AO134" s="1"/>
      <c r="AP134" s="1"/>
      <c r="AQ134" s="1"/>
      <c r="AR134" s="1"/>
    </row>
    <row r="135" spans="1:44" ht="15.75" customHeight="1">
      <c r="A135" s="1"/>
      <c r="B135" s="1"/>
      <c r="C135" s="193"/>
      <c r="D135" s="194"/>
      <c r="E135" s="194"/>
      <c r="F135" s="194"/>
      <c r="G135" s="194"/>
      <c r="H135" s="194"/>
      <c r="I135" s="194"/>
      <c r="J135" s="194"/>
      <c r="K135" s="194"/>
      <c r="L135" s="195"/>
      <c r="M135" s="195"/>
      <c r="N135" s="195"/>
      <c r="O135" s="195"/>
      <c r="P135" s="195"/>
      <c r="Q135" s="1"/>
      <c r="R135" s="194"/>
      <c r="S135" s="194"/>
      <c r="T135" s="194"/>
      <c r="U135" s="194"/>
      <c r="V135" s="194"/>
      <c r="W135" s="194"/>
      <c r="X135" s="194"/>
      <c r="Y135" s="194"/>
      <c r="Z135" s="194"/>
      <c r="AA135" s="194"/>
      <c r="AB135" s="194"/>
      <c r="AC135" s="194"/>
      <c r="AD135" s="194"/>
      <c r="AE135" s="194"/>
      <c r="AF135" s="194"/>
      <c r="AG135" s="194"/>
      <c r="AH135" s="194"/>
      <c r="AI135" s="194"/>
      <c r="AJ135" s="194"/>
      <c r="AK135" s="1"/>
      <c r="AL135" s="1"/>
      <c r="AM135" s="1"/>
      <c r="AN135" s="1"/>
      <c r="AO135" s="1"/>
      <c r="AP135" s="1"/>
      <c r="AQ135" s="1"/>
      <c r="AR135" s="1"/>
    </row>
    <row r="136" spans="1:44" ht="15.75" customHeight="1">
      <c r="A136" s="1"/>
      <c r="B136" s="1"/>
      <c r="C136" s="193"/>
      <c r="D136" s="194"/>
      <c r="E136" s="194"/>
      <c r="F136" s="194"/>
      <c r="G136" s="194"/>
      <c r="H136" s="194"/>
      <c r="I136" s="194"/>
      <c r="J136" s="194"/>
      <c r="K136" s="194"/>
      <c r="L136" s="195"/>
      <c r="M136" s="195"/>
      <c r="N136" s="195"/>
      <c r="O136" s="195"/>
      <c r="P136" s="195"/>
      <c r="Q136" s="1"/>
      <c r="R136" s="194"/>
      <c r="S136" s="194"/>
      <c r="T136" s="194"/>
      <c r="U136" s="194"/>
      <c r="V136" s="194"/>
      <c r="W136" s="194"/>
      <c r="X136" s="194"/>
      <c r="Y136" s="194"/>
      <c r="Z136" s="194"/>
      <c r="AA136" s="194"/>
      <c r="AB136" s="194"/>
      <c r="AC136" s="194"/>
      <c r="AD136" s="194"/>
      <c r="AE136" s="194"/>
      <c r="AF136" s="194"/>
      <c r="AG136" s="194"/>
      <c r="AH136" s="194"/>
      <c r="AI136" s="194"/>
      <c r="AJ136" s="194"/>
      <c r="AK136" s="1"/>
      <c r="AL136" s="1"/>
      <c r="AM136" s="1"/>
      <c r="AN136" s="1"/>
      <c r="AO136" s="1"/>
      <c r="AP136" s="1"/>
      <c r="AQ136" s="1"/>
      <c r="AR136" s="1"/>
    </row>
    <row r="137" spans="1:44" ht="15.75" customHeight="1">
      <c r="A137" s="1"/>
      <c r="B137" s="1"/>
      <c r="C137" s="193"/>
      <c r="D137" s="194"/>
      <c r="E137" s="194"/>
      <c r="F137" s="194"/>
      <c r="G137" s="194"/>
      <c r="H137" s="194"/>
      <c r="I137" s="194"/>
      <c r="J137" s="194"/>
      <c r="K137" s="194"/>
      <c r="L137" s="195"/>
      <c r="M137" s="195"/>
      <c r="N137" s="195"/>
      <c r="O137" s="195"/>
      <c r="P137" s="195"/>
      <c r="Q137" s="1"/>
      <c r="R137" s="194"/>
      <c r="S137" s="194"/>
      <c r="T137" s="194"/>
      <c r="U137" s="194"/>
      <c r="V137" s="194"/>
      <c r="W137" s="194"/>
      <c r="X137" s="194"/>
      <c r="Y137" s="194"/>
      <c r="Z137" s="194"/>
      <c r="AA137" s="194"/>
      <c r="AB137" s="194"/>
      <c r="AC137" s="194"/>
      <c r="AD137" s="194"/>
      <c r="AE137" s="194"/>
      <c r="AF137" s="194"/>
      <c r="AG137" s="194"/>
      <c r="AH137" s="194"/>
      <c r="AI137" s="194"/>
      <c r="AJ137" s="194"/>
      <c r="AK137" s="1"/>
      <c r="AL137" s="1"/>
      <c r="AM137" s="1"/>
      <c r="AN137" s="1"/>
      <c r="AO137" s="1"/>
      <c r="AP137" s="1"/>
      <c r="AQ137" s="1"/>
      <c r="AR137" s="1"/>
    </row>
    <row r="138" spans="1:44" ht="15.75" customHeight="1">
      <c r="A138" s="1"/>
      <c r="B138" s="1"/>
      <c r="C138" s="193"/>
      <c r="D138" s="194"/>
      <c r="E138" s="194"/>
      <c r="F138" s="194"/>
      <c r="G138" s="194"/>
      <c r="H138" s="194"/>
      <c r="I138" s="194"/>
      <c r="J138" s="194"/>
      <c r="K138" s="194"/>
      <c r="L138" s="195"/>
      <c r="M138" s="195"/>
      <c r="N138" s="195"/>
      <c r="O138" s="195"/>
      <c r="P138" s="195"/>
      <c r="Q138" s="1"/>
      <c r="R138" s="194"/>
      <c r="S138" s="194"/>
      <c r="T138" s="194"/>
      <c r="U138" s="194"/>
      <c r="V138" s="194"/>
      <c r="W138" s="194"/>
      <c r="X138" s="194"/>
      <c r="Y138" s="194"/>
      <c r="Z138" s="194"/>
      <c r="AA138" s="194"/>
      <c r="AB138" s="194"/>
      <c r="AC138" s="194"/>
      <c r="AD138" s="194"/>
      <c r="AE138" s="194"/>
      <c r="AF138" s="194"/>
      <c r="AG138" s="194"/>
      <c r="AH138" s="194"/>
      <c r="AI138" s="194"/>
      <c r="AJ138" s="194"/>
      <c r="AK138" s="1"/>
      <c r="AL138" s="1"/>
      <c r="AM138" s="1"/>
      <c r="AN138" s="1"/>
      <c r="AO138" s="1"/>
      <c r="AP138" s="1"/>
      <c r="AQ138" s="1"/>
      <c r="AR138" s="1"/>
    </row>
    <row r="139" spans="1:44" ht="15.75" customHeight="1">
      <c r="A139" s="1"/>
      <c r="B139" s="1"/>
      <c r="C139" s="193"/>
      <c r="D139" s="194"/>
      <c r="E139" s="194"/>
      <c r="F139" s="194"/>
      <c r="G139" s="194"/>
      <c r="H139" s="194"/>
      <c r="I139" s="194"/>
      <c r="J139" s="194"/>
      <c r="K139" s="194"/>
      <c r="L139" s="195"/>
      <c r="M139" s="195"/>
      <c r="N139" s="195"/>
      <c r="O139" s="195"/>
      <c r="P139" s="195"/>
      <c r="Q139" s="1"/>
      <c r="R139" s="194"/>
      <c r="S139" s="194"/>
      <c r="T139" s="194"/>
      <c r="U139" s="194"/>
      <c r="V139" s="194"/>
      <c r="W139" s="194"/>
      <c r="X139" s="194"/>
      <c r="Y139" s="194"/>
      <c r="Z139" s="194"/>
      <c r="AA139" s="194"/>
      <c r="AB139" s="194"/>
      <c r="AC139" s="194"/>
      <c r="AD139" s="194"/>
      <c r="AE139" s="194"/>
      <c r="AF139" s="194"/>
      <c r="AG139" s="194"/>
      <c r="AH139" s="194"/>
      <c r="AI139" s="194"/>
      <c r="AJ139" s="194"/>
      <c r="AK139" s="1"/>
      <c r="AL139" s="1"/>
      <c r="AM139" s="1"/>
      <c r="AN139" s="1"/>
      <c r="AO139" s="1"/>
      <c r="AP139" s="1"/>
      <c r="AQ139" s="1"/>
      <c r="AR139" s="1"/>
    </row>
    <row r="140" spans="1:44" ht="15.75" customHeight="1">
      <c r="A140" s="1"/>
      <c r="B140" s="1"/>
      <c r="C140" s="193"/>
      <c r="D140" s="194"/>
      <c r="E140" s="194"/>
      <c r="F140" s="194"/>
      <c r="G140" s="194"/>
      <c r="H140" s="194"/>
      <c r="I140" s="194"/>
      <c r="J140" s="194"/>
      <c r="K140" s="194"/>
      <c r="L140" s="195"/>
      <c r="M140" s="195"/>
      <c r="N140" s="195"/>
      <c r="O140" s="195"/>
      <c r="P140" s="195"/>
      <c r="Q140" s="1"/>
      <c r="R140" s="194"/>
      <c r="S140" s="194"/>
      <c r="T140" s="194"/>
      <c r="U140" s="194"/>
      <c r="V140" s="194"/>
      <c r="W140" s="194"/>
      <c r="X140" s="194"/>
      <c r="Y140" s="194"/>
      <c r="Z140" s="194"/>
      <c r="AA140" s="194"/>
      <c r="AB140" s="194"/>
      <c r="AC140" s="194"/>
      <c r="AD140" s="194"/>
      <c r="AE140" s="194"/>
      <c r="AF140" s="194"/>
      <c r="AG140" s="194"/>
      <c r="AH140" s="194"/>
      <c r="AI140" s="194"/>
      <c r="AJ140" s="194"/>
      <c r="AK140" s="1"/>
      <c r="AL140" s="1"/>
      <c r="AM140" s="1"/>
      <c r="AN140" s="1"/>
      <c r="AO140" s="1"/>
      <c r="AP140" s="1"/>
      <c r="AQ140" s="1"/>
      <c r="AR140" s="1"/>
    </row>
    <row r="141" spans="1:44" ht="15.75" customHeight="1">
      <c r="A141" s="1"/>
      <c r="B141" s="1"/>
      <c r="C141" s="193"/>
      <c r="D141" s="194"/>
      <c r="E141" s="194"/>
      <c r="F141" s="194"/>
      <c r="G141" s="194"/>
      <c r="H141" s="194"/>
      <c r="I141" s="194"/>
      <c r="J141" s="194"/>
      <c r="K141" s="194"/>
      <c r="L141" s="195"/>
      <c r="M141" s="195"/>
      <c r="N141" s="195"/>
      <c r="O141" s="195"/>
      <c r="P141" s="195"/>
      <c r="Q141" s="1"/>
      <c r="R141" s="194"/>
      <c r="S141" s="194"/>
      <c r="T141" s="194"/>
      <c r="U141" s="194"/>
      <c r="V141" s="194"/>
      <c r="W141" s="194"/>
      <c r="X141" s="194"/>
      <c r="Y141" s="194"/>
      <c r="Z141" s="194"/>
      <c r="AA141" s="194"/>
      <c r="AB141" s="194"/>
      <c r="AC141" s="194"/>
      <c r="AD141" s="194"/>
      <c r="AE141" s="194"/>
      <c r="AF141" s="194"/>
      <c r="AG141" s="194"/>
      <c r="AH141" s="194"/>
      <c r="AI141" s="194"/>
      <c r="AJ141" s="194"/>
      <c r="AK141" s="1"/>
      <c r="AL141" s="1"/>
      <c r="AM141" s="1"/>
      <c r="AN141" s="1"/>
      <c r="AO141" s="1"/>
      <c r="AP141" s="1"/>
      <c r="AQ141" s="1"/>
      <c r="AR141" s="1"/>
    </row>
    <row r="142" spans="1:44" ht="15.75" customHeight="1">
      <c r="A142" s="1"/>
      <c r="B142" s="1"/>
      <c r="C142" s="193"/>
      <c r="D142" s="194"/>
      <c r="E142" s="194"/>
      <c r="F142" s="194"/>
      <c r="G142" s="194"/>
      <c r="H142" s="194"/>
      <c r="I142" s="194"/>
      <c r="J142" s="194"/>
      <c r="K142" s="194"/>
      <c r="L142" s="195"/>
      <c r="M142" s="195"/>
      <c r="N142" s="195"/>
      <c r="O142" s="195"/>
      <c r="P142" s="195"/>
      <c r="Q142" s="1"/>
      <c r="R142" s="194"/>
      <c r="S142" s="194"/>
      <c r="T142" s="194"/>
      <c r="U142" s="194"/>
      <c r="V142" s="194"/>
      <c r="W142" s="194"/>
      <c r="X142" s="194"/>
      <c r="Y142" s="194"/>
      <c r="Z142" s="194"/>
      <c r="AA142" s="194"/>
      <c r="AB142" s="194"/>
      <c r="AC142" s="194"/>
      <c r="AD142" s="194"/>
      <c r="AE142" s="194"/>
      <c r="AF142" s="194"/>
      <c r="AG142" s="194"/>
      <c r="AH142" s="194"/>
      <c r="AI142" s="194"/>
      <c r="AJ142" s="194"/>
      <c r="AK142" s="1"/>
      <c r="AL142" s="1"/>
      <c r="AM142" s="1"/>
      <c r="AN142" s="1"/>
      <c r="AO142" s="1"/>
      <c r="AP142" s="1"/>
      <c r="AQ142" s="1"/>
      <c r="AR142" s="1"/>
    </row>
    <row r="143" spans="1:44" ht="15.75" customHeight="1">
      <c r="A143" s="1"/>
      <c r="B143" s="1"/>
      <c r="C143" s="193"/>
      <c r="D143" s="194"/>
      <c r="E143" s="194"/>
      <c r="F143" s="194"/>
      <c r="G143" s="194"/>
      <c r="H143" s="194"/>
      <c r="I143" s="194"/>
      <c r="J143" s="194"/>
      <c r="K143" s="194"/>
      <c r="L143" s="195"/>
      <c r="M143" s="195"/>
      <c r="N143" s="195"/>
      <c r="O143" s="195"/>
      <c r="P143" s="195"/>
      <c r="Q143" s="1"/>
      <c r="R143" s="194"/>
      <c r="S143" s="194"/>
      <c r="T143" s="194"/>
      <c r="U143" s="194"/>
      <c r="V143" s="194"/>
      <c r="W143" s="194"/>
      <c r="X143" s="194"/>
      <c r="Y143" s="194"/>
      <c r="Z143" s="194"/>
      <c r="AA143" s="194"/>
      <c r="AB143" s="194"/>
      <c r="AC143" s="194"/>
      <c r="AD143" s="194"/>
      <c r="AE143" s="194"/>
      <c r="AF143" s="194"/>
      <c r="AG143" s="194"/>
      <c r="AH143" s="194"/>
      <c r="AI143" s="194"/>
      <c r="AJ143" s="194"/>
      <c r="AK143" s="1"/>
      <c r="AL143" s="1"/>
      <c r="AM143" s="1"/>
      <c r="AN143" s="1"/>
      <c r="AO143" s="1"/>
      <c r="AP143" s="1"/>
      <c r="AQ143" s="1"/>
      <c r="AR143" s="1"/>
    </row>
    <row r="144" spans="1:44" ht="15.75" customHeight="1">
      <c r="A144" s="1"/>
      <c r="B144" s="1"/>
      <c r="C144" s="193"/>
      <c r="D144" s="194"/>
      <c r="E144" s="194"/>
      <c r="F144" s="194"/>
      <c r="G144" s="194"/>
      <c r="H144" s="194"/>
      <c r="I144" s="194"/>
      <c r="J144" s="194"/>
      <c r="K144" s="194"/>
      <c r="L144" s="195"/>
      <c r="M144" s="195"/>
      <c r="N144" s="195"/>
      <c r="O144" s="195"/>
      <c r="P144" s="195"/>
      <c r="Q144" s="1"/>
      <c r="R144" s="194"/>
      <c r="S144" s="194"/>
      <c r="T144" s="194"/>
      <c r="U144" s="194"/>
      <c r="V144" s="194"/>
      <c r="W144" s="194"/>
      <c r="X144" s="194"/>
      <c r="Y144" s="194"/>
      <c r="Z144" s="194"/>
      <c r="AA144" s="194"/>
      <c r="AB144" s="194"/>
      <c r="AC144" s="194"/>
      <c r="AD144" s="194"/>
      <c r="AE144" s="194"/>
      <c r="AF144" s="194"/>
      <c r="AG144" s="194"/>
      <c r="AH144" s="194"/>
      <c r="AI144" s="194"/>
      <c r="AJ144" s="194"/>
      <c r="AK144" s="1"/>
      <c r="AL144" s="1"/>
      <c r="AM144" s="1"/>
      <c r="AN144" s="1"/>
      <c r="AO144" s="1"/>
      <c r="AP144" s="1"/>
      <c r="AQ144" s="1"/>
      <c r="AR144" s="1"/>
    </row>
    <row r="145" spans="1:44" ht="15.75" customHeight="1">
      <c r="A145" s="1"/>
      <c r="B145" s="1"/>
      <c r="C145" s="193"/>
      <c r="D145" s="194"/>
      <c r="E145" s="194"/>
      <c r="F145" s="194"/>
      <c r="G145" s="194"/>
      <c r="H145" s="194"/>
      <c r="I145" s="194"/>
      <c r="J145" s="194"/>
      <c r="K145" s="194"/>
      <c r="L145" s="195"/>
      <c r="M145" s="195"/>
      <c r="N145" s="195"/>
      <c r="O145" s="195"/>
      <c r="P145" s="195"/>
      <c r="Q145" s="1"/>
      <c r="R145" s="194"/>
      <c r="S145" s="194"/>
      <c r="T145" s="194"/>
      <c r="U145" s="194"/>
      <c r="V145" s="194"/>
      <c r="W145" s="194"/>
      <c r="X145" s="194"/>
      <c r="Y145" s="194"/>
      <c r="Z145" s="194"/>
      <c r="AA145" s="194"/>
      <c r="AB145" s="194"/>
      <c r="AC145" s="194"/>
      <c r="AD145" s="194"/>
      <c r="AE145" s="194"/>
      <c r="AF145" s="194"/>
      <c r="AG145" s="194"/>
      <c r="AH145" s="194"/>
      <c r="AI145" s="194"/>
      <c r="AJ145" s="194"/>
      <c r="AK145" s="1"/>
      <c r="AL145" s="1"/>
      <c r="AM145" s="1"/>
      <c r="AN145" s="1"/>
      <c r="AO145" s="1"/>
      <c r="AP145" s="1"/>
      <c r="AQ145" s="1"/>
      <c r="AR145" s="1"/>
    </row>
    <row r="146" spans="1:44" ht="15.75" customHeight="1">
      <c r="A146" s="1"/>
      <c r="B146" s="1"/>
      <c r="C146" s="193"/>
      <c r="D146" s="194"/>
      <c r="E146" s="194"/>
      <c r="F146" s="194"/>
      <c r="G146" s="194"/>
      <c r="H146" s="194"/>
      <c r="I146" s="194"/>
      <c r="J146" s="194"/>
      <c r="K146" s="194"/>
      <c r="L146" s="195"/>
      <c r="M146" s="195"/>
      <c r="N146" s="195"/>
      <c r="O146" s="195"/>
      <c r="P146" s="195"/>
      <c r="Q146" s="1"/>
      <c r="R146" s="194"/>
      <c r="S146" s="194"/>
      <c r="T146" s="194"/>
      <c r="U146" s="194"/>
      <c r="V146" s="194"/>
      <c r="W146" s="194"/>
      <c r="X146" s="194"/>
      <c r="Y146" s="194"/>
      <c r="Z146" s="194"/>
      <c r="AA146" s="194"/>
      <c r="AB146" s="194"/>
      <c r="AC146" s="194"/>
      <c r="AD146" s="194"/>
      <c r="AE146" s="194"/>
      <c r="AF146" s="194"/>
      <c r="AG146" s="194"/>
      <c r="AH146" s="194"/>
      <c r="AI146" s="194"/>
      <c r="AJ146" s="194"/>
      <c r="AK146" s="1"/>
      <c r="AL146" s="1"/>
      <c r="AM146" s="1"/>
      <c r="AN146" s="1"/>
      <c r="AO146" s="1"/>
      <c r="AP146" s="1"/>
      <c r="AQ146" s="1"/>
      <c r="AR146" s="1"/>
    </row>
    <row r="147" spans="1:44" ht="15.75" customHeight="1">
      <c r="A147" s="1"/>
      <c r="B147" s="1"/>
      <c r="C147" s="193"/>
      <c r="D147" s="194"/>
      <c r="E147" s="194"/>
      <c r="F147" s="194"/>
      <c r="G147" s="194"/>
      <c r="H147" s="194"/>
      <c r="I147" s="194"/>
      <c r="J147" s="194"/>
      <c r="K147" s="194"/>
      <c r="L147" s="195"/>
      <c r="M147" s="195"/>
      <c r="N147" s="195"/>
      <c r="O147" s="195"/>
      <c r="P147" s="195"/>
      <c r="Q147" s="1"/>
      <c r="R147" s="194"/>
      <c r="S147" s="194"/>
      <c r="T147" s="194"/>
      <c r="U147" s="194"/>
      <c r="V147" s="194"/>
      <c r="W147" s="194"/>
      <c r="X147" s="194"/>
      <c r="Y147" s="194"/>
      <c r="Z147" s="194"/>
      <c r="AA147" s="194"/>
      <c r="AB147" s="194"/>
      <c r="AC147" s="194"/>
      <c r="AD147" s="194"/>
      <c r="AE147" s="194"/>
      <c r="AF147" s="194"/>
      <c r="AG147" s="194"/>
      <c r="AH147" s="194"/>
      <c r="AI147" s="194"/>
      <c r="AJ147" s="194"/>
      <c r="AK147" s="1"/>
      <c r="AL147" s="1"/>
      <c r="AM147" s="1"/>
      <c r="AN147" s="1"/>
      <c r="AO147" s="1"/>
      <c r="AP147" s="1"/>
      <c r="AQ147" s="1"/>
      <c r="AR147" s="1"/>
    </row>
    <row r="148" spans="1:44" ht="15.75" customHeight="1">
      <c r="A148" s="1"/>
      <c r="B148" s="1"/>
      <c r="C148" s="193"/>
      <c r="D148" s="194"/>
      <c r="E148" s="194"/>
      <c r="F148" s="194"/>
      <c r="G148" s="194"/>
      <c r="H148" s="194"/>
      <c r="I148" s="194"/>
      <c r="J148" s="194"/>
      <c r="K148" s="194"/>
      <c r="L148" s="195"/>
      <c r="M148" s="195"/>
      <c r="N148" s="195"/>
      <c r="O148" s="195"/>
      <c r="P148" s="195"/>
      <c r="Q148" s="1"/>
      <c r="R148" s="194"/>
      <c r="S148" s="194"/>
      <c r="T148" s="194"/>
      <c r="U148" s="194"/>
      <c r="V148" s="194"/>
      <c r="W148" s="194"/>
      <c r="X148" s="194"/>
      <c r="Y148" s="194"/>
      <c r="Z148" s="194"/>
      <c r="AA148" s="194"/>
      <c r="AB148" s="194"/>
      <c r="AC148" s="194"/>
      <c r="AD148" s="194"/>
      <c r="AE148" s="194"/>
      <c r="AF148" s="194"/>
      <c r="AG148" s="194"/>
      <c r="AH148" s="194"/>
      <c r="AI148" s="194"/>
      <c r="AJ148" s="194"/>
      <c r="AK148" s="1"/>
      <c r="AL148" s="1"/>
      <c r="AM148" s="1"/>
      <c r="AN148" s="1"/>
      <c r="AO148" s="1"/>
      <c r="AP148" s="1"/>
      <c r="AQ148" s="1"/>
      <c r="AR148" s="1"/>
    </row>
    <row r="149" spans="1:44" ht="15.75" customHeight="1">
      <c r="A149" s="1"/>
      <c r="B149" s="1"/>
      <c r="C149" s="193"/>
      <c r="D149" s="194"/>
      <c r="E149" s="194"/>
      <c r="F149" s="194"/>
      <c r="G149" s="194"/>
      <c r="H149" s="194"/>
      <c r="I149" s="194"/>
      <c r="J149" s="194"/>
      <c r="K149" s="194"/>
      <c r="L149" s="195"/>
      <c r="M149" s="195"/>
      <c r="N149" s="195"/>
      <c r="O149" s="195"/>
      <c r="P149" s="195"/>
      <c r="Q149" s="1"/>
      <c r="R149" s="194"/>
      <c r="S149" s="194"/>
      <c r="T149" s="194"/>
      <c r="U149" s="194"/>
      <c r="V149" s="194"/>
      <c r="W149" s="194"/>
      <c r="X149" s="194"/>
      <c r="Y149" s="194"/>
      <c r="Z149" s="194"/>
      <c r="AA149" s="194"/>
      <c r="AB149" s="194"/>
      <c r="AC149" s="194"/>
      <c r="AD149" s="194"/>
      <c r="AE149" s="194"/>
      <c r="AF149" s="194"/>
      <c r="AG149" s="194"/>
      <c r="AH149" s="194"/>
      <c r="AI149" s="194"/>
      <c r="AJ149" s="194"/>
      <c r="AK149" s="1"/>
      <c r="AL149" s="1"/>
      <c r="AM149" s="1"/>
      <c r="AN149" s="1"/>
      <c r="AO149" s="1"/>
      <c r="AP149" s="1"/>
      <c r="AQ149" s="1"/>
      <c r="AR149" s="1"/>
    </row>
    <row r="150" spans="1:44" ht="15.75" customHeight="1">
      <c r="A150" s="1"/>
      <c r="B150" s="1"/>
      <c r="C150" s="193"/>
      <c r="D150" s="194"/>
      <c r="E150" s="194"/>
      <c r="F150" s="194"/>
      <c r="G150" s="194"/>
      <c r="H150" s="194"/>
      <c r="I150" s="194"/>
      <c r="J150" s="194"/>
      <c r="K150" s="194"/>
      <c r="L150" s="195"/>
      <c r="M150" s="195"/>
      <c r="N150" s="195"/>
      <c r="O150" s="195"/>
      <c r="P150" s="195"/>
      <c r="Q150" s="1"/>
      <c r="R150" s="194"/>
      <c r="S150" s="194"/>
      <c r="T150" s="194"/>
      <c r="U150" s="194"/>
      <c r="V150" s="194"/>
      <c r="W150" s="194"/>
      <c r="X150" s="194"/>
      <c r="Y150" s="194"/>
      <c r="Z150" s="194"/>
      <c r="AA150" s="194"/>
      <c r="AB150" s="194"/>
      <c r="AC150" s="194"/>
      <c r="AD150" s="194"/>
      <c r="AE150" s="194"/>
      <c r="AF150" s="194"/>
      <c r="AG150" s="194"/>
      <c r="AH150" s="194"/>
      <c r="AI150" s="194"/>
      <c r="AJ150" s="194"/>
      <c r="AK150" s="1"/>
      <c r="AL150" s="1"/>
      <c r="AM150" s="1"/>
      <c r="AN150" s="1"/>
      <c r="AO150" s="1"/>
      <c r="AP150" s="1"/>
      <c r="AQ150" s="1"/>
      <c r="AR150" s="1"/>
    </row>
    <row r="151" spans="1:44" ht="15.75" customHeight="1">
      <c r="A151" s="1"/>
      <c r="B151" s="1"/>
      <c r="C151" s="193"/>
      <c r="D151" s="194"/>
      <c r="E151" s="194"/>
      <c r="F151" s="194"/>
      <c r="G151" s="194"/>
      <c r="H151" s="194"/>
      <c r="I151" s="194"/>
      <c r="J151" s="194"/>
      <c r="K151" s="194"/>
      <c r="L151" s="195"/>
      <c r="M151" s="195"/>
      <c r="N151" s="195"/>
      <c r="O151" s="195"/>
      <c r="P151" s="195"/>
      <c r="Q151" s="1"/>
      <c r="R151" s="194"/>
      <c r="S151" s="194"/>
      <c r="T151" s="194"/>
      <c r="U151" s="194"/>
      <c r="V151" s="194"/>
      <c r="W151" s="194"/>
      <c r="X151" s="194"/>
      <c r="Y151" s="194"/>
      <c r="Z151" s="194"/>
      <c r="AA151" s="194"/>
      <c r="AB151" s="194"/>
      <c r="AC151" s="194"/>
      <c r="AD151" s="194"/>
      <c r="AE151" s="194"/>
      <c r="AF151" s="194"/>
      <c r="AG151" s="194"/>
      <c r="AH151" s="194"/>
      <c r="AI151" s="194"/>
      <c r="AJ151" s="194"/>
      <c r="AK151" s="1"/>
      <c r="AL151" s="1"/>
      <c r="AM151" s="1"/>
      <c r="AN151" s="1"/>
      <c r="AO151" s="1"/>
      <c r="AP151" s="1"/>
      <c r="AQ151" s="1"/>
      <c r="AR151" s="1"/>
    </row>
    <row r="152" spans="1:44" ht="15.75" customHeight="1">
      <c r="A152" s="1"/>
      <c r="B152" s="1"/>
      <c r="C152" s="193"/>
      <c r="D152" s="194"/>
      <c r="E152" s="194"/>
      <c r="F152" s="194"/>
      <c r="G152" s="194"/>
      <c r="H152" s="194"/>
      <c r="I152" s="194"/>
      <c r="J152" s="194"/>
      <c r="K152" s="194"/>
      <c r="L152" s="195"/>
      <c r="M152" s="195"/>
      <c r="N152" s="195"/>
      <c r="O152" s="195"/>
      <c r="P152" s="195"/>
      <c r="Q152" s="1"/>
      <c r="R152" s="194"/>
      <c r="S152" s="194"/>
      <c r="T152" s="194"/>
      <c r="U152" s="194"/>
      <c r="V152" s="194"/>
      <c r="W152" s="194"/>
      <c r="X152" s="194"/>
      <c r="Y152" s="194"/>
      <c r="Z152" s="194"/>
      <c r="AA152" s="194"/>
      <c r="AB152" s="194"/>
      <c r="AC152" s="194"/>
      <c r="AD152" s="194"/>
      <c r="AE152" s="194"/>
      <c r="AF152" s="194"/>
      <c r="AG152" s="194"/>
      <c r="AH152" s="194"/>
      <c r="AI152" s="194"/>
      <c r="AJ152" s="194"/>
      <c r="AK152" s="1"/>
      <c r="AL152" s="1"/>
      <c r="AM152" s="1"/>
      <c r="AN152" s="1"/>
      <c r="AO152" s="1"/>
      <c r="AP152" s="1"/>
      <c r="AQ152" s="1"/>
      <c r="AR152" s="1"/>
    </row>
    <row r="153" spans="1:44" ht="15.75" customHeight="1">
      <c r="A153" s="1"/>
      <c r="B153" s="1"/>
      <c r="C153" s="193"/>
      <c r="D153" s="194"/>
      <c r="E153" s="194"/>
      <c r="F153" s="194"/>
      <c r="G153" s="194"/>
      <c r="H153" s="194"/>
      <c r="I153" s="194"/>
      <c r="J153" s="194"/>
      <c r="K153" s="194"/>
      <c r="L153" s="195"/>
      <c r="M153" s="195"/>
      <c r="N153" s="195"/>
      <c r="O153" s="195"/>
      <c r="P153" s="195"/>
      <c r="Q153" s="1"/>
      <c r="R153" s="194"/>
      <c r="S153" s="194"/>
      <c r="T153" s="194"/>
      <c r="U153" s="194"/>
      <c r="V153" s="194"/>
      <c r="W153" s="194"/>
      <c r="X153" s="194"/>
      <c r="Y153" s="194"/>
      <c r="Z153" s="194"/>
      <c r="AA153" s="194"/>
      <c r="AB153" s="194"/>
      <c r="AC153" s="194"/>
      <c r="AD153" s="194"/>
      <c r="AE153" s="194"/>
      <c r="AF153" s="194"/>
      <c r="AG153" s="194"/>
      <c r="AH153" s="194"/>
      <c r="AI153" s="194"/>
      <c r="AJ153" s="194"/>
      <c r="AK153" s="1"/>
      <c r="AL153" s="1"/>
      <c r="AM153" s="1"/>
      <c r="AN153" s="1"/>
      <c r="AO153" s="1"/>
      <c r="AP153" s="1"/>
      <c r="AQ153" s="1"/>
      <c r="AR153" s="1"/>
    </row>
    <row r="154" spans="1:44" ht="15.75" customHeight="1">
      <c r="A154" s="1"/>
      <c r="B154" s="1"/>
      <c r="C154" s="193"/>
      <c r="D154" s="194"/>
      <c r="E154" s="194"/>
      <c r="F154" s="194"/>
      <c r="G154" s="194"/>
      <c r="H154" s="194"/>
      <c r="I154" s="194"/>
      <c r="J154" s="194"/>
      <c r="K154" s="194"/>
      <c r="L154" s="195"/>
      <c r="M154" s="195"/>
      <c r="N154" s="195"/>
      <c r="O154" s="195"/>
      <c r="P154" s="195"/>
      <c r="Q154" s="1"/>
      <c r="R154" s="194"/>
      <c r="S154" s="194"/>
      <c r="T154" s="194"/>
      <c r="U154" s="194"/>
      <c r="V154" s="194"/>
      <c r="W154" s="194"/>
      <c r="X154" s="194"/>
      <c r="Y154" s="194"/>
      <c r="Z154" s="194"/>
      <c r="AA154" s="194"/>
      <c r="AB154" s="194"/>
      <c r="AC154" s="194"/>
      <c r="AD154" s="194"/>
      <c r="AE154" s="194"/>
      <c r="AF154" s="194"/>
      <c r="AG154" s="194"/>
      <c r="AH154" s="194"/>
      <c r="AI154" s="194"/>
      <c r="AJ154" s="194"/>
      <c r="AK154" s="1"/>
      <c r="AL154" s="1"/>
      <c r="AM154" s="1"/>
      <c r="AN154" s="1"/>
      <c r="AO154" s="1"/>
      <c r="AP154" s="1"/>
      <c r="AQ154" s="1"/>
      <c r="AR154" s="1"/>
    </row>
    <row r="155" spans="1:44" ht="15.75" customHeight="1">
      <c r="A155" s="1"/>
      <c r="B155" s="1"/>
      <c r="C155" s="193"/>
      <c r="D155" s="194"/>
      <c r="E155" s="194"/>
      <c r="F155" s="194"/>
      <c r="G155" s="194"/>
      <c r="H155" s="194"/>
      <c r="I155" s="194"/>
      <c r="J155" s="194"/>
      <c r="K155" s="194"/>
      <c r="L155" s="195"/>
      <c r="M155" s="195"/>
      <c r="N155" s="195"/>
      <c r="O155" s="195"/>
      <c r="P155" s="195"/>
      <c r="Q155" s="1"/>
      <c r="R155" s="194"/>
      <c r="S155" s="194"/>
      <c r="T155" s="194"/>
      <c r="U155" s="194"/>
      <c r="V155" s="194"/>
      <c r="W155" s="194"/>
      <c r="X155" s="194"/>
      <c r="Y155" s="194"/>
      <c r="Z155" s="194"/>
      <c r="AA155" s="194"/>
      <c r="AB155" s="194"/>
      <c r="AC155" s="194"/>
      <c r="AD155" s="194"/>
      <c r="AE155" s="194"/>
      <c r="AF155" s="194"/>
      <c r="AG155" s="194"/>
      <c r="AH155" s="194"/>
      <c r="AI155" s="194"/>
      <c r="AJ155" s="194"/>
      <c r="AK155" s="1"/>
      <c r="AL155" s="1"/>
      <c r="AM155" s="1"/>
      <c r="AN155" s="1"/>
      <c r="AO155" s="1"/>
      <c r="AP155" s="1"/>
      <c r="AQ155" s="1"/>
      <c r="AR155" s="1"/>
    </row>
    <row r="156" spans="1:44" ht="15.75" customHeight="1">
      <c r="A156" s="1"/>
      <c r="B156" s="1"/>
      <c r="C156" s="193"/>
      <c r="D156" s="194"/>
      <c r="E156" s="194"/>
      <c r="F156" s="194"/>
      <c r="G156" s="194"/>
      <c r="H156" s="194"/>
      <c r="I156" s="194"/>
      <c r="J156" s="194"/>
      <c r="K156" s="194"/>
      <c r="L156" s="195"/>
      <c r="M156" s="195"/>
      <c r="N156" s="195"/>
      <c r="O156" s="195"/>
      <c r="P156" s="195"/>
      <c r="Q156" s="1"/>
      <c r="R156" s="194"/>
      <c r="S156" s="194"/>
      <c r="T156" s="194"/>
      <c r="U156" s="194"/>
      <c r="V156" s="194"/>
      <c r="W156" s="194"/>
      <c r="X156" s="194"/>
      <c r="Y156" s="194"/>
      <c r="Z156" s="194"/>
      <c r="AA156" s="194"/>
      <c r="AB156" s="194"/>
      <c r="AC156" s="194"/>
      <c r="AD156" s="194"/>
      <c r="AE156" s="194"/>
      <c r="AF156" s="194"/>
      <c r="AG156" s="194"/>
      <c r="AH156" s="194"/>
      <c r="AI156" s="194"/>
      <c r="AJ156" s="194"/>
      <c r="AK156" s="1"/>
      <c r="AL156" s="1"/>
      <c r="AM156" s="1"/>
      <c r="AN156" s="1"/>
      <c r="AO156" s="1"/>
      <c r="AP156" s="1"/>
      <c r="AQ156" s="1"/>
      <c r="AR156" s="1"/>
    </row>
    <row r="157" spans="1:44" ht="15.75" customHeight="1">
      <c r="A157" s="1"/>
      <c r="B157" s="1"/>
      <c r="C157" s="193"/>
      <c r="D157" s="194"/>
      <c r="E157" s="194"/>
      <c r="F157" s="194"/>
      <c r="G157" s="194"/>
      <c r="H157" s="194"/>
      <c r="I157" s="194"/>
      <c r="J157" s="194"/>
      <c r="K157" s="194"/>
      <c r="L157" s="195"/>
      <c r="M157" s="195"/>
      <c r="N157" s="195"/>
      <c r="O157" s="195"/>
      <c r="P157" s="195"/>
      <c r="Q157" s="1"/>
      <c r="R157" s="194"/>
      <c r="S157" s="194"/>
      <c r="T157" s="194"/>
      <c r="U157" s="194"/>
      <c r="V157" s="194"/>
      <c r="W157" s="194"/>
      <c r="X157" s="194"/>
      <c r="Y157" s="194"/>
      <c r="Z157" s="194"/>
      <c r="AA157" s="194"/>
      <c r="AB157" s="194"/>
      <c r="AC157" s="194"/>
      <c r="AD157" s="194"/>
      <c r="AE157" s="194"/>
      <c r="AF157" s="194"/>
      <c r="AG157" s="194"/>
      <c r="AH157" s="194"/>
      <c r="AI157" s="194"/>
      <c r="AJ157" s="194"/>
      <c r="AK157" s="1"/>
      <c r="AL157" s="1"/>
      <c r="AM157" s="1"/>
      <c r="AN157" s="1"/>
      <c r="AO157" s="1"/>
      <c r="AP157" s="1"/>
      <c r="AQ157" s="1"/>
      <c r="AR157" s="1"/>
    </row>
    <row r="158" spans="1:44" ht="15.75" customHeight="1">
      <c r="A158" s="1"/>
      <c r="B158" s="1"/>
      <c r="C158" s="193"/>
      <c r="D158" s="194"/>
      <c r="E158" s="194"/>
      <c r="F158" s="194"/>
      <c r="G158" s="194"/>
      <c r="H158" s="194"/>
      <c r="I158" s="194"/>
      <c r="J158" s="194"/>
      <c r="K158" s="194"/>
      <c r="L158" s="195"/>
      <c r="M158" s="195"/>
      <c r="N158" s="195"/>
      <c r="O158" s="195"/>
      <c r="P158" s="195"/>
      <c r="Q158" s="1"/>
      <c r="R158" s="194"/>
      <c r="S158" s="194"/>
      <c r="T158" s="194"/>
      <c r="U158" s="194"/>
      <c r="V158" s="194"/>
      <c r="W158" s="194"/>
      <c r="X158" s="194"/>
      <c r="Y158" s="194"/>
      <c r="Z158" s="194"/>
      <c r="AA158" s="194"/>
      <c r="AB158" s="194"/>
      <c r="AC158" s="194"/>
      <c r="AD158" s="194"/>
      <c r="AE158" s="194"/>
      <c r="AF158" s="194"/>
      <c r="AG158" s="194"/>
      <c r="AH158" s="194"/>
      <c r="AI158" s="194"/>
      <c r="AJ158" s="194"/>
      <c r="AK158" s="1"/>
      <c r="AL158" s="1"/>
      <c r="AM158" s="1"/>
      <c r="AN158" s="1"/>
      <c r="AO158" s="1"/>
      <c r="AP158" s="1"/>
      <c r="AQ158" s="1"/>
      <c r="AR158" s="1"/>
    </row>
    <row r="159" spans="1:44" ht="15.75" customHeight="1">
      <c r="A159" s="1"/>
      <c r="B159" s="1"/>
      <c r="C159" s="193"/>
      <c r="D159" s="194"/>
      <c r="E159" s="194"/>
      <c r="F159" s="194"/>
      <c r="G159" s="194"/>
      <c r="H159" s="194"/>
      <c r="I159" s="194"/>
      <c r="J159" s="194"/>
      <c r="K159" s="194"/>
      <c r="L159" s="195"/>
      <c r="M159" s="195"/>
      <c r="N159" s="195"/>
      <c r="O159" s="195"/>
      <c r="P159" s="195"/>
      <c r="Q159" s="1"/>
      <c r="R159" s="194"/>
      <c r="S159" s="194"/>
      <c r="T159" s="194"/>
      <c r="U159" s="194"/>
      <c r="V159" s="194"/>
      <c r="W159" s="194"/>
      <c r="X159" s="194"/>
      <c r="Y159" s="194"/>
      <c r="Z159" s="194"/>
      <c r="AA159" s="194"/>
      <c r="AB159" s="194"/>
      <c r="AC159" s="194"/>
      <c r="AD159" s="194"/>
      <c r="AE159" s="194"/>
      <c r="AF159" s="194"/>
      <c r="AG159" s="194"/>
      <c r="AH159" s="194"/>
      <c r="AI159" s="194"/>
      <c r="AJ159" s="194"/>
      <c r="AK159" s="1"/>
      <c r="AL159" s="1"/>
      <c r="AM159" s="1"/>
      <c r="AN159" s="1"/>
      <c r="AO159" s="1"/>
      <c r="AP159" s="1"/>
      <c r="AQ159" s="1"/>
      <c r="AR159" s="1"/>
    </row>
    <row r="160" spans="1:44" ht="15.75" customHeight="1">
      <c r="A160" s="1"/>
      <c r="B160" s="1"/>
      <c r="C160" s="193"/>
      <c r="D160" s="194"/>
      <c r="E160" s="194"/>
      <c r="F160" s="194"/>
      <c r="G160" s="194"/>
      <c r="H160" s="194"/>
      <c r="I160" s="194"/>
      <c r="J160" s="194"/>
      <c r="K160" s="194"/>
      <c r="L160" s="195"/>
      <c r="M160" s="195"/>
      <c r="N160" s="195"/>
      <c r="O160" s="195"/>
      <c r="P160" s="195"/>
      <c r="Q160" s="1"/>
      <c r="R160" s="194"/>
      <c r="S160" s="194"/>
      <c r="T160" s="194"/>
      <c r="U160" s="194"/>
      <c r="V160" s="194"/>
      <c r="W160" s="194"/>
      <c r="X160" s="194"/>
      <c r="Y160" s="194"/>
      <c r="Z160" s="194"/>
      <c r="AA160" s="194"/>
      <c r="AB160" s="194"/>
      <c r="AC160" s="194"/>
      <c r="AD160" s="194"/>
      <c r="AE160" s="194"/>
      <c r="AF160" s="194"/>
      <c r="AG160" s="194"/>
      <c r="AH160" s="194"/>
      <c r="AI160" s="194"/>
      <c r="AJ160" s="194"/>
      <c r="AK160" s="1"/>
      <c r="AL160" s="1"/>
      <c r="AM160" s="1"/>
      <c r="AN160" s="1"/>
      <c r="AO160" s="1"/>
      <c r="AP160" s="1"/>
      <c r="AQ160" s="1"/>
      <c r="AR160" s="1"/>
    </row>
    <row r="161" spans="1:44" ht="15.75" customHeight="1">
      <c r="A161" s="1"/>
      <c r="B161" s="1"/>
      <c r="C161" s="193"/>
      <c r="D161" s="194"/>
      <c r="E161" s="194"/>
      <c r="F161" s="194"/>
      <c r="G161" s="194"/>
      <c r="H161" s="194"/>
      <c r="I161" s="194"/>
      <c r="J161" s="194"/>
      <c r="K161" s="194"/>
      <c r="L161" s="195"/>
      <c r="M161" s="195"/>
      <c r="N161" s="195"/>
      <c r="O161" s="195"/>
      <c r="P161" s="195"/>
      <c r="Q161" s="1"/>
      <c r="R161" s="194"/>
      <c r="S161" s="194"/>
      <c r="T161" s="194"/>
      <c r="U161" s="194"/>
      <c r="V161" s="194"/>
      <c r="W161" s="194"/>
      <c r="X161" s="194"/>
      <c r="Y161" s="194"/>
      <c r="Z161" s="194"/>
      <c r="AA161" s="194"/>
      <c r="AB161" s="194"/>
      <c r="AC161" s="194"/>
      <c r="AD161" s="194"/>
      <c r="AE161" s="194"/>
      <c r="AF161" s="194"/>
      <c r="AG161" s="194"/>
      <c r="AH161" s="194"/>
      <c r="AI161" s="194"/>
      <c r="AJ161" s="194"/>
      <c r="AK161" s="1"/>
      <c r="AL161" s="1"/>
      <c r="AM161" s="1"/>
      <c r="AN161" s="1"/>
      <c r="AO161" s="1"/>
      <c r="AP161" s="1"/>
      <c r="AQ161" s="1"/>
      <c r="AR161" s="1"/>
    </row>
    <row r="162" spans="1:44" ht="15.75" customHeight="1">
      <c r="A162" s="1"/>
      <c r="B162" s="1"/>
      <c r="C162" s="193"/>
      <c r="D162" s="194"/>
      <c r="E162" s="194"/>
      <c r="F162" s="194"/>
      <c r="G162" s="194"/>
      <c r="H162" s="194"/>
      <c r="I162" s="194"/>
      <c r="J162" s="194"/>
      <c r="K162" s="194"/>
      <c r="L162" s="195"/>
      <c r="M162" s="195"/>
      <c r="N162" s="195"/>
      <c r="O162" s="195"/>
      <c r="P162" s="195"/>
      <c r="Q162" s="1"/>
      <c r="R162" s="194"/>
      <c r="S162" s="194"/>
      <c r="T162" s="194"/>
      <c r="U162" s="194"/>
      <c r="V162" s="194"/>
      <c r="W162" s="194"/>
      <c r="X162" s="194"/>
      <c r="Y162" s="194"/>
      <c r="Z162" s="194"/>
      <c r="AA162" s="194"/>
      <c r="AB162" s="194"/>
      <c r="AC162" s="194"/>
      <c r="AD162" s="194"/>
      <c r="AE162" s="194"/>
      <c r="AF162" s="194"/>
      <c r="AG162" s="194"/>
      <c r="AH162" s="194"/>
      <c r="AI162" s="194"/>
      <c r="AJ162" s="194"/>
      <c r="AK162" s="1"/>
      <c r="AL162" s="1"/>
      <c r="AM162" s="1"/>
      <c r="AN162" s="1"/>
      <c r="AO162" s="1"/>
      <c r="AP162" s="1"/>
      <c r="AQ162" s="1"/>
      <c r="AR162" s="1"/>
    </row>
    <row r="163" spans="1:44" ht="15.75" customHeight="1">
      <c r="A163" s="1"/>
      <c r="B163" s="1"/>
      <c r="C163" s="193"/>
      <c r="D163" s="194"/>
      <c r="E163" s="194"/>
      <c r="F163" s="194"/>
      <c r="G163" s="194"/>
      <c r="H163" s="194"/>
      <c r="I163" s="194"/>
      <c r="J163" s="194"/>
      <c r="K163" s="194"/>
      <c r="L163" s="195"/>
      <c r="M163" s="195"/>
      <c r="N163" s="195"/>
      <c r="O163" s="195"/>
      <c r="P163" s="195"/>
      <c r="Q163" s="1"/>
      <c r="R163" s="194"/>
      <c r="S163" s="194"/>
      <c r="T163" s="194"/>
      <c r="U163" s="194"/>
      <c r="V163" s="194"/>
      <c r="W163" s="194"/>
      <c r="X163" s="194"/>
      <c r="Y163" s="194"/>
      <c r="Z163" s="194"/>
      <c r="AA163" s="194"/>
      <c r="AB163" s="194"/>
      <c r="AC163" s="194"/>
      <c r="AD163" s="194"/>
      <c r="AE163" s="194"/>
      <c r="AF163" s="194"/>
      <c r="AG163" s="194"/>
      <c r="AH163" s="194"/>
      <c r="AI163" s="194"/>
      <c r="AJ163" s="194"/>
      <c r="AK163" s="1"/>
      <c r="AL163" s="1"/>
      <c r="AM163" s="1"/>
      <c r="AN163" s="1"/>
      <c r="AO163" s="1"/>
      <c r="AP163" s="1"/>
      <c r="AQ163" s="1"/>
      <c r="AR163" s="1"/>
    </row>
    <row r="164" spans="1:44" ht="15.75" customHeight="1">
      <c r="A164" s="1"/>
      <c r="B164" s="1"/>
      <c r="C164" s="193"/>
      <c r="D164" s="194"/>
      <c r="E164" s="194"/>
      <c r="F164" s="194"/>
      <c r="G164" s="194"/>
      <c r="H164" s="194"/>
      <c r="I164" s="194"/>
      <c r="J164" s="194"/>
      <c r="K164" s="194"/>
      <c r="L164" s="195"/>
      <c r="M164" s="195"/>
      <c r="N164" s="195"/>
      <c r="O164" s="195"/>
      <c r="P164" s="195"/>
      <c r="Q164" s="1"/>
      <c r="R164" s="194"/>
      <c r="S164" s="194"/>
      <c r="T164" s="194"/>
      <c r="U164" s="194"/>
      <c r="V164" s="194"/>
      <c r="W164" s="194"/>
      <c r="X164" s="194"/>
      <c r="Y164" s="194"/>
      <c r="Z164" s="194"/>
      <c r="AA164" s="194"/>
      <c r="AB164" s="194"/>
      <c r="AC164" s="194"/>
      <c r="AD164" s="194"/>
      <c r="AE164" s="194"/>
      <c r="AF164" s="194"/>
      <c r="AG164" s="194"/>
      <c r="AH164" s="194"/>
      <c r="AI164" s="194"/>
      <c r="AJ164" s="194"/>
      <c r="AK164" s="1"/>
      <c r="AL164" s="1"/>
      <c r="AM164" s="1"/>
      <c r="AN164" s="1"/>
      <c r="AO164" s="1"/>
      <c r="AP164" s="1"/>
      <c r="AQ164" s="1"/>
      <c r="AR164" s="1"/>
    </row>
    <row r="165" spans="1:44" ht="15.75" customHeight="1">
      <c r="A165" s="1"/>
      <c r="B165" s="1"/>
      <c r="C165" s="193"/>
      <c r="D165" s="194"/>
      <c r="E165" s="194"/>
      <c r="F165" s="194"/>
      <c r="G165" s="194"/>
      <c r="H165" s="194"/>
      <c r="I165" s="194"/>
      <c r="J165" s="194"/>
      <c r="K165" s="194"/>
      <c r="L165" s="195"/>
      <c r="M165" s="195"/>
      <c r="N165" s="195"/>
      <c r="O165" s="195"/>
      <c r="P165" s="195"/>
      <c r="Q165" s="1"/>
      <c r="R165" s="194"/>
      <c r="S165" s="194"/>
      <c r="T165" s="194"/>
      <c r="U165" s="194"/>
      <c r="V165" s="194"/>
      <c r="W165" s="194"/>
      <c r="X165" s="194"/>
      <c r="Y165" s="194"/>
      <c r="Z165" s="194"/>
      <c r="AA165" s="194"/>
      <c r="AB165" s="194"/>
      <c r="AC165" s="194"/>
      <c r="AD165" s="194"/>
      <c r="AE165" s="194"/>
      <c r="AF165" s="194"/>
      <c r="AG165" s="194"/>
      <c r="AH165" s="194"/>
      <c r="AI165" s="194"/>
      <c r="AJ165" s="194"/>
      <c r="AK165" s="1"/>
      <c r="AL165" s="1"/>
      <c r="AM165" s="1"/>
      <c r="AN165" s="1"/>
      <c r="AO165" s="1"/>
      <c r="AP165" s="1"/>
      <c r="AQ165" s="1"/>
      <c r="AR165" s="1"/>
    </row>
    <row r="166" spans="1:44" ht="15.75" customHeight="1">
      <c r="A166" s="1"/>
      <c r="B166" s="1"/>
      <c r="C166" s="193"/>
      <c r="D166" s="194"/>
      <c r="E166" s="194"/>
      <c r="F166" s="194"/>
      <c r="G166" s="194"/>
      <c r="H166" s="194"/>
      <c r="I166" s="194"/>
      <c r="J166" s="194"/>
      <c r="K166" s="194"/>
      <c r="L166" s="195"/>
      <c r="M166" s="195"/>
      <c r="N166" s="195"/>
      <c r="O166" s="195"/>
      <c r="P166" s="195"/>
      <c r="Q166" s="1"/>
      <c r="R166" s="194"/>
      <c r="S166" s="194"/>
      <c r="T166" s="194"/>
      <c r="U166" s="194"/>
      <c r="V166" s="194"/>
      <c r="W166" s="194"/>
      <c r="X166" s="194"/>
      <c r="Y166" s="194"/>
      <c r="Z166" s="194"/>
      <c r="AA166" s="194"/>
      <c r="AB166" s="194"/>
      <c r="AC166" s="194"/>
      <c r="AD166" s="194"/>
      <c r="AE166" s="194"/>
      <c r="AF166" s="194"/>
      <c r="AG166" s="194"/>
      <c r="AH166" s="194"/>
      <c r="AI166" s="194"/>
      <c r="AJ166" s="194"/>
      <c r="AK166" s="1"/>
      <c r="AL166" s="1"/>
      <c r="AM166" s="1"/>
      <c r="AN166" s="1"/>
      <c r="AO166" s="1"/>
      <c r="AP166" s="1"/>
      <c r="AQ166" s="1"/>
      <c r="AR166" s="1"/>
    </row>
    <row r="167" spans="1:44" ht="15.75" customHeight="1">
      <c r="A167" s="1"/>
      <c r="B167" s="1"/>
      <c r="C167" s="193"/>
      <c r="D167" s="194"/>
      <c r="E167" s="194"/>
      <c r="F167" s="194"/>
      <c r="G167" s="194"/>
      <c r="H167" s="194"/>
      <c r="I167" s="194"/>
      <c r="J167" s="194"/>
      <c r="K167" s="194"/>
      <c r="L167" s="195"/>
      <c r="M167" s="195"/>
      <c r="N167" s="195"/>
      <c r="O167" s="195"/>
      <c r="P167" s="195"/>
      <c r="Q167" s="1"/>
      <c r="R167" s="194"/>
      <c r="S167" s="194"/>
      <c r="T167" s="194"/>
      <c r="U167" s="194"/>
      <c r="V167" s="194"/>
      <c r="W167" s="194"/>
      <c r="X167" s="194"/>
      <c r="Y167" s="194"/>
      <c r="Z167" s="194"/>
      <c r="AA167" s="194"/>
      <c r="AB167" s="194"/>
      <c r="AC167" s="194"/>
      <c r="AD167" s="194"/>
      <c r="AE167" s="194"/>
      <c r="AF167" s="194"/>
      <c r="AG167" s="194"/>
      <c r="AH167" s="194"/>
      <c r="AI167" s="194"/>
      <c r="AJ167" s="194"/>
      <c r="AK167" s="1"/>
      <c r="AL167" s="1"/>
      <c r="AM167" s="1"/>
      <c r="AN167" s="1"/>
      <c r="AO167" s="1"/>
      <c r="AP167" s="1"/>
      <c r="AQ167" s="1"/>
      <c r="AR167" s="1"/>
    </row>
    <row r="168" spans="1:44" ht="15.75" customHeight="1">
      <c r="A168" s="1"/>
      <c r="B168" s="1"/>
      <c r="C168" s="193"/>
      <c r="D168" s="194"/>
      <c r="E168" s="194"/>
      <c r="F168" s="194"/>
      <c r="G168" s="194"/>
      <c r="H168" s="194"/>
      <c r="I168" s="194"/>
      <c r="J168" s="194"/>
      <c r="K168" s="194"/>
      <c r="L168" s="195"/>
      <c r="M168" s="195"/>
      <c r="N168" s="195"/>
      <c r="O168" s="195"/>
      <c r="P168" s="195"/>
      <c r="Q168" s="1"/>
      <c r="R168" s="194"/>
      <c r="S168" s="194"/>
      <c r="T168" s="194"/>
      <c r="U168" s="194"/>
      <c r="V168" s="194"/>
      <c r="W168" s="194"/>
      <c r="X168" s="194"/>
      <c r="Y168" s="194"/>
      <c r="Z168" s="194"/>
      <c r="AA168" s="194"/>
      <c r="AB168" s="194"/>
      <c r="AC168" s="194"/>
      <c r="AD168" s="194"/>
      <c r="AE168" s="194"/>
      <c r="AF168" s="194"/>
      <c r="AG168" s="194"/>
      <c r="AH168" s="194"/>
      <c r="AI168" s="194"/>
      <c r="AJ168" s="194"/>
      <c r="AK168" s="1"/>
      <c r="AL168" s="1"/>
      <c r="AM168" s="1"/>
      <c r="AN168" s="1"/>
      <c r="AO168" s="1"/>
      <c r="AP168" s="1"/>
      <c r="AQ168" s="1"/>
      <c r="AR168" s="1"/>
    </row>
    <row r="169" spans="1:44" ht="15.75" customHeight="1">
      <c r="A169" s="1"/>
      <c r="B169" s="1"/>
      <c r="C169" s="193"/>
      <c r="D169" s="194"/>
      <c r="E169" s="194"/>
      <c r="F169" s="194"/>
      <c r="G169" s="194"/>
      <c r="H169" s="194"/>
      <c r="I169" s="194"/>
      <c r="J169" s="194"/>
      <c r="K169" s="194"/>
      <c r="L169" s="195"/>
      <c r="M169" s="195"/>
      <c r="N169" s="195"/>
      <c r="O169" s="195"/>
      <c r="P169" s="195"/>
      <c r="Q169" s="1"/>
      <c r="R169" s="194"/>
      <c r="S169" s="194"/>
      <c r="T169" s="194"/>
      <c r="U169" s="194"/>
      <c r="V169" s="194"/>
      <c r="W169" s="194"/>
      <c r="X169" s="194"/>
      <c r="Y169" s="194"/>
      <c r="Z169" s="194"/>
      <c r="AA169" s="194"/>
      <c r="AB169" s="194"/>
      <c r="AC169" s="194"/>
      <c r="AD169" s="194"/>
      <c r="AE169" s="194"/>
      <c r="AF169" s="194"/>
      <c r="AG169" s="194"/>
      <c r="AH169" s="194"/>
      <c r="AI169" s="194"/>
      <c r="AJ169" s="194"/>
      <c r="AK169" s="1"/>
      <c r="AL169" s="1"/>
      <c r="AM169" s="1"/>
      <c r="AN169" s="1"/>
      <c r="AO169" s="1"/>
      <c r="AP169" s="1"/>
      <c r="AQ169" s="1"/>
      <c r="AR169" s="1"/>
    </row>
    <row r="170" spans="1:44" ht="15.75" customHeight="1">
      <c r="A170" s="1"/>
      <c r="B170" s="1"/>
      <c r="C170" s="193"/>
      <c r="D170" s="194"/>
      <c r="E170" s="194"/>
      <c r="F170" s="194"/>
      <c r="G170" s="194"/>
      <c r="H170" s="194"/>
      <c r="I170" s="194"/>
      <c r="J170" s="194"/>
      <c r="K170" s="194"/>
      <c r="L170" s="195"/>
      <c r="M170" s="195"/>
      <c r="N170" s="195"/>
      <c r="O170" s="195"/>
      <c r="P170" s="195"/>
      <c r="Q170" s="1"/>
      <c r="R170" s="194"/>
      <c r="S170" s="194"/>
      <c r="T170" s="194"/>
      <c r="U170" s="194"/>
      <c r="V170" s="194"/>
      <c r="W170" s="194"/>
      <c r="X170" s="194"/>
      <c r="Y170" s="194"/>
      <c r="Z170" s="194"/>
      <c r="AA170" s="194"/>
      <c r="AB170" s="194"/>
      <c r="AC170" s="194"/>
      <c r="AD170" s="194"/>
      <c r="AE170" s="194"/>
      <c r="AF170" s="194"/>
      <c r="AG170" s="194"/>
      <c r="AH170" s="194"/>
      <c r="AI170" s="194"/>
      <c r="AJ170" s="194"/>
      <c r="AK170" s="1"/>
      <c r="AL170" s="1"/>
      <c r="AM170" s="1"/>
      <c r="AN170" s="1"/>
      <c r="AO170" s="1"/>
      <c r="AP170" s="1"/>
      <c r="AQ170" s="1"/>
      <c r="AR170" s="1"/>
    </row>
    <row r="171" spans="1:44" ht="15.75" customHeight="1">
      <c r="A171" s="1"/>
      <c r="B171" s="1"/>
      <c r="C171" s="193"/>
      <c r="D171" s="194"/>
      <c r="E171" s="194"/>
      <c r="F171" s="194"/>
      <c r="G171" s="194"/>
      <c r="H171" s="194"/>
      <c r="I171" s="194"/>
      <c r="J171" s="194"/>
      <c r="K171" s="194"/>
      <c r="L171" s="195"/>
      <c r="M171" s="195"/>
      <c r="N171" s="195"/>
      <c r="O171" s="195"/>
      <c r="P171" s="195"/>
      <c r="Q171" s="1"/>
      <c r="R171" s="194"/>
      <c r="S171" s="194"/>
      <c r="T171" s="194"/>
      <c r="U171" s="194"/>
      <c r="V171" s="194"/>
      <c r="W171" s="194"/>
      <c r="X171" s="194"/>
      <c r="Y171" s="194"/>
      <c r="Z171" s="194"/>
      <c r="AA171" s="194"/>
      <c r="AB171" s="194"/>
      <c r="AC171" s="194"/>
      <c r="AD171" s="194"/>
      <c r="AE171" s="194"/>
      <c r="AF171" s="194"/>
      <c r="AG171" s="194"/>
      <c r="AH171" s="194"/>
      <c r="AI171" s="194"/>
      <c r="AJ171" s="194"/>
      <c r="AK171" s="1"/>
      <c r="AL171" s="1"/>
      <c r="AM171" s="1"/>
      <c r="AN171" s="1"/>
      <c r="AO171" s="1"/>
      <c r="AP171" s="1"/>
      <c r="AQ171" s="1"/>
      <c r="AR171" s="1"/>
    </row>
    <row r="172" spans="1:44" ht="15.75" customHeight="1">
      <c r="A172" s="1"/>
      <c r="B172" s="1"/>
      <c r="C172" s="193"/>
      <c r="D172" s="194"/>
      <c r="E172" s="194"/>
      <c r="F172" s="194"/>
      <c r="G172" s="194"/>
      <c r="H172" s="194"/>
      <c r="I172" s="194"/>
      <c r="J172" s="194"/>
      <c r="K172" s="194"/>
      <c r="L172" s="195"/>
      <c r="M172" s="195"/>
      <c r="N172" s="195"/>
      <c r="O172" s="195"/>
      <c r="P172" s="195"/>
      <c r="Q172" s="1"/>
      <c r="R172" s="194"/>
      <c r="S172" s="194"/>
      <c r="T172" s="194"/>
      <c r="U172" s="194"/>
      <c r="V172" s="194"/>
      <c r="W172" s="194"/>
      <c r="X172" s="194"/>
      <c r="Y172" s="194"/>
      <c r="Z172" s="194"/>
      <c r="AA172" s="194"/>
      <c r="AB172" s="194"/>
      <c r="AC172" s="194"/>
      <c r="AD172" s="194"/>
      <c r="AE172" s="194"/>
      <c r="AF172" s="194"/>
      <c r="AG172" s="194"/>
      <c r="AH172" s="194"/>
      <c r="AI172" s="194"/>
      <c r="AJ172" s="194"/>
      <c r="AK172" s="1"/>
      <c r="AL172" s="1"/>
      <c r="AM172" s="1"/>
      <c r="AN172" s="1"/>
      <c r="AO172" s="1"/>
      <c r="AP172" s="1"/>
      <c r="AQ172" s="1"/>
      <c r="AR172" s="1"/>
    </row>
    <row r="173" spans="1:44" ht="15.75" customHeight="1">
      <c r="A173" s="1"/>
      <c r="B173" s="1"/>
      <c r="C173" s="193"/>
      <c r="D173" s="194"/>
      <c r="E173" s="194"/>
      <c r="F173" s="194"/>
      <c r="G173" s="194"/>
      <c r="H173" s="194"/>
      <c r="I173" s="194"/>
      <c r="J173" s="194"/>
      <c r="K173" s="194"/>
      <c r="L173" s="195"/>
      <c r="M173" s="195"/>
      <c r="N173" s="195"/>
      <c r="O173" s="195"/>
      <c r="P173" s="195"/>
      <c r="Q173" s="1"/>
      <c r="R173" s="194"/>
      <c r="S173" s="194"/>
      <c r="T173" s="194"/>
      <c r="U173" s="194"/>
      <c r="V173" s="194"/>
      <c r="W173" s="194"/>
      <c r="X173" s="194"/>
      <c r="Y173" s="194"/>
      <c r="Z173" s="194"/>
      <c r="AA173" s="194"/>
      <c r="AB173" s="194"/>
      <c r="AC173" s="194"/>
      <c r="AD173" s="194"/>
      <c r="AE173" s="194"/>
      <c r="AF173" s="194"/>
      <c r="AG173" s="194"/>
      <c r="AH173" s="194"/>
      <c r="AI173" s="194"/>
      <c r="AJ173" s="194"/>
      <c r="AK173" s="1"/>
      <c r="AL173" s="1"/>
      <c r="AM173" s="1"/>
      <c r="AN173" s="1"/>
      <c r="AO173" s="1"/>
      <c r="AP173" s="1"/>
      <c r="AQ173" s="1"/>
      <c r="AR173" s="1"/>
    </row>
    <row r="174" spans="1:44" ht="15.75" customHeight="1">
      <c r="A174" s="1"/>
      <c r="B174" s="1"/>
      <c r="C174" s="193"/>
      <c r="D174" s="194"/>
      <c r="E174" s="194"/>
      <c r="F174" s="194"/>
      <c r="G174" s="194"/>
      <c r="H174" s="194"/>
      <c r="I174" s="194"/>
      <c r="J174" s="194"/>
      <c r="K174" s="194"/>
      <c r="L174" s="195"/>
      <c r="M174" s="195"/>
      <c r="N174" s="195"/>
      <c r="O174" s="195"/>
      <c r="P174" s="195"/>
      <c r="Q174" s="1"/>
      <c r="R174" s="194"/>
      <c r="S174" s="194"/>
      <c r="T174" s="194"/>
      <c r="U174" s="194"/>
      <c r="V174" s="194"/>
      <c r="W174" s="194"/>
      <c r="X174" s="194"/>
      <c r="Y174" s="194"/>
      <c r="Z174" s="194"/>
      <c r="AA174" s="194"/>
      <c r="AB174" s="194"/>
      <c r="AC174" s="194"/>
      <c r="AD174" s="194"/>
      <c r="AE174" s="194"/>
      <c r="AF174" s="194"/>
      <c r="AG174" s="194"/>
      <c r="AH174" s="194"/>
      <c r="AI174" s="194"/>
      <c r="AJ174" s="194"/>
      <c r="AK174" s="1"/>
      <c r="AL174" s="1"/>
      <c r="AM174" s="1"/>
      <c r="AN174" s="1"/>
      <c r="AO174" s="1"/>
      <c r="AP174" s="1"/>
      <c r="AQ174" s="1"/>
      <c r="AR174" s="1"/>
    </row>
    <row r="175" spans="1:44" ht="15.75" customHeight="1">
      <c r="A175" s="1"/>
      <c r="B175" s="1"/>
      <c r="C175" s="193"/>
      <c r="D175" s="194"/>
      <c r="E175" s="194"/>
      <c r="F175" s="194"/>
      <c r="G175" s="194"/>
      <c r="H175" s="194"/>
      <c r="I175" s="194"/>
      <c r="J175" s="194"/>
      <c r="K175" s="194"/>
      <c r="L175" s="195"/>
      <c r="M175" s="195"/>
      <c r="N175" s="195"/>
      <c r="O175" s="195"/>
      <c r="P175" s="195"/>
      <c r="Q175" s="1"/>
      <c r="R175" s="194"/>
      <c r="S175" s="194"/>
      <c r="T175" s="194"/>
      <c r="U175" s="194"/>
      <c r="V175" s="194"/>
      <c r="W175" s="194"/>
      <c r="X175" s="194"/>
      <c r="Y175" s="194"/>
      <c r="Z175" s="194"/>
      <c r="AA175" s="194"/>
      <c r="AB175" s="194"/>
      <c r="AC175" s="194"/>
      <c r="AD175" s="194"/>
      <c r="AE175" s="194"/>
      <c r="AF175" s="194"/>
      <c r="AG175" s="194"/>
      <c r="AH175" s="194"/>
      <c r="AI175" s="194"/>
      <c r="AJ175" s="194"/>
      <c r="AK175" s="1"/>
      <c r="AL175" s="1"/>
      <c r="AM175" s="1"/>
      <c r="AN175" s="1"/>
      <c r="AO175" s="1"/>
      <c r="AP175" s="1"/>
      <c r="AQ175" s="1"/>
      <c r="AR175" s="1"/>
    </row>
    <row r="176" spans="1:44" ht="15.75" customHeight="1">
      <c r="A176" s="1"/>
      <c r="B176" s="1"/>
      <c r="C176" s="193"/>
      <c r="D176" s="194"/>
      <c r="E176" s="194"/>
      <c r="F176" s="194"/>
      <c r="G176" s="194"/>
      <c r="H176" s="194"/>
      <c r="I176" s="194"/>
      <c r="J176" s="194"/>
      <c r="K176" s="194"/>
      <c r="L176" s="195"/>
      <c r="M176" s="195"/>
      <c r="N176" s="195"/>
      <c r="O176" s="195"/>
      <c r="P176" s="195"/>
      <c r="Q176" s="1"/>
      <c r="R176" s="194"/>
      <c r="S176" s="194"/>
      <c r="T176" s="194"/>
      <c r="U176" s="194"/>
      <c r="V176" s="194"/>
      <c r="W176" s="194"/>
      <c r="X176" s="194"/>
      <c r="Y176" s="194"/>
      <c r="Z176" s="194"/>
      <c r="AA176" s="194"/>
      <c r="AB176" s="194"/>
      <c r="AC176" s="194"/>
      <c r="AD176" s="194"/>
      <c r="AE176" s="194"/>
      <c r="AF176" s="194"/>
      <c r="AG176" s="194"/>
      <c r="AH176" s="194"/>
      <c r="AI176" s="194"/>
      <c r="AJ176" s="194"/>
      <c r="AK176" s="1"/>
      <c r="AL176" s="1"/>
      <c r="AM176" s="1"/>
      <c r="AN176" s="1"/>
      <c r="AO176" s="1"/>
      <c r="AP176" s="1"/>
      <c r="AQ176" s="1"/>
      <c r="AR176" s="1"/>
    </row>
    <row r="177" spans="1:44" ht="15.75" customHeight="1">
      <c r="A177" s="1"/>
      <c r="B177" s="1"/>
      <c r="C177" s="193"/>
      <c r="D177" s="194"/>
      <c r="E177" s="194"/>
      <c r="F177" s="194"/>
      <c r="G177" s="194"/>
      <c r="H177" s="194"/>
      <c r="I177" s="194"/>
      <c r="J177" s="194"/>
      <c r="K177" s="194"/>
      <c r="L177" s="195"/>
      <c r="M177" s="195"/>
      <c r="N177" s="195"/>
      <c r="O177" s="195"/>
      <c r="P177" s="195"/>
      <c r="Q177" s="1"/>
      <c r="R177" s="194"/>
      <c r="S177" s="194"/>
      <c r="T177" s="194"/>
      <c r="U177" s="194"/>
      <c r="V177" s="194"/>
      <c r="W177" s="194"/>
      <c r="X177" s="194"/>
      <c r="Y177" s="194"/>
      <c r="Z177" s="194"/>
      <c r="AA177" s="194"/>
      <c r="AB177" s="194"/>
      <c r="AC177" s="194"/>
      <c r="AD177" s="194"/>
      <c r="AE177" s="194"/>
      <c r="AF177" s="194"/>
      <c r="AG177" s="194"/>
      <c r="AH177" s="194"/>
      <c r="AI177" s="194"/>
      <c r="AJ177" s="194"/>
      <c r="AK177" s="1"/>
      <c r="AL177" s="1"/>
      <c r="AM177" s="1"/>
      <c r="AN177" s="1"/>
      <c r="AO177" s="1"/>
      <c r="AP177" s="1"/>
      <c r="AQ177" s="1"/>
      <c r="AR177" s="1"/>
    </row>
    <row r="178" spans="1:44" ht="15.75" customHeight="1">
      <c r="A178" s="1"/>
      <c r="B178" s="1"/>
      <c r="C178" s="193"/>
      <c r="D178" s="194"/>
      <c r="E178" s="194"/>
      <c r="F178" s="194"/>
      <c r="G178" s="194"/>
      <c r="H178" s="194"/>
      <c r="I178" s="194"/>
      <c r="J178" s="194"/>
      <c r="K178" s="194"/>
      <c r="L178" s="195"/>
      <c r="M178" s="195"/>
      <c r="N178" s="195"/>
      <c r="O178" s="195"/>
      <c r="P178" s="195"/>
      <c r="Q178" s="1"/>
      <c r="R178" s="194"/>
      <c r="S178" s="194"/>
      <c r="T178" s="194"/>
      <c r="U178" s="194"/>
      <c r="V178" s="194"/>
      <c r="W178" s="194"/>
      <c r="X178" s="194"/>
      <c r="Y178" s="194"/>
      <c r="Z178" s="194"/>
      <c r="AA178" s="194"/>
      <c r="AB178" s="194"/>
      <c r="AC178" s="194"/>
      <c r="AD178" s="194"/>
      <c r="AE178" s="194"/>
      <c r="AF178" s="194"/>
      <c r="AG178" s="194"/>
      <c r="AH178" s="194"/>
      <c r="AI178" s="194"/>
      <c r="AJ178" s="194"/>
      <c r="AK178" s="1"/>
      <c r="AL178" s="1"/>
      <c r="AM178" s="1"/>
      <c r="AN178" s="1"/>
      <c r="AO178" s="1"/>
      <c r="AP178" s="1"/>
      <c r="AQ178" s="1"/>
      <c r="AR178" s="1"/>
    </row>
    <row r="179" spans="1:44" ht="15.75" customHeight="1">
      <c r="A179" s="1"/>
      <c r="B179" s="1"/>
      <c r="C179" s="193"/>
      <c r="D179" s="194"/>
      <c r="E179" s="194"/>
      <c r="F179" s="194"/>
      <c r="G179" s="194"/>
      <c r="H179" s="194"/>
      <c r="I179" s="194"/>
      <c r="J179" s="194"/>
      <c r="K179" s="194"/>
      <c r="L179" s="195"/>
      <c r="M179" s="195"/>
      <c r="N179" s="195"/>
      <c r="O179" s="195"/>
      <c r="P179" s="195"/>
      <c r="Q179" s="1"/>
      <c r="R179" s="194"/>
      <c r="S179" s="194"/>
      <c r="T179" s="194"/>
      <c r="U179" s="194"/>
      <c r="V179" s="194"/>
      <c r="W179" s="194"/>
      <c r="X179" s="194"/>
      <c r="Y179" s="194"/>
      <c r="Z179" s="194"/>
      <c r="AA179" s="194"/>
      <c r="AB179" s="194"/>
      <c r="AC179" s="194"/>
      <c r="AD179" s="194"/>
      <c r="AE179" s="194"/>
      <c r="AF179" s="194"/>
      <c r="AG179" s="194"/>
      <c r="AH179" s="194"/>
      <c r="AI179" s="194"/>
      <c r="AJ179" s="194"/>
      <c r="AK179" s="1"/>
      <c r="AL179" s="1"/>
      <c r="AM179" s="1"/>
      <c r="AN179" s="1"/>
      <c r="AO179" s="1"/>
      <c r="AP179" s="1"/>
      <c r="AQ179" s="1"/>
      <c r="AR179" s="1"/>
    </row>
    <row r="180" spans="1:44" ht="15.75" customHeight="1">
      <c r="A180" s="1"/>
      <c r="B180" s="1"/>
      <c r="C180" s="193"/>
      <c r="D180" s="194"/>
      <c r="E180" s="194"/>
      <c r="F180" s="194"/>
      <c r="G180" s="194"/>
      <c r="H180" s="194"/>
      <c r="I180" s="194"/>
      <c r="J180" s="194"/>
      <c r="K180" s="194"/>
      <c r="L180" s="195"/>
      <c r="M180" s="195"/>
      <c r="N180" s="195"/>
      <c r="O180" s="195"/>
      <c r="P180" s="195"/>
      <c r="Q180" s="1"/>
      <c r="R180" s="194"/>
      <c r="S180" s="194"/>
      <c r="T180" s="194"/>
      <c r="U180" s="194"/>
      <c r="V180" s="194"/>
      <c r="W180" s="194"/>
      <c r="X180" s="194"/>
      <c r="Y180" s="194"/>
      <c r="Z180" s="194"/>
      <c r="AA180" s="194"/>
      <c r="AB180" s="194"/>
      <c r="AC180" s="194"/>
      <c r="AD180" s="194"/>
      <c r="AE180" s="194"/>
      <c r="AF180" s="194"/>
      <c r="AG180" s="194"/>
      <c r="AH180" s="194"/>
      <c r="AI180" s="194"/>
      <c r="AJ180" s="194"/>
      <c r="AK180" s="1"/>
      <c r="AL180" s="1"/>
      <c r="AM180" s="1"/>
      <c r="AN180" s="1"/>
      <c r="AO180" s="1"/>
      <c r="AP180" s="1"/>
      <c r="AQ180" s="1"/>
      <c r="AR180" s="1"/>
    </row>
    <row r="181" spans="1:44" ht="15.75" customHeight="1">
      <c r="A181" s="1"/>
      <c r="B181" s="1"/>
      <c r="C181" s="193"/>
      <c r="D181" s="194"/>
      <c r="E181" s="194"/>
      <c r="F181" s="194"/>
      <c r="G181" s="194"/>
      <c r="H181" s="194"/>
      <c r="I181" s="194"/>
      <c r="J181" s="194"/>
      <c r="K181" s="194"/>
      <c r="L181" s="195"/>
      <c r="M181" s="195"/>
      <c r="N181" s="195"/>
      <c r="O181" s="195"/>
      <c r="P181" s="195"/>
      <c r="Q181" s="1"/>
      <c r="R181" s="194"/>
      <c r="S181" s="194"/>
      <c r="T181" s="194"/>
      <c r="U181" s="194"/>
      <c r="V181" s="194"/>
      <c r="W181" s="194"/>
      <c r="X181" s="194"/>
      <c r="Y181" s="194"/>
      <c r="Z181" s="194"/>
      <c r="AA181" s="194"/>
      <c r="AB181" s="194"/>
      <c r="AC181" s="194"/>
      <c r="AD181" s="194"/>
      <c r="AE181" s="194"/>
      <c r="AF181" s="194"/>
      <c r="AG181" s="194"/>
      <c r="AH181" s="194"/>
      <c r="AI181" s="194"/>
      <c r="AJ181" s="194"/>
      <c r="AK181" s="1"/>
      <c r="AL181" s="1"/>
      <c r="AM181" s="1"/>
      <c r="AN181" s="1"/>
      <c r="AO181" s="1"/>
      <c r="AP181" s="1"/>
      <c r="AQ181" s="1"/>
      <c r="AR181" s="1"/>
    </row>
    <row r="182" spans="1:44" ht="15.75" customHeight="1">
      <c r="A182" s="1"/>
      <c r="B182" s="1"/>
      <c r="C182" s="193"/>
      <c r="D182" s="194"/>
      <c r="E182" s="194"/>
      <c r="F182" s="194"/>
      <c r="G182" s="194"/>
      <c r="H182" s="194"/>
      <c r="I182" s="194"/>
      <c r="J182" s="194"/>
      <c r="K182" s="194"/>
      <c r="L182" s="195"/>
      <c r="M182" s="195"/>
      <c r="N182" s="195"/>
      <c r="O182" s="195"/>
      <c r="P182" s="195"/>
      <c r="Q182" s="1"/>
      <c r="R182" s="194"/>
      <c r="S182" s="194"/>
      <c r="T182" s="194"/>
      <c r="U182" s="194"/>
      <c r="V182" s="194"/>
      <c r="W182" s="194"/>
      <c r="X182" s="194"/>
      <c r="Y182" s="194"/>
      <c r="Z182" s="194"/>
      <c r="AA182" s="194"/>
      <c r="AB182" s="194"/>
      <c r="AC182" s="194"/>
      <c r="AD182" s="194"/>
      <c r="AE182" s="194"/>
      <c r="AF182" s="194"/>
      <c r="AG182" s="194"/>
      <c r="AH182" s="194"/>
      <c r="AI182" s="194"/>
      <c r="AJ182" s="194"/>
      <c r="AK182" s="1"/>
      <c r="AL182" s="1"/>
      <c r="AM182" s="1"/>
      <c r="AN182" s="1"/>
      <c r="AO182" s="1"/>
      <c r="AP182" s="1"/>
      <c r="AQ182" s="1"/>
      <c r="AR182" s="1"/>
    </row>
    <row r="183" spans="1:44" ht="15.75" customHeight="1">
      <c r="A183" s="1"/>
      <c r="B183" s="1"/>
      <c r="C183" s="193"/>
      <c r="D183" s="194"/>
      <c r="E183" s="194"/>
      <c r="F183" s="194"/>
      <c r="G183" s="194"/>
      <c r="H183" s="194"/>
      <c r="I183" s="194"/>
      <c r="J183" s="194"/>
      <c r="K183" s="194"/>
      <c r="L183" s="195"/>
      <c r="M183" s="195"/>
      <c r="N183" s="195"/>
      <c r="O183" s="195"/>
      <c r="P183" s="195"/>
      <c r="Q183" s="1"/>
      <c r="R183" s="194"/>
      <c r="S183" s="194"/>
      <c r="T183" s="194"/>
      <c r="U183" s="194"/>
      <c r="V183" s="194"/>
      <c r="W183" s="194"/>
      <c r="X183" s="194"/>
      <c r="Y183" s="194"/>
      <c r="Z183" s="194"/>
      <c r="AA183" s="194"/>
      <c r="AB183" s="194"/>
      <c r="AC183" s="194"/>
      <c r="AD183" s="194"/>
      <c r="AE183" s="194"/>
      <c r="AF183" s="194"/>
      <c r="AG183" s="194"/>
      <c r="AH183" s="194"/>
      <c r="AI183" s="194"/>
      <c r="AJ183" s="194"/>
      <c r="AK183" s="1"/>
      <c r="AL183" s="1"/>
      <c r="AM183" s="1"/>
      <c r="AN183" s="1"/>
      <c r="AO183" s="1"/>
      <c r="AP183" s="1"/>
      <c r="AQ183" s="1"/>
      <c r="AR183" s="1"/>
    </row>
    <row r="184" spans="1:44" ht="15.75" customHeight="1">
      <c r="A184" s="1"/>
      <c r="B184" s="1"/>
      <c r="C184" s="193"/>
      <c r="D184" s="194"/>
      <c r="E184" s="194"/>
      <c r="F184" s="194"/>
      <c r="G184" s="194"/>
      <c r="H184" s="194"/>
      <c r="I184" s="194"/>
      <c r="J184" s="194"/>
      <c r="K184" s="194"/>
      <c r="L184" s="195"/>
      <c r="M184" s="195"/>
      <c r="N184" s="195"/>
      <c r="O184" s="195"/>
      <c r="P184" s="195"/>
      <c r="Q184" s="1"/>
      <c r="R184" s="194"/>
      <c r="S184" s="194"/>
      <c r="T184" s="194"/>
      <c r="U184" s="194"/>
      <c r="V184" s="194"/>
      <c r="W184" s="194"/>
      <c r="X184" s="194"/>
      <c r="Y184" s="194"/>
      <c r="Z184" s="194"/>
      <c r="AA184" s="194"/>
      <c r="AB184" s="194"/>
      <c r="AC184" s="194"/>
      <c r="AD184" s="194"/>
      <c r="AE184" s="194"/>
      <c r="AF184" s="194"/>
      <c r="AG184" s="194"/>
      <c r="AH184" s="194"/>
      <c r="AI184" s="194"/>
      <c r="AJ184" s="194"/>
      <c r="AK184" s="1"/>
      <c r="AL184" s="1"/>
      <c r="AM184" s="1"/>
      <c r="AN184" s="1"/>
      <c r="AO184" s="1"/>
      <c r="AP184" s="1"/>
      <c r="AQ184" s="1"/>
      <c r="AR184" s="1"/>
    </row>
    <row r="185" spans="1:44" ht="15.75" customHeight="1">
      <c r="A185" s="1"/>
      <c r="B185" s="1"/>
      <c r="C185" s="193"/>
      <c r="D185" s="194"/>
      <c r="E185" s="194"/>
      <c r="F185" s="194"/>
      <c r="G185" s="194"/>
      <c r="H185" s="194"/>
      <c r="I185" s="194"/>
      <c r="J185" s="194"/>
      <c r="K185" s="194"/>
      <c r="L185" s="195"/>
      <c r="M185" s="195"/>
      <c r="N185" s="195"/>
      <c r="O185" s="195"/>
      <c r="P185" s="195"/>
      <c r="Q185" s="1"/>
      <c r="R185" s="194"/>
      <c r="S185" s="194"/>
      <c r="T185" s="194"/>
      <c r="U185" s="194"/>
      <c r="V185" s="194"/>
      <c r="W185" s="194"/>
      <c r="X185" s="194"/>
      <c r="Y185" s="194"/>
      <c r="Z185" s="194"/>
      <c r="AA185" s="194"/>
      <c r="AB185" s="194"/>
      <c r="AC185" s="194"/>
      <c r="AD185" s="194"/>
      <c r="AE185" s="194"/>
      <c r="AF185" s="194"/>
      <c r="AG185" s="194"/>
      <c r="AH185" s="194"/>
      <c r="AI185" s="194"/>
      <c r="AJ185" s="194"/>
      <c r="AK185" s="1"/>
      <c r="AL185" s="1"/>
      <c r="AM185" s="1"/>
      <c r="AN185" s="1"/>
      <c r="AO185" s="1"/>
      <c r="AP185" s="1"/>
      <c r="AQ185" s="1"/>
      <c r="AR185" s="1"/>
    </row>
    <row r="186" spans="1:44" ht="15.75" customHeight="1">
      <c r="A186" s="1"/>
      <c r="B186" s="1"/>
      <c r="C186" s="193"/>
      <c r="D186" s="194"/>
      <c r="E186" s="194"/>
      <c r="F186" s="194"/>
      <c r="G186" s="194"/>
      <c r="H186" s="194"/>
      <c r="I186" s="194"/>
      <c r="J186" s="194"/>
      <c r="K186" s="194"/>
      <c r="L186" s="195"/>
      <c r="M186" s="195"/>
      <c r="N186" s="195"/>
      <c r="O186" s="195"/>
      <c r="P186" s="195"/>
      <c r="Q186" s="1"/>
      <c r="R186" s="194"/>
      <c r="S186" s="194"/>
      <c r="T186" s="194"/>
      <c r="U186" s="194"/>
      <c r="V186" s="194"/>
      <c r="W186" s="194"/>
      <c r="X186" s="194"/>
      <c r="Y186" s="194"/>
      <c r="Z186" s="194"/>
      <c r="AA186" s="194"/>
      <c r="AB186" s="194"/>
      <c r="AC186" s="194"/>
      <c r="AD186" s="194"/>
      <c r="AE186" s="194"/>
      <c r="AF186" s="194"/>
      <c r="AG186" s="194"/>
      <c r="AH186" s="194"/>
      <c r="AI186" s="194"/>
      <c r="AJ186" s="194"/>
      <c r="AK186" s="1"/>
      <c r="AL186" s="1"/>
      <c r="AM186" s="1"/>
      <c r="AN186" s="1"/>
      <c r="AO186" s="1"/>
      <c r="AP186" s="1"/>
      <c r="AQ186" s="1"/>
      <c r="AR186" s="1"/>
    </row>
    <row r="187" spans="1:44" ht="15.75" customHeight="1">
      <c r="A187" s="1"/>
      <c r="B187" s="1"/>
      <c r="C187" s="193"/>
      <c r="D187" s="194"/>
      <c r="E187" s="194"/>
      <c r="F187" s="194"/>
      <c r="G187" s="194"/>
      <c r="H187" s="194"/>
      <c r="I187" s="194"/>
      <c r="J187" s="194"/>
      <c r="K187" s="194"/>
      <c r="L187" s="195"/>
      <c r="M187" s="195"/>
      <c r="N187" s="195"/>
      <c r="O187" s="195"/>
      <c r="P187" s="195"/>
      <c r="Q187" s="1"/>
      <c r="R187" s="194"/>
      <c r="S187" s="194"/>
      <c r="T187" s="194"/>
      <c r="U187" s="194"/>
      <c r="V187" s="194"/>
      <c r="W187" s="194"/>
      <c r="X187" s="194"/>
      <c r="Y187" s="194"/>
      <c r="Z187" s="194"/>
      <c r="AA187" s="194"/>
      <c r="AB187" s="194"/>
      <c r="AC187" s="194"/>
      <c r="AD187" s="194"/>
      <c r="AE187" s="194"/>
      <c r="AF187" s="194"/>
      <c r="AG187" s="194"/>
      <c r="AH187" s="194"/>
      <c r="AI187" s="194"/>
      <c r="AJ187" s="194"/>
      <c r="AK187" s="1"/>
      <c r="AL187" s="1"/>
      <c r="AM187" s="1"/>
      <c r="AN187" s="1"/>
      <c r="AO187" s="1"/>
      <c r="AP187" s="1"/>
      <c r="AQ187" s="1"/>
      <c r="AR187" s="1"/>
    </row>
    <row r="188" spans="1:44" ht="15.75" customHeight="1">
      <c r="A188" s="1"/>
      <c r="B188" s="1"/>
      <c r="C188" s="193"/>
      <c r="D188" s="194"/>
      <c r="E188" s="194"/>
      <c r="F188" s="194"/>
      <c r="G188" s="194"/>
      <c r="H188" s="194"/>
      <c r="I188" s="194"/>
      <c r="J188" s="194"/>
      <c r="K188" s="194"/>
      <c r="L188" s="195"/>
      <c r="M188" s="195"/>
      <c r="N188" s="195"/>
      <c r="O188" s="195"/>
      <c r="P188" s="195"/>
      <c r="Q188" s="1"/>
      <c r="R188" s="194"/>
      <c r="S188" s="194"/>
      <c r="T188" s="194"/>
      <c r="U188" s="194"/>
      <c r="V188" s="194"/>
      <c r="W188" s="194"/>
      <c r="X188" s="194"/>
      <c r="Y188" s="194"/>
      <c r="Z188" s="194"/>
      <c r="AA188" s="194"/>
      <c r="AB188" s="194"/>
      <c r="AC188" s="194"/>
      <c r="AD188" s="194"/>
      <c r="AE188" s="194"/>
      <c r="AF188" s="194"/>
      <c r="AG188" s="194"/>
      <c r="AH188" s="194"/>
      <c r="AI188" s="194"/>
      <c r="AJ188" s="194"/>
      <c r="AK188" s="1"/>
      <c r="AL188" s="1"/>
      <c r="AM188" s="1"/>
      <c r="AN188" s="1"/>
      <c r="AO188" s="1"/>
      <c r="AP188" s="1"/>
      <c r="AQ188" s="1"/>
      <c r="AR188" s="1"/>
    </row>
    <row r="189" spans="1:44" ht="15.75" customHeight="1">
      <c r="A189" s="1"/>
      <c r="B189" s="1"/>
      <c r="C189" s="193"/>
      <c r="D189" s="194"/>
      <c r="E189" s="194"/>
      <c r="F189" s="194"/>
      <c r="G189" s="194"/>
      <c r="H189" s="194"/>
      <c r="I189" s="194"/>
      <c r="J189" s="194"/>
      <c r="K189" s="194"/>
      <c r="L189" s="195"/>
      <c r="M189" s="195"/>
      <c r="N189" s="195"/>
      <c r="O189" s="195"/>
      <c r="P189" s="195"/>
      <c r="Q189" s="1"/>
      <c r="R189" s="194"/>
      <c r="S189" s="194"/>
      <c r="T189" s="194"/>
      <c r="U189" s="194"/>
      <c r="V189" s="194"/>
      <c r="W189" s="194"/>
      <c r="X189" s="194"/>
      <c r="Y189" s="194"/>
      <c r="Z189" s="194"/>
      <c r="AA189" s="194"/>
      <c r="AB189" s="194"/>
      <c r="AC189" s="194"/>
      <c r="AD189" s="194"/>
      <c r="AE189" s="194"/>
      <c r="AF189" s="194"/>
      <c r="AG189" s="194"/>
      <c r="AH189" s="194"/>
      <c r="AI189" s="194"/>
      <c r="AJ189" s="194"/>
      <c r="AK189" s="1"/>
      <c r="AL189" s="1"/>
      <c r="AM189" s="1"/>
      <c r="AN189" s="1"/>
      <c r="AO189" s="1"/>
      <c r="AP189" s="1"/>
      <c r="AQ189" s="1"/>
      <c r="AR189" s="1"/>
    </row>
    <row r="190" spans="1:44" ht="15.75" customHeight="1">
      <c r="A190" s="1"/>
      <c r="B190" s="1"/>
      <c r="C190" s="193"/>
      <c r="D190" s="194"/>
      <c r="E190" s="194"/>
      <c r="F190" s="194"/>
      <c r="G190" s="194"/>
      <c r="H190" s="194"/>
      <c r="I190" s="194"/>
      <c r="J190" s="194"/>
      <c r="K190" s="194"/>
      <c r="L190" s="195"/>
      <c r="M190" s="195"/>
      <c r="N190" s="195"/>
      <c r="O190" s="195"/>
      <c r="P190" s="195"/>
      <c r="Q190" s="1"/>
      <c r="R190" s="194"/>
      <c r="S190" s="194"/>
      <c r="T190" s="194"/>
      <c r="U190" s="194"/>
      <c r="V190" s="194"/>
      <c r="W190" s="194"/>
      <c r="X190" s="194"/>
      <c r="Y190" s="194"/>
      <c r="Z190" s="194"/>
      <c r="AA190" s="194"/>
      <c r="AB190" s="194"/>
      <c r="AC190" s="194"/>
      <c r="AD190" s="194"/>
      <c r="AE190" s="194"/>
      <c r="AF190" s="194"/>
      <c r="AG190" s="194"/>
      <c r="AH190" s="194"/>
      <c r="AI190" s="194"/>
      <c r="AJ190" s="194"/>
      <c r="AK190" s="1"/>
      <c r="AL190" s="1"/>
      <c r="AM190" s="1"/>
      <c r="AN190" s="1"/>
      <c r="AO190" s="1"/>
      <c r="AP190" s="1"/>
      <c r="AQ190" s="1"/>
      <c r="AR190" s="1"/>
    </row>
    <row r="191" spans="1:44" ht="15.75" customHeight="1">
      <c r="A191" s="1"/>
      <c r="B191" s="1"/>
      <c r="C191" s="193"/>
      <c r="D191" s="194"/>
      <c r="E191" s="194"/>
      <c r="F191" s="194"/>
      <c r="G191" s="194"/>
      <c r="H191" s="194"/>
      <c r="I191" s="194"/>
      <c r="J191" s="194"/>
      <c r="K191" s="194"/>
      <c r="L191" s="195"/>
      <c r="M191" s="195"/>
      <c r="N191" s="195"/>
      <c r="O191" s="195"/>
      <c r="P191" s="195"/>
      <c r="Q191" s="1"/>
      <c r="R191" s="194"/>
      <c r="S191" s="194"/>
      <c r="T191" s="194"/>
      <c r="U191" s="194"/>
      <c r="V191" s="194"/>
      <c r="W191" s="194"/>
      <c r="X191" s="194"/>
      <c r="Y191" s="194"/>
      <c r="Z191" s="194"/>
      <c r="AA191" s="194"/>
      <c r="AB191" s="194"/>
      <c r="AC191" s="194"/>
      <c r="AD191" s="194"/>
      <c r="AE191" s="194"/>
      <c r="AF191" s="194"/>
      <c r="AG191" s="194"/>
      <c r="AH191" s="194"/>
      <c r="AI191" s="194"/>
      <c r="AJ191" s="194"/>
      <c r="AK191" s="1"/>
      <c r="AL191" s="1"/>
      <c r="AM191" s="1"/>
      <c r="AN191" s="1"/>
      <c r="AO191" s="1"/>
      <c r="AP191" s="1"/>
      <c r="AQ191" s="1"/>
      <c r="AR191" s="1"/>
    </row>
    <row r="192" spans="1:44" ht="15.75" customHeight="1">
      <c r="A192" s="1"/>
      <c r="B192" s="1"/>
      <c r="C192" s="193"/>
      <c r="D192" s="194"/>
      <c r="E192" s="194"/>
      <c r="F192" s="194"/>
      <c r="G192" s="194"/>
      <c r="H192" s="194"/>
      <c r="I192" s="194"/>
      <c r="J192" s="194"/>
      <c r="K192" s="194"/>
      <c r="L192" s="195"/>
      <c r="M192" s="195"/>
      <c r="N192" s="195"/>
      <c r="O192" s="195"/>
      <c r="P192" s="195"/>
      <c r="Q192" s="1"/>
      <c r="R192" s="194"/>
      <c r="S192" s="194"/>
      <c r="T192" s="194"/>
      <c r="U192" s="194"/>
      <c r="V192" s="194"/>
      <c r="W192" s="194"/>
      <c r="X192" s="194"/>
      <c r="Y192" s="194"/>
      <c r="Z192" s="194"/>
      <c r="AA192" s="194"/>
      <c r="AB192" s="194"/>
      <c r="AC192" s="194"/>
      <c r="AD192" s="194"/>
      <c r="AE192" s="194"/>
      <c r="AF192" s="194"/>
      <c r="AG192" s="194"/>
      <c r="AH192" s="194"/>
      <c r="AI192" s="194"/>
      <c r="AJ192" s="194"/>
      <c r="AK192" s="1"/>
      <c r="AL192" s="1"/>
      <c r="AM192" s="1"/>
      <c r="AN192" s="1"/>
      <c r="AO192" s="1"/>
      <c r="AP192" s="1"/>
      <c r="AQ192" s="1"/>
      <c r="AR192" s="1"/>
    </row>
    <row r="193" spans="1:44" ht="15.75" customHeight="1">
      <c r="A193" s="1"/>
      <c r="B193" s="1"/>
      <c r="C193" s="193"/>
      <c r="D193" s="194"/>
      <c r="E193" s="194"/>
      <c r="F193" s="194"/>
      <c r="G193" s="194"/>
      <c r="H193" s="194"/>
      <c r="I193" s="194"/>
      <c r="J193" s="194"/>
      <c r="K193" s="194"/>
      <c r="L193" s="195"/>
      <c r="M193" s="195"/>
      <c r="N193" s="195"/>
      <c r="O193" s="195"/>
      <c r="P193" s="195"/>
      <c r="Q193" s="1"/>
      <c r="R193" s="194"/>
      <c r="S193" s="194"/>
      <c r="T193" s="194"/>
      <c r="U193" s="194"/>
      <c r="V193" s="194"/>
      <c r="W193" s="194"/>
      <c r="X193" s="194"/>
      <c r="Y193" s="194"/>
      <c r="Z193" s="194"/>
      <c r="AA193" s="194"/>
      <c r="AB193" s="194"/>
      <c r="AC193" s="194"/>
      <c r="AD193" s="194"/>
      <c r="AE193" s="194"/>
      <c r="AF193" s="194"/>
      <c r="AG193" s="194"/>
      <c r="AH193" s="194"/>
      <c r="AI193" s="194"/>
      <c r="AJ193" s="194"/>
      <c r="AK193" s="1"/>
      <c r="AL193" s="1"/>
      <c r="AM193" s="1"/>
      <c r="AN193" s="1"/>
      <c r="AO193" s="1"/>
      <c r="AP193" s="1"/>
      <c r="AQ193" s="1"/>
      <c r="AR193" s="1"/>
    </row>
    <row r="194" spans="1:44" ht="15.75" customHeight="1">
      <c r="A194" s="1"/>
      <c r="B194" s="1"/>
      <c r="C194" s="193"/>
      <c r="D194" s="194"/>
      <c r="E194" s="194"/>
      <c r="F194" s="194"/>
      <c r="G194" s="194"/>
      <c r="H194" s="194"/>
      <c r="I194" s="194"/>
      <c r="J194" s="194"/>
      <c r="K194" s="194"/>
      <c r="L194" s="195"/>
      <c r="M194" s="195"/>
      <c r="N194" s="195"/>
      <c r="O194" s="195"/>
      <c r="P194" s="195"/>
      <c r="Q194" s="1"/>
      <c r="R194" s="194"/>
      <c r="S194" s="194"/>
      <c r="T194" s="194"/>
      <c r="U194" s="194"/>
      <c r="V194" s="194"/>
      <c r="W194" s="194"/>
      <c r="X194" s="194"/>
      <c r="Y194" s="194"/>
      <c r="Z194" s="194"/>
      <c r="AA194" s="194"/>
      <c r="AB194" s="194"/>
      <c r="AC194" s="194"/>
      <c r="AD194" s="194"/>
      <c r="AE194" s="194"/>
      <c r="AF194" s="194"/>
      <c r="AG194" s="194"/>
      <c r="AH194" s="194"/>
      <c r="AI194" s="194"/>
      <c r="AJ194" s="194"/>
      <c r="AK194" s="1"/>
      <c r="AL194" s="1"/>
      <c r="AM194" s="1"/>
      <c r="AN194" s="1"/>
      <c r="AO194" s="1"/>
      <c r="AP194" s="1"/>
      <c r="AQ194" s="1"/>
      <c r="AR194" s="1"/>
    </row>
    <row r="195" spans="1:44" ht="15.75" customHeight="1">
      <c r="A195" s="1"/>
      <c r="B195" s="1"/>
      <c r="C195" s="193"/>
      <c r="D195" s="194"/>
      <c r="E195" s="194"/>
      <c r="F195" s="194"/>
      <c r="G195" s="194"/>
      <c r="H195" s="194"/>
      <c r="I195" s="194"/>
      <c r="J195" s="194"/>
      <c r="K195" s="194"/>
      <c r="L195" s="195"/>
      <c r="M195" s="195"/>
      <c r="N195" s="195"/>
      <c r="O195" s="195"/>
      <c r="P195" s="195"/>
      <c r="Q195" s="1"/>
      <c r="R195" s="194"/>
      <c r="S195" s="194"/>
      <c r="T195" s="194"/>
      <c r="U195" s="194"/>
      <c r="V195" s="194"/>
      <c r="W195" s="194"/>
      <c r="X195" s="194"/>
      <c r="Y195" s="194"/>
      <c r="Z195" s="194"/>
      <c r="AA195" s="194"/>
      <c r="AB195" s="194"/>
      <c r="AC195" s="194"/>
      <c r="AD195" s="194"/>
      <c r="AE195" s="194"/>
      <c r="AF195" s="194"/>
      <c r="AG195" s="194"/>
      <c r="AH195" s="194"/>
      <c r="AI195" s="194"/>
      <c r="AJ195" s="194"/>
      <c r="AK195" s="1"/>
      <c r="AL195" s="1"/>
      <c r="AM195" s="1"/>
      <c r="AN195" s="1"/>
      <c r="AO195" s="1"/>
      <c r="AP195" s="1"/>
      <c r="AQ195" s="1"/>
      <c r="AR195" s="1"/>
    </row>
    <row r="196" spans="1:44" ht="15.75" customHeight="1">
      <c r="A196" s="1"/>
      <c r="B196" s="1"/>
      <c r="C196" s="193"/>
      <c r="D196" s="194"/>
      <c r="E196" s="194"/>
      <c r="F196" s="194"/>
      <c r="G196" s="194"/>
      <c r="H196" s="194"/>
      <c r="I196" s="194"/>
      <c r="J196" s="194"/>
      <c r="K196" s="194"/>
      <c r="L196" s="195"/>
      <c r="M196" s="195"/>
      <c r="N196" s="195"/>
      <c r="O196" s="195"/>
      <c r="P196" s="195"/>
      <c r="Q196" s="1"/>
      <c r="R196" s="194"/>
      <c r="S196" s="194"/>
      <c r="T196" s="194"/>
      <c r="U196" s="194"/>
      <c r="V196" s="194"/>
      <c r="W196" s="194"/>
      <c r="X196" s="194"/>
      <c r="Y196" s="194"/>
      <c r="Z196" s="194"/>
      <c r="AA196" s="194"/>
      <c r="AB196" s="194"/>
      <c r="AC196" s="194"/>
      <c r="AD196" s="194"/>
      <c r="AE196" s="194"/>
      <c r="AF196" s="194"/>
      <c r="AG196" s="194"/>
      <c r="AH196" s="194"/>
      <c r="AI196" s="194"/>
      <c r="AJ196" s="194"/>
      <c r="AK196" s="1"/>
      <c r="AL196" s="1"/>
      <c r="AM196" s="1"/>
      <c r="AN196" s="1"/>
      <c r="AO196" s="1"/>
      <c r="AP196" s="1"/>
      <c r="AQ196" s="1"/>
      <c r="AR196" s="1"/>
    </row>
    <row r="197" spans="1:44" ht="15.75" customHeight="1">
      <c r="A197" s="1"/>
      <c r="B197" s="1"/>
      <c r="C197" s="193"/>
      <c r="D197" s="194"/>
      <c r="E197" s="194"/>
      <c r="F197" s="194"/>
      <c r="G197" s="194"/>
      <c r="H197" s="194"/>
      <c r="I197" s="194"/>
      <c r="J197" s="194"/>
      <c r="K197" s="194"/>
      <c r="L197" s="195"/>
      <c r="M197" s="195"/>
      <c r="N197" s="195"/>
      <c r="O197" s="195"/>
      <c r="P197" s="195"/>
      <c r="Q197" s="1"/>
      <c r="R197" s="194"/>
      <c r="S197" s="194"/>
      <c r="T197" s="194"/>
      <c r="U197" s="194"/>
      <c r="V197" s="194"/>
      <c r="W197" s="194"/>
      <c r="X197" s="194"/>
      <c r="Y197" s="194"/>
      <c r="Z197" s="194"/>
      <c r="AA197" s="194"/>
      <c r="AB197" s="194"/>
      <c r="AC197" s="194"/>
      <c r="AD197" s="194"/>
      <c r="AE197" s="194"/>
      <c r="AF197" s="194"/>
      <c r="AG197" s="194"/>
      <c r="AH197" s="194"/>
      <c r="AI197" s="194"/>
      <c r="AJ197" s="194"/>
      <c r="AK197" s="1"/>
      <c r="AL197" s="1"/>
      <c r="AM197" s="1"/>
      <c r="AN197" s="1"/>
      <c r="AO197" s="1"/>
      <c r="AP197" s="1"/>
      <c r="AQ197" s="1"/>
      <c r="AR197" s="1"/>
    </row>
    <row r="198" spans="1:44" ht="15.75" customHeight="1">
      <c r="A198" s="1"/>
      <c r="B198" s="1"/>
      <c r="C198" s="193"/>
      <c r="D198" s="194"/>
      <c r="E198" s="194"/>
      <c r="F198" s="194"/>
      <c r="G198" s="194"/>
      <c r="H198" s="194"/>
      <c r="I198" s="194"/>
      <c r="J198" s="194"/>
      <c r="K198" s="194"/>
      <c r="L198" s="195"/>
      <c r="M198" s="195"/>
      <c r="N198" s="195"/>
      <c r="O198" s="195"/>
      <c r="P198" s="195"/>
      <c r="Q198" s="1"/>
      <c r="R198" s="194"/>
      <c r="S198" s="194"/>
      <c r="T198" s="194"/>
      <c r="U198" s="194"/>
      <c r="V198" s="194"/>
      <c r="W198" s="194"/>
      <c r="X198" s="194"/>
      <c r="Y198" s="194"/>
      <c r="Z198" s="194"/>
      <c r="AA198" s="194"/>
      <c r="AB198" s="194"/>
      <c r="AC198" s="194"/>
      <c r="AD198" s="194"/>
      <c r="AE198" s="194"/>
      <c r="AF198" s="194"/>
      <c r="AG198" s="194"/>
      <c r="AH198" s="194"/>
      <c r="AI198" s="194"/>
      <c r="AJ198" s="194"/>
      <c r="AK198" s="1"/>
      <c r="AL198" s="1"/>
      <c r="AM198" s="1"/>
      <c r="AN198" s="1"/>
      <c r="AO198" s="1"/>
      <c r="AP198" s="1"/>
      <c r="AQ198" s="1"/>
      <c r="AR198" s="1"/>
    </row>
    <row r="199" spans="1:44" ht="15.75" customHeight="1">
      <c r="A199" s="1"/>
      <c r="B199" s="1"/>
      <c r="C199" s="193"/>
      <c r="D199" s="194"/>
      <c r="E199" s="194"/>
      <c r="F199" s="194"/>
      <c r="G199" s="194"/>
      <c r="H199" s="194"/>
      <c r="I199" s="194"/>
      <c r="J199" s="194"/>
      <c r="K199" s="194"/>
      <c r="L199" s="195"/>
      <c r="M199" s="195"/>
      <c r="N199" s="195"/>
      <c r="O199" s="195"/>
      <c r="P199" s="195"/>
      <c r="Q199" s="1"/>
      <c r="R199" s="194"/>
      <c r="S199" s="194"/>
      <c r="T199" s="194"/>
      <c r="U199" s="194"/>
      <c r="V199" s="194"/>
      <c r="W199" s="194"/>
      <c r="X199" s="194"/>
      <c r="Y199" s="194"/>
      <c r="Z199" s="194"/>
      <c r="AA199" s="194"/>
      <c r="AB199" s="194"/>
      <c r="AC199" s="194"/>
      <c r="AD199" s="194"/>
      <c r="AE199" s="194"/>
      <c r="AF199" s="194"/>
      <c r="AG199" s="194"/>
      <c r="AH199" s="194"/>
      <c r="AI199" s="194"/>
      <c r="AJ199" s="194"/>
      <c r="AK199" s="1"/>
      <c r="AL199" s="1"/>
      <c r="AM199" s="1"/>
      <c r="AN199" s="1"/>
      <c r="AO199" s="1"/>
      <c r="AP199" s="1"/>
      <c r="AQ199" s="1"/>
      <c r="AR199" s="1"/>
    </row>
    <row r="200" spans="1:44" ht="15.75" customHeight="1">
      <c r="A200" s="1"/>
      <c r="B200" s="1"/>
      <c r="C200" s="193"/>
      <c r="D200" s="194"/>
      <c r="E200" s="194"/>
      <c r="F200" s="194"/>
      <c r="G200" s="194"/>
      <c r="H200" s="194"/>
      <c r="I200" s="194"/>
      <c r="J200" s="194"/>
      <c r="K200" s="194"/>
      <c r="L200" s="195"/>
      <c r="M200" s="195"/>
      <c r="N200" s="195"/>
      <c r="O200" s="195"/>
      <c r="P200" s="195"/>
      <c r="Q200" s="1"/>
      <c r="R200" s="194"/>
      <c r="S200" s="194"/>
      <c r="T200" s="194"/>
      <c r="U200" s="194"/>
      <c r="V200" s="194"/>
      <c r="W200" s="194"/>
      <c r="X200" s="194"/>
      <c r="Y200" s="194"/>
      <c r="Z200" s="194"/>
      <c r="AA200" s="194"/>
      <c r="AB200" s="194"/>
      <c r="AC200" s="194"/>
      <c r="AD200" s="194"/>
      <c r="AE200" s="194"/>
      <c r="AF200" s="194"/>
      <c r="AG200" s="194"/>
      <c r="AH200" s="194"/>
      <c r="AI200" s="194"/>
      <c r="AJ200" s="194"/>
      <c r="AK200" s="1"/>
      <c r="AL200" s="1"/>
      <c r="AM200" s="1"/>
      <c r="AN200" s="1"/>
      <c r="AO200" s="1"/>
      <c r="AP200" s="1"/>
      <c r="AQ200" s="1"/>
      <c r="AR200" s="1"/>
    </row>
    <row r="201" spans="1:44" ht="15.75" customHeight="1">
      <c r="A201" s="1"/>
      <c r="B201" s="1"/>
      <c r="C201" s="193"/>
      <c r="D201" s="194"/>
      <c r="E201" s="194"/>
      <c r="F201" s="194"/>
      <c r="G201" s="194"/>
      <c r="H201" s="194"/>
      <c r="I201" s="194"/>
      <c r="J201" s="194"/>
      <c r="K201" s="194"/>
      <c r="L201" s="195"/>
      <c r="M201" s="195"/>
      <c r="N201" s="195"/>
      <c r="O201" s="195"/>
      <c r="P201" s="195"/>
      <c r="Q201" s="1"/>
      <c r="R201" s="194"/>
      <c r="S201" s="194"/>
      <c r="T201" s="194"/>
      <c r="U201" s="194"/>
      <c r="V201" s="194"/>
      <c r="W201" s="194"/>
      <c r="X201" s="194"/>
      <c r="Y201" s="194"/>
      <c r="Z201" s="194"/>
      <c r="AA201" s="194"/>
      <c r="AB201" s="194"/>
      <c r="AC201" s="194"/>
      <c r="AD201" s="194"/>
      <c r="AE201" s="194"/>
      <c r="AF201" s="194"/>
      <c r="AG201" s="194"/>
      <c r="AH201" s="194"/>
      <c r="AI201" s="194"/>
      <c r="AJ201" s="194"/>
      <c r="AK201" s="1"/>
      <c r="AL201" s="1"/>
      <c r="AM201" s="1"/>
      <c r="AN201" s="1"/>
      <c r="AO201" s="1"/>
      <c r="AP201" s="1"/>
      <c r="AQ201" s="1"/>
      <c r="AR201" s="1"/>
    </row>
    <row r="202" spans="1:44" ht="15.75" customHeight="1">
      <c r="A202" s="1"/>
      <c r="B202" s="1"/>
      <c r="C202" s="193"/>
      <c r="D202" s="194"/>
      <c r="E202" s="194"/>
      <c r="F202" s="194"/>
      <c r="G202" s="194"/>
      <c r="H202" s="194"/>
      <c r="I202" s="194"/>
      <c r="J202" s="194"/>
      <c r="K202" s="194"/>
      <c r="L202" s="195"/>
      <c r="M202" s="195"/>
      <c r="N202" s="195"/>
      <c r="O202" s="195"/>
      <c r="P202" s="195"/>
      <c r="Q202" s="1"/>
      <c r="R202" s="194"/>
      <c r="S202" s="194"/>
      <c r="T202" s="194"/>
      <c r="U202" s="194"/>
      <c r="V202" s="194"/>
      <c r="W202" s="194"/>
      <c r="X202" s="194"/>
      <c r="Y202" s="194"/>
      <c r="Z202" s="194"/>
      <c r="AA202" s="194"/>
      <c r="AB202" s="194"/>
      <c r="AC202" s="194"/>
      <c r="AD202" s="194"/>
      <c r="AE202" s="194"/>
      <c r="AF202" s="194"/>
      <c r="AG202" s="194"/>
      <c r="AH202" s="194"/>
      <c r="AI202" s="194"/>
      <c r="AJ202" s="194"/>
      <c r="AK202" s="1"/>
      <c r="AL202" s="1"/>
      <c r="AM202" s="1"/>
      <c r="AN202" s="1"/>
      <c r="AO202" s="1"/>
      <c r="AP202" s="1"/>
      <c r="AQ202" s="1"/>
      <c r="AR202" s="1"/>
    </row>
    <row r="203" spans="1:44" ht="15.75" customHeight="1">
      <c r="A203" s="1"/>
      <c r="B203" s="1"/>
      <c r="C203" s="193"/>
      <c r="D203" s="194"/>
      <c r="E203" s="194"/>
      <c r="F203" s="194"/>
      <c r="G203" s="194"/>
      <c r="H203" s="194"/>
      <c r="I203" s="194"/>
      <c r="J203" s="194"/>
      <c r="K203" s="194"/>
      <c r="L203" s="195"/>
      <c r="M203" s="195"/>
      <c r="N203" s="195"/>
      <c r="O203" s="195"/>
      <c r="P203" s="195"/>
      <c r="Q203" s="1"/>
      <c r="R203" s="194"/>
      <c r="S203" s="194"/>
      <c r="T203" s="194"/>
      <c r="U203" s="194"/>
      <c r="V203" s="194"/>
      <c r="W203" s="194"/>
      <c r="X203" s="194"/>
      <c r="Y203" s="194"/>
      <c r="Z203" s="194"/>
      <c r="AA203" s="194"/>
      <c r="AB203" s="194"/>
      <c r="AC203" s="194"/>
      <c r="AD203" s="194"/>
      <c r="AE203" s="194"/>
      <c r="AF203" s="194"/>
      <c r="AG203" s="194"/>
      <c r="AH203" s="194"/>
      <c r="AI203" s="194"/>
      <c r="AJ203" s="194"/>
      <c r="AK203" s="1"/>
      <c r="AL203" s="1"/>
      <c r="AM203" s="1"/>
      <c r="AN203" s="1"/>
      <c r="AO203" s="1"/>
      <c r="AP203" s="1"/>
      <c r="AQ203" s="1"/>
      <c r="AR203" s="1"/>
    </row>
    <row r="204" spans="1:44" ht="15.75" customHeight="1">
      <c r="A204" s="1"/>
      <c r="B204" s="1"/>
      <c r="C204" s="193"/>
      <c r="D204" s="194"/>
      <c r="E204" s="194"/>
      <c r="F204" s="194"/>
      <c r="G204" s="194"/>
      <c r="H204" s="194"/>
      <c r="I204" s="194"/>
      <c r="J204" s="194"/>
      <c r="K204" s="194"/>
      <c r="L204" s="195"/>
      <c r="M204" s="195"/>
      <c r="N204" s="195"/>
      <c r="O204" s="195"/>
      <c r="P204" s="195"/>
      <c r="Q204" s="1"/>
      <c r="R204" s="194"/>
      <c r="S204" s="194"/>
      <c r="T204" s="194"/>
      <c r="U204" s="194"/>
      <c r="V204" s="194"/>
      <c r="W204" s="194"/>
      <c r="X204" s="194"/>
      <c r="Y204" s="194"/>
      <c r="Z204" s="194"/>
      <c r="AA204" s="194"/>
      <c r="AB204" s="194"/>
      <c r="AC204" s="194"/>
      <c r="AD204" s="194"/>
      <c r="AE204" s="194"/>
      <c r="AF204" s="194"/>
      <c r="AG204" s="194"/>
      <c r="AH204" s="194"/>
      <c r="AI204" s="194"/>
      <c r="AJ204" s="194"/>
      <c r="AK204" s="1"/>
      <c r="AL204" s="1"/>
      <c r="AM204" s="1"/>
      <c r="AN204" s="1"/>
      <c r="AO204" s="1"/>
      <c r="AP204" s="1"/>
      <c r="AQ204" s="1"/>
      <c r="AR204" s="1"/>
    </row>
    <row r="205" spans="1:44" ht="15.75" customHeight="1">
      <c r="A205" s="1"/>
      <c r="B205" s="1"/>
      <c r="C205" s="193"/>
      <c r="D205" s="194"/>
      <c r="E205" s="194"/>
      <c r="F205" s="194"/>
      <c r="G205" s="194"/>
      <c r="H205" s="194"/>
      <c r="I205" s="194"/>
      <c r="J205" s="194"/>
      <c r="K205" s="194"/>
      <c r="L205" s="195"/>
      <c r="M205" s="195"/>
      <c r="N205" s="195"/>
      <c r="O205" s="195"/>
      <c r="P205" s="195"/>
      <c r="Q205" s="1"/>
      <c r="R205" s="194"/>
      <c r="S205" s="194"/>
      <c r="T205" s="194"/>
      <c r="U205" s="194"/>
      <c r="V205" s="194"/>
      <c r="W205" s="194"/>
      <c r="X205" s="194"/>
      <c r="Y205" s="194"/>
      <c r="Z205" s="194"/>
      <c r="AA205" s="194"/>
      <c r="AB205" s="194"/>
      <c r="AC205" s="194"/>
      <c r="AD205" s="194"/>
      <c r="AE205" s="194"/>
      <c r="AF205" s="194"/>
      <c r="AG205" s="194"/>
      <c r="AH205" s="194"/>
      <c r="AI205" s="194"/>
      <c r="AJ205" s="194"/>
      <c r="AK205" s="1"/>
      <c r="AL205" s="1"/>
      <c r="AM205" s="1"/>
      <c r="AN205" s="1"/>
      <c r="AO205" s="1"/>
      <c r="AP205" s="1"/>
      <c r="AQ205" s="1"/>
      <c r="AR205" s="1"/>
    </row>
    <row r="206" spans="1:44" ht="15.75" customHeight="1">
      <c r="A206" s="1"/>
      <c r="B206" s="1"/>
      <c r="C206" s="193"/>
      <c r="D206" s="194"/>
      <c r="E206" s="194"/>
      <c r="F206" s="194"/>
      <c r="G206" s="194"/>
      <c r="H206" s="194"/>
      <c r="I206" s="194"/>
      <c r="J206" s="194"/>
      <c r="K206" s="194"/>
      <c r="L206" s="195"/>
      <c r="M206" s="195"/>
      <c r="N206" s="195"/>
      <c r="O206" s="195"/>
      <c r="P206" s="195"/>
      <c r="Q206" s="1"/>
      <c r="R206" s="194"/>
      <c r="S206" s="194"/>
      <c r="T206" s="194"/>
      <c r="U206" s="194"/>
      <c r="V206" s="194"/>
      <c r="W206" s="194"/>
      <c r="X206" s="194"/>
      <c r="Y206" s="194"/>
      <c r="Z206" s="194"/>
      <c r="AA206" s="194"/>
      <c r="AB206" s="194"/>
      <c r="AC206" s="194"/>
      <c r="AD206" s="194"/>
      <c r="AE206" s="194"/>
      <c r="AF206" s="194"/>
      <c r="AG206" s="194"/>
      <c r="AH206" s="194"/>
      <c r="AI206" s="194"/>
      <c r="AJ206" s="194"/>
      <c r="AK206" s="1"/>
      <c r="AL206" s="1"/>
      <c r="AM206" s="1"/>
      <c r="AN206" s="1"/>
      <c r="AO206" s="1"/>
      <c r="AP206" s="1"/>
      <c r="AQ206" s="1"/>
      <c r="AR206" s="1"/>
    </row>
    <row r="207" spans="1:44" ht="15.75" customHeight="1">
      <c r="A207" s="1"/>
      <c r="B207" s="1"/>
      <c r="C207" s="193"/>
      <c r="D207" s="194"/>
      <c r="E207" s="194"/>
      <c r="F207" s="194"/>
      <c r="G207" s="194"/>
      <c r="H207" s="194"/>
      <c r="I207" s="194"/>
      <c r="J207" s="194"/>
      <c r="K207" s="194"/>
      <c r="L207" s="195"/>
      <c r="M207" s="195"/>
      <c r="N207" s="195"/>
      <c r="O207" s="195"/>
      <c r="P207" s="195"/>
      <c r="Q207" s="1"/>
      <c r="R207" s="194"/>
      <c r="S207" s="194"/>
      <c r="T207" s="194"/>
      <c r="U207" s="194"/>
      <c r="V207" s="194"/>
      <c r="W207" s="194"/>
      <c r="X207" s="194"/>
      <c r="Y207" s="194"/>
      <c r="Z207" s="194"/>
      <c r="AA207" s="194"/>
      <c r="AB207" s="194"/>
      <c r="AC207" s="194"/>
      <c r="AD207" s="194"/>
      <c r="AE207" s="194"/>
      <c r="AF207" s="194"/>
      <c r="AG207" s="194"/>
      <c r="AH207" s="194"/>
      <c r="AI207" s="194"/>
      <c r="AJ207" s="194"/>
      <c r="AK207" s="1"/>
      <c r="AL207" s="1"/>
      <c r="AM207" s="1"/>
      <c r="AN207" s="1"/>
      <c r="AO207" s="1"/>
      <c r="AP207" s="1"/>
      <c r="AQ207" s="1"/>
      <c r="AR207" s="1"/>
    </row>
    <row r="208" spans="1:44" ht="15.75" customHeight="1">
      <c r="A208" s="1"/>
      <c r="B208" s="1"/>
      <c r="C208" s="193"/>
      <c r="D208" s="194"/>
      <c r="E208" s="194"/>
      <c r="F208" s="194"/>
      <c r="G208" s="194"/>
      <c r="H208" s="194"/>
      <c r="I208" s="194"/>
      <c r="J208" s="194"/>
      <c r="K208" s="194"/>
      <c r="L208" s="195"/>
      <c r="M208" s="195"/>
      <c r="N208" s="195"/>
      <c r="O208" s="195"/>
      <c r="P208" s="195"/>
      <c r="Q208" s="1"/>
      <c r="R208" s="194"/>
      <c r="S208" s="194"/>
      <c r="T208" s="194"/>
      <c r="U208" s="194"/>
      <c r="V208" s="194"/>
      <c r="W208" s="194"/>
      <c r="X208" s="194"/>
      <c r="Y208" s="194"/>
      <c r="Z208" s="194"/>
      <c r="AA208" s="194"/>
      <c r="AB208" s="194"/>
      <c r="AC208" s="194"/>
      <c r="AD208" s="194"/>
      <c r="AE208" s="194"/>
      <c r="AF208" s="194"/>
      <c r="AG208" s="194"/>
      <c r="AH208" s="194"/>
      <c r="AI208" s="194"/>
      <c r="AJ208" s="194"/>
      <c r="AK208" s="1"/>
      <c r="AL208" s="1"/>
      <c r="AM208" s="1"/>
      <c r="AN208" s="1"/>
      <c r="AO208" s="1"/>
      <c r="AP208" s="1"/>
      <c r="AQ208" s="1"/>
      <c r="AR208" s="1"/>
    </row>
    <row r="209" spans="1:44" ht="15.75" customHeight="1">
      <c r="A209" s="1"/>
      <c r="B209" s="1"/>
      <c r="C209" s="193"/>
      <c r="D209" s="194"/>
      <c r="E209" s="194"/>
      <c r="F209" s="194"/>
      <c r="G209" s="194"/>
      <c r="H209" s="194"/>
      <c r="I209" s="194"/>
      <c r="J209" s="194"/>
      <c r="K209" s="194"/>
      <c r="L209" s="195"/>
      <c r="M209" s="195"/>
      <c r="N209" s="195"/>
      <c r="O209" s="195"/>
      <c r="P209" s="195"/>
      <c r="Q209" s="1"/>
      <c r="R209" s="194"/>
      <c r="S209" s="194"/>
      <c r="T209" s="194"/>
      <c r="U209" s="194"/>
      <c r="V209" s="194"/>
      <c r="W209" s="194"/>
      <c r="X209" s="194"/>
      <c r="Y209" s="194"/>
      <c r="Z209" s="194"/>
      <c r="AA209" s="194"/>
      <c r="AB209" s="194"/>
      <c r="AC209" s="194"/>
      <c r="AD209" s="194"/>
      <c r="AE209" s="194"/>
      <c r="AF209" s="194"/>
      <c r="AG209" s="194"/>
      <c r="AH209" s="194"/>
      <c r="AI209" s="194"/>
      <c r="AJ209" s="194"/>
      <c r="AK209" s="1"/>
      <c r="AL209" s="1"/>
      <c r="AM209" s="1"/>
      <c r="AN209" s="1"/>
      <c r="AO209" s="1"/>
      <c r="AP209" s="1"/>
      <c r="AQ209" s="1"/>
      <c r="AR209" s="1"/>
    </row>
    <row r="210" spans="1:44" ht="15.75" customHeight="1">
      <c r="A210" s="1"/>
      <c r="B210" s="1"/>
      <c r="C210" s="193"/>
      <c r="D210" s="194"/>
      <c r="E210" s="194"/>
      <c r="F210" s="194"/>
      <c r="G210" s="194"/>
      <c r="H210" s="194"/>
      <c r="I210" s="194"/>
      <c r="J210" s="194"/>
      <c r="K210" s="194"/>
      <c r="L210" s="195"/>
      <c r="M210" s="195"/>
      <c r="N210" s="195"/>
      <c r="O210" s="195"/>
      <c r="P210" s="195"/>
      <c r="Q210" s="1"/>
      <c r="R210" s="194"/>
      <c r="S210" s="194"/>
      <c r="T210" s="194"/>
      <c r="U210" s="194"/>
      <c r="V210" s="194"/>
      <c r="W210" s="194"/>
      <c r="X210" s="194"/>
      <c r="Y210" s="194"/>
      <c r="Z210" s="194"/>
      <c r="AA210" s="194"/>
      <c r="AB210" s="194"/>
      <c r="AC210" s="194"/>
      <c r="AD210" s="194"/>
      <c r="AE210" s="194"/>
      <c r="AF210" s="194"/>
      <c r="AG210" s="194"/>
      <c r="AH210" s="194"/>
      <c r="AI210" s="194"/>
      <c r="AJ210" s="194"/>
      <c r="AK210" s="1"/>
      <c r="AL210" s="1"/>
      <c r="AM210" s="1"/>
      <c r="AN210" s="1"/>
      <c r="AO210" s="1"/>
      <c r="AP210" s="1"/>
      <c r="AQ210" s="1"/>
      <c r="AR210" s="1"/>
    </row>
    <row r="211" spans="1:44" ht="15.75" customHeight="1">
      <c r="A211" s="1"/>
      <c r="B211" s="1"/>
      <c r="C211" s="193"/>
      <c r="D211" s="194"/>
      <c r="E211" s="194"/>
      <c r="F211" s="194"/>
      <c r="G211" s="194"/>
      <c r="H211" s="194"/>
      <c r="I211" s="194"/>
      <c r="J211" s="194"/>
      <c r="K211" s="194"/>
      <c r="L211" s="195"/>
      <c r="M211" s="195"/>
      <c r="N211" s="195"/>
      <c r="O211" s="195"/>
      <c r="P211" s="195"/>
      <c r="Q211" s="1"/>
      <c r="R211" s="194"/>
      <c r="S211" s="194"/>
      <c r="T211" s="194"/>
      <c r="U211" s="194"/>
      <c r="V211" s="194"/>
      <c r="W211" s="194"/>
      <c r="X211" s="194"/>
      <c r="Y211" s="194"/>
      <c r="Z211" s="194"/>
      <c r="AA211" s="194"/>
      <c r="AB211" s="194"/>
      <c r="AC211" s="194"/>
      <c r="AD211" s="194"/>
      <c r="AE211" s="194"/>
      <c r="AF211" s="194"/>
      <c r="AG211" s="194"/>
      <c r="AH211" s="194"/>
      <c r="AI211" s="194"/>
      <c r="AJ211" s="194"/>
      <c r="AK211" s="1"/>
      <c r="AL211" s="1"/>
      <c r="AM211" s="1"/>
      <c r="AN211" s="1"/>
      <c r="AO211" s="1"/>
      <c r="AP211" s="1"/>
      <c r="AQ211" s="1"/>
      <c r="AR211" s="1"/>
    </row>
    <row r="212" spans="1:44" ht="15.75" customHeight="1">
      <c r="A212" s="1"/>
      <c r="B212" s="1"/>
      <c r="C212" s="193"/>
      <c r="D212" s="194"/>
      <c r="E212" s="194"/>
      <c r="F212" s="194"/>
      <c r="G212" s="194"/>
      <c r="H212" s="194"/>
      <c r="I212" s="194"/>
      <c r="J212" s="194"/>
      <c r="K212" s="194"/>
      <c r="L212" s="195"/>
      <c r="M212" s="195"/>
      <c r="N212" s="195"/>
      <c r="O212" s="195"/>
      <c r="P212" s="195"/>
      <c r="Q212" s="1"/>
      <c r="R212" s="194"/>
      <c r="S212" s="194"/>
      <c r="T212" s="194"/>
      <c r="U212" s="194"/>
      <c r="V212" s="194"/>
      <c r="W212" s="194"/>
      <c r="X212" s="194"/>
      <c r="Y212" s="194"/>
      <c r="Z212" s="194"/>
      <c r="AA212" s="194"/>
      <c r="AB212" s="194"/>
      <c r="AC212" s="194"/>
      <c r="AD212" s="194"/>
      <c r="AE212" s="194"/>
      <c r="AF212" s="194"/>
      <c r="AG212" s="194"/>
      <c r="AH212" s="194"/>
      <c r="AI212" s="194"/>
      <c r="AJ212" s="194"/>
      <c r="AK212" s="1"/>
      <c r="AL212" s="1"/>
      <c r="AM212" s="1"/>
      <c r="AN212" s="1"/>
      <c r="AO212" s="1"/>
      <c r="AP212" s="1"/>
      <c r="AQ212" s="1"/>
      <c r="AR212" s="1"/>
    </row>
    <row r="213" spans="1:44" ht="15.75" customHeight="1">
      <c r="A213" s="1"/>
      <c r="B213" s="1"/>
      <c r="C213" s="193"/>
      <c r="D213" s="194"/>
      <c r="E213" s="194"/>
      <c r="F213" s="194"/>
      <c r="G213" s="194"/>
      <c r="H213" s="194"/>
      <c r="I213" s="194"/>
      <c r="J213" s="194"/>
      <c r="K213" s="194"/>
      <c r="L213" s="195"/>
      <c r="M213" s="195"/>
      <c r="N213" s="195"/>
      <c r="O213" s="195"/>
      <c r="P213" s="195"/>
      <c r="Q213" s="1"/>
      <c r="R213" s="194"/>
      <c r="S213" s="194"/>
      <c r="T213" s="194"/>
      <c r="U213" s="194"/>
      <c r="V213" s="194"/>
      <c r="W213" s="194"/>
      <c r="X213" s="194"/>
      <c r="Y213" s="194"/>
      <c r="Z213" s="194"/>
      <c r="AA213" s="194"/>
      <c r="AB213" s="194"/>
      <c r="AC213" s="194"/>
      <c r="AD213" s="194"/>
      <c r="AE213" s="194"/>
      <c r="AF213" s="194"/>
      <c r="AG213" s="194"/>
      <c r="AH213" s="194"/>
      <c r="AI213" s="194"/>
      <c r="AJ213" s="194"/>
      <c r="AK213" s="1"/>
      <c r="AL213" s="1"/>
      <c r="AM213" s="1"/>
      <c r="AN213" s="1"/>
      <c r="AO213" s="1"/>
      <c r="AP213" s="1"/>
      <c r="AQ213" s="1"/>
      <c r="AR213" s="1"/>
    </row>
    <row r="214" spans="1:44" ht="15.75" customHeight="1">
      <c r="A214" s="1"/>
      <c r="B214" s="1"/>
      <c r="C214" s="193"/>
      <c r="D214" s="194"/>
      <c r="E214" s="194"/>
      <c r="F214" s="194"/>
      <c r="G214" s="194"/>
      <c r="H214" s="194"/>
      <c r="I214" s="194"/>
      <c r="J214" s="194"/>
      <c r="K214" s="194"/>
      <c r="L214" s="195"/>
      <c r="M214" s="195"/>
      <c r="N214" s="195"/>
      <c r="O214" s="195"/>
      <c r="P214" s="195"/>
      <c r="Q214" s="1"/>
      <c r="R214" s="194"/>
      <c r="S214" s="194"/>
      <c r="T214" s="194"/>
      <c r="U214" s="194"/>
      <c r="V214" s="194"/>
      <c r="W214" s="194"/>
      <c r="X214" s="194"/>
      <c r="Y214" s="194"/>
      <c r="Z214" s="194"/>
      <c r="AA214" s="194"/>
      <c r="AB214" s="194"/>
      <c r="AC214" s="194"/>
      <c r="AD214" s="194"/>
      <c r="AE214" s="194"/>
      <c r="AF214" s="194"/>
      <c r="AG214" s="194"/>
      <c r="AH214" s="194"/>
      <c r="AI214" s="194"/>
      <c r="AJ214" s="194"/>
      <c r="AK214" s="1"/>
      <c r="AL214" s="1"/>
      <c r="AM214" s="1"/>
      <c r="AN214" s="1"/>
      <c r="AO214" s="1"/>
      <c r="AP214" s="1"/>
      <c r="AQ214" s="1"/>
      <c r="AR214" s="1"/>
    </row>
    <row r="215" spans="1:44" ht="15.75" customHeight="1">
      <c r="A215" s="1"/>
      <c r="B215" s="1"/>
      <c r="C215" s="193"/>
      <c r="D215" s="194"/>
      <c r="E215" s="194"/>
      <c r="F215" s="194"/>
      <c r="G215" s="194"/>
      <c r="H215" s="194"/>
      <c r="I215" s="194"/>
      <c r="J215" s="194"/>
      <c r="K215" s="194"/>
      <c r="L215" s="195"/>
      <c r="M215" s="195"/>
      <c r="N215" s="195"/>
      <c r="O215" s="195"/>
      <c r="P215" s="195"/>
      <c r="Q215" s="1"/>
      <c r="R215" s="194"/>
      <c r="S215" s="194"/>
      <c r="T215" s="194"/>
      <c r="U215" s="194"/>
      <c r="V215" s="194"/>
      <c r="W215" s="194"/>
      <c r="X215" s="194"/>
      <c r="Y215" s="194"/>
      <c r="Z215" s="194"/>
      <c r="AA215" s="194"/>
      <c r="AB215" s="194"/>
      <c r="AC215" s="194"/>
      <c r="AD215" s="194"/>
      <c r="AE215" s="194"/>
      <c r="AF215" s="194"/>
      <c r="AG215" s="194"/>
      <c r="AH215" s="194"/>
      <c r="AI215" s="194"/>
      <c r="AJ215" s="194"/>
      <c r="AK215" s="1"/>
      <c r="AL215" s="1"/>
      <c r="AM215" s="1"/>
      <c r="AN215" s="1"/>
      <c r="AO215" s="1"/>
      <c r="AP215" s="1"/>
      <c r="AQ215" s="1"/>
      <c r="AR215" s="1"/>
    </row>
    <row r="216" spans="1:44" ht="15.75" customHeight="1">
      <c r="A216" s="1"/>
      <c r="B216" s="1"/>
      <c r="C216" s="193"/>
      <c r="D216" s="194"/>
      <c r="E216" s="194"/>
      <c r="F216" s="194"/>
      <c r="G216" s="194"/>
      <c r="H216" s="194"/>
      <c r="I216" s="194"/>
      <c r="J216" s="194"/>
      <c r="K216" s="194"/>
      <c r="L216" s="195"/>
      <c r="M216" s="195"/>
      <c r="N216" s="195"/>
      <c r="O216" s="195"/>
      <c r="P216" s="195"/>
      <c r="Q216" s="1"/>
      <c r="R216" s="194"/>
      <c r="S216" s="194"/>
      <c r="T216" s="194"/>
      <c r="U216" s="194"/>
      <c r="V216" s="194"/>
      <c r="W216" s="194"/>
      <c r="X216" s="194"/>
      <c r="Y216" s="194"/>
      <c r="Z216" s="194"/>
      <c r="AA216" s="194"/>
      <c r="AB216" s="194"/>
      <c r="AC216" s="194"/>
      <c r="AD216" s="194"/>
      <c r="AE216" s="194"/>
      <c r="AF216" s="194"/>
      <c r="AG216" s="194"/>
      <c r="AH216" s="194"/>
      <c r="AI216" s="194"/>
      <c r="AJ216" s="194"/>
      <c r="AK216" s="1"/>
      <c r="AL216" s="1"/>
      <c r="AM216" s="1"/>
      <c r="AN216" s="1"/>
      <c r="AO216" s="1"/>
      <c r="AP216" s="1"/>
      <c r="AQ216" s="1"/>
      <c r="AR216" s="1"/>
    </row>
    <row r="217" spans="1:44" ht="15.75" customHeight="1">
      <c r="A217" s="1"/>
      <c r="B217" s="1"/>
      <c r="C217" s="193"/>
      <c r="D217" s="194"/>
      <c r="E217" s="194"/>
      <c r="F217" s="194"/>
      <c r="G217" s="194"/>
      <c r="H217" s="194"/>
      <c r="I217" s="194"/>
      <c r="J217" s="194"/>
      <c r="K217" s="194"/>
      <c r="L217" s="195"/>
      <c r="M217" s="195"/>
      <c r="N217" s="195"/>
      <c r="O217" s="195"/>
      <c r="P217" s="195"/>
      <c r="Q217" s="1"/>
      <c r="R217" s="194"/>
      <c r="S217" s="194"/>
      <c r="T217" s="194"/>
      <c r="U217" s="194"/>
      <c r="V217" s="194"/>
      <c r="W217" s="194"/>
      <c r="X217" s="194"/>
      <c r="Y217" s="194"/>
      <c r="Z217" s="194"/>
      <c r="AA217" s="194"/>
      <c r="AB217" s="194"/>
      <c r="AC217" s="194"/>
      <c r="AD217" s="194"/>
      <c r="AE217" s="194"/>
      <c r="AF217" s="194"/>
      <c r="AG217" s="194"/>
      <c r="AH217" s="194"/>
      <c r="AI217" s="194"/>
      <c r="AJ217" s="194"/>
      <c r="AK217" s="1"/>
      <c r="AL217" s="1"/>
      <c r="AM217" s="1"/>
      <c r="AN217" s="1"/>
      <c r="AO217" s="1"/>
      <c r="AP217" s="1"/>
      <c r="AQ217" s="1"/>
      <c r="AR217" s="1"/>
    </row>
    <row r="218" spans="1:44" ht="15.75" customHeight="1">
      <c r="A218" s="1"/>
      <c r="B218" s="1"/>
      <c r="C218" s="193"/>
      <c r="D218" s="194"/>
      <c r="E218" s="194"/>
      <c r="F218" s="194"/>
      <c r="G218" s="194"/>
      <c r="H218" s="194"/>
      <c r="I218" s="194"/>
      <c r="J218" s="194"/>
      <c r="K218" s="194"/>
      <c r="L218" s="195"/>
      <c r="M218" s="195"/>
      <c r="N218" s="195"/>
      <c r="O218" s="195"/>
      <c r="P218" s="195"/>
      <c r="Q218" s="1"/>
      <c r="R218" s="194"/>
      <c r="S218" s="194"/>
      <c r="T218" s="194"/>
      <c r="U218" s="194"/>
      <c r="V218" s="194"/>
      <c r="W218" s="194"/>
      <c r="X218" s="194"/>
      <c r="Y218" s="194"/>
      <c r="Z218" s="194"/>
      <c r="AA218" s="194"/>
      <c r="AB218" s="194"/>
      <c r="AC218" s="194"/>
      <c r="AD218" s="194"/>
      <c r="AE218" s="194"/>
      <c r="AF218" s="194"/>
      <c r="AG218" s="194"/>
      <c r="AH218" s="194"/>
      <c r="AI218" s="194"/>
      <c r="AJ218" s="194"/>
      <c r="AK218" s="1"/>
      <c r="AL218" s="1"/>
      <c r="AM218" s="1"/>
      <c r="AN218" s="1"/>
      <c r="AO218" s="1"/>
      <c r="AP218" s="1"/>
      <c r="AQ218" s="1"/>
      <c r="AR218" s="1"/>
    </row>
    <row r="219" spans="1:44" ht="15.75" customHeight="1">
      <c r="A219" s="1"/>
      <c r="B219" s="1"/>
      <c r="C219" s="193"/>
      <c r="D219" s="194"/>
      <c r="E219" s="194"/>
      <c r="F219" s="194"/>
      <c r="G219" s="194"/>
      <c r="H219" s="194"/>
      <c r="I219" s="194"/>
      <c r="J219" s="194"/>
      <c r="K219" s="194"/>
      <c r="L219" s="195"/>
      <c r="M219" s="195"/>
      <c r="N219" s="195"/>
      <c r="O219" s="195"/>
      <c r="P219" s="195"/>
      <c r="Q219" s="1"/>
      <c r="R219" s="194"/>
      <c r="S219" s="194"/>
      <c r="T219" s="194"/>
      <c r="U219" s="194"/>
      <c r="V219" s="194"/>
      <c r="W219" s="194"/>
      <c r="X219" s="194"/>
      <c r="Y219" s="194"/>
      <c r="Z219" s="194"/>
      <c r="AA219" s="194"/>
      <c r="AB219" s="194"/>
      <c r="AC219" s="194"/>
      <c r="AD219" s="194"/>
      <c r="AE219" s="194"/>
      <c r="AF219" s="194"/>
      <c r="AG219" s="194"/>
      <c r="AH219" s="194"/>
      <c r="AI219" s="194"/>
      <c r="AJ219" s="194"/>
      <c r="AK219" s="1"/>
      <c r="AL219" s="1"/>
      <c r="AM219" s="1"/>
      <c r="AN219" s="1"/>
      <c r="AO219" s="1"/>
      <c r="AP219" s="1"/>
      <c r="AQ219" s="1"/>
      <c r="AR219" s="1"/>
    </row>
    <row r="220" spans="1:44" ht="15.75" customHeight="1">
      <c r="A220" s="1"/>
      <c r="B220" s="1"/>
      <c r="C220" s="193"/>
      <c r="D220" s="194"/>
      <c r="E220" s="194"/>
      <c r="F220" s="194"/>
      <c r="G220" s="194"/>
      <c r="H220" s="194"/>
      <c r="I220" s="194"/>
      <c r="J220" s="194"/>
      <c r="K220" s="194"/>
      <c r="L220" s="195"/>
      <c r="M220" s="195"/>
      <c r="N220" s="195"/>
      <c r="O220" s="195"/>
      <c r="P220" s="195"/>
      <c r="Q220" s="1"/>
      <c r="R220" s="194"/>
      <c r="S220" s="194"/>
      <c r="T220" s="194"/>
      <c r="U220" s="194"/>
      <c r="V220" s="194"/>
      <c r="W220" s="194"/>
      <c r="X220" s="194"/>
      <c r="Y220" s="194"/>
      <c r="Z220" s="194"/>
      <c r="AA220" s="194"/>
      <c r="AB220" s="194"/>
      <c r="AC220" s="194"/>
      <c r="AD220" s="194"/>
      <c r="AE220" s="194"/>
      <c r="AF220" s="194"/>
      <c r="AG220" s="194"/>
      <c r="AH220" s="194"/>
      <c r="AI220" s="194"/>
      <c r="AJ220" s="194"/>
      <c r="AK220" s="1"/>
      <c r="AL220" s="1"/>
      <c r="AM220" s="1"/>
      <c r="AN220" s="1"/>
      <c r="AO220" s="1"/>
      <c r="AP220" s="1"/>
      <c r="AQ220" s="1"/>
      <c r="AR220" s="1"/>
    </row>
    <row r="221" spans="1:44" ht="15.75" customHeight="1">
      <c r="A221" s="1"/>
      <c r="B221" s="1"/>
      <c r="C221" s="193"/>
      <c r="D221" s="194"/>
      <c r="E221" s="194"/>
      <c r="F221" s="194"/>
      <c r="G221" s="194"/>
      <c r="H221" s="194"/>
      <c r="I221" s="194"/>
      <c r="J221" s="194"/>
      <c r="K221" s="194"/>
      <c r="L221" s="195"/>
      <c r="M221" s="195"/>
      <c r="N221" s="195"/>
      <c r="O221" s="195"/>
      <c r="P221" s="195"/>
      <c r="Q221" s="1"/>
      <c r="R221" s="194"/>
      <c r="S221" s="194"/>
      <c r="T221" s="194"/>
      <c r="U221" s="194"/>
      <c r="V221" s="194"/>
      <c r="W221" s="194"/>
      <c r="X221" s="194"/>
      <c r="Y221" s="194"/>
      <c r="Z221" s="194"/>
      <c r="AA221" s="194"/>
      <c r="AB221" s="194"/>
      <c r="AC221" s="194"/>
      <c r="AD221" s="194"/>
      <c r="AE221" s="194"/>
      <c r="AF221" s="194"/>
      <c r="AG221" s="194"/>
      <c r="AH221" s="194"/>
      <c r="AI221" s="194"/>
      <c r="AJ221" s="194"/>
      <c r="AK221" s="1"/>
      <c r="AL221" s="1"/>
      <c r="AM221" s="1"/>
      <c r="AN221" s="1"/>
      <c r="AO221" s="1"/>
      <c r="AP221" s="1"/>
      <c r="AQ221" s="1"/>
      <c r="AR221" s="1"/>
    </row>
    <row r="222" spans="1:44" ht="15.75" customHeight="1">
      <c r="A222" s="1"/>
      <c r="B222" s="1"/>
      <c r="C222" s="193"/>
      <c r="D222" s="194"/>
      <c r="E222" s="194"/>
      <c r="F222" s="194"/>
      <c r="G222" s="194"/>
      <c r="H222" s="194"/>
      <c r="I222" s="194"/>
      <c r="J222" s="194"/>
      <c r="K222" s="194"/>
      <c r="L222" s="195"/>
      <c r="M222" s="195"/>
      <c r="N222" s="195"/>
      <c r="O222" s="195"/>
      <c r="P222" s="195"/>
      <c r="Q222" s="1"/>
      <c r="R222" s="194"/>
      <c r="S222" s="194"/>
      <c r="T222" s="194"/>
      <c r="U222" s="194"/>
      <c r="V222" s="194"/>
      <c r="W222" s="194"/>
      <c r="X222" s="194"/>
      <c r="Y222" s="194"/>
      <c r="Z222" s="194"/>
      <c r="AA222" s="194"/>
      <c r="AB222" s="194"/>
      <c r="AC222" s="194"/>
      <c r="AD222" s="194"/>
      <c r="AE222" s="194"/>
      <c r="AF222" s="194"/>
      <c r="AG222" s="194"/>
      <c r="AH222" s="194"/>
      <c r="AI222" s="194"/>
      <c r="AJ222" s="194"/>
      <c r="AK222" s="1"/>
      <c r="AL222" s="1"/>
      <c r="AM222" s="1"/>
      <c r="AN222" s="1"/>
      <c r="AO222" s="1"/>
      <c r="AP222" s="1"/>
      <c r="AQ222" s="1"/>
      <c r="AR222" s="1"/>
    </row>
    <row r="223" spans="1:44" ht="15.75" customHeight="1">
      <c r="A223" s="1"/>
      <c r="B223" s="1"/>
      <c r="C223" s="193"/>
      <c r="D223" s="194"/>
      <c r="E223" s="194"/>
      <c r="F223" s="194"/>
      <c r="G223" s="194"/>
      <c r="H223" s="194"/>
      <c r="I223" s="194"/>
      <c r="J223" s="194"/>
      <c r="K223" s="194"/>
      <c r="L223" s="195"/>
      <c r="M223" s="195"/>
      <c r="N223" s="195"/>
      <c r="O223" s="195"/>
      <c r="P223" s="195"/>
      <c r="Q223" s="1"/>
      <c r="R223" s="194"/>
      <c r="S223" s="194"/>
      <c r="T223" s="194"/>
      <c r="U223" s="194"/>
      <c r="V223" s="194"/>
      <c r="W223" s="194"/>
      <c r="X223" s="194"/>
      <c r="Y223" s="194"/>
      <c r="Z223" s="194"/>
      <c r="AA223" s="194"/>
      <c r="AB223" s="194"/>
      <c r="AC223" s="194"/>
      <c r="AD223" s="194"/>
      <c r="AE223" s="194"/>
      <c r="AF223" s="194"/>
      <c r="AG223" s="194"/>
      <c r="AH223" s="194"/>
      <c r="AI223" s="194"/>
      <c r="AJ223" s="194"/>
      <c r="AK223" s="1"/>
      <c r="AL223" s="1"/>
      <c r="AM223" s="1"/>
      <c r="AN223" s="1"/>
      <c r="AO223" s="1"/>
      <c r="AP223" s="1"/>
      <c r="AQ223" s="1"/>
      <c r="AR223" s="1"/>
    </row>
    <row r="224" spans="1:44" ht="15.75" customHeight="1">
      <c r="A224" s="1"/>
      <c r="B224" s="1"/>
      <c r="C224" s="193"/>
      <c r="D224" s="194"/>
      <c r="E224" s="194"/>
      <c r="F224" s="194"/>
      <c r="G224" s="194"/>
      <c r="H224" s="194"/>
      <c r="I224" s="194"/>
      <c r="J224" s="194"/>
      <c r="K224" s="194"/>
      <c r="L224" s="195"/>
      <c r="M224" s="195"/>
      <c r="N224" s="195"/>
      <c r="O224" s="195"/>
      <c r="P224" s="195"/>
      <c r="Q224" s="1"/>
      <c r="R224" s="194"/>
      <c r="S224" s="194"/>
      <c r="T224" s="194"/>
      <c r="U224" s="194"/>
      <c r="V224" s="194"/>
      <c r="W224" s="194"/>
      <c r="X224" s="194"/>
      <c r="Y224" s="194"/>
      <c r="Z224" s="194"/>
      <c r="AA224" s="194"/>
      <c r="AB224" s="194"/>
      <c r="AC224" s="194"/>
      <c r="AD224" s="194"/>
      <c r="AE224" s="194"/>
      <c r="AF224" s="194"/>
      <c r="AG224" s="194"/>
      <c r="AH224" s="194"/>
      <c r="AI224" s="194"/>
      <c r="AJ224" s="194"/>
      <c r="AK224" s="1"/>
      <c r="AL224" s="1"/>
      <c r="AM224" s="1"/>
      <c r="AN224" s="1"/>
      <c r="AO224" s="1"/>
      <c r="AP224" s="1"/>
      <c r="AQ224" s="1"/>
      <c r="AR224" s="1"/>
    </row>
    <row r="225" spans="1:44" ht="15.75" customHeight="1">
      <c r="A225" s="1"/>
      <c r="B225" s="1"/>
      <c r="C225" s="193"/>
      <c r="D225" s="194"/>
      <c r="E225" s="194"/>
      <c r="F225" s="194"/>
      <c r="G225" s="194"/>
      <c r="H225" s="194"/>
      <c r="I225" s="194"/>
      <c r="J225" s="194"/>
      <c r="K225" s="194"/>
      <c r="L225" s="195"/>
      <c r="M225" s="195"/>
      <c r="N225" s="195"/>
      <c r="O225" s="195"/>
      <c r="P225" s="195"/>
      <c r="Q225" s="1"/>
      <c r="R225" s="194"/>
      <c r="S225" s="194"/>
      <c r="T225" s="194"/>
      <c r="U225" s="194"/>
      <c r="V225" s="194"/>
      <c r="W225" s="194"/>
      <c r="X225" s="194"/>
      <c r="Y225" s="194"/>
      <c r="Z225" s="194"/>
      <c r="AA225" s="194"/>
      <c r="AB225" s="194"/>
      <c r="AC225" s="194"/>
      <c r="AD225" s="194"/>
      <c r="AE225" s="194"/>
      <c r="AF225" s="194"/>
      <c r="AG225" s="194"/>
      <c r="AH225" s="194"/>
      <c r="AI225" s="194"/>
      <c r="AJ225" s="194"/>
      <c r="AK225" s="1"/>
      <c r="AL225" s="1"/>
      <c r="AM225" s="1"/>
      <c r="AN225" s="1"/>
      <c r="AO225" s="1"/>
      <c r="AP225" s="1"/>
      <c r="AQ225" s="1"/>
      <c r="AR225" s="1"/>
    </row>
    <row r="226" spans="1:44" ht="15.75" customHeight="1">
      <c r="A226" s="1"/>
      <c r="B226" s="1"/>
      <c r="C226" s="193"/>
      <c r="D226" s="194"/>
      <c r="E226" s="194"/>
      <c r="F226" s="194"/>
      <c r="G226" s="194"/>
      <c r="H226" s="194"/>
      <c r="I226" s="194"/>
      <c r="J226" s="194"/>
      <c r="K226" s="194"/>
      <c r="L226" s="195"/>
      <c r="M226" s="195"/>
      <c r="N226" s="195"/>
      <c r="O226" s="195"/>
      <c r="P226" s="195"/>
      <c r="Q226" s="1"/>
      <c r="R226" s="194"/>
      <c r="S226" s="194"/>
      <c r="T226" s="194"/>
      <c r="U226" s="194"/>
      <c r="V226" s="194"/>
      <c r="W226" s="194"/>
      <c r="X226" s="194"/>
      <c r="Y226" s="194"/>
      <c r="Z226" s="194"/>
      <c r="AA226" s="194"/>
      <c r="AB226" s="194"/>
      <c r="AC226" s="194"/>
      <c r="AD226" s="194"/>
      <c r="AE226" s="194"/>
      <c r="AF226" s="194"/>
      <c r="AG226" s="194"/>
      <c r="AH226" s="194"/>
      <c r="AI226" s="194"/>
      <c r="AJ226" s="194"/>
      <c r="AK226" s="1"/>
      <c r="AL226" s="1"/>
      <c r="AM226" s="1"/>
      <c r="AN226" s="1"/>
      <c r="AO226" s="1"/>
      <c r="AP226" s="1"/>
      <c r="AQ226" s="1"/>
      <c r="AR226" s="1"/>
    </row>
    <row r="227" spans="1:44" ht="15.75" customHeight="1">
      <c r="A227" s="1"/>
      <c r="B227" s="1"/>
      <c r="C227" s="193"/>
      <c r="D227" s="194"/>
      <c r="E227" s="194"/>
      <c r="F227" s="194"/>
      <c r="G227" s="194"/>
      <c r="H227" s="194"/>
      <c r="I227" s="194"/>
      <c r="J227" s="194"/>
      <c r="K227" s="194"/>
      <c r="L227" s="195"/>
      <c r="M227" s="195"/>
      <c r="N227" s="195"/>
      <c r="O227" s="195"/>
      <c r="P227" s="195"/>
      <c r="Q227" s="1"/>
      <c r="R227" s="194"/>
      <c r="S227" s="194"/>
      <c r="T227" s="194"/>
      <c r="U227" s="194"/>
      <c r="V227" s="194"/>
      <c r="W227" s="194"/>
      <c r="X227" s="194"/>
      <c r="Y227" s="194"/>
      <c r="Z227" s="194"/>
      <c r="AA227" s="194"/>
      <c r="AB227" s="194"/>
      <c r="AC227" s="194"/>
      <c r="AD227" s="194"/>
      <c r="AE227" s="194"/>
      <c r="AF227" s="194"/>
      <c r="AG227" s="194"/>
      <c r="AH227" s="194"/>
      <c r="AI227" s="194"/>
      <c r="AJ227" s="194"/>
      <c r="AK227" s="1"/>
      <c r="AL227" s="1"/>
      <c r="AM227" s="1"/>
      <c r="AN227" s="1"/>
      <c r="AO227" s="1"/>
      <c r="AP227" s="1"/>
      <c r="AQ227" s="1"/>
      <c r="AR227" s="1"/>
    </row>
    <row r="228" spans="1:44" ht="15.75" customHeight="1">
      <c r="A228" s="1"/>
      <c r="B228" s="1"/>
      <c r="C228" s="193"/>
      <c r="D228" s="194"/>
      <c r="E228" s="194"/>
      <c r="F228" s="194"/>
      <c r="G228" s="194"/>
      <c r="H228" s="194"/>
      <c r="I228" s="194"/>
      <c r="J228" s="194"/>
      <c r="K228" s="194"/>
      <c r="L228" s="195"/>
      <c r="M228" s="195"/>
      <c r="N228" s="195"/>
      <c r="O228" s="195"/>
      <c r="P228" s="195"/>
      <c r="Q228" s="1"/>
      <c r="R228" s="194"/>
      <c r="S228" s="194"/>
      <c r="T228" s="194"/>
      <c r="U228" s="194"/>
      <c r="V228" s="194"/>
      <c r="W228" s="194"/>
      <c r="X228" s="194"/>
      <c r="Y228" s="194"/>
      <c r="Z228" s="194"/>
      <c r="AA228" s="194"/>
      <c r="AB228" s="194"/>
      <c r="AC228" s="194"/>
      <c r="AD228" s="194"/>
      <c r="AE228" s="194"/>
      <c r="AF228" s="194"/>
      <c r="AG228" s="194"/>
      <c r="AH228" s="194"/>
      <c r="AI228" s="194"/>
      <c r="AJ228" s="194"/>
      <c r="AK228" s="1"/>
      <c r="AL228" s="1"/>
      <c r="AM228" s="1"/>
      <c r="AN228" s="1"/>
      <c r="AO228" s="1"/>
      <c r="AP228" s="1"/>
      <c r="AQ228" s="1"/>
      <c r="AR228" s="1"/>
    </row>
    <row r="229" spans="1:44" ht="15.75" customHeight="1">
      <c r="A229" s="1"/>
      <c r="B229" s="1"/>
      <c r="C229" s="193"/>
      <c r="D229" s="194"/>
      <c r="E229" s="194"/>
      <c r="F229" s="194"/>
      <c r="G229" s="194"/>
      <c r="H229" s="194"/>
      <c r="I229" s="194"/>
      <c r="J229" s="194"/>
      <c r="K229" s="194"/>
      <c r="L229" s="195"/>
      <c r="M229" s="195"/>
      <c r="N229" s="195"/>
      <c r="O229" s="195"/>
      <c r="P229" s="195"/>
      <c r="Q229" s="1"/>
      <c r="R229" s="194"/>
      <c r="S229" s="194"/>
      <c r="T229" s="194"/>
      <c r="U229" s="194"/>
      <c r="V229" s="194"/>
      <c r="W229" s="194"/>
      <c r="X229" s="194"/>
      <c r="Y229" s="194"/>
      <c r="Z229" s="194"/>
      <c r="AA229" s="194"/>
      <c r="AB229" s="194"/>
      <c r="AC229" s="194"/>
      <c r="AD229" s="194"/>
      <c r="AE229" s="194"/>
      <c r="AF229" s="194"/>
      <c r="AG229" s="194"/>
      <c r="AH229" s="194"/>
      <c r="AI229" s="194"/>
      <c r="AJ229" s="194"/>
      <c r="AK229" s="1"/>
      <c r="AL229" s="1"/>
      <c r="AM229" s="1"/>
      <c r="AN229" s="1"/>
      <c r="AO229" s="1"/>
      <c r="AP229" s="1"/>
      <c r="AQ229" s="1"/>
      <c r="AR229" s="1"/>
    </row>
    <row r="230" spans="1:44" ht="15.75" customHeight="1">
      <c r="A230" s="1"/>
      <c r="B230" s="1"/>
      <c r="C230" s="193"/>
      <c r="D230" s="194"/>
      <c r="E230" s="194"/>
      <c r="F230" s="194"/>
      <c r="G230" s="194"/>
      <c r="H230" s="194"/>
      <c r="I230" s="194"/>
      <c r="J230" s="194"/>
      <c r="K230" s="194"/>
      <c r="L230" s="195"/>
      <c r="M230" s="195"/>
      <c r="N230" s="195"/>
      <c r="O230" s="195"/>
      <c r="P230" s="195"/>
      <c r="Q230" s="1"/>
      <c r="R230" s="194"/>
      <c r="S230" s="194"/>
      <c r="T230" s="194"/>
      <c r="U230" s="194"/>
      <c r="V230" s="194"/>
      <c r="W230" s="194"/>
      <c r="X230" s="194"/>
      <c r="Y230" s="194"/>
      <c r="Z230" s="194"/>
      <c r="AA230" s="194"/>
      <c r="AB230" s="194"/>
      <c r="AC230" s="194"/>
      <c r="AD230" s="194"/>
      <c r="AE230" s="194"/>
      <c r="AF230" s="194"/>
      <c r="AG230" s="194"/>
      <c r="AH230" s="194"/>
      <c r="AI230" s="194"/>
      <c r="AJ230" s="194"/>
      <c r="AK230" s="1"/>
      <c r="AL230" s="1"/>
      <c r="AM230" s="1"/>
      <c r="AN230" s="1"/>
      <c r="AO230" s="1"/>
      <c r="AP230" s="1"/>
      <c r="AQ230" s="1"/>
      <c r="AR230" s="1"/>
    </row>
    <row r="231" spans="1:44" ht="15.75" customHeight="1">
      <c r="A231" s="1"/>
      <c r="B231" s="1"/>
      <c r="C231" s="193"/>
      <c r="D231" s="194"/>
      <c r="E231" s="194"/>
      <c r="F231" s="194"/>
      <c r="G231" s="194"/>
      <c r="H231" s="194"/>
      <c r="I231" s="194"/>
      <c r="J231" s="194"/>
      <c r="K231" s="194"/>
      <c r="L231" s="195"/>
      <c r="M231" s="195"/>
      <c r="N231" s="195"/>
      <c r="O231" s="195"/>
      <c r="P231" s="195"/>
      <c r="Q231" s="1"/>
      <c r="R231" s="194"/>
      <c r="S231" s="194"/>
      <c r="T231" s="194"/>
      <c r="U231" s="194"/>
      <c r="V231" s="194"/>
      <c r="W231" s="194"/>
      <c r="X231" s="194"/>
      <c r="Y231" s="194"/>
      <c r="Z231" s="194"/>
      <c r="AA231" s="194"/>
      <c r="AB231" s="194"/>
      <c r="AC231" s="194"/>
      <c r="AD231" s="194"/>
      <c r="AE231" s="194"/>
      <c r="AF231" s="194"/>
      <c r="AG231" s="194"/>
      <c r="AH231" s="194"/>
      <c r="AI231" s="194"/>
      <c r="AJ231" s="194"/>
      <c r="AK231" s="1"/>
      <c r="AL231" s="1"/>
      <c r="AM231" s="1"/>
      <c r="AN231" s="1"/>
      <c r="AO231" s="1"/>
      <c r="AP231" s="1"/>
      <c r="AQ231" s="1"/>
      <c r="AR231" s="1"/>
    </row>
    <row r="232" spans="1:44" ht="15.75" customHeight="1">
      <c r="A232" s="1"/>
      <c r="B232" s="1"/>
      <c r="C232" s="193"/>
      <c r="D232" s="194"/>
      <c r="E232" s="194"/>
      <c r="F232" s="194"/>
      <c r="G232" s="194"/>
      <c r="H232" s="194"/>
      <c r="I232" s="194"/>
      <c r="J232" s="194"/>
      <c r="K232" s="194"/>
      <c r="L232" s="195"/>
      <c r="M232" s="195"/>
      <c r="N232" s="195"/>
      <c r="O232" s="195"/>
      <c r="P232" s="195"/>
      <c r="Q232" s="1"/>
      <c r="R232" s="194"/>
      <c r="S232" s="194"/>
      <c r="T232" s="194"/>
      <c r="U232" s="194"/>
      <c r="V232" s="194"/>
      <c r="W232" s="194"/>
      <c r="X232" s="194"/>
      <c r="Y232" s="194"/>
      <c r="Z232" s="194"/>
      <c r="AA232" s="194"/>
      <c r="AB232" s="194"/>
      <c r="AC232" s="194"/>
      <c r="AD232" s="194"/>
      <c r="AE232" s="194"/>
      <c r="AF232" s="194"/>
      <c r="AG232" s="194"/>
      <c r="AH232" s="194"/>
      <c r="AI232" s="194"/>
      <c r="AJ232" s="194"/>
      <c r="AK232" s="1"/>
      <c r="AL232" s="1"/>
      <c r="AM232" s="1"/>
      <c r="AN232" s="1"/>
      <c r="AO232" s="1"/>
      <c r="AP232" s="1"/>
      <c r="AQ232" s="1"/>
      <c r="AR232" s="1"/>
    </row>
    <row r="233" spans="1:44" ht="15.75" customHeight="1">
      <c r="A233" s="1"/>
      <c r="B233" s="1"/>
      <c r="C233" s="193"/>
      <c r="D233" s="194"/>
      <c r="E233" s="194"/>
      <c r="F233" s="194"/>
      <c r="G233" s="194"/>
      <c r="H233" s="194"/>
      <c r="I233" s="194"/>
      <c r="J233" s="194"/>
      <c r="K233" s="194"/>
      <c r="L233" s="195"/>
      <c r="M233" s="195"/>
      <c r="N233" s="195"/>
      <c r="O233" s="195"/>
      <c r="P233" s="195"/>
      <c r="Q233" s="1"/>
      <c r="R233" s="194"/>
      <c r="S233" s="194"/>
      <c r="T233" s="194"/>
      <c r="U233" s="194"/>
      <c r="V233" s="194"/>
      <c r="W233" s="194"/>
      <c r="X233" s="194"/>
      <c r="Y233" s="194"/>
      <c r="Z233" s="194"/>
      <c r="AA233" s="194"/>
      <c r="AB233" s="194"/>
      <c r="AC233" s="194"/>
      <c r="AD233" s="194"/>
      <c r="AE233" s="194"/>
      <c r="AF233" s="194"/>
      <c r="AG233" s="194"/>
      <c r="AH233" s="194"/>
      <c r="AI233" s="194"/>
      <c r="AJ233" s="194"/>
      <c r="AK233" s="1"/>
      <c r="AL233" s="1"/>
      <c r="AM233" s="1"/>
      <c r="AN233" s="1"/>
      <c r="AO233" s="1"/>
      <c r="AP233" s="1"/>
      <c r="AQ233" s="1"/>
      <c r="AR233" s="1"/>
    </row>
    <row r="234" spans="1:44" ht="15.75" customHeight="1">
      <c r="A234" s="1"/>
      <c r="B234" s="1"/>
      <c r="C234" s="193"/>
      <c r="D234" s="194"/>
      <c r="E234" s="194"/>
      <c r="F234" s="194"/>
      <c r="G234" s="194"/>
      <c r="H234" s="194"/>
      <c r="I234" s="194"/>
      <c r="J234" s="194"/>
      <c r="K234" s="194"/>
      <c r="L234" s="195"/>
      <c r="M234" s="195"/>
      <c r="N234" s="195"/>
      <c r="O234" s="195"/>
      <c r="P234" s="195"/>
      <c r="Q234" s="1"/>
      <c r="R234" s="194"/>
      <c r="S234" s="194"/>
      <c r="T234" s="194"/>
      <c r="U234" s="194"/>
      <c r="V234" s="194"/>
      <c r="W234" s="194"/>
      <c r="X234" s="194"/>
      <c r="Y234" s="194"/>
      <c r="Z234" s="194"/>
      <c r="AA234" s="194"/>
      <c r="AB234" s="194"/>
      <c r="AC234" s="194"/>
      <c r="AD234" s="194"/>
      <c r="AE234" s="194"/>
      <c r="AF234" s="194"/>
      <c r="AG234" s="194"/>
      <c r="AH234" s="194"/>
      <c r="AI234" s="194"/>
      <c r="AJ234" s="194"/>
      <c r="AK234" s="1"/>
      <c r="AL234" s="1"/>
      <c r="AM234" s="1"/>
      <c r="AN234" s="1"/>
      <c r="AO234" s="1"/>
      <c r="AP234" s="1"/>
      <c r="AQ234" s="1"/>
      <c r="AR234" s="1"/>
    </row>
    <row r="235" spans="1:44" ht="15.75" customHeight="1">
      <c r="A235" s="1"/>
      <c r="B235" s="1"/>
      <c r="C235" s="193"/>
      <c r="D235" s="194"/>
      <c r="E235" s="194"/>
      <c r="F235" s="194"/>
      <c r="G235" s="194"/>
      <c r="H235" s="194"/>
      <c r="I235" s="194"/>
      <c r="J235" s="194"/>
      <c r="K235" s="194"/>
      <c r="L235" s="195"/>
      <c r="M235" s="195"/>
      <c r="N235" s="195"/>
      <c r="O235" s="195"/>
      <c r="P235" s="195"/>
      <c r="Q235" s="1"/>
      <c r="R235" s="194"/>
      <c r="S235" s="194"/>
      <c r="T235" s="194"/>
      <c r="U235" s="194"/>
      <c r="V235" s="194"/>
      <c r="W235" s="194"/>
      <c r="X235" s="194"/>
      <c r="Y235" s="194"/>
      <c r="Z235" s="194"/>
      <c r="AA235" s="194"/>
      <c r="AB235" s="194"/>
      <c r="AC235" s="194"/>
      <c r="AD235" s="194"/>
      <c r="AE235" s="194"/>
      <c r="AF235" s="194"/>
      <c r="AG235" s="194"/>
      <c r="AH235" s="194"/>
      <c r="AI235" s="194"/>
      <c r="AJ235" s="194"/>
      <c r="AK235" s="1"/>
      <c r="AL235" s="1"/>
      <c r="AM235" s="1"/>
      <c r="AN235" s="1"/>
      <c r="AO235" s="1"/>
      <c r="AP235" s="1"/>
      <c r="AQ235" s="1"/>
      <c r="AR235" s="1"/>
    </row>
    <row r="236" spans="1:44" ht="15.75" customHeight="1">
      <c r="A236" s="1"/>
      <c r="B236" s="1"/>
      <c r="C236" s="193"/>
      <c r="D236" s="194"/>
      <c r="E236" s="194"/>
      <c r="F236" s="194"/>
      <c r="G236" s="194"/>
      <c r="H236" s="194"/>
      <c r="I236" s="194"/>
      <c r="J236" s="194"/>
      <c r="K236" s="194"/>
      <c r="L236" s="195"/>
      <c r="M236" s="195"/>
      <c r="N236" s="195"/>
      <c r="O236" s="195"/>
      <c r="P236" s="195"/>
      <c r="Q236" s="1"/>
      <c r="R236" s="194"/>
      <c r="S236" s="194"/>
      <c r="T236" s="194"/>
      <c r="U236" s="194"/>
      <c r="V236" s="194"/>
      <c r="W236" s="194"/>
      <c r="X236" s="194"/>
      <c r="Y236" s="194"/>
      <c r="Z236" s="194"/>
      <c r="AA236" s="194"/>
      <c r="AB236" s="194"/>
      <c r="AC236" s="194"/>
      <c r="AD236" s="194"/>
      <c r="AE236" s="194"/>
      <c r="AF236" s="194"/>
      <c r="AG236" s="194"/>
      <c r="AH236" s="194"/>
      <c r="AI236" s="194"/>
      <c r="AJ236" s="194"/>
      <c r="AK236" s="1"/>
      <c r="AL236" s="1"/>
      <c r="AM236" s="1"/>
      <c r="AN236" s="1"/>
      <c r="AO236" s="1"/>
      <c r="AP236" s="1"/>
      <c r="AQ236" s="1"/>
      <c r="AR236" s="1"/>
    </row>
    <row r="237" spans="1:44" ht="15.75" customHeight="1">
      <c r="A237" s="1"/>
      <c r="B237" s="1"/>
      <c r="C237" s="193"/>
      <c r="D237" s="194"/>
      <c r="E237" s="194"/>
      <c r="F237" s="194"/>
      <c r="G237" s="194"/>
      <c r="H237" s="194"/>
      <c r="I237" s="194"/>
      <c r="J237" s="194"/>
      <c r="K237" s="194"/>
      <c r="L237" s="195"/>
      <c r="M237" s="195"/>
      <c r="N237" s="195"/>
      <c r="O237" s="195"/>
      <c r="P237" s="195"/>
      <c r="Q237" s="1"/>
      <c r="R237" s="194"/>
      <c r="S237" s="194"/>
      <c r="T237" s="194"/>
      <c r="U237" s="194"/>
      <c r="V237" s="194"/>
      <c r="W237" s="194"/>
      <c r="X237" s="194"/>
      <c r="Y237" s="194"/>
      <c r="Z237" s="194"/>
      <c r="AA237" s="194"/>
      <c r="AB237" s="194"/>
      <c r="AC237" s="194"/>
      <c r="AD237" s="194"/>
      <c r="AE237" s="194"/>
      <c r="AF237" s="194"/>
      <c r="AG237" s="194"/>
      <c r="AH237" s="194"/>
      <c r="AI237" s="194"/>
      <c r="AJ237" s="194"/>
      <c r="AK237" s="1"/>
      <c r="AL237" s="1"/>
      <c r="AM237" s="1"/>
      <c r="AN237" s="1"/>
      <c r="AO237" s="1"/>
      <c r="AP237" s="1"/>
      <c r="AQ237" s="1"/>
      <c r="AR237" s="1"/>
    </row>
    <row r="238" spans="1:44" ht="15.75" customHeight="1">
      <c r="A238" s="1"/>
      <c r="B238" s="1"/>
      <c r="C238" s="193"/>
      <c r="D238" s="194"/>
      <c r="E238" s="194"/>
      <c r="F238" s="194"/>
      <c r="G238" s="194"/>
      <c r="H238" s="194"/>
      <c r="I238" s="194"/>
      <c r="J238" s="194"/>
      <c r="K238" s="194"/>
      <c r="L238" s="195"/>
      <c r="M238" s="195"/>
      <c r="N238" s="195"/>
      <c r="O238" s="195"/>
      <c r="P238" s="195"/>
      <c r="Q238" s="1"/>
      <c r="R238" s="194"/>
      <c r="S238" s="194"/>
      <c r="T238" s="194"/>
      <c r="U238" s="194"/>
      <c r="V238" s="194"/>
      <c r="W238" s="194"/>
      <c r="X238" s="194"/>
      <c r="Y238" s="194"/>
      <c r="Z238" s="194"/>
      <c r="AA238" s="194"/>
      <c r="AB238" s="194"/>
      <c r="AC238" s="194"/>
      <c r="AD238" s="194"/>
      <c r="AE238" s="194"/>
      <c r="AF238" s="194"/>
      <c r="AG238" s="194"/>
      <c r="AH238" s="194"/>
      <c r="AI238" s="194"/>
      <c r="AJ238" s="194"/>
      <c r="AK238" s="1"/>
      <c r="AL238" s="1"/>
      <c r="AM238" s="1"/>
      <c r="AN238" s="1"/>
      <c r="AO238" s="1"/>
      <c r="AP238" s="1"/>
      <c r="AQ238" s="1"/>
      <c r="AR238" s="1"/>
    </row>
    <row r="239" spans="1:44" ht="15.75" customHeight="1">
      <c r="A239" s="1"/>
      <c r="B239" s="1"/>
      <c r="C239" s="193"/>
      <c r="D239" s="194"/>
      <c r="E239" s="194"/>
      <c r="F239" s="194"/>
      <c r="G239" s="194"/>
      <c r="H239" s="194"/>
      <c r="I239" s="194"/>
      <c r="J239" s="194"/>
      <c r="K239" s="194"/>
      <c r="L239" s="195"/>
      <c r="M239" s="195"/>
      <c r="N239" s="195"/>
      <c r="O239" s="195"/>
      <c r="P239" s="195"/>
      <c r="Q239" s="1"/>
      <c r="R239" s="194"/>
      <c r="S239" s="194"/>
      <c r="T239" s="194"/>
      <c r="U239" s="194"/>
      <c r="V239" s="194"/>
      <c r="W239" s="194"/>
      <c r="X239" s="194"/>
      <c r="Y239" s="194"/>
      <c r="Z239" s="194"/>
      <c r="AA239" s="194"/>
      <c r="AB239" s="194"/>
      <c r="AC239" s="194"/>
      <c r="AD239" s="194"/>
      <c r="AE239" s="194"/>
      <c r="AF239" s="194"/>
      <c r="AG239" s="194"/>
      <c r="AH239" s="194"/>
      <c r="AI239" s="194"/>
      <c r="AJ239" s="194"/>
      <c r="AK239" s="1"/>
      <c r="AL239" s="1"/>
      <c r="AM239" s="1"/>
      <c r="AN239" s="1"/>
      <c r="AO239" s="1"/>
      <c r="AP239" s="1"/>
      <c r="AQ239" s="1"/>
      <c r="AR239" s="1"/>
    </row>
    <row r="240" spans="1:44" ht="15.75" customHeight="1">
      <c r="A240" s="1"/>
      <c r="B240" s="1"/>
      <c r="C240" s="193"/>
      <c r="D240" s="194"/>
      <c r="E240" s="194"/>
      <c r="F240" s="194"/>
      <c r="G240" s="194"/>
      <c r="H240" s="194"/>
      <c r="I240" s="194"/>
      <c r="J240" s="194"/>
      <c r="K240" s="194"/>
      <c r="L240" s="195"/>
      <c r="M240" s="195"/>
      <c r="N240" s="195"/>
      <c r="O240" s="195"/>
      <c r="P240" s="195"/>
      <c r="Q240" s="1"/>
      <c r="R240" s="194"/>
      <c r="S240" s="194"/>
      <c r="T240" s="194"/>
      <c r="U240" s="194"/>
      <c r="V240" s="194"/>
      <c r="W240" s="194"/>
      <c r="X240" s="194"/>
      <c r="Y240" s="194"/>
      <c r="Z240" s="194"/>
      <c r="AA240" s="194"/>
      <c r="AB240" s="194"/>
      <c r="AC240" s="194"/>
      <c r="AD240" s="194"/>
      <c r="AE240" s="194"/>
      <c r="AF240" s="194"/>
      <c r="AG240" s="194"/>
      <c r="AH240" s="194"/>
      <c r="AI240" s="194"/>
      <c r="AJ240" s="194"/>
      <c r="AK240" s="1"/>
      <c r="AL240" s="1"/>
      <c r="AM240" s="1"/>
      <c r="AN240" s="1"/>
      <c r="AO240" s="1"/>
      <c r="AP240" s="1"/>
      <c r="AQ240" s="1"/>
      <c r="AR240" s="1"/>
    </row>
    <row r="241" spans="1:44" ht="15.75" customHeight="1">
      <c r="A241" s="1"/>
      <c r="B241" s="1"/>
      <c r="C241" s="193"/>
      <c r="D241" s="194"/>
      <c r="E241" s="194"/>
      <c r="F241" s="194"/>
      <c r="G241" s="194"/>
      <c r="H241" s="194"/>
      <c r="I241" s="194"/>
      <c r="J241" s="194"/>
      <c r="K241" s="194"/>
      <c r="L241" s="195"/>
      <c r="M241" s="195"/>
      <c r="N241" s="195"/>
      <c r="O241" s="195"/>
      <c r="P241" s="195"/>
      <c r="Q241" s="1"/>
      <c r="R241" s="194"/>
      <c r="S241" s="194"/>
      <c r="T241" s="194"/>
      <c r="U241" s="194"/>
      <c r="V241" s="194"/>
      <c r="W241" s="194"/>
      <c r="X241" s="194"/>
      <c r="Y241" s="194"/>
      <c r="Z241" s="194"/>
      <c r="AA241" s="194"/>
      <c r="AB241" s="194"/>
      <c r="AC241" s="194"/>
      <c r="AD241" s="194"/>
      <c r="AE241" s="194"/>
      <c r="AF241" s="194"/>
      <c r="AG241" s="194"/>
      <c r="AH241" s="194"/>
      <c r="AI241" s="194"/>
      <c r="AJ241" s="194"/>
      <c r="AK241" s="1"/>
      <c r="AL241" s="1"/>
      <c r="AM241" s="1"/>
      <c r="AN241" s="1"/>
      <c r="AO241" s="1"/>
      <c r="AP241" s="1"/>
      <c r="AQ241" s="1"/>
      <c r="AR241" s="1"/>
    </row>
    <row r="242" spans="1:44" ht="15.75" customHeight="1">
      <c r="A242" s="1"/>
      <c r="B242" s="1"/>
      <c r="C242" s="193"/>
      <c r="D242" s="194"/>
      <c r="E242" s="194"/>
      <c r="F242" s="194"/>
      <c r="G242" s="194"/>
      <c r="H242" s="194"/>
      <c r="I242" s="194"/>
      <c r="J242" s="194"/>
      <c r="K242" s="194"/>
      <c r="L242" s="195"/>
      <c r="M242" s="195"/>
      <c r="N242" s="195"/>
      <c r="O242" s="195"/>
      <c r="P242" s="195"/>
      <c r="Q242" s="1"/>
      <c r="R242" s="194"/>
      <c r="S242" s="194"/>
      <c r="T242" s="194"/>
      <c r="U242" s="194"/>
      <c r="V242" s="194"/>
      <c r="W242" s="194"/>
      <c r="X242" s="194"/>
      <c r="Y242" s="194"/>
      <c r="Z242" s="194"/>
      <c r="AA242" s="194"/>
      <c r="AB242" s="194"/>
      <c r="AC242" s="194"/>
      <c r="AD242" s="194"/>
      <c r="AE242" s="194"/>
      <c r="AF242" s="194"/>
      <c r="AG242" s="194"/>
      <c r="AH242" s="194"/>
      <c r="AI242" s="194"/>
      <c r="AJ242" s="194"/>
      <c r="AK242" s="1"/>
      <c r="AL242" s="1"/>
      <c r="AM242" s="1"/>
      <c r="AN242" s="1"/>
      <c r="AO242" s="1"/>
      <c r="AP242" s="1"/>
      <c r="AQ242" s="1"/>
      <c r="AR242" s="1"/>
    </row>
    <row r="243" spans="1:44" ht="15.75" customHeight="1">
      <c r="A243" s="1"/>
      <c r="B243" s="1"/>
      <c r="C243" s="193"/>
      <c r="D243" s="194"/>
      <c r="E243" s="194"/>
      <c r="F243" s="194"/>
      <c r="G243" s="194"/>
      <c r="H243" s="194"/>
      <c r="I243" s="194"/>
      <c r="J243" s="194"/>
      <c r="K243" s="194"/>
      <c r="L243" s="195"/>
      <c r="M243" s="195"/>
      <c r="N243" s="195"/>
      <c r="O243" s="195"/>
      <c r="P243" s="195"/>
      <c r="Q243" s="1"/>
      <c r="R243" s="194"/>
      <c r="S243" s="194"/>
      <c r="T243" s="194"/>
      <c r="U243" s="194"/>
      <c r="V243" s="194"/>
      <c r="W243" s="194"/>
      <c r="X243" s="194"/>
      <c r="Y243" s="194"/>
      <c r="Z243" s="194"/>
      <c r="AA243" s="194"/>
      <c r="AB243" s="194"/>
      <c r="AC243" s="194"/>
      <c r="AD243" s="194"/>
      <c r="AE243" s="194"/>
      <c r="AF243" s="194"/>
      <c r="AG243" s="194"/>
      <c r="AH243" s="194"/>
      <c r="AI243" s="194"/>
      <c r="AJ243" s="194"/>
      <c r="AK243" s="1"/>
      <c r="AL243" s="1"/>
      <c r="AM243" s="1"/>
      <c r="AN243" s="1"/>
      <c r="AO243" s="1"/>
      <c r="AP243" s="1"/>
      <c r="AQ243" s="1"/>
      <c r="AR243" s="1"/>
    </row>
    <row r="244" spans="1:44" ht="15.75" customHeight="1">
      <c r="A244" s="1"/>
      <c r="B244" s="1"/>
      <c r="C244" s="193"/>
      <c r="D244" s="194"/>
      <c r="E244" s="194"/>
      <c r="F244" s="194"/>
      <c r="G244" s="194"/>
      <c r="H244" s="194"/>
      <c r="I244" s="194"/>
      <c r="J244" s="194"/>
      <c r="K244" s="194"/>
      <c r="L244" s="195"/>
      <c r="M244" s="195"/>
      <c r="N244" s="195"/>
      <c r="O244" s="195"/>
      <c r="P244" s="195"/>
      <c r="Q244" s="1"/>
      <c r="R244" s="194"/>
      <c r="S244" s="194"/>
      <c r="T244" s="194"/>
      <c r="U244" s="194"/>
      <c r="V244" s="194"/>
      <c r="W244" s="194"/>
      <c r="X244" s="194"/>
      <c r="Y244" s="194"/>
      <c r="Z244" s="194"/>
      <c r="AA244" s="194"/>
      <c r="AB244" s="194"/>
      <c r="AC244" s="194"/>
      <c r="AD244" s="194"/>
      <c r="AE244" s="194"/>
      <c r="AF244" s="194"/>
      <c r="AG244" s="194"/>
      <c r="AH244" s="194"/>
      <c r="AI244" s="194"/>
      <c r="AJ244" s="194"/>
      <c r="AK244" s="1"/>
      <c r="AL244" s="1"/>
      <c r="AM244" s="1"/>
      <c r="AN244" s="1"/>
      <c r="AO244" s="1"/>
      <c r="AP244" s="1"/>
      <c r="AQ244" s="1"/>
      <c r="AR244" s="1"/>
    </row>
    <row r="245" spans="1:44" ht="15.75" customHeight="1">
      <c r="A245" s="1"/>
      <c r="B245" s="1"/>
      <c r="C245" s="193"/>
      <c r="D245" s="194"/>
      <c r="E245" s="194"/>
      <c r="F245" s="194"/>
      <c r="G245" s="194"/>
      <c r="H245" s="194"/>
      <c r="I245" s="194"/>
      <c r="J245" s="194"/>
      <c r="K245" s="194"/>
      <c r="L245" s="195"/>
      <c r="M245" s="195"/>
      <c r="N245" s="195"/>
      <c r="O245" s="195"/>
      <c r="P245" s="195"/>
      <c r="Q245" s="1"/>
      <c r="R245" s="194"/>
      <c r="S245" s="194"/>
      <c r="T245" s="194"/>
      <c r="U245" s="194"/>
      <c r="V245" s="194"/>
      <c r="W245" s="194"/>
      <c r="X245" s="194"/>
      <c r="Y245" s="194"/>
      <c r="Z245" s="194"/>
      <c r="AA245" s="194"/>
      <c r="AB245" s="194"/>
      <c r="AC245" s="194"/>
      <c r="AD245" s="194"/>
      <c r="AE245" s="194"/>
      <c r="AF245" s="194"/>
      <c r="AG245" s="194"/>
      <c r="AH245" s="194"/>
      <c r="AI245" s="194"/>
      <c r="AJ245" s="194"/>
      <c r="AK245" s="1"/>
      <c r="AL245" s="1"/>
      <c r="AM245" s="1"/>
      <c r="AN245" s="1"/>
      <c r="AO245" s="1"/>
      <c r="AP245" s="1"/>
      <c r="AQ245" s="1"/>
      <c r="AR245" s="1"/>
    </row>
    <row r="246" spans="1:44" ht="15.75" customHeight="1">
      <c r="A246" s="1"/>
      <c r="B246" s="1"/>
      <c r="C246" s="193"/>
      <c r="D246" s="194"/>
      <c r="E246" s="194"/>
      <c r="F246" s="194"/>
      <c r="G246" s="194"/>
      <c r="H246" s="194"/>
      <c r="I246" s="194"/>
      <c r="J246" s="194"/>
      <c r="K246" s="194"/>
      <c r="L246" s="195"/>
      <c r="M246" s="195"/>
      <c r="N246" s="195"/>
      <c r="O246" s="195"/>
      <c r="P246" s="195"/>
      <c r="Q246" s="1"/>
      <c r="R246" s="194"/>
      <c r="S246" s="194"/>
      <c r="T246" s="194"/>
      <c r="U246" s="194"/>
      <c r="V246" s="194"/>
      <c r="W246" s="194"/>
      <c r="X246" s="194"/>
      <c r="Y246" s="194"/>
      <c r="Z246" s="194"/>
      <c r="AA246" s="194"/>
      <c r="AB246" s="194"/>
      <c r="AC246" s="194"/>
      <c r="AD246" s="194"/>
      <c r="AE246" s="194"/>
      <c r="AF246" s="194"/>
      <c r="AG246" s="194"/>
      <c r="AH246" s="194"/>
      <c r="AI246" s="194"/>
      <c r="AJ246" s="194"/>
      <c r="AK246" s="1"/>
      <c r="AL246" s="1"/>
      <c r="AM246" s="1"/>
      <c r="AN246" s="1"/>
      <c r="AO246" s="1"/>
      <c r="AP246" s="1"/>
      <c r="AQ246" s="1"/>
      <c r="AR246" s="1"/>
    </row>
    <row r="247" spans="1:44" ht="15.75" customHeight="1">
      <c r="A247" s="1"/>
      <c r="B247" s="1"/>
      <c r="C247" s="193"/>
      <c r="D247" s="194"/>
      <c r="E247" s="194"/>
      <c r="F247" s="194"/>
      <c r="G247" s="194"/>
      <c r="H247" s="194"/>
      <c r="I247" s="194"/>
      <c r="J247" s="194"/>
      <c r="K247" s="194"/>
      <c r="L247" s="195"/>
      <c r="M247" s="195"/>
      <c r="N247" s="195"/>
      <c r="O247" s="195"/>
      <c r="P247" s="195"/>
      <c r="Q247" s="1"/>
      <c r="R247" s="194"/>
      <c r="S247" s="194"/>
      <c r="T247" s="194"/>
      <c r="U247" s="194"/>
      <c r="V247" s="194"/>
      <c r="W247" s="194"/>
      <c r="X247" s="194"/>
      <c r="Y247" s="194"/>
      <c r="Z247" s="194"/>
      <c r="AA247" s="194"/>
      <c r="AB247" s="194"/>
      <c r="AC247" s="194"/>
      <c r="AD247" s="194"/>
      <c r="AE247" s="194"/>
      <c r="AF247" s="194"/>
      <c r="AG247" s="194"/>
      <c r="AH247" s="194"/>
      <c r="AI247" s="194"/>
      <c r="AJ247" s="194"/>
      <c r="AK247" s="1"/>
      <c r="AL247" s="1"/>
      <c r="AM247" s="1"/>
      <c r="AN247" s="1"/>
      <c r="AO247" s="1"/>
      <c r="AP247" s="1"/>
      <c r="AQ247" s="1"/>
      <c r="AR247" s="1"/>
    </row>
    <row r="248" spans="1:44" ht="15.75" customHeight="1">
      <c r="A248" s="1"/>
      <c r="B248" s="1"/>
      <c r="C248" s="193"/>
      <c r="D248" s="194"/>
      <c r="E248" s="194"/>
      <c r="F248" s="194"/>
      <c r="G248" s="194"/>
      <c r="H248" s="194"/>
      <c r="I248" s="194"/>
      <c r="J248" s="194"/>
      <c r="K248" s="194"/>
      <c r="L248" s="195"/>
      <c r="M248" s="195"/>
      <c r="N248" s="195"/>
      <c r="O248" s="195"/>
      <c r="P248" s="195"/>
      <c r="Q248" s="1"/>
      <c r="R248" s="194"/>
      <c r="S248" s="194"/>
      <c r="T248" s="194"/>
      <c r="U248" s="194"/>
      <c r="V248" s="194"/>
      <c r="W248" s="194"/>
      <c r="X248" s="194"/>
      <c r="Y248" s="194"/>
      <c r="Z248" s="194"/>
      <c r="AA248" s="194"/>
      <c r="AB248" s="194"/>
      <c r="AC248" s="194"/>
      <c r="AD248" s="194"/>
      <c r="AE248" s="194"/>
      <c r="AF248" s="194"/>
      <c r="AG248" s="194"/>
      <c r="AH248" s="194"/>
      <c r="AI248" s="194"/>
      <c r="AJ248" s="194"/>
      <c r="AK248" s="1"/>
      <c r="AL248" s="1"/>
      <c r="AM248" s="1"/>
      <c r="AN248" s="1"/>
      <c r="AO248" s="1"/>
      <c r="AP248" s="1"/>
      <c r="AQ248" s="1"/>
      <c r="AR248" s="1"/>
    </row>
    <row r="249" spans="1:44" ht="15.75" customHeight="1">
      <c r="A249" s="1"/>
      <c r="B249" s="1"/>
      <c r="C249" s="193"/>
      <c r="D249" s="194"/>
      <c r="E249" s="194"/>
      <c r="F249" s="194"/>
      <c r="G249" s="194"/>
      <c r="H249" s="194"/>
      <c r="I249" s="194"/>
      <c r="J249" s="194"/>
      <c r="K249" s="194"/>
      <c r="L249" s="195"/>
      <c r="M249" s="195"/>
      <c r="N249" s="195"/>
      <c r="O249" s="195"/>
      <c r="P249" s="195"/>
      <c r="Q249" s="1"/>
      <c r="R249" s="194"/>
      <c r="S249" s="194"/>
      <c r="T249" s="194"/>
      <c r="U249" s="194"/>
      <c r="V249" s="194"/>
      <c r="W249" s="194"/>
      <c r="X249" s="194"/>
      <c r="Y249" s="194"/>
      <c r="Z249" s="194"/>
      <c r="AA249" s="194"/>
      <c r="AB249" s="194"/>
      <c r="AC249" s="194"/>
      <c r="AD249" s="194"/>
      <c r="AE249" s="194"/>
      <c r="AF249" s="194"/>
      <c r="AG249" s="194"/>
      <c r="AH249" s="194"/>
      <c r="AI249" s="194"/>
      <c r="AJ249" s="194"/>
      <c r="AK249" s="1"/>
      <c r="AL249" s="1"/>
      <c r="AM249" s="1"/>
      <c r="AN249" s="1"/>
      <c r="AO249" s="1"/>
      <c r="AP249" s="1"/>
      <c r="AQ249" s="1"/>
      <c r="AR249" s="1"/>
    </row>
    <row r="250" spans="1:44" ht="15.75" customHeight="1">
      <c r="A250" s="1"/>
      <c r="B250" s="1"/>
      <c r="C250" s="193"/>
      <c r="D250" s="194"/>
      <c r="E250" s="194"/>
      <c r="F250" s="194"/>
      <c r="G250" s="194"/>
      <c r="H250" s="194"/>
      <c r="I250" s="194"/>
      <c r="J250" s="194"/>
      <c r="K250" s="194"/>
      <c r="L250" s="195"/>
      <c r="M250" s="195"/>
      <c r="N250" s="195"/>
      <c r="O250" s="195"/>
      <c r="P250" s="195"/>
      <c r="Q250" s="1"/>
      <c r="R250" s="194"/>
      <c r="S250" s="194"/>
      <c r="T250" s="194"/>
      <c r="U250" s="194"/>
      <c r="V250" s="194"/>
      <c r="W250" s="194"/>
      <c r="X250" s="194"/>
      <c r="Y250" s="194"/>
      <c r="Z250" s="194"/>
      <c r="AA250" s="194"/>
      <c r="AB250" s="194"/>
      <c r="AC250" s="194"/>
      <c r="AD250" s="194"/>
      <c r="AE250" s="194"/>
      <c r="AF250" s="194"/>
      <c r="AG250" s="194"/>
      <c r="AH250" s="194"/>
      <c r="AI250" s="194"/>
      <c r="AJ250" s="194"/>
      <c r="AK250" s="1"/>
      <c r="AL250" s="1"/>
      <c r="AM250" s="1"/>
      <c r="AN250" s="1"/>
      <c r="AO250" s="1"/>
      <c r="AP250" s="1"/>
      <c r="AQ250" s="1"/>
      <c r="AR250" s="1"/>
    </row>
    <row r="251" spans="1:44" ht="15.75" customHeight="1">
      <c r="A251" s="1"/>
      <c r="B251" s="1"/>
      <c r="C251" s="193"/>
      <c r="D251" s="194"/>
      <c r="E251" s="194"/>
      <c r="F251" s="194"/>
      <c r="G251" s="194"/>
      <c r="H251" s="194"/>
      <c r="I251" s="194"/>
      <c r="J251" s="194"/>
      <c r="K251" s="194"/>
      <c r="L251" s="195"/>
      <c r="M251" s="195"/>
      <c r="N251" s="195"/>
      <c r="O251" s="195"/>
      <c r="P251" s="195"/>
      <c r="Q251" s="1"/>
      <c r="R251" s="194"/>
      <c r="S251" s="194"/>
      <c r="T251" s="194"/>
      <c r="U251" s="194"/>
      <c r="V251" s="194"/>
      <c r="W251" s="194"/>
      <c r="X251" s="194"/>
      <c r="Y251" s="194"/>
      <c r="Z251" s="194"/>
      <c r="AA251" s="194"/>
      <c r="AB251" s="194"/>
      <c r="AC251" s="194"/>
      <c r="AD251" s="194"/>
      <c r="AE251" s="194"/>
      <c r="AF251" s="194"/>
      <c r="AG251" s="194"/>
      <c r="AH251" s="194"/>
      <c r="AI251" s="194"/>
      <c r="AJ251" s="194"/>
      <c r="AK251" s="1"/>
      <c r="AL251" s="1"/>
      <c r="AM251" s="1"/>
      <c r="AN251" s="1"/>
      <c r="AO251" s="1"/>
      <c r="AP251" s="1"/>
      <c r="AQ251" s="1"/>
      <c r="AR251" s="1"/>
    </row>
    <row r="252" spans="1:44" ht="15.75" customHeight="1">
      <c r="A252" s="1"/>
      <c r="B252" s="1"/>
      <c r="C252" s="193"/>
      <c r="D252" s="194"/>
      <c r="E252" s="194"/>
      <c r="F252" s="194"/>
      <c r="G252" s="194"/>
      <c r="H252" s="194"/>
      <c r="I252" s="194"/>
      <c r="J252" s="194"/>
      <c r="K252" s="194"/>
      <c r="L252" s="195"/>
      <c r="M252" s="195"/>
      <c r="N252" s="195"/>
      <c r="O252" s="195"/>
      <c r="P252" s="195"/>
      <c r="Q252" s="1"/>
      <c r="R252" s="194"/>
      <c r="S252" s="194"/>
      <c r="T252" s="194"/>
      <c r="U252" s="194"/>
      <c r="V252" s="194"/>
      <c r="W252" s="194"/>
      <c r="X252" s="194"/>
      <c r="Y252" s="194"/>
      <c r="Z252" s="194"/>
      <c r="AA252" s="194"/>
      <c r="AB252" s="194"/>
      <c r="AC252" s="194"/>
      <c r="AD252" s="194"/>
      <c r="AE252" s="194"/>
      <c r="AF252" s="194"/>
      <c r="AG252" s="194"/>
      <c r="AH252" s="194"/>
      <c r="AI252" s="194"/>
      <c r="AJ252" s="194"/>
      <c r="AK252" s="1"/>
      <c r="AL252" s="1"/>
      <c r="AM252" s="1"/>
      <c r="AN252" s="1"/>
      <c r="AO252" s="1"/>
      <c r="AP252" s="1"/>
      <c r="AQ252" s="1"/>
      <c r="AR252" s="1"/>
    </row>
    <row r="253" spans="1:44" ht="15.75" customHeight="1">
      <c r="A253" s="1"/>
      <c r="B253" s="1"/>
      <c r="C253" s="193"/>
      <c r="D253" s="194"/>
      <c r="E253" s="194"/>
      <c r="F253" s="194"/>
      <c r="G253" s="194"/>
      <c r="H253" s="194"/>
      <c r="I253" s="194"/>
      <c r="J253" s="194"/>
      <c r="K253" s="194"/>
      <c r="L253" s="195"/>
      <c r="M253" s="195"/>
      <c r="N253" s="195"/>
      <c r="O253" s="195"/>
      <c r="P253" s="195"/>
      <c r="Q253" s="1"/>
      <c r="R253" s="194"/>
      <c r="S253" s="194"/>
      <c r="T253" s="194"/>
      <c r="U253" s="194"/>
      <c r="V253" s="194"/>
      <c r="W253" s="194"/>
      <c r="X253" s="194"/>
      <c r="Y253" s="194"/>
      <c r="Z253" s="194"/>
      <c r="AA253" s="194"/>
      <c r="AB253" s="194"/>
      <c r="AC253" s="194"/>
      <c r="AD253" s="194"/>
      <c r="AE253" s="194"/>
      <c r="AF253" s="194"/>
      <c r="AG253" s="194"/>
      <c r="AH253" s="194"/>
      <c r="AI253" s="194"/>
      <c r="AJ253" s="194"/>
      <c r="AK253" s="1"/>
      <c r="AL253" s="1"/>
      <c r="AM253" s="1"/>
      <c r="AN253" s="1"/>
      <c r="AO253" s="1"/>
      <c r="AP253" s="1"/>
      <c r="AQ253" s="1"/>
      <c r="AR253" s="1"/>
    </row>
    <row r="254" spans="1:44" ht="15.75" customHeight="1">
      <c r="A254" s="1"/>
      <c r="B254" s="1"/>
      <c r="C254" s="193"/>
      <c r="D254" s="194"/>
      <c r="E254" s="194"/>
      <c r="F254" s="194"/>
      <c r="G254" s="194"/>
      <c r="H254" s="194"/>
      <c r="I254" s="194"/>
      <c r="J254" s="194"/>
      <c r="K254" s="194"/>
      <c r="L254" s="195"/>
      <c r="M254" s="195"/>
      <c r="N254" s="195"/>
      <c r="O254" s="195"/>
      <c r="P254" s="195"/>
      <c r="Q254" s="1"/>
      <c r="R254" s="194"/>
      <c r="S254" s="194"/>
      <c r="T254" s="194"/>
      <c r="U254" s="194"/>
      <c r="V254" s="194"/>
      <c r="W254" s="194"/>
      <c r="X254" s="194"/>
      <c r="Y254" s="194"/>
      <c r="Z254" s="194"/>
      <c r="AA254" s="194"/>
      <c r="AB254" s="194"/>
      <c r="AC254" s="194"/>
      <c r="AD254" s="194"/>
      <c r="AE254" s="194"/>
      <c r="AF254" s="194"/>
      <c r="AG254" s="194"/>
      <c r="AH254" s="194"/>
      <c r="AI254" s="194"/>
      <c r="AJ254" s="194"/>
      <c r="AK254" s="1"/>
      <c r="AL254" s="1"/>
      <c r="AM254" s="1"/>
      <c r="AN254" s="1"/>
      <c r="AO254" s="1"/>
      <c r="AP254" s="1"/>
      <c r="AQ254" s="1"/>
      <c r="AR254" s="1"/>
    </row>
    <row r="255" spans="1:44" ht="15.75" customHeight="1">
      <c r="A255" s="1"/>
      <c r="B255" s="1"/>
      <c r="C255" s="193"/>
      <c r="D255" s="194"/>
      <c r="E255" s="194"/>
      <c r="F255" s="194"/>
      <c r="G255" s="194"/>
      <c r="H255" s="194"/>
      <c r="I255" s="194"/>
      <c r="J255" s="194"/>
      <c r="K255" s="194"/>
      <c r="L255" s="195"/>
      <c r="M255" s="195"/>
      <c r="N255" s="195"/>
      <c r="O255" s="195"/>
      <c r="P255" s="195"/>
      <c r="Q255" s="1"/>
      <c r="R255" s="194"/>
      <c r="S255" s="194"/>
      <c r="T255" s="194"/>
      <c r="U255" s="194"/>
      <c r="V255" s="194"/>
      <c r="W255" s="194"/>
      <c r="X255" s="194"/>
      <c r="Y255" s="194"/>
      <c r="Z255" s="194"/>
      <c r="AA255" s="194"/>
      <c r="AB255" s="194"/>
      <c r="AC255" s="194"/>
      <c r="AD255" s="194"/>
      <c r="AE255" s="194"/>
      <c r="AF255" s="194"/>
      <c r="AG255" s="194"/>
      <c r="AH255" s="194"/>
      <c r="AI255" s="194"/>
      <c r="AJ255" s="194"/>
      <c r="AK255" s="1"/>
      <c r="AL255" s="1"/>
      <c r="AM255" s="1"/>
      <c r="AN255" s="1"/>
      <c r="AO255" s="1"/>
      <c r="AP255" s="1"/>
      <c r="AQ255" s="1"/>
      <c r="AR255" s="1"/>
    </row>
    <row r="256" spans="1:44" ht="15.75" customHeight="1">
      <c r="A256" s="1"/>
      <c r="B256" s="1"/>
      <c r="C256" s="193"/>
      <c r="D256" s="194"/>
      <c r="E256" s="194"/>
      <c r="F256" s="194"/>
      <c r="G256" s="194"/>
      <c r="H256" s="194"/>
      <c r="I256" s="194"/>
      <c r="J256" s="194"/>
      <c r="K256" s="194"/>
      <c r="L256" s="195"/>
      <c r="M256" s="195"/>
      <c r="N256" s="195"/>
      <c r="O256" s="195"/>
      <c r="P256" s="195"/>
      <c r="Q256" s="1"/>
      <c r="R256" s="194"/>
      <c r="S256" s="194"/>
      <c r="T256" s="194"/>
      <c r="U256" s="194"/>
      <c r="V256" s="194"/>
      <c r="W256" s="194"/>
      <c r="X256" s="194"/>
      <c r="Y256" s="194"/>
      <c r="Z256" s="194"/>
      <c r="AA256" s="194"/>
      <c r="AB256" s="194"/>
      <c r="AC256" s="194"/>
      <c r="AD256" s="194"/>
      <c r="AE256" s="194"/>
      <c r="AF256" s="194"/>
      <c r="AG256" s="194"/>
      <c r="AH256" s="194"/>
      <c r="AI256" s="194"/>
      <c r="AJ256" s="194"/>
      <c r="AK256" s="1"/>
      <c r="AL256" s="1"/>
      <c r="AM256" s="1"/>
      <c r="AN256" s="1"/>
      <c r="AO256" s="1"/>
      <c r="AP256" s="1"/>
      <c r="AQ256" s="1"/>
      <c r="AR256" s="1"/>
    </row>
    <row r="257" spans="1:44" ht="15.75" customHeight="1">
      <c r="A257" s="1"/>
      <c r="B257" s="1"/>
      <c r="C257" s="193"/>
      <c r="D257" s="194"/>
      <c r="E257" s="194"/>
      <c r="F257" s="194"/>
      <c r="G257" s="194"/>
      <c r="H257" s="194"/>
      <c r="I257" s="194"/>
      <c r="J257" s="194"/>
      <c r="K257" s="194"/>
      <c r="L257" s="195"/>
      <c r="M257" s="195"/>
      <c r="N257" s="195"/>
      <c r="O257" s="195"/>
      <c r="P257" s="195"/>
      <c r="Q257" s="1"/>
      <c r="R257" s="194"/>
      <c r="S257" s="194"/>
      <c r="T257" s="194"/>
      <c r="U257" s="194"/>
      <c r="V257" s="194"/>
      <c r="W257" s="194"/>
      <c r="X257" s="194"/>
      <c r="Y257" s="194"/>
      <c r="Z257" s="194"/>
      <c r="AA257" s="194"/>
      <c r="AB257" s="194"/>
      <c r="AC257" s="194"/>
      <c r="AD257" s="194"/>
      <c r="AE257" s="194"/>
      <c r="AF257" s="194"/>
      <c r="AG257" s="194"/>
      <c r="AH257" s="194"/>
      <c r="AI257" s="194"/>
      <c r="AJ257" s="194"/>
      <c r="AK257" s="1"/>
      <c r="AL257" s="1"/>
      <c r="AM257" s="1"/>
      <c r="AN257" s="1"/>
      <c r="AO257" s="1"/>
      <c r="AP257" s="1"/>
      <c r="AQ257" s="1"/>
      <c r="AR257" s="1"/>
    </row>
    <row r="258" spans="1:44" ht="15.75" customHeight="1">
      <c r="A258" s="1"/>
      <c r="B258" s="1"/>
      <c r="C258" s="193"/>
      <c r="D258" s="194"/>
      <c r="E258" s="194"/>
      <c r="F258" s="194"/>
      <c r="G258" s="194"/>
      <c r="H258" s="194"/>
      <c r="I258" s="194"/>
      <c r="J258" s="194"/>
      <c r="K258" s="194"/>
      <c r="L258" s="195"/>
      <c r="M258" s="195"/>
      <c r="N258" s="195"/>
      <c r="O258" s="195"/>
      <c r="P258" s="195"/>
      <c r="Q258" s="1"/>
      <c r="R258" s="194"/>
      <c r="S258" s="194"/>
      <c r="T258" s="194"/>
      <c r="U258" s="194"/>
      <c r="V258" s="194"/>
      <c r="W258" s="194"/>
      <c r="X258" s="194"/>
      <c r="Y258" s="194"/>
      <c r="Z258" s="194"/>
      <c r="AA258" s="194"/>
      <c r="AB258" s="194"/>
      <c r="AC258" s="194"/>
      <c r="AD258" s="194"/>
      <c r="AE258" s="194"/>
      <c r="AF258" s="194"/>
      <c r="AG258" s="194"/>
      <c r="AH258" s="194"/>
      <c r="AI258" s="194"/>
      <c r="AJ258" s="194"/>
      <c r="AK258" s="1"/>
      <c r="AL258" s="1"/>
      <c r="AM258" s="1"/>
      <c r="AN258" s="1"/>
      <c r="AO258" s="1"/>
      <c r="AP258" s="1"/>
      <c r="AQ258" s="1"/>
      <c r="AR258" s="1"/>
    </row>
    <row r="259" spans="1:44" ht="15.75" customHeight="1">
      <c r="A259" s="1"/>
      <c r="B259" s="1"/>
      <c r="C259" s="193"/>
      <c r="D259" s="194"/>
      <c r="E259" s="194"/>
      <c r="F259" s="194"/>
      <c r="G259" s="194"/>
      <c r="H259" s="194"/>
      <c r="I259" s="194"/>
      <c r="J259" s="194"/>
      <c r="K259" s="194"/>
      <c r="L259" s="195"/>
      <c r="M259" s="195"/>
      <c r="N259" s="195"/>
      <c r="O259" s="195"/>
      <c r="P259" s="195"/>
      <c r="Q259" s="1"/>
      <c r="R259" s="194"/>
      <c r="S259" s="194"/>
      <c r="T259" s="194"/>
      <c r="U259" s="194"/>
      <c r="V259" s="194"/>
      <c r="W259" s="194"/>
      <c r="X259" s="194"/>
      <c r="Y259" s="194"/>
      <c r="Z259" s="194"/>
      <c r="AA259" s="194"/>
      <c r="AB259" s="194"/>
      <c r="AC259" s="194"/>
      <c r="AD259" s="194"/>
      <c r="AE259" s="194"/>
      <c r="AF259" s="194"/>
      <c r="AG259" s="194"/>
      <c r="AH259" s="194"/>
      <c r="AI259" s="194"/>
      <c r="AJ259" s="194"/>
      <c r="AK259" s="1"/>
      <c r="AL259" s="1"/>
      <c r="AM259" s="1"/>
      <c r="AN259" s="1"/>
      <c r="AO259" s="1"/>
      <c r="AP259" s="1"/>
      <c r="AQ259" s="1"/>
      <c r="AR259" s="1"/>
    </row>
    <row r="260" spans="1:44" ht="15.75" customHeight="1">
      <c r="A260" s="1"/>
      <c r="B260" s="1"/>
      <c r="C260" s="193"/>
      <c r="D260" s="194"/>
      <c r="E260" s="194"/>
      <c r="F260" s="194"/>
      <c r="G260" s="194"/>
      <c r="H260" s="194"/>
      <c r="I260" s="194"/>
      <c r="J260" s="194"/>
      <c r="K260" s="194"/>
      <c r="L260" s="195"/>
      <c r="M260" s="195"/>
      <c r="N260" s="195"/>
      <c r="O260" s="195"/>
      <c r="P260" s="195"/>
      <c r="Q260" s="1"/>
      <c r="R260" s="194"/>
      <c r="S260" s="194"/>
      <c r="T260" s="194"/>
      <c r="U260" s="194"/>
      <c r="V260" s="194"/>
      <c r="W260" s="194"/>
      <c r="X260" s="194"/>
      <c r="Y260" s="194"/>
      <c r="Z260" s="194"/>
      <c r="AA260" s="194"/>
      <c r="AB260" s="194"/>
      <c r="AC260" s="194"/>
      <c r="AD260" s="194"/>
      <c r="AE260" s="194"/>
      <c r="AF260" s="194"/>
      <c r="AG260" s="194"/>
      <c r="AH260" s="194"/>
      <c r="AI260" s="194"/>
      <c r="AJ260" s="194"/>
      <c r="AK260" s="1"/>
      <c r="AL260" s="1"/>
      <c r="AM260" s="1"/>
      <c r="AN260" s="1"/>
      <c r="AO260" s="1"/>
      <c r="AP260" s="1"/>
      <c r="AQ260" s="1"/>
      <c r="AR260" s="1"/>
    </row>
    <row r="261" spans="1:44" ht="15.75" customHeight="1">
      <c r="A261" s="1"/>
      <c r="B261" s="1"/>
      <c r="C261" s="193"/>
      <c r="D261" s="194"/>
      <c r="E261" s="194"/>
      <c r="F261" s="194"/>
      <c r="G261" s="194"/>
      <c r="H261" s="194"/>
      <c r="I261" s="194"/>
      <c r="J261" s="194"/>
      <c r="K261" s="194"/>
      <c r="L261" s="195"/>
      <c r="M261" s="195"/>
      <c r="N261" s="195"/>
      <c r="O261" s="195"/>
      <c r="P261" s="195"/>
      <c r="Q261" s="1"/>
      <c r="R261" s="194"/>
      <c r="S261" s="194"/>
      <c r="T261" s="194"/>
      <c r="U261" s="194"/>
      <c r="V261" s="194"/>
      <c r="W261" s="194"/>
      <c r="X261" s="194"/>
      <c r="Y261" s="194"/>
      <c r="Z261" s="194"/>
      <c r="AA261" s="194"/>
      <c r="AB261" s="194"/>
      <c r="AC261" s="194"/>
      <c r="AD261" s="194"/>
      <c r="AE261" s="194"/>
      <c r="AF261" s="194"/>
      <c r="AG261" s="194"/>
      <c r="AH261" s="194"/>
      <c r="AI261" s="194"/>
      <c r="AJ261" s="194"/>
      <c r="AK261" s="1"/>
      <c r="AL261" s="1"/>
      <c r="AM261" s="1"/>
      <c r="AN261" s="1"/>
      <c r="AO261" s="1"/>
      <c r="AP261" s="1"/>
      <c r="AQ261" s="1"/>
      <c r="AR261" s="1"/>
    </row>
    <row r="262" spans="1:44" ht="15.75" customHeight="1">
      <c r="A262" s="1"/>
      <c r="B262" s="1"/>
      <c r="C262" s="193"/>
      <c r="D262" s="194"/>
      <c r="E262" s="194"/>
      <c r="F262" s="194"/>
      <c r="G262" s="194"/>
      <c r="H262" s="194"/>
      <c r="I262" s="194"/>
      <c r="J262" s="194"/>
      <c r="K262" s="194"/>
      <c r="L262" s="195"/>
      <c r="M262" s="195"/>
      <c r="N262" s="195"/>
      <c r="O262" s="195"/>
      <c r="P262" s="195"/>
      <c r="Q262" s="1"/>
      <c r="R262" s="194"/>
      <c r="S262" s="194"/>
      <c r="T262" s="194"/>
      <c r="U262" s="194"/>
      <c r="V262" s="194"/>
      <c r="W262" s="194"/>
      <c r="X262" s="194"/>
      <c r="Y262" s="194"/>
      <c r="Z262" s="194"/>
      <c r="AA262" s="194"/>
      <c r="AB262" s="194"/>
      <c r="AC262" s="194"/>
      <c r="AD262" s="194"/>
      <c r="AE262" s="194"/>
      <c r="AF262" s="194"/>
      <c r="AG262" s="194"/>
      <c r="AH262" s="194"/>
      <c r="AI262" s="194"/>
      <c r="AJ262" s="194"/>
      <c r="AK262" s="1"/>
      <c r="AL262" s="1"/>
      <c r="AM262" s="1"/>
      <c r="AN262" s="1"/>
      <c r="AO262" s="1"/>
      <c r="AP262" s="1"/>
      <c r="AQ262" s="1"/>
      <c r="AR262" s="1"/>
    </row>
    <row r="263" spans="1:44" ht="15.75" customHeight="1">
      <c r="A263" s="1"/>
      <c r="B263" s="1"/>
      <c r="C263" s="193"/>
      <c r="D263" s="194"/>
      <c r="E263" s="194"/>
      <c r="F263" s="194"/>
      <c r="G263" s="194"/>
      <c r="H263" s="194"/>
      <c r="I263" s="194"/>
      <c r="J263" s="194"/>
      <c r="K263" s="194"/>
      <c r="L263" s="195"/>
      <c r="M263" s="195"/>
      <c r="N263" s="195"/>
      <c r="O263" s="195"/>
      <c r="P263" s="195"/>
      <c r="Q263" s="1"/>
      <c r="R263" s="194"/>
      <c r="S263" s="194"/>
      <c r="T263" s="194"/>
      <c r="U263" s="194"/>
      <c r="V263" s="194"/>
      <c r="W263" s="194"/>
      <c r="X263" s="194"/>
      <c r="Y263" s="194"/>
      <c r="Z263" s="194"/>
      <c r="AA263" s="194"/>
      <c r="AB263" s="194"/>
      <c r="AC263" s="194"/>
      <c r="AD263" s="194"/>
      <c r="AE263" s="194"/>
      <c r="AF263" s="194"/>
      <c r="AG263" s="194"/>
      <c r="AH263" s="194"/>
      <c r="AI263" s="194"/>
      <c r="AJ263" s="194"/>
      <c r="AK263" s="1"/>
      <c r="AL263" s="1"/>
      <c r="AM263" s="1"/>
      <c r="AN263" s="1"/>
      <c r="AO263" s="1"/>
      <c r="AP263" s="1"/>
      <c r="AQ263" s="1"/>
      <c r="AR263" s="1"/>
    </row>
    <row r="264" spans="1:44" ht="15.75" customHeight="1">
      <c r="A264" s="1"/>
      <c r="B264" s="1"/>
      <c r="C264" s="193"/>
      <c r="D264" s="194"/>
      <c r="E264" s="194"/>
      <c r="F264" s="194"/>
      <c r="G264" s="194"/>
      <c r="H264" s="194"/>
      <c r="I264" s="194"/>
      <c r="J264" s="194"/>
      <c r="K264" s="194"/>
      <c r="L264" s="195"/>
      <c r="M264" s="195"/>
      <c r="N264" s="195"/>
      <c r="O264" s="195"/>
      <c r="P264" s="195"/>
      <c r="Q264" s="1"/>
      <c r="R264" s="194"/>
      <c r="S264" s="194"/>
      <c r="T264" s="194"/>
      <c r="U264" s="194"/>
      <c r="V264" s="194"/>
      <c r="W264" s="194"/>
      <c r="X264" s="194"/>
      <c r="Y264" s="194"/>
      <c r="Z264" s="194"/>
      <c r="AA264" s="194"/>
      <c r="AB264" s="194"/>
      <c r="AC264" s="194"/>
      <c r="AD264" s="194"/>
      <c r="AE264" s="194"/>
      <c r="AF264" s="194"/>
      <c r="AG264" s="194"/>
      <c r="AH264" s="194"/>
      <c r="AI264" s="194"/>
      <c r="AJ264" s="194"/>
      <c r="AK264" s="1"/>
      <c r="AL264" s="1"/>
      <c r="AM264" s="1"/>
      <c r="AN264" s="1"/>
      <c r="AO264" s="1"/>
      <c r="AP264" s="1"/>
      <c r="AQ264" s="1"/>
      <c r="AR264" s="1"/>
    </row>
    <row r="265" spans="1:44" ht="15.75" customHeight="1">
      <c r="A265" s="1"/>
      <c r="B265" s="1"/>
      <c r="C265" s="193"/>
      <c r="D265" s="194"/>
      <c r="E265" s="194"/>
      <c r="F265" s="194"/>
      <c r="G265" s="194"/>
      <c r="H265" s="194"/>
      <c r="I265" s="194"/>
      <c r="J265" s="194"/>
      <c r="K265" s="194"/>
      <c r="L265" s="195"/>
      <c r="M265" s="195"/>
      <c r="N265" s="195"/>
      <c r="O265" s="195"/>
      <c r="P265" s="195"/>
      <c r="Q265" s="1"/>
      <c r="R265" s="194"/>
      <c r="S265" s="194"/>
      <c r="T265" s="194"/>
      <c r="U265" s="194"/>
      <c r="V265" s="194"/>
      <c r="W265" s="194"/>
      <c r="X265" s="194"/>
      <c r="Y265" s="194"/>
      <c r="Z265" s="194"/>
      <c r="AA265" s="194"/>
      <c r="AB265" s="194"/>
      <c r="AC265" s="194"/>
      <c r="AD265" s="194"/>
      <c r="AE265" s="194"/>
      <c r="AF265" s="194"/>
      <c r="AG265" s="194"/>
      <c r="AH265" s="194"/>
      <c r="AI265" s="194"/>
      <c r="AJ265" s="194"/>
      <c r="AK265" s="1"/>
      <c r="AL265" s="1"/>
      <c r="AM265" s="1"/>
      <c r="AN265" s="1"/>
      <c r="AO265" s="1"/>
      <c r="AP265" s="1"/>
      <c r="AQ265" s="1"/>
      <c r="AR265" s="1"/>
    </row>
    <row r="266" spans="1:44" ht="15.75" customHeight="1">
      <c r="A266" s="1"/>
      <c r="B266" s="1"/>
      <c r="C266" s="193"/>
      <c r="D266" s="194"/>
      <c r="E266" s="194"/>
      <c r="F266" s="194"/>
      <c r="G266" s="194"/>
      <c r="H266" s="194"/>
      <c r="I266" s="194"/>
      <c r="J266" s="194"/>
      <c r="K266" s="194"/>
      <c r="L266" s="195"/>
      <c r="M266" s="195"/>
      <c r="N266" s="195"/>
      <c r="O266" s="195"/>
      <c r="P266" s="195"/>
      <c r="Q266" s="1"/>
      <c r="R266" s="194"/>
      <c r="S266" s="194"/>
      <c r="T266" s="194"/>
      <c r="U266" s="194"/>
      <c r="V266" s="194"/>
      <c r="W266" s="194"/>
      <c r="X266" s="194"/>
      <c r="Y266" s="194"/>
      <c r="Z266" s="194"/>
      <c r="AA266" s="194"/>
      <c r="AB266" s="194"/>
      <c r="AC266" s="194"/>
      <c r="AD266" s="194"/>
      <c r="AE266" s="194"/>
      <c r="AF266" s="194"/>
      <c r="AG266" s="194"/>
      <c r="AH266" s="194"/>
      <c r="AI266" s="194"/>
      <c r="AJ266" s="194"/>
      <c r="AK266" s="1"/>
      <c r="AL266" s="1"/>
      <c r="AM266" s="1"/>
      <c r="AN266" s="1"/>
      <c r="AO266" s="1"/>
      <c r="AP266" s="1"/>
      <c r="AQ266" s="1"/>
      <c r="AR266" s="1"/>
    </row>
    <row r="267" spans="1:44" ht="15.75" customHeight="1">
      <c r="A267" s="1"/>
      <c r="B267" s="1"/>
      <c r="C267" s="193"/>
      <c r="D267" s="194"/>
      <c r="E267" s="194"/>
      <c r="F267" s="194"/>
      <c r="G267" s="194"/>
      <c r="H267" s="194"/>
      <c r="I267" s="194"/>
      <c r="J267" s="194"/>
      <c r="K267" s="194"/>
      <c r="L267" s="195"/>
      <c r="M267" s="195"/>
      <c r="N267" s="195"/>
      <c r="O267" s="195"/>
      <c r="P267" s="195"/>
      <c r="Q267" s="1"/>
      <c r="R267" s="194"/>
      <c r="S267" s="194"/>
      <c r="T267" s="194"/>
      <c r="U267" s="194"/>
      <c r="V267" s="194"/>
      <c r="W267" s="194"/>
      <c r="X267" s="194"/>
      <c r="Y267" s="194"/>
      <c r="Z267" s="194"/>
      <c r="AA267" s="194"/>
      <c r="AB267" s="194"/>
      <c r="AC267" s="194"/>
      <c r="AD267" s="194"/>
      <c r="AE267" s="194"/>
      <c r="AF267" s="194"/>
      <c r="AG267" s="194"/>
      <c r="AH267" s="194"/>
      <c r="AI267" s="194"/>
      <c r="AJ267" s="194"/>
      <c r="AK267" s="1"/>
      <c r="AL267" s="1"/>
      <c r="AM267" s="1"/>
      <c r="AN267" s="1"/>
      <c r="AO267" s="1"/>
      <c r="AP267" s="1"/>
      <c r="AQ267" s="1"/>
      <c r="AR267" s="1"/>
    </row>
    <row r="268" spans="1:44" ht="15.75" customHeight="1">
      <c r="A268" s="1"/>
      <c r="B268" s="1"/>
      <c r="C268" s="193"/>
      <c r="D268" s="194"/>
      <c r="E268" s="194"/>
      <c r="F268" s="194"/>
      <c r="G268" s="194"/>
      <c r="H268" s="194"/>
      <c r="I268" s="194"/>
      <c r="J268" s="194"/>
      <c r="K268" s="194"/>
      <c r="L268" s="195"/>
      <c r="M268" s="195"/>
      <c r="N268" s="195"/>
      <c r="O268" s="195"/>
      <c r="P268" s="195"/>
      <c r="Q268" s="1"/>
      <c r="R268" s="194"/>
      <c r="S268" s="194"/>
      <c r="T268" s="194"/>
      <c r="U268" s="194"/>
      <c r="V268" s="194"/>
      <c r="W268" s="194"/>
      <c r="X268" s="194"/>
      <c r="Y268" s="194"/>
      <c r="Z268" s="194"/>
      <c r="AA268" s="194"/>
      <c r="AB268" s="194"/>
      <c r="AC268" s="194"/>
      <c r="AD268" s="194"/>
      <c r="AE268" s="194"/>
      <c r="AF268" s="194"/>
      <c r="AG268" s="194"/>
      <c r="AH268" s="194"/>
      <c r="AI268" s="194"/>
      <c r="AJ268" s="194"/>
      <c r="AK268" s="1"/>
      <c r="AL268" s="1"/>
      <c r="AM268" s="1"/>
      <c r="AN268" s="1"/>
      <c r="AO268" s="1"/>
      <c r="AP268" s="1"/>
      <c r="AQ268" s="1"/>
      <c r="AR268" s="1"/>
    </row>
    <row r="269" spans="1:44" ht="15.75" customHeight="1">
      <c r="A269" s="1"/>
      <c r="B269" s="1"/>
      <c r="C269" s="193"/>
      <c r="D269" s="194"/>
      <c r="E269" s="194"/>
      <c r="F269" s="194"/>
      <c r="G269" s="194"/>
      <c r="H269" s="194"/>
      <c r="I269" s="194"/>
      <c r="J269" s="194"/>
      <c r="K269" s="194"/>
      <c r="L269" s="195"/>
      <c r="M269" s="195"/>
      <c r="N269" s="195"/>
      <c r="O269" s="195"/>
      <c r="P269" s="195"/>
      <c r="Q269" s="1"/>
      <c r="R269" s="194"/>
      <c r="S269" s="194"/>
      <c r="T269" s="194"/>
      <c r="U269" s="194"/>
      <c r="V269" s="194"/>
      <c r="W269" s="194"/>
      <c r="X269" s="194"/>
      <c r="Y269" s="194"/>
      <c r="Z269" s="194"/>
      <c r="AA269" s="194"/>
      <c r="AB269" s="194"/>
      <c r="AC269" s="194"/>
      <c r="AD269" s="194"/>
      <c r="AE269" s="194"/>
      <c r="AF269" s="194"/>
      <c r="AG269" s="194"/>
      <c r="AH269" s="194"/>
      <c r="AI269" s="194"/>
      <c r="AJ269" s="194"/>
      <c r="AK269" s="1"/>
      <c r="AL269" s="1"/>
      <c r="AM269" s="1"/>
      <c r="AN269" s="1"/>
      <c r="AO269" s="1"/>
      <c r="AP269" s="1"/>
      <c r="AQ269" s="1"/>
      <c r="AR269" s="1"/>
    </row>
    <row r="270" spans="1:44" ht="15.75" customHeight="1">
      <c r="A270" s="1"/>
      <c r="B270" s="1"/>
      <c r="C270" s="193"/>
      <c r="D270" s="194"/>
      <c r="E270" s="194"/>
      <c r="F270" s="194"/>
      <c r="G270" s="194"/>
      <c r="H270" s="194"/>
      <c r="I270" s="194"/>
      <c r="J270" s="194"/>
      <c r="K270" s="194"/>
      <c r="L270" s="195"/>
      <c r="M270" s="195"/>
      <c r="N270" s="195"/>
      <c r="O270" s="195"/>
      <c r="P270" s="195"/>
      <c r="Q270" s="1"/>
      <c r="R270" s="194"/>
      <c r="S270" s="194"/>
      <c r="T270" s="194"/>
      <c r="U270" s="194"/>
      <c r="V270" s="194"/>
      <c r="W270" s="194"/>
      <c r="X270" s="194"/>
      <c r="Y270" s="194"/>
      <c r="Z270" s="194"/>
      <c r="AA270" s="194"/>
      <c r="AB270" s="194"/>
      <c r="AC270" s="194"/>
      <c r="AD270" s="194"/>
      <c r="AE270" s="194"/>
      <c r="AF270" s="194"/>
      <c r="AG270" s="194"/>
      <c r="AH270" s="194"/>
      <c r="AI270" s="194"/>
      <c r="AJ270" s="194"/>
      <c r="AK270" s="1"/>
      <c r="AL270" s="1"/>
      <c r="AM270" s="1"/>
      <c r="AN270" s="1"/>
      <c r="AO270" s="1"/>
      <c r="AP270" s="1"/>
      <c r="AQ270" s="1"/>
      <c r="AR270" s="1"/>
    </row>
    <row r="271" spans="1:44" ht="15.75" customHeight="1">
      <c r="A271" s="1"/>
      <c r="B271" s="1"/>
      <c r="C271" s="193"/>
      <c r="D271" s="194"/>
      <c r="E271" s="194"/>
      <c r="F271" s="194"/>
      <c r="G271" s="194"/>
      <c r="H271" s="194"/>
      <c r="I271" s="194"/>
      <c r="J271" s="194"/>
      <c r="K271" s="194"/>
      <c r="L271" s="195"/>
      <c r="M271" s="195"/>
      <c r="N271" s="195"/>
      <c r="O271" s="195"/>
      <c r="P271" s="195"/>
      <c r="Q271" s="1"/>
      <c r="R271" s="194"/>
      <c r="S271" s="194"/>
      <c r="T271" s="194"/>
      <c r="U271" s="194"/>
      <c r="V271" s="194"/>
      <c r="W271" s="194"/>
      <c r="X271" s="194"/>
      <c r="Y271" s="194"/>
      <c r="Z271" s="194"/>
      <c r="AA271" s="194"/>
      <c r="AB271" s="194"/>
      <c r="AC271" s="194"/>
      <c r="AD271" s="194"/>
      <c r="AE271" s="194"/>
      <c r="AF271" s="194"/>
      <c r="AG271" s="194"/>
      <c r="AH271" s="194"/>
      <c r="AI271" s="194"/>
      <c r="AJ271" s="194"/>
      <c r="AK271" s="1"/>
      <c r="AL271" s="1"/>
      <c r="AM271" s="1"/>
      <c r="AN271" s="1"/>
      <c r="AO271" s="1"/>
      <c r="AP271" s="1"/>
      <c r="AQ271" s="1"/>
      <c r="AR271" s="1"/>
    </row>
    <row r="272" spans="1:44" ht="15.75" customHeight="1">
      <c r="A272" s="1"/>
      <c r="B272" s="1"/>
      <c r="C272" s="193"/>
      <c r="D272" s="194"/>
      <c r="E272" s="194"/>
      <c r="F272" s="194"/>
      <c r="G272" s="194"/>
      <c r="H272" s="194"/>
      <c r="I272" s="194"/>
      <c r="J272" s="194"/>
      <c r="K272" s="194"/>
      <c r="L272" s="195"/>
      <c r="M272" s="195"/>
      <c r="N272" s="195"/>
      <c r="O272" s="195"/>
      <c r="P272" s="195"/>
      <c r="Q272" s="1"/>
      <c r="R272" s="194"/>
      <c r="S272" s="194"/>
      <c r="T272" s="194"/>
      <c r="U272" s="194"/>
      <c r="V272" s="194"/>
      <c r="W272" s="194"/>
      <c r="X272" s="194"/>
      <c r="Y272" s="194"/>
      <c r="Z272" s="194"/>
      <c r="AA272" s="194"/>
      <c r="AB272" s="194"/>
      <c r="AC272" s="194"/>
      <c r="AD272" s="194"/>
      <c r="AE272" s="194"/>
      <c r="AF272" s="194"/>
      <c r="AG272" s="194"/>
      <c r="AH272" s="194"/>
      <c r="AI272" s="194"/>
      <c r="AJ272" s="194"/>
      <c r="AK272" s="1"/>
      <c r="AL272" s="1"/>
      <c r="AM272" s="1"/>
      <c r="AN272" s="1"/>
      <c r="AO272" s="1"/>
      <c r="AP272" s="1"/>
      <c r="AQ272" s="1"/>
      <c r="AR272" s="1"/>
    </row>
    <row r="273" spans="1:44" ht="15.75" customHeight="1">
      <c r="A273" s="1"/>
      <c r="B273" s="1"/>
      <c r="C273" s="193"/>
      <c r="D273" s="194"/>
      <c r="E273" s="194"/>
      <c r="F273" s="194"/>
      <c r="G273" s="194"/>
      <c r="H273" s="194"/>
      <c r="I273" s="194"/>
      <c r="J273" s="194"/>
      <c r="K273" s="194"/>
      <c r="L273" s="195"/>
      <c r="M273" s="195"/>
      <c r="N273" s="195"/>
      <c r="O273" s="195"/>
      <c r="P273" s="195"/>
      <c r="Q273" s="1"/>
      <c r="R273" s="194"/>
      <c r="S273" s="194"/>
      <c r="T273" s="194"/>
      <c r="U273" s="194"/>
      <c r="V273" s="194"/>
      <c r="W273" s="194"/>
      <c r="X273" s="194"/>
      <c r="Y273" s="194"/>
      <c r="Z273" s="194"/>
      <c r="AA273" s="194"/>
      <c r="AB273" s="194"/>
      <c r="AC273" s="194"/>
      <c r="AD273" s="194"/>
      <c r="AE273" s="194"/>
      <c r="AF273" s="194"/>
      <c r="AG273" s="194"/>
      <c r="AH273" s="194"/>
      <c r="AI273" s="194"/>
      <c r="AJ273" s="194"/>
      <c r="AK273" s="1"/>
      <c r="AL273" s="1"/>
      <c r="AM273" s="1"/>
      <c r="AN273" s="1"/>
      <c r="AO273" s="1"/>
      <c r="AP273" s="1"/>
      <c r="AQ273" s="1"/>
      <c r="AR273" s="1"/>
    </row>
    <row r="274" spans="1:44" ht="15.75" customHeight="1">
      <c r="A274" s="1"/>
      <c r="B274" s="1"/>
      <c r="C274" s="193"/>
      <c r="D274" s="194"/>
      <c r="E274" s="194"/>
      <c r="F274" s="194"/>
      <c r="G274" s="194"/>
      <c r="H274" s="194"/>
      <c r="I274" s="194"/>
      <c r="J274" s="194"/>
      <c r="K274" s="194"/>
      <c r="L274" s="195"/>
      <c r="M274" s="195"/>
      <c r="N274" s="195"/>
      <c r="O274" s="195"/>
      <c r="P274" s="195"/>
      <c r="Q274" s="1"/>
      <c r="R274" s="194"/>
      <c r="S274" s="194"/>
      <c r="T274" s="194"/>
      <c r="U274" s="194"/>
      <c r="V274" s="194"/>
      <c r="W274" s="194"/>
      <c r="X274" s="194"/>
      <c r="Y274" s="194"/>
      <c r="Z274" s="194"/>
      <c r="AA274" s="194"/>
      <c r="AB274" s="194"/>
      <c r="AC274" s="194"/>
      <c r="AD274" s="194"/>
      <c r="AE274" s="194"/>
      <c r="AF274" s="194"/>
      <c r="AG274" s="194"/>
      <c r="AH274" s="194"/>
      <c r="AI274" s="194"/>
      <c r="AJ274" s="194"/>
      <c r="AK274" s="1"/>
      <c r="AL274" s="1"/>
      <c r="AM274" s="1"/>
      <c r="AN274" s="1"/>
      <c r="AO274" s="1"/>
      <c r="AP274" s="1"/>
      <c r="AQ274" s="1"/>
      <c r="AR274" s="1"/>
    </row>
    <row r="275" spans="1:44" ht="15.75" customHeight="1">
      <c r="A275" s="1"/>
      <c r="B275" s="1"/>
      <c r="C275" s="193"/>
      <c r="D275" s="194"/>
      <c r="E275" s="194"/>
      <c r="F275" s="194"/>
      <c r="G275" s="194"/>
      <c r="H275" s="194"/>
      <c r="I275" s="194"/>
      <c r="J275" s="194"/>
      <c r="K275" s="194"/>
      <c r="L275" s="195"/>
      <c r="M275" s="195"/>
      <c r="N275" s="195"/>
      <c r="O275" s="195"/>
      <c r="P275" s="195"/>
      <c r="Q275" s="1"/>
      <c r="R275" s="194"/>
      <c r="S275" s="194"/>
      <c r="T275" s="194"/>
      <c r="U275" s="194"/>
      <c r="V275" s="194"/>
      <c r="W275" s="194"/>
      <c r="X275" s="194"/>
      <c r="Y275" s="194"/>
      <c r="Z275" s="194"/>
      <c r="AA275" s="194"/>
      <c r="AB275" s="194"/>
      <c r="AC275" s="194"/>
      <c r="AD275" s="194"/>
      <c r="AE275" s="194"/>
      <c r="AF275" s="194"/>
      <c r="AG275" s="194"/>
      <c r="AH275" s="194"/>
      <c r="AI275" s="194"/>
      <c r="AJ275" s="194"/>
      <c r="AK275" s="1"/>
      <c r="AL275" s="1"/>
      <c r="AM275" s="1"/>
      <c r="AN275" s="1"/>
      <c r="AO275" s="1"/>
      <c r="AP275" s="1"/>
      <c r="AQ275" s="1"/>
      <c r="AR275" s="1"/>
    </row>
    <row r="276" spans="1:44" ht="15.75" customHeight="1">
      <c r="A276" s="1"/>
      <c r="B276" s="1"/>
      <c r="C276" s="193"/>
      <c r="D276" s="194"/>
      <c r="E276" s="194"/>
      <c r="F276" s="194"/>
      <c r="G276" s="194"/>
      <c r="H276" s="194"/>
      <c r="I276" s="194"/>
      <c r="J276" s="194"/>
      <c r="K276" s="194"/>
      <c r="L276" s="195"/>
      <c r="M276" s="195"/>
      <c r="N276" s="195"/>
      <c r="O276" s="195"/>
      <c r="P276" s="195"/>
      <c r="Q276" s="1"/>
      <c r="R276" s="194"/>
      <c r="S276" s="194"/>
      <c r="T276" s="194"/>
      <c r="U276" s="194"/>
      <c r="V276" s="194"/>
      <c r="W276" s="194"/>
      <c r="X276" s="194"/>
      <c r="Y276" s="194"/>
      <c r="Z276" s="194"/>
      <c r="AA276" s="194"/>
      <c r="AB276" s="194"/>
      <c r="AC276" s="194"/>
      <c r="AD276" s="194"/>
      <c r="AE276" s="194"/>
      <c r="AF276" s="194"/>
      <c r="AG276" s="194"/>
      <c r="AH276" s="194"/>
      <c r="AI276" s="194"/>
      <c r="AJ276" s="194"/>
      <c r="AK276" s="1"/>
      <c r="AL276" s="1"/>
      <c r="AM276" s="1"/>
      <c r="AN276" s="1"/>
      <c r="AO276" s="1"/>
      <c r="AP276" s="1"/>
      <c r="AQ276" s="1"/>
      <c r="AR276" s="1"/>
    </row>
    <row r="277" spans="1:44" ht="15.75" customHeight="1">
      <c r="A277" s="1"/>
      <c r="B277" s="1"/>
      <c r="C277" s="193"/>
      <c r="D277" s="194"/>
      <c r="E277" s="194"/>
      <c r="F277" s="194"/>
      <c r="G277" s="194"/>
      <c r="H277" s="194"/>
      <c r="I277" s="194"/>
      <c r="J277" s="194"/>
      <c r="K277" s="194"/>
      <c r="L277" s="195"/>
      <c r="M277" s="195"/>
      <c r="N277" s="195"/>
      <c r="O277" s="195"/>
      <c r="P277" s="195"/>
      <c r="Q277" s="1"/>
      <c r="R277" s="194"/>
      <c r="S277" s="194"/>
      <c r="T277" s="194"/>
      <c r="U277" s="194"/>
      <c r="V277" s="194"/>
      <c r="W277" s="194"/>
      <c r="X277" s="194"/>
      <c r="Y277" s="194"/>
      <c r="Z277" s="194"/>
      <c r="AA277" s="194"/>
      <c r="AB277" s="194"/>
      <c r="AC277" s="194"/>
      <c r="AD277" s="194"/>
      <c r="AE277" s="194"/>
      <c r="AF277" s="194"/>
      <c r="AG277" s="194"/>
      <c r="AH277" s="194"/>
      <c r="AI277" s="194"/>
      <c r="AJ277" s="194"/>
      <c r="AK277" s="1"/>
      <c r="AL277" s="1"/>
      <c r="AM277" s="1"/>
      <c r="AN277" s="1"/>
      <c r="AO277" s="1"/>
      <c r="AP277" s="1"/>
      <c r="AQ277" s="1"/>
      <c r="AR277" s="1"/>
    </row>
    <row r="278" spans="1:44" ht="15.75" customHeight="1">
      <c r="A278" s="1"/>
      <c r="B278" s="1"/>
      <c r="C278" s="193"/>
      <c r="D278" s="194"/>
      <c r="E278" s="194"/>
      <c r="F278" s="194"/>
      <c r="G278" s="194"/>
      <c r="H278" s="194"/>
      <c r="I278" s="194"/>
      <c r="J278" s="194"/>
      <c r="K278" s="194"/>
      <c r="L278" s="195"/>
      <c r="M278" s="195"/>
      <c r="N278" s="195"/>
      <c r="O278" s="195"/>
      <c r="P278" s="195"/>
      <c r="Q278" s="1"/>
      <c r="R278" s="194"/>
      <c r="S278" s="194"/>
      <c r="T278" s="194"/>
      <c r="U278" s="194"/>
      <c r="V278" s="194"/>
      <c r="W278" s="194"/>
      <c r="X278" s="194"/>
      <c r="Y278" s="194"/>
      <c r="Z278" s="194"/>
      <c r="AA278" s="194"/>
      <c r="AB278" s="194"/>
      <c r="AC278" s="194"/>
      <c r="AD278" s="194"/>
      <c r="AE278" s="194"/>
      <c r="AF278" s="194"/>
      <c r="AG278" s="194"/>
      <c r="AH278" s="194"/>
      <c r="AI278" s="194"/>
      <c r="AJ278" s="194"/>
      <c r="AK278" s="1"/>
      <c r="AL278" s="1"/>
      <c r="AM278" s="1"/>
      <c r="AN278" s="1"/>
      <c r="AO278" s="1"/>
      <c r="AP278" s="1"/>
      <c r="AQ278" s="1"/>
      <c r="AR278" s="1"/>
    </row>
    <row r="279" spans="1:44" ht="15.75" customHeight="1">
      <c r="A279" s="1"/>
      <c r="B279" s="1"/>
      <c r="C279" s="193"/>
      <c r="D279" s="194"/>
      <c r="E279" s="194"/>
      <c r="F279" s="194"/>
      <c r="G279" s="194"/>
      <c r="H279" s="194"/>
      <c r="I279" s="194"/>
      <c r="J279" s="194"/>
      <c r="K279" s="194"/>
      <c r="L279" s="195"/>
      <c r="M279" s="195"/>
      <c r="N279" s="195"/>
      <c r="O279" s="195"/>
      <c r="P279" s="195"/>
      <c r="Q279" s="1"/>
      <c r="R279" s="194"/>
      <c r="S279" s="194"/>
      <c r="T279" s="194"/>
      <c r="U279" s="194"/>
      <c r="V279" s="194"/>
      <c r="W279" s="194"/>
      <c r="X279" s="194"/>
      <c r="Y279" s="194"/>
      <c r="Z279" s="194"/>
      <c r="AA279" s="194"/>
      <c r="AB279" s="194"/>
      <c r="AC279" s="194"/>
      <c r="AD279" s="194"/>
      <c r="AE279" s="194"/>
      <c r="AF279" s="194"/>
      <c r="AG279" s="194"/>
      <c r="AH279" s="194"/>
      <c r="AI279" s="194"/>
      <c r="AJ279" s="194"/>
      <c r="AK279" s="1"/>
      <c r="AL279" s="1"/>
      <c r="AM279" s="1"/>
      <c r="AN279" s="1"/>
      <c r="AO279" s="1"/>
      <c r="AP279" s="1"/>
      <c r="AQ279" s="1"/>
      <c r="AR279" s="1"/>
    </row>
    <row r="280" spans="1:44" ht="15.75" customHeight="1">
      <c r="A280" s="1"/>
      <c r="B280" s="1"/>
      <c r="C280" s="193"/>
      <c r="D280" s="194"/>
      <c r="E280" s="194"/>
      <c r="F280" s="194"/>
      <c r="G280" s="194"/>
      <c r="H280" s="194"/>
      <c r="I280" s="194"/>
      <c r="J280" s="194"/>
      <c r="K280" s="194"/>
      <c r="L280" s="195"/>
      <c r="M280" s="195"/>
      <c r="N280" s="195"/>
      <c r="O280" s="195"/>
      <c r="P280" s="195"/>
      <c r="Q280" s="1"/>
      <c r="R280" s="194"/>
      <c r="S280" s="194"/>
      <c r="T280" s="194"/>
      <c r="U280" s="194"/>
      <c r="V280" s="194"/>
      <c r="W280" s="194"/>
      <c r="X280" s="194"/>
      <c r="Y280" s="194"/>
      <c r="Z280" s="194"/>
      <c r="AA280" s="194"/>
      <c r="AB280" s="194"/>
      <c r="AC280" s="194"/>
      <c r="AD280" s="194"/>
      <c r="AE280" s="194"/>
      <c r="AF280" s="194"/>
      <c r="AG280" s="194"/>
      <c r="AH280" s="194"/>
      <c r="AI280" s="194"/>
      <c r="AJ280" s="194"/>
      <c r="AK280" s="1"/>
      <c r="AL280" s="1"/>
      <c r="AM280" s="1"/>
      <c r="AN280" s="1"/>
      <c r="AO280" s="1"/>
      <c r="AP280" s="1"/>
      <c r="AQ280" s="1"/>
      <c r="AR280" s="1"/>
    </row>
    <row r="281" spans="1:44" ht="15.75" customHeight="1">
      <c r="A281" s="1"/>
      <c r="B281" s="1"/>
      <c r="C281" s="193"/>
      <c r="D281" s="194"/>
      <c r="E281" s="194"/>
      <c r="F281" s="194"/>
      <c r="G281" s="194"/>
      <c r="H281" s="194"/>
      <c r="I281" s="194"/>
      <c r="J281" s="194"/>
      <c r="K281" s="194"/>
      <c r="L281" s="195"/>
      <c r="M281" s="195"/>
      <c r="N281" s="195"/>
      <c r="O281" s="195"/>
      <c r="P281" s="195"/>
      <c r="Q281" s="1"/>
      <c r="R281" s="194"/>
      <c r="S281" s="194"/>
      <c r="T281" s="194"/>
      <c r="U281" s="194"/>
      <c r="V281" s="194"/>
      <c r="W281" s="194"/>
      <c r="X281" s="194"/>
      <c r="Y281" s="194"/>
      <c r="Z281" s="194"/>
      <c r="AA281" s="194"/>
      <c r="AB281" s="194"/>
      <c r="AC281" s="194"/>
      <c r="AD281" s="194"/>
      <c r="AE281" s="194"/>
      <c r="AF281" s="194"/>
      <c r="AG281" s="194"/>
      <c r="AH281" s="194"/>
      <c r="AI281" s="194"/>
      <c r="AJ281" s="194"/>
      <c r="AK281" s="1"/>
      <c r="AL281" s="1"/>
      <c r="AM281" s="1"/>
      <c r="AN281" s="1"/>
      <c r="AO281" s="1"/>
      <c r="AP281" s="1"/>
      <c r="AQ281" s="1"/>
      <c r="AR281" s="1"/>
    </row>
    <row r="282" spans="1:44" ht="15.75" customHeight="1">
      <c r="A282" s="1"/>
      <c r="B282" s="1"/>
      <c r="C282" s="193"/>
      <c r="D282" s="194"/>
      <c r="E282" s="194"/>
      <c r="F282" s="194"/>
      <c r="G282" s="194"/>
      <c r="H282" s="194"/>
      <c r="I282" s="194"/>
      <c r="J282" s="194"/>
      <c r="K282" s="194"/>
      <c r="L282" s="195"/>
      <c r="M282" s="195"/>
      <c r="N282" s="195"/>
      <c r="O282" s="195"/>
      <c r="P282" s="195"/>
      <c r="Q282" s="1"/>
      <c r="R282" s="194"/>
      <c r="S282" s="194"/>
      <c r="T282" s="194"/>
      <c r="U282" s="194"/>
      <c r="V282" s="194"/>
      <c r="W282" s="194"/>
      <c r="X282" s="194"/>
      <c r="Y282" s="194"/>
      <c r="Z282" s="194"/>
      <c r="AA282" s="194"/>
      <c r="AB282" s="194"/>
      <c r="AC282" s="194"/>
      <c r="AD282" s="194"/>
      <c r="AE282" s="194"/>
      <c r="AF282" s="194"/>
      <c r="AG282" s="194"/>
      <c r="AH282" s="194"/>
      <c r="AI282" s="194"/>
      <c r="AJ282" s="194"/>
      <c r="AK282" s="1"/>
      <c r="AL282" s="1"/>
      <c r="AM282" s="1"/>
      <c r="AN282" s="1"/>
      <c r="AO282" s="1"/>
      <c r="AP282" s="1"/>
      <c r="AQ282" s="1"/>
      <c r="AR282" s="1"/>
    </row>
    <row r="283" spans="1:44" ht="15.75" customHeight="1">
      <c r="A283" s="1"/>
      <c r="B283" s="1"/>
      <c r="C283" s="193"/>
      <c r="D283" s="194"/>
      <c r="E283" s="194"/>
      <c r="F283" s="194"/>
      <c r="G283" s="194"/>
      <c r="H283" s="194"/>
      <c r="I283" s="194"/>
      <c r="J283" s="194"/>
      <c r="K283" s="194"/>
      <c r="L283" s="195"/>
      <c r="M283" s="195"/>
      <c r="N283" s="195"/>
      <c r="O283" s="195"/>
      <c r="P283" s="195"/>
      <c r="Q283" s="1"/>
      <c r="R283" s="194"/>
      <c r="S283" s="194"/>
      <c r="T283" s="194"/>
      <c r="U283" s="194"/>
      <c r="V283" s="194"/>
      <c r="W283" s="194"/>
      <c r="X283" s="194"/>
      <c r="Y283" s="194"/>
      <c r="Z283" s="194"/>
      <c r="AA283" s="194"/>
      <c r="AB283" s="194"/>
      <c r="AC283" s="194"/>
      <c r="AD283" s="194"/>
      <c r="AE283" s="194"/>
      <c r="AF283" s="194"/>
      <c r="AG283" s="194"/>
      <c r="AH283" s="194"/>
      <c r="AI283" s="194"/>
      <c r="AJ283" s="194"/>
      <c r="AK283" s="1"/>
      <c r="AL283" s="1"/>
      <c r="AM283" s="1"/>
      <c r="AN283" s="1"/>
      <c r="AO283" s="1"/>
      <c r="AP283" s="1"/>
      <c r="AQ283" s="1"/>
      <c r="AR283" s="1"/>
    </row>
    <row r="284" spans="1:44" ht="15.75" customHeight="1">
      <c r="A284" s="1"/>
      <c r="B284" s="1"/>
      <c r="C284" s="193"/>
      <c r="D284" s="194"/>
      <c r="E284" s="194"/>
      <c r="F284" s="194"/>
      <c r="G284" s="194"/>
      <c r="H284" s="194"/>
      <c r="I284" s="194"/>
      <c r="J284" s="194"/>
      <c r="K284" s="194"/>
      <c r="L284" s="195"/>
      <c r="M284" s="195"/>
      <c r="N284" s="195"/>
      <c r="O284" s="195"/>
      <c r="P284" s="195"/>
      <c r="Q284" s="1"/>
      <c r="R284" s="194"/>
      <c r="S284" s="194"/>
      <c r="T284" s="194"/>
      <c r="U284" s="194"/>
      <c r="V284" s="194"/>
      <c r="W284" s="194"/>
      <c r="X284" s="194"/>
      <c r="Y284" s="194"/>
      <c r="Z284" s="194"/>
      <c r="AA284" s="194"/>
      <c r="AB284" s="194"/>
      <c r="AC284" s="194"/>
      <c r="AD284" s="194"/>
      <c r="AE284" s="194"/>
      <c r="AF284" s="194"/>
      <c r="AG284" s="194"/>
      <c r="AH284" s="194"/>
      <c r="AI284" s="194"/>
      <c r="AJ284" s="194"/>
      <c r="AK284" s="1"/>
      <c r="AL284" s="1"/>
      <c r="AM284" s="1"/>
      <c r="AN284" s="1"/>
      <c r="AO284" s="1"/>
      <c r="AP284" s="1"/>
      <c r="AQ284" s="1"/>
      <c r="AR284" s="1"/>
    </row>
    <row r="285" spans="1:44" ht="15.75" customHeight="1">
      <c r="A285" s="1"/>
      <c r="B285" s="1"/>
      <c r="C285" s="193"/>
      <c r="D285" s="194"/>
      <c r="E285" s="194"/>
      <c r="F285" s="194"/>
      <c r="G285" s="194"/>
      <c r="H285" s="194"/>
      <c r="I285" s="194"/>
      <c r="J285" s="194"/>
      <c r="K285" s="194"/>
      <c r="L285" s="195"/>
      <c r="M285" s="195"/>
      <c r="N285" s="195"/>
      <c r="O285" s="195"/>
      <c r="P285" s="195"/>
      <c r="Q285" s="1"/>
      <c r="R285" s="194"/>
      <c r="S285" s="194"/>
      <c r="T285" s="194"/>
      <c r="U285" s="194"/>
      <c r="V285" s="194"/>
      <c r="W285" s="194"/>
      <c r="X285" s="194"/>
      <c r="Y285" s="194"/>
      <c r="Z285" s="194"/>
      <c r="AA285" s="194"/>
      <c r="AB285" s="194"/>
      <c r="AC285" s="194"/>
      <c r="AD285" s="194"/>
      <c r="AE285" s="194"/>
      <c r="AF285" s="194"/>
      <c r="AG285" s="194"/>
      <c r="AH285" s="194"/>
      <c r="AI285" s="194"/>
      <c r="AJ285" s="194"/>
      <c r="AK285" s="1"/>
      <c r="AL285" s="1"/>
      <c r="AM285" s="1"/>
      <c r="AN285" s="1"/>
      <c r="AO285" s="1"/>
      <c r="AP285" s="1"/>
      <c r="AQ285" s="1"/>
      <c r="AR285" s="1"/>
    </row>
    <row r="286" spans="1:44" ht="15.75" customHeight="1">
      <c r="A286" s="1"/>
      <c r="B286" s="1"/>
      <c r="C286" s="193"/>
      <c r="D286" s="194"/>
      <c r="E286" s="194"/>
      <c r="F286" s="194"/>
      <c r="G286" s="194"/>
      <c r="H286" s="194"/>
      <c r="I286" s="194"/>
      <c r="J286" s="194"/>
      <c r="K286" s="194"/>
      <c r="L286" s="195"/>
      <c r="M286" s="195"/>
      <c r="N286" s="195"/>
      <c r="O286" s="195"/>
      <c r="P286" s="195"/>
      <c r="Q286" s="1"/>
      <c r="R286" s="194"/>
      <c r="S286" s="194"/>
      <c r="T286" s="194"/>
      <c r="U286" s="194"/>
      <c r="V286" s="194"/>
      <c r="W286" s="194"/>
      <c r="X286" s="194"/>
      <c r="Y286" s="194"/>
      <c r="Z286" s="194"/>
      <c r="AA286" s="194"/>
      <c r="AB286" s="194"/>
      <c r="AC286" s="194"/>
      <c r="AD286" s="194"/>
      <c r="AE286" s="194"/>
      <c r="AF286" s="194"/>
      <c r="AG286" s="194"/>
      <c r="AH286" s="194"/>
      <c r="AI286" s="194"/>
      <c r="AJ286" s="194"/>
      <c r="AK286" s="1"/>
      <c r="AL286" s="1"/>
      <c r="AM286" s="1"/>
      <c r="AN286" s="1"/>
      <c r="AO286" s="1"/>
      <c r="AP286" s="1"/>
      <c r="AQ286" s="1"/>
      <c r="AR286" s="1"/>
    </row>
    <row r="287" spans="1:44" ht="15.75" customHeight="1">
      <c r="A287" s="1"/>
      <c r="B287" s="1"/>
      <c r="C287" s="193"/>
      <c r="D287" s="194"/>
      <c r="E287" s="194"/>
      <c r="F287" s="194"/>
      <c r="G287" s="194"/>
      <c r="H287" s="194"/>
      <c r="I287" s="194"/>
      <c r="J287" s="194"/>
      <c r="K287" s="194"/>
      <c r="L287" s="195"/>
      <c r="M287" s="195"/>
      <c r="N287" s="195"/>
      <c r="O287" s="195"/>
      <c r="P287" s="195"/>
      <c r="Q287" s="1"/>
      <c r="R287" s="194"/>
      <c r="S287" s="194"/>
      <c r="T287" s="194"/>
      <c r="U287" s="194"/>
      <c r="V287" s="194"/>
      <c r="W287" s="194"/>
      <c r="X287" s="194"/>
      <c r="Y287" s="194"/>
      <c r="Z287" s="194"/>
      <c r="AA287" s="194"/>
      <c r="AB287" s="194"/>
      <c r="AC287" s="194"/>
      <c r="AD287" s="194"/>
      <c r="AE287" s="194"/>
      <c r="AF287" s="194"/>
      <c r="AG287" s="194"/>
      <c r="AH287" s="194"/>
      <c r="AI287" s="194"/>
      <c r="AJ287" s="194"/>
      <c r="AK287" s="1"/>
      <c r="AL287" s="1"/>
      <c r="AM287" s="1"/>
      <c r="AN287" s="1"/>
      <c r="AO287" s="1"/>
      <c r="AP287" s="1"/>
      <c r="AQ287" s="1"/>
      <c r="AR287" s="1"/>
    </row>
    <row r="288" spans="1:44" ht="15.75" customHeight="1">
      <c r="A288" s="1"/>
      <c r="B288" s="1"/>
      <c r="C288" s="193"/>
      <c r="D288" s="194"/>
      <c r="E288" s="194"/>
      <c r="F288" s="194"/>
      <c r="G288" s="194"/>
      <c r="H288" s="194"/>
      <c r="I288" s="194"/>
      <c r="J288" s="194"/>
      <c r="K288" s="194"/>
      <c r="L288" s="195"/>
      <c r="M288" s="195"/>
      <c r="N288" s="195"/>
      <c r="O288" s="195"/>
      <c r="P288" s="195"/>
      <c r="Q288" s="1"/>
      <c r="R288" s="194"/>
      <c r="S288" s="194"/>
      <c r="T288" s="194"/>
      <c r="U288" s="194"/>
      <c r="V288" s="194"/>
      <c r="W288" s="194"/>
      <c r="X288" s="194"/>
      <c r="Y288" s="194"/>
      <c r="Z288" s="194"/>
      <c r="AA288" s="194"/>
      <c r="AB288" s="194"/>
      <c r="AC288" s="194"/>
      <c r="AD288" s="194"/>
      <c r="AE288" s="194"/>
      <c r="AF288" s="194"/>
      <c r="AG288" s="194"/>
      <c r="AH288" s="194"/>
      <c r="AI288" s="194"/>
      <c r="AJ288" s="194"/>
      <c r="AK288" s="1"/>
      <c r="AL288" s="1"/>
      <c r="AM288" s="1"/>
      <c r="AN288" s="1"/>
      <c r="AO288" s="1"/>
      <c r="AP288" s="1"/>
      <c r="AQ288" s="1"/>
      <c r="AR288" s="1"/>
    </row>
    <row r="289" spans="1:44" ht="15.75" customHeight="1">
      <c r="A289" s="1"/>
      <c r="B289" s="1"/>
      <c r="C289" s="193"/>
      <c r="D289" s="194"/>
      <c r="E289" s="194"/>
      <c r="F289" s="194"/>
      <c r="G289" s="194"/>
      <c r="H289" s="194"/>
      <c r="I289" s="194"/>
      <c r="J289" s="194"/>
      <c r="K289" s="194"/>
      <c r="L289" s="195"/>
      <c r="M289" s="195"/>
      <c r="N289" s="195"/>
      <c r="O289" s="195"/>
      <c r="P289" s="195"/>
      <c r="Q289" s="1"/>
      <c r="R289" s="194"/>
      <c r="S289" s="194"/>
      <c r="T289" s="194"/>
      <c r="U289" s="194"/>
      <c r="V289" s="194"/>
      <c r="W289" s="194"/>
      <c r="X289" s="194"/>
      <c r="Y289" s="194"/>
      <c r="Z289" s="194"/>
      <c r="AA289" s="194"/>
      <c r="AB289" s="194"/>
      <c r="AC289" s="194"/>
      <c r="AD289" s="194"/>
      <c r="AE289" s="194"/>
      <c r="AF289" s="194"/>
      <c r="AG289" s="194"/>
      <c r="AH289" s="194"/>
      <c r="AI289" s="194"/>
      <c r="AJ289" s="194"/>
      <c r="AK289" s="1"/>
      <c r="AL289" s="1"/>
      <c r="AM289" s="1"/>
      <c r="AN289" s="1"/>
      <c r="AO289" s="1"/>
      <c r="AP289" s="1"/>
      <c r="AQ289" s="1"/>
      <c r="AR289" s="1"/>
    </row>
    <row r="290" spans="1:44" ht="15.75" customHeight="1">
      <c r="A290" s="1"/>
      <c r="B290" s="1"/>
      <c r="C290" s="193"/>
      <c r="D290" s="194"/>
      <c r="E290" s="194"/>
      <c r="F290" s="194"/>
      <c r="G290" s="194"/>
      <c r="H290" s="194"/>
      <c r="I290" s="194"/>
      <c r="J290" s="194"/>
      <c r="K290" s="194"/>
      <c r="L290" s="195"/>
      <c r="M290" s="195"/>
      <c r="N290" s="195"/>
      <c r="O290" s="195"/>
      <c r="P290" s="195"/>
      <c r="Q290" s="1"/>
      <c r="R290" s="194"/>
      <c r="S290" s="194"/>
      <c r="T290" s="194"/>
      <c r="U290" s="194"/>
      <c r="V290" s="194"/>
      <c r="W290" s="194"/>
      <c r="X290" s="194"/>
      <c r="Y290" s="194"/>
      <c r="Z290" s="194"/>
      <c r="AA290" s="194"/>
      <c r="AB290" s="194"/>
      <c r="AC290" s="194"/>
      <c r="AD290" s="194"/>
      <c r="AE290" s="194"/>
      <c r="AF290" s="194"/>
      <c r="AG290" s="194"/>
      <c r="AH290" s="194"/>
      <c r="AI290" s="194"/>
      <c r="AJ290" s="194"/>
      <c r="AK290" s="1"/>
      <c r="AL290" s="1"/>
      <c r="AM290" s="1"/>
      <c r="AN290" s="1"/>
      <c r="AO290" s="1"/>
      <c r="AP290" s="1"/>
      <c r="AQ290" s="1"/>
      <c r="AR290" s="1"/>
    </row>
    <row r="291" spans="1:44" ht="15.75" customHeight="1">
      <c r="A291" s="1"/>
      <c r="B291" s="1"/>
      <c r="C291" s="193"/>
      <c r="D291" s="194"/>
      <c r="E291" s="194"/>
      <c r="F291" s="194"/>
      <c r="G291" s="194"/>
      <c r="H291" s="194"/>
      <c r="I291" s="194"/>
      <c r="J291" s="194"/>
      <c r="K291" s="194"/>
      <c r="L291" s="195"/>
      <c r="M291" s="195"/>
      <c r="N291" s="195"/>
      <c r="O291" s="195"/>
      <c r="P291" s="195"/>
      <c r="Q291" s="1"/>
      <c r="R291" s="194"/>
      <c r="S291" s="194"/>
      <c r="T291" s="194"/>
      <c r="U291" s="194"/>
      <c r="V291" s="194"/>
      <c r="W291" s="194"/>
      <c r="X291" s="194"/>
      <c r="Y291" s="194"/>
      <c r="Z291" s="194"/>
      <c r="AA291" s="194"/>
      <c r="AB291" s="194"/>
      <c r="AC291" s="194"/>
      <c r="AD291" s="194"/>
      <c r="AE291" s="194"/>
      <c r="AF291" s="194"/>
      <c r="AG291" s="194"/>
      <c r="AH291" s="194"/>
      <c r="AI291" s="194"/>
      <c r="AJ291" s="194"/>
      <c r="AK291" s="1"/>
      <c r="AL291" s="1"/>
      <c r="AM291" s="1"/>
      <c r="AN291" s="1"/>
      <c r="AO291" s="1"/>
      <c r="AP291" s="1"/>
      <c r="AQ291" s="1"/>
      <c r="AR291" s="1"/>
    </row>
    <row r="292" spans="1:44" ht="15.75" customHeight="1">
      <c r="A292" s="1"/>
      <c r="B292" s="1"/>
      <c r="C292" s="193"/>
      <c r="D292" s="194"/>
      <c r="E292" s="194"/>
      <c r="F292" s="194"/>
      <c r="G292" s="194"/>
      <c r="H292" s="194"/>
      <c r="I292" s="194"/>
      <c r="J292" s="194"/>
      <c r="K292" s="194"/>
      <c r="L292" s="195"/>
      <c r="M292" s="195"/>
      <c r="N292" s="195"/>
      <c r="O292" s="195"/>
      <c r="P292" s="195"/>
      <c r="Q292" s="1"/>
      <c r="R292" s="194"/>
      <c r="S292" s="194"/>
      <c r="T292" s="194"/>
      <c r="U292" s="194"/>
      <c r="V292" s="194"/>
      <c r="W292" s="194"/>
      <c r="X292" s="194"/>
      <c r="Y292" s="194"/>
      <c r="Z292" s="194"/>
      <c r="AA292" s="194"/>
      <c r="AB292" s="194"/>
      <c r="AC292" s="194"/>
      <c r="AD292" s="194"/>
      <c r="AE292" s="194"/>
      <c r="AF292" s="194"/>
      <c r="AG292" s="194"/>
      <c r="AH292" s="194"/>
      <c r="AI292" s="194"/>
      <c r="AJ292" s="194"/>
      <c r="AK292" s="1"/>
      <c r="AL292" s="1"/>
      <c r="AM292" s="1"/>
      <c r="AN292" s="1"/>
      <c r="AO292" s="1"/>
      <c r="AP292" s="1"/>
      <c r="AQ292" s="1"/>
      <c r="AR292" s="1"/>
    </row>
    <row r="293" spans="1:44" ht="15.75" customHeight="1">
      <c r="A293" s="1"/>
      <c r="B293" s="1"/>
      <c r="C293" s="193"/>
      <c r="D293" s="194"/>
      <c r="E293" s="194"/>
      <c r="F293" s="194"/>
      <c r="G293" s="194"/>
      <c r="H293" s="194"/>
      <c r="I293" s="194"/>
      <c r="J293" s="194"/>
      <c r="K293" s="194"/>
      <c r="L293" s="195"/>
      <c r="M293" s="195"/>
      <c r="N293" s="195"/>
      <c r="O293" s="195"/>
      <c r="P293" s="195"/>
      <c r="Q293" s="1"/>
      <c r="R293" s="194"/>
      <c r="S293" s="194"/>
      <c r="T293" s="194"/>
      <c r="U293" s="194"/>
      <c r="V293" s="194"/>
      <c r="W293" s="194"/>
      <c r="X293" s="194"/>
      <c r="Y293" s="194"/>
      <c r="Z293" s="194"/>
      <c r="AA293" s="194"/>
      <c r="AB293" s="194"/>
      <c r="AC293" s="194"/>
      <c r="AD293" s="194"/>
      <c r="AE293" s="194"/>
      <c r="AF293" s="194"/>
      <c r="AG293" s="194"/>
      <c r="AH293" s="194"/>
      <c r="AI293" s="194"/>
      <c r="AJ293" s="194"/>
      <c r="AK293" s="1"/>
      <c r="AL293" s="1"/>
      <c r="AM293" s="1"/>
      <c r="AN293" s="1"/>
      <c r="AO293" s="1"/>
      <c r="AP293" s="1"/>
      <c r="AQ293" s="1"/>
      <c r="AR293" s="1"/>
    </row>
    <row r="294" spans="1:44" ht="15.75" customHeight="1">
      <c r="A294" s="1"/>
      <c r="B294" s="1"/>
      <c r="C294" s="193"/>
      <c r="D294" s="194"/>
      <c r="E294" s="194"/>
      <c r="F294" s="194"/>
      <c r="G294" s="194"/>
      <c r="H294" s="194"/>
      <c r="I294" s="194"/>
      <c r="J294" s="194"/>
      <c r="K294" s="194"/>
      <c r="L294" s="195"/>
      <c r="M294" s="195"/>
      <c r="N294" s="195"/>
      <c r="O294" s="195"/>
      <c r="P294" s="195"/>
      <c r="Q294" s="1"/>
      <c r="R294" s="194"/>
      <c r="S294" s="194"/>
      <c r="T294" s="194"/>
      <c r="U294" s="194"/>
      <c r="V294" s="194"/>
      <c r="W294" s="194"/>
      <c r="X294" s="194"/>
      <c r="Y294" s="194"/>
      <c r="Z294" s="194"/>
      <c r="AA294" s="194"/>
      <c r="AB294" s="194"/>
      <c r="AC294" s="194"/>
      <c r="AD294" s="194"/>
      <c r="AE294" s="194"/>
      <c r="AF294" s="194"/>
      <c r="AG294" s="194"/>
      <c r="AH294" s="194"/>
      <c r="AI294" s="194"/>
      <c r="AJ294" s="194"/>
      <c r="AK294" s="1"/>
      <c r="AL294" s="1"/>
      <c r="AM294" s="1"/>
      <c r="AN294" s="1"/>
      <c r="AO294" s="1"/>
      <c r="AP294" s="1"/>
      <c r="AQ294" s="1"/>
      <c r="AR294" s="1"/>
    </row>
    <row r="295" spans="1:44" ht="15.75" customHeight="1">
      <c r="A295" s="1"/>
      <c r="B295" s="1"/>
      <c r="C295" s="193"/>
      <c r="D295" s="194"/>
      <c r="E295" s="194"/>
      <c r="F295" s="194"/>
      <c r="G295" s="194"/>
      <c r="H295" s="194"/>
      <c r="I295" s="194"/>
      <c r="J295" s="194"/>
      <c r="K295" s="194"/>
      <c r="L295" s="195"/>
      <c r="M295" s="195"/>
      <c r="N295" s="195"/>
      <c r="O295" s="195"/>
      <c r="P295" s="195"/>
      <c r="Q295" s="1"/>
      <c r="R295" s="194"/>
      <c r="S295" s="194"/>
      <c r="T295" s="194"/>
      <c r="U295" s="194"/>
      <c r="V295" s="194"/>
      <c r="W295" s="194"/>
      <c r="X295" s="194"/>
      <c r="Y295" s="194"/>
      <c r="Z295" s="194"/>
      <c r="AA295" s="194"/>
      <c r="AB295" s="194"/>
      <c r="AC295" s="194"/>
      <c r="AD295" s="194"/>
      <c r="AE295" s="194"/>
      <c r="AF295" s="194"/>
      <c r="AG295" s="194"/>
      <c r="AH295" s="194"/>
      <c r="AI295" s="194"/>
      <c r="AJ295" s="194"/>
      <c r="AK295" s="1"/>
      <c r="AL295" s="1"/>
      <c r="AM295" s="1"/>
      <c r="AN295" s="1"/>
      <c r="AO295" s="1"/>
      <c r="AP295" s="1"/>
      <c r="AQ295" s="1"/>
      <c r="AR295" s="1"/>
    </row>
    <row r="296" spans="1:44" ht="15.75" customHeight="1">
      <c r="A296" s="1"/>
      <c r="B296" s="1"/>
      <c r="C296" s="193"/>
      <c r="D296" s="194"/>
      <c r="E296" s="194"/>
      <c r="F296" s="194"/>
      <c r="G296" s="194"/>
      <c r="H296" s="194"/>
      <c r="I296" s="194"/>
      <c r="J296" s="194"/>
      <c r="K296" s="194"/>
      <c r="L296" s="195"/>
      <c r="M296" s="195"/>
      <c r="N296" s="195"/>
      <c r="O296" s="195"/>
      <c r="P296" s="195"/>
      <c r="Q296" s="1"/>
      <c r="R296" s="194"/>
      <c r="S296" s="194"/>
      <c r="T296" s="194"/>
      <c r="U296" s="194"/>
      <c r="V296" s="194"/>
      <c r="W296" s="194"/>
      <c r="X296" s="194"/>
      <c r="Y296" s="194"/>
      <c r="Z296" s="194"/>
      <c r="AA296" s="194"/>
      <c r="AB296" s="194"/>
      <c r="AC296" s="194"/>
      <c r="AD296" s="194"/>
      <c r="AE296" s="194"/>
      <c r="AF296" s="194"/>
      <c r="AG296" s="194"/>
      <c r="AH296" s="194"/>
      <c r="AI296" s="194"/>
      <c r="AJ296" s="194"/>
      <c r="AK296" s="1"/>
      <c r="AL296" s="1"/>
      <c r="AM296" s="1"/>
      <c r="AN296" s="1"/>
      <c r="AO296" s="1"/>
      <c r="AP296" s="1"/>
      <c r="AQ296" s="1"/>
      <c r="AR296" s="1"/>
    </row>
    <row r="297" spans="1:44" ht="15.75" customHeight="1">
      <c r="A297" s="1"/>
      <c r="B297" s="1"/>
      <c r="C297" s="193"/>
      <c r="D297" s="194"/>
      <c r="E297" s="194"/>
      <c r="F297" s="194"/>
      <c r="G297" s="194"/>
      <c r="H297" s="194"/>
      <c r="I297" s="194"/>
      <c r="J297" s="194"/>
      <c r="K297" s="194"/>
      <c r="L297" s="195"/>
      <c r="M297" s="195"/>
      <c r="N297" s="195"/>
      <c r="O297" s="195"/>
      <c r="P297" s="195"/>
      <c r="Q297" s="1"/>
      <c r="R297" s="194"/>
      <c r="S297" s="194"/>
      <c r="T297" s="194"/>
      <c r="U297" s="194"/>
      <c r="V297" s="194"/>
      <c r="W297" s="194"/>
      <c r="X297" s="194"/>
      <c r="Y297" s="194"/>
      <c r="Z297" s="194"/>
      <c r="AA297" s="194"/>
      <c r="AB297" s="194"/>
      <c r="AC297" s="194"/>
      <c r="AD297" s="194"/>
      <c r="AE297" s="194"/>
      <c r="AF297" s="194"/>
      <c r="AG297" s="194"/>
      <c r="AH297" s="194"/>
      <c r="AI297" s="194"/>
      <c r="AJ297" s="194"/>
      <c r="AK297" s="1"/>
      <c r="AL297" s="1"/>
      <c r="AM297" s="1"/>
      <c r="AN297" s="1"/>
      <c r="AO297" s="1"/>
      <c r="AP297" s="1"/>
      <c r="AQ297" s="1"/>
      <c r="AR297" s="1"/>
    </row>
    <row r="298" spans="1:44" ht="15.75" customHeight="1">
      <c r="A298" s="1"/>
      <c r="B298" s="1"/>
      <c r="C298" s="193"/>
      <c r="D298" s="194"/>
      <c r="E298" s="194"/>
      <c r="F298" s="194"/>
      <c r="G298" s="194"/>
      <c r="H298" s="194"/>
      <c r="I298" s="194"/>
      <c r="J298" s="194"/>
      <c r="K298" s="194"/>
      <c r="L298" s="195"/>
      <c r="M298" s="195"/>
      <c r="N298" s="195"/>
      <c r="O298" s="195"/>
      <c r="P298" s="195"/>
      <c r="Q298" s="1"/>
      <c r="R298" s="194"/>
      <c r="S298" s="194"/>
      <c r="T298" s="194"/>
      <c r="U298" s="194"/>
      <c r="V298" s="194"/>
      <c r="W298" s="194"/>
      <c r="X298" s="194"/>
      <c r="Y298" s="194"/>
      <c r="Z298" s="194"/>
      <c r="AA298" s="194"/>
      <c r="AB298" s="194"/>
      <c r="AC298" s="194"/>
      <c r="AD298" s="194"/>
      <c r="AE298" s="194"/>
      <c r="AF298" s="194"/>
      <c r="AG298" s="194"/>
      <c r="AH298" s="194"/>
      <c r="AI298" s="194"/>
      <c r="AJ298" s="194"/>
      <c r="AK298" s="1"/>
      <c r="AL298" s="1"/>
      <c r="AM298" s="1"/>
      <c r="AN298" s="1"/>
      <c r="AO298" s="1"/>
      <c r="AP298" s="1"/>
      <c r="AQ298" s="1"/>
      <c r="AR298" s="1"/>
    </row>
    <row r="299" spans="1:44" ht="15.75" customHeight="1">
      <c r="A299" s="1"/>
      <c r="B299" s="1"/>
      <c r="C299" s="193"/>
      <c r="D299" s="194"/>
      <c r="E299" s="194"/>
      <c r="F299" s="194"/>
      <c r="G299" s="194"/>
      <c r="H299" s="194"/>
      <c r="I299" s="194"/>
      <c r="J299" s="194"/>
      <c r="K299" s="194"/>
      <c r="L299" s="195"/>
      <c r="M299" s="195"/>
      <c r="N299" s="195"/>
      <c r="O299" s="195"/>
      <c r="P299" s="195"/>
      <c r="Q299" s="1"/>
      <c r="R299" s="194"/>
      <c r="S299" s="194"/>
      <c r="T299" s="194"/>
      <c r="U299" s="194"/>
      <c r="V299" s="194"/>
      <c r="W299" s="194"/>
      <c r="X299" s="194"/>
      <c r="Y299" s="194"/>
      <c r="Z299" s="194"/>
      <c r="AA299" s="194"/>
      <c r="AB299" s="194"/>
      <c r="AC299" s="194"/>
      <c r="AD299" s="194"/>
      <c r="AE299" s="194"/>
      <c r="AF299" s="194"/>
      <c r="AG299" s="194"/>
      <c r="AH299" s="194"/>
      <c r="AI299" s="194"/>
      <c r="AJ299" s="194"/>
      <c r="AK299" s="1"/>
      <c r="AL299" s="1"/>
      <c r="AM299" s="1"/>
      <c r="AN299" s="1"/>
      <c r="AO299" s="1"/>
      <c r="AP299" s="1"/>
      <c r="AQ299" s="1"/>
      <c r="AR299" s="1"/>
    </row>
    <row r="300" spans="1:44" ht="15.75" customHeight="1">
      <c r="A300" s="1"/>
      <c r="B300" s="1"/>
      <c r="C300" s="193"/>
      <c r="D300" s="194"/>
      <c r="E300" s="194"/>
      <c r="F300" s="194"/>
      <c r="G300" s="194"/>
      <c r="H300" s="194"/>
      <c r="I300" s="194"/>
      <c r="J300" s="194"/>
      <c r="K300" s="194"/>
      <c r="L300" s="195"/>
      <c r="M300" s="195"/>
      <c r="N300" s="195"/>
      <c r="O300" s="195"/>
      <c r="P300" s="195"/>
      <c r="Q300" s="1"/>
      <c r="R300" s="194"/>
      <c r="S300" s="194"/>
      <c r="T300" s="194"/>
      <c r="U300" s="194"/>
      <c r="V300" s="194"/>
      <c r="W300" s="194"/>
      <c r="X300" s="194"/>
      <c r="Y300" s="194"/>
      <c r="Z300" s="194"/>
      <c r="AA300" s="194"/>
      <c r="AB300" s="194"/>
      <c r="AC300" s="194"/>
      <c r="AD300" s="194"/>
      <c r="AE300" s="194"/>
      <c r="AF300" s="194"/>
      <c r="AG300" s="194"/>
      <c r="AH300" s="194"/>
      <c r="AI300" s="194"/>
      <c r="AJ300" s="194"/>
      <c r="AK300" s="1"/>
      <c r="AL300" s="1"/>
      <c r="AM300" s="1"/>
      <c r="AN300" s="1"/>
      <c r="AO300" s="1"/>
      <c r="AP300" s="1"/>
      <c r="AQ300" s="1"/>
      <c r="AR300" s="1"/>
    </row>
    <row r="301" spans="1:44" ht="15.75" customHeight="1">
      <c r="A301" s="1"/>
      <c r="B301" s="1"/>
      <c r="C301" s="193"/>
      <c r="D301" s="194"/>
      <c r="E301" s="194"/>
      <c r="F301" s="194"/>
      <c r="G301" s="194"/>
      <c r="H301" s="194"/>
      <c r="I301" s="194"/>
      <c r="J301" s="194"/>
      <c r="K301" s="194"/>
      <c r="L301" s="195"/>
      <c r="M301" s="195"/>
      <c r="N301" s="195"/>
      <c r="O301" s="195"/>
      <c r="P301" s="195"/>
      <c r="Q301" s="1"/>
      <c r="R301" s="194"/>
      <c r="S301" s="194"/>
      <c r="T301" s="194"/>
      <c r="U301" s="194"/>
      <c r="V301" s="194"/>
      <c r="W301" s="194"/>
      <c r="X301" s="194"/>
      <c r="Y301" s="194"/>
      <c r="Z301" s="194"/>
      <c r="AA301" s="194"/>
      <c r="AB301" s="194"/>
      <c r="AC301" s="194"/>
      <c r="AD301" s="194"/>
      <c r="AE301" s="194"/>
      <c r="AF301" s="194"/>
      <c r="AG301" s="194"/>
      <c r="AH301" s="194"/>
      <c r="AI301" s="194"/>
      <c r="AJ301" s="194"/>
      <c r="AK301" s="1"/>
      <c r="AL301" s="1"/>
      <c r="AM301" s="1"/>
      <c r="AN301" s="1"/>
      <c r="AO301" s="1"/>
      <c r="AP301" s="1"/>
      <c r="AQ301" s="1"/>
      <c r="AR301" s="1"/>
    </row>
    <row r="302" spans="1:44" ht="15.75" customHeight="1">
      <c r="A302" s="1"/>
      <c r="B302" s="1"/>
      <c r="C302" s="193"/>
      <c r="D302" s="194"/>
      <c r="E302" s="194"/>
      <c r="F302" s="194"/>
      <c r="G302" s="194"/>
      <c r="H302" s="194"/>
      <c r="I302" s="194"/>
      <c r="J302" s="194"/>
      <c r="K302" s="194"/>
      <c r="L302" s="195"/>
      <c r="M302" s="195"/>
      <c r="N302" s="195"/>
      <c r="O302" s="195"/>
      <c r="P302" s="195"/>
      <c r="Q302" s="1"/>
      <c r="R302" s="194"/>
      <c r="S302" s="194"/>
      <c r="T302" s="194"/>
      <c r="U302" s="194"/>
      <c r="V302" s="194"/>
      <c r="W302" s="194"/>
      <c r="X302" s="194"/>
      <c r="Y302" s="194"/>
      <c r="Z302" s="194"/>
      <c r="AA302" s="194"/>
      <c r="AB302" s="194"/>
      <c r="AC302" s="194"/>
      <c r="AD302" s="194"/>
      <c r="AE302" s="194"/>
      <c r="AF302" s="194"/>
      <c r="AG302" s="194"/>
      <c r="AH302" s="194"/>
      <c r="AI302" s="194"/>
      <c r="AJ302" s="194"/>
      <c r="AK302" s="1"/>
      <c r="AL302" s="1"/>
      <c r="AM302" s="1"/>
      <c r="AN302" s="1"/>
      <c r="AO302" s="1"/>
      <c r="AP302" s="1"/>
      <c r="AQ302" s="1"/>
      <c r="AR302" s="1"/>
    </row>
    <row r="303" spans="1:44" ht="15.75" customHeight="1">
      <c r="A303" s="1"/>
      <c r="B303" s="1"/>
      <c r="C303" s="193"/>
      <c r="D303" s="194"/>
      <c r="E303" s="194"/>
      <c r="F303" s="194"/>
      <c r="G303" s="194"/>
      <c r="H303" s="194"/>
      <c r="I303" s="194"/>
      <c r="J303" s="194"/>
      <c r="K303" s="194"/>
      <c r="L303" s="195"/>
      <c r="M303" s="195"/>
      <c r="N303" s="195"/>
      <c r="O303" s="195"/>
      <c r="P303" s="195"/>
      <c r="Q303" s="1"/>
      <c r="R303" s="194"/>
      <c r="S303" s="194"/>
      <c r="T303" s="194"/>
      <c r="U303" s="194"/>
      <c r="V303" s="194"/>
      <c r="W303" s="194"/>
      <c r="X303" s="194"/>
      <c r="Y303" s="194"/>
      <c r="Z303" s="194"/>
      <c r="AA303" s="194"/>
      <c r="AB303" s="194"/>
      <c r="AC303" s="194"/>
      <c r="AD303" s="194"/>
      <c r="AE303" s="194"/>
      <c r="AF303" s="194"/>
      <c r="AG303" s="194"/>
      <c r="AH303" s="194"/>
      <c r="AI303" s="194"/>
      <c r="AJ303" s="194"/>
      <c r="AK303" s="1"/>
      <c r="AL303" s="1"/>
      <c r="AM303" s="1"/>
      <c r="AN303" s="1"/>
      <c r="AO303" s="1"/>
      <c r="AP303" s="1"/>
      <c r="AQ303" s="1"/>
      <c r="AR303" s="1"/>
    </row>
    <row r="304" spans="1:44" ht="15.75" customHeight="1">
      <c r="A304" s="1"/>
      <c r="B304" s="1"/>
      <c r="C304" s="193"/>
      <c r="D304" s="194"/>
      <c r="E304" s="194"/>
      <c r="F304" s="194"/>
      <c r="G304" s="194"/>
      <c r="H304" s="194"/>
      <c r="I304" s="194"/>
      <c r="J304" s="194"/>
      <c r="K304" s="194"/>
      <c r="L304" s="195"/>
      <c r="M304" s="195"/>
      <c r="N304" s="195"/>
      <c r="O304" s="195"/>
      <c r="P304" s="195"/>
      <c r="Q304" s="1"/>
      <c r="R304" s="194"/>
      <c r="S304" s="194"/>
      <c r="T304" s="194"/>
      <c r="U304" s="194"/>
      <c r="V304" s="194"/>
      <c r="W304" s="194"/>
      <c r="X304" s="194"/>
      <c r="Y304" s="194"/>
      <c r="Z304" s="194"/>
      <c r="AA304" s="194"/>
      <c r="AB304" s="194"/>
      <c r="AC304" s="194"/>
      <c r="AD304" s="194"/>
      <c r="AE304" s="194"/>
      <c r="AF304" s="194"/>
      <c r="AG304" s="194"/>
      <c r="AH304" s="194"/>
      <c r="AI304" s="194"/>
      <c r="AJ304" s="194"/>
      <c r="AK304" s="1"/>
      <c r="AL304" s="1"/>
      <c r="AM304" s="1"/>
      <c r="AN304" s="1"/>
      <c r="AO304" s="1"/>
      <c r="AP304" s="1"/>
      <c r="AQ304" s="1"/>
      <c r="AR304" s="1"/>
    </row>
    <row r="305" spans="1:44" ht="15.75" customHeight="1">
      <c r="A305" s="1"/>
      <c r="B305" s="1"/>
      <c r="C305" s="193"/>
      <c r="D305" s="194"/>
      <c r="E305" s="194"/>
      <c r="F305" s="194"/>
      <c r="G305" s="194"/>
      <c r="H305" s="194"/>
      <c r="I305" s="194"/>
      <c r="J305" s="194"/>
      <c r="K305" s="194"/>
      <c r="L305" s="195"/>
      <c r="M305" s="195"/>
      <c r="N305" s="195"/>
      <c r="O305" s="195"/>
      <c r="P305" s="195"/>
      <c r="Q305" s="1"/>
      <c r="R305" s="194"/>
      <c r="S305" s="194"/>
      <c r="T305" s="194"/>
      <c r="U305" s="194"/>
      <c r="V305" s="194"/>
      <c r="W305" s="194"/>
      <c r="X305" s="194"/>
      <c r="Y305" s="194"/>
      <c r="Z305" s="194"/>
      <c r="AA305" s="194"/>
      <c r="AB305" s="194"/>
      <c r="AC305" s="194"/>
      <c r="AD305" s="194"/>
      <c r="AE305" s="194"/>
      <c r="AF305" s="194"/>
      <c r="AG305" s="194"/>
      <c r="AH305" s="194"/>
      <c r="AI305" s="194"/>
      <c r="AJ305" s="194"/>
      <c r="AK305" s="1"/>
      <c r="AL305" s="1"/>
      <c r="AM305" s="1"/>
      <c r="AN305" s="1"/>
      <c r="AO305" s="1"/>
      <c r="AP305" s="1"/>
      <c r="AQ305" s="1"/>
      <c r="AR305" s="1"/>
    </row>
    <row r="306" spans="1:44" ht="15.75" customHeight="1">
      <c r="A306" s="1"/>
      <c r="B306" s="1"/>
      <c r="C306" s="193"/>
      <c r="D306" s="194"/>
      <c r="E306" s="194"/>
      <c r="F306" s="194"/>
      <c r="G306" s="194"/>
      <c r="H306" s="194"/>
      <c r="I306" s="194"/>
      <c r="J306" s="194"/>
      <c r="K306" s="194"/>
      <c r="L306" s="195"/>
      <c r="M306" s="195"/>
      <c r="N306" s="195"/>
      <c r="O306" s="195"/>
      <c r="P306" s="195"/>
      <c r="Q306" s="1"/>
      <c r="R306" s="194"/>
      <c r="S306" s="194"/>
      <c r="T306" s="194"/>
      <c r="U306" s="194"/>
      <c r="V306" s="194"/>
      <c r="W306" s="194"/>
      <c r="X306" s="194"/>
      <c r="Y306" s="194"/>
      <c r="Z306" s="194"/>
      <c r="AA306" s="194"/>
      <c r="AB306" s="194"/>
      <c r="AC306" s="194"/>
      <c r="AD306" s="194"/>
      <c r="AE306" s="194"/>
      <c r="AF306" s="194"/>
      <c r="AG306" s="194"/>
      <c r="AH306" s="194"/>
      <c r="AI306" s="194"/>
      <c r="AJ306" s="194"/>
      <c r="AK306" s="1"/>
      <c r="AL306" s="1"/>
      <c r="AM306" s="1"/>
      <c r="AN306" s="1"/>
      <c r="AO306" s="1"/>
      <c r="AP306" s="1"/>
      <c r="AQ306" s="1"/>
      <c r="AR306" s="1"/>
    </row>
    <row r="307" spans="1:44" ht="15.75" customHeight="1">
      <c r="A307" s="1"/>
      <c r="B307" s="1"/>
      <c r="C307" s="193"/>
      <c r="D307" s="194"/>
      <c r="E307" s="194"/>
      <c r="F307" s="194"/>
      <c r="G307" s="194"/>
      <c r="H307" s="194"/>
      <c r="I307" s="194"/>
      <c r="J307" s="194"/>
      <c r="K307" s="194"/>
      <c r="L307" s="195"/>
      <c r="M307" s="195"/>
      <c r="N307" s="195"/>
      <c r="O307" s="195"/>
      <c r="P307" s="195"/>
      <c r="Q307" s="1"/>
      <c r="R307" s="194"/>
      <c r="S307" s="194"/>
      <c r="T307" s="194"/>
      <c r="U307" s="194"/>
      <c r="V307" s="194"/>
      <c r="W307" s="194"/>
      <c r="X307" s="194"/>
      <c r="Y307" s="194"/>
      <c r="Z307" s="194"/>
      <c r="AA307" s="194"/>
      <c r="AB307" s="194"/>
      <c r="AC307" s="194"/>
      <c r="AD307" s="194"/>
      <c r="AE307" s="194"/>
      <c r="AF307" s="194"/>
      <c r="AG307" s="194"/>
      <c r="AH307" s="194"/>
      <c r="AI307" s="194"/>
      <c r="AJ307" s="194"/>
      <c r="AK307" s="1"/>
      <c r="AL307" s="1"/>
      <c r="AM307" s="1"/>
      <c r="AN307" s="1"/>
      <c r="AO307" s="1"/>
      <c r="AP307" s="1"/>
      <c r="AQ307" s="1"/>
      <c r="AR307" s="1"/>
    </row>
    <row r="308" spans="1:44" ht="15.75" customHeight="1">
      <c r="A308" s="1"/>
      <c r="B308" s="1"/>
      <c r="C308" s="193"/>
      <c r="D308" s="194"/>
      <c r="E308" s="194"/>
      <c r="F308" s="194"/>
      <c r="G308" s="194"/>
      <c r="H308" s="194"/>
      <c r="I308" s="194"/>
      <c r="J308" s="194"/>
      <c r="K308" s="194"/>
      <c r="L308" s="195"/>
      <c r="M308" s="195"/>
      <c r="N308" s="195"/>
      <c r="O308" s="195"/>
      <c r="P308" s="195"/>
      <c r="Q308" s="1"/>
      <c r="R308" s="194"/>
      <c r="S308" s="194"/>
      <c r="T308" s="194"/>
      <c r="U308" s="194"/>
      <c r="V308" s="194"/>
      <c r="W308" s="194"/>
      <c r="X308" s="194"/>
      <c r="Y308" s="194"/>
      <c r="Z308" s="194"/>
      <c r="AA308" s="194"/>
      <c r="AB308" s="194"/>
      <c r="AC308" s="194"/>
      <c r="AD308" s="194"/>
      <c r="AE308" s="194"/>
      <c r="AF308" s="194"/>
      <c r="AG308" s="194"/>
      <c r="AH308" s="194"/>
      <c r="AI308" s="194"/>
      <c r="AJ308" s="194"/>
      <c r="AK308" s="1"/>
      <c r="AL308" s="1"/>
      <c r="AM308" s="1"/>
      <c r="AN308" s="1"/>
      <c r="AO308" s="1"/>
      <c r="AP308" s="1"/>
      <c r="AQ308" s="1"/>
      <c r="AR308" s="1"/>
    </row>
    <row r="309" spans="1:44" ht="15.75" customHeight="1">
      <c r="A309" s="1"/>
      <c r="B309" s="1"/>
      <c r="C309" s="193"/>
      <c r="D309" s="194"/>
      <c r="E309" s="194"/>
      <c r="F309" s="194"/>
      <c r="G309" s="194"/>
      <c r="H309" s="194"/>
      <c r="I309" s="194"/>
      <c r="J309" s="194"/>
      <c r="K309" s="194"/>
      <c r="L309" s="195"/>
      <c r="M309" s="195"/>
      <c r="N309" s="195"/>
      <c r="O309" s="195"/>
      <c r="P309" s="195"/>
      <c r="Q309" s="1"/>
      <c r="R309" s="194"/>
      <c r="S309" s="194"/>
      <c r="T309" s="194"/>
      <c r="U309" s="194"/>
      <c r="V309" s="194"/>
      <c r="W309" s="194"/>
      <c r="X309" s="194"/>
      <c r="Y309" s="194"/>
      <c r="Z309" s="194"/>
      <c r="AA309" s="194"/>
      <c r="AB309" s="194"/>
      <c r="AC309" s="194"/>
      <c r="AD309" s="194"/>
      <c r="AE309" s="194"/>
      <c r="AF309" s="194"/>
      <c r="AG309" s="194"/>
      <c r="AH309" s="194"/>
      <c r="AI309" s="194"/>
      <c r="AJ309" s="194"/>
      <c r="AK309" s="1"/>
      <c r="AL309" s="1"/>
      <c r="AM309" s="1"/>
      <c r="AN309" s="1"/>
      <c r="AO309" s="1"/>
      <c r="AP309" s="1"/>
      <c r="AQ309" s="1"/>
      <c r="AR309" s="1"/>
    </row>
    <row r="310" spans="1:44" ht="15.75" customHeight="1">
      <c r="A310" s="1"/>
      <c r="B310" s="1"/>
      <c r="C310" s="193"/>
      <c r="D310" s="194"/>
      <c r="E310" s="194"/>
      <c r="F310" s="194"/>
      <c r="G310" s="194"/>
      <c r="H310" s="194"/>
      <c r="I310" s="194"/>
      <c r="J310" s="194"/>
      <c r="K310" s="194"/>
      <c r="L310" s="195"/>
      <c r="M310" s="195"/>
      <c r="N310" s="195"/>
      <c r="O310" s="195"/>
      <c r="P310" s="195"/>
      <c r="Q310" s="1"/>
      <c r="R310" s="194"/>
      <c r="S310" s="194"/>
      <c r="T310" s="194"/>
      <c r="U310" s="194"/>
      <c r="V310" s="194"/>
      <c r="W310" s="194"/>
      <c r="X310" s="194"/>
      <c r="Y310" s="194"/>
      <c r="Z310" s="194"/>
      <c r="AA310" s="194"/>
      <c r="AB310" s="194"/>
      <c r="AC310" s="194"/>
      <c r="AD310" s="194"/>
      <c r="AE310" s="194"/>
      <c r="AF310" s="194"/>
      <c r="AG310" s="194"/>
      <c r="AH310" s="194"/>
      <c r="AI310" s="194"/>
      <c r="AJ310" s="194"/>
      <c r="AK310" s="1"/>
      <c r="AL310" s="1"/>
      <c r="AM310" s="1"/>
      <c r="AN310" s="1"/>
      <c r="AO310" s="1"/>
      <c r="AP310" s="1"/>
      <c r="AQ310" s="1"/>
      <c r="AR310" s="1"/>
    </row>
    <row r="311" spans="1:44" ht="15.75" customHeight="1">
      <c r="A311" s="1"/>
      <c r="B311" s="1"/>
      <c r="C311" s="193"/>
      <c r="D311" s="194"/>
      <c r="E311" s="194"/>
      <c r="F311" s="194"/>
      <c r="G311" s="194"/>
      <c r="H311" s="194"/>
      <c r="I311" s="194"/>
      <c r="J311" s="194"/>
      <c r="K311" s="194"/>
      <c r="L311" s="195"/>
      <c r="M311" s="195"/>
      <c r="N311" s="195"/>
      <c r="O311" s="195"/>
      <c r="P311" s="195"/>
      <c r="Q311" s="1"/>
      <c r="R311" s="194"/>
      <c r="S311" s="194"/>
      <c r="T311" s="194"/>
      <c r="U311" s="194"/>
      <c r="V311" s="194"/>
      <c r="W311" s="194"/>
      <c r="X311" s="194"/>
      <c r="Y311" s="194"/>
      <c r="Z311" s="194"/>
      <c r="AA311" s="194"/>
      <c r="AB311" s="194"/>
      <c r="AC311" s="194"/>
      <c r="AD311" s="194"/>
      <c r="AE311" s="194"/>
      <c r="AF311" s="194"/>
      <c r="AG311" s="194"/>
      <c r="AH311" s="194"/>
      <c r="AI311" s="194"/>
      <c r="AJ311" s="194"/>
      <c r="AK311" s="1"/>
      <c r="AL311" s="1"/>
      <c r="AM311" s="1"/>
      <c r="AN311" s="1"/>
      <c r="AO311" s="1"/>
      <c r="AP311" s="1"/>
      <c r="AQ311" s="1"/>
      <c r="AR311" s="1"/>
    </row>
    <row r="312" spans="1:44" ht="15.75" customHeight="1">
      <c r="A312" s="1"/>
      <c r="B312" s="1"/>
      <c r="C312" s="193"/>
      <c r="D312" s="194"/>
      <c r="E312" s="194"/>
      <c r="F312" s="194"/>
      <c r="G312" s="194"/>
      <c r="H312" s="194"/>
      <c r="I312" s="194"/>
      <c r="J312" s="194"/>
      <c r="K312" s="194"/>
      <c r="L312" s="195"/>
      <c r="M312" s="195"/>
      <c r="N312" s="195"/>
      <c r="O312" s="195"/>
      <c r="P312" s="195"/>
      <c r="Q312" s="1"/>
      <c r="R312" s="194"/>
      <c r="S312" s="194"/>
      <c r="T312" s="194"/>
      <c r="U312" s="194"/>
      <c r="V312" s="194"/>
      <c r="W312" s="194"/>
      <c r="X312" s="194"/>
      <c r="Y312" s="194"/>
      <c r="Z312" s="194"/>
      <c r="AA312" s="194"/>
      <c r="AB312" s="194"/>
      <c r="AC312" s="194"/>
      <c r="AD312" s="194"/>
      <c r="AE312" s="194"/>
      <c r="AF312" s="194"/>
      <c r="AG312" s="194"/>
      <c r="AH312" s="194"/>
      <c r="AI312" s="194"/>
      <c r="AJ312" s="194"/>
      <c r="AK312" s="1"/>
      <c r="AL312" s="1"/>
      <c r="AM312" s="1"/>
      <c r="AN312" s="1"/>
      <c r="AO312" s="1"/>
      <c r="AP312" s="1"/>
      <c r="AQ312" s="1"/>
      <c r="AR312" s="1"/>
    </row>
    <row r="313" spans="1:44" ht="15.75" customHeight="1">
      <c r="A313" s="1"/>
      <c r="B313" s="1"/>
      <c r="C313" s="193"/>
      <c r="D313" s="194"/>
      <c r="E313" s="194"/>
      <c r="F313" s="194"/>
      <c r="G313" s="194"/>
      <c r="H313" s="194"/>
      <c r="I313" s="194"/>
      <c r="J313" s="194"/>
      <c r="K313" s="194"/>
      <c r="L313" s="195"/>
      <c r="M313" s="195"/>
      <c r="N313" s="195"/>
      <c r="O313" s="195"/>
      <c r="P313" s="195"/>
      <c r="Q313" s="1"/>
      <c r="R313" s="194"/>
      <c r="S313" s="194"/>
      <c r="T313" s="194"/>
      <c r="U313" s="194"/>
      <c r="V313" s="194"/>
      <c r="W313" s="194"/>
      <c r="X313" s="194"/>
      <c r="Y313" s="194"/>
      <c r="Z313" s="194"/>
      <c r="AA313" s="194"/>
      <c r="AB313" s="194"/>
      <c r="AC313" s="194"/>
      <c r="AD313" s="194"/>
      <c r="AE313" s="194"/>
      <c r="AF313" s="194"/>
      <c r="AG313" s="194"/>
      <c r="AH313" s="194"/>
      <c r="AI313" s="194"/>
      <c r="AJ313" s="194"/>
      <c r="AK313" s="1"/>
      <c r="AL313" s="1"/>
      <c r="AM313" s="1"/>
      <c r="AN313" s="1"/>
      <c r="AO313" s="1"/>
      <c r="AP313" s="1"/>
      <c r="AQ313" s="1"/>
      <c r="AR313" s="1"/>
    </row>
    <row r="314" spans="1:44" ht="15.75" customHeight="1">
      <c r="A314" s="1"/>
      <c r="B314" s="1"/>
      <c r="C314" s="193"/>
      <c r="D314" s="194"/>
      <c r="E314" s="194"/>
      <c r="F314" s="194"/>
      <c r="G314" s="194"/>
      <c r="H314" s="194"/>
      <c r="I314" s="194"/>
      <c r="J314" s="194"/>
      <c r="K314" s="194"/>
      <c r="L314" s="195"/>
      <c r="M314" s="195"/>
      <c r="N314" s="195"/>
      <c r="O314" s="195"/>
      <c r="P314" s="195"/>
      <c r="Q314" s="1"/>
      <c r="R314" s="194"/>
      <c r="S314" s="194"/>
      <c r="T314" s="194"/>
      <c r="U314" s="194"/>
      <c r="V314" s="194"/>
      <c r="W314" s="194"/>
      <c r="X314" s="194"/>
      <c r="Y314" s="194"/>
      <c r="Z314" s="194"/>
      <c r="AA314" s="194"/>
      <c r="AB314" s="194"/>
      <c r="AC314" s="194"/>
      <c r="AD314" s="194"/>
      <c r="AE314" s="194"/>
      <c r="AF314" s="194"/>
      <c r="AG314" s="194"/>
      <c r="AH314" s="194"/>
      <c r="AI314" s="194"/>
      <c r="AJ314" s="194"/>
      <c r="AK314" s="1"/>
      <c r="AL314" s="1"/>
      <c r="AM314" s="1"/>
      <c r="AN314" s="1"/>
      <c r="AO314" s="1"/>
      <c r="AP314" s="1"/>
      <c r="AQ314" s="1"/>
      <c r="AR314" s="1"/>
    </row>
    <row r="315" spans="1:44" ht="15.75" customHeight="1">
      <c r="A315" s="1"/>
      <c r="B315" s="1"/>
      <c r="C315" s="193"/>
      <c r="D315" s="194"/>
      <c r="E315" s="194"/>
      <c r="F315" s="194"/>
      <c r="G315" s="194"/>
      <c r="H315" s="194"/>
      <c r="I315" s="194"/>
      <c r="J315" s="194"/>
      <c r="K315" s="194"/>
      <c r="L315" s="195"/>
      <c r="M315" s="195"/>
      <c r="N315" s="195"/>
      <c r="O315" s="195"/>
      <c r="P315" s="195"/>
      <c r="Q315" s="1"/>
      <c r="R315" s="194"/>
      <c r="S315" s="194"/>
      <c r="T315" s="194"/>
      <c r="U315" s="194"/>
      <c r="V315" s="194"/>
      <c r="W315" s="194"/>
      <c r="X315" s="194"/>
      <c r="Y315" s="194"/>
      <c r="Z315" s="194"/>
      <c r="AA315" s="194"/>
      <c r="AB315" s="194"/>
      <c r="AC315" s="194"/>
      <c r="AD315" s="194"/>
      <c r="AE315" s="194"/>
      <c r="AF315" s="194"/>
      <c r="AG315" s="194"/>
      <c r="AH315" s="194"/>
      <c r="AI315" s="194"/>
      <c r="AJ315" s="194"/>
      <c r="AK315" s="1"/>
      <c r="AL315" s="1"/>
      <c r="AM315" s="1"/>
      <c r="AN315" s="1"/>
      <c r="AO315" s="1"/>
      <c r="AP315" s="1"/>
      <c r="AQ315" s="1"/>
      <c r="AR315" s="1"/>
    </row>
    <row r="316" spans="1:44" ht="15.75" customHeight="1">
      <c r="A316" s="1"/>
      <c r="B316" s="1"/>
      <c r="C316" s="193"/>
      <c r="D316" s="194"/>
      <c r="E316" s="194"/>
      <c r="F316" s="194"/>
      <c r="G316" s="194"/>
      <c r="H316" s="194"/>
      <c r="I316" s="194"/>
      <c r="J316" s="194"/>
      <c r="K316" s="194"/>
      <c r="L316" s="195"/>
      <c r="M316" s="195"/>
      <c r="N316" s="195"/>
      <c r="O316" s="195"/>
      <c r="P316" s="195"/>
      <c r="Q316" s="1"/>
      <c r="R316" s="194"/>
      <c r="S316" s="194"/>
      <c r="T316" s="194"/>
      <c r="U316" s="194"/>
      <c r="V316" s="194"/>
      <c r="W316" s="194"/>
      <c r="X316" s="194"/>
      <c r="Y316" s="194"/>
      <c r="Z316" s="194"/>
      <c r="AA316" s="194"/>
      <c r="AB316" s="194"/>
      <c r="AC316" s="194"/>
      <c r="AD316" s="194"/>
      <c r="AE316" s="194"/>
      <c r="AF316" s="194"/>
      <c r="AG316" s="194"/>
      <c r="AH316" s="194"/>
      <c r="AI316" s="194"/>
      <c r="AJ316" s="194"/>
      <c r="AK316" s="1"/>
      <c r="AL316" s="1"/>
      <c r="AM316" s="1"/>
      <c r="AN316" s="1"/>
      <c r="AO316" s="1"/>
      <c r="AP316" s="1"/>
      <c r="AQ316" s="1"/>
      <c r="AR316" s="1"/>
    </row>
    <row r="317" spans="1:44" ht="15.75" customHeight="1">
      <c r="A317" s="1"/>
      <c r="B317" s="1"/>
      <c r="C317" s="193"/>
      <c r="D317" s="194"/>
      <c r="E317" s="194"/>
      <c r="F317" s="194"/>
      <c r="G317" s="194"/>
      <c r="H317" s="194"/>
      <c r="I317" s="194"/>
      <c r="J317" s="194"/>
      <c r="K317" s="194"/>
      <c r="L317" s="195"/>
      <c r="M317" s="195"/>
      <c r="N317" s="195"/>
      <c r="O317" s="195"/>
      <c r="P317" s="195"/>
      <c r="Q317" s="1"/>
      <c r="R317" s="194"/>
      <c r="S317" s="194"/>
      <c r="T317" s="194"/>
      <c r="U317" s="194"/>
      <c r="V317" s="194"/>
      <c r="W317" s="194"/>
      <c r="X317" s="194"/>
      <c r="Y317" s="194"/>
      <c r="Z317" s="194"/>
      <c r="AA317" s="194"/>
      <c r="AB317" s="194"/>
      <c r="AC317" s="194"/>
      <c r="AD317" s="194"/>
      <c r="AE317" s="194"/>
      <c r="AF317" s="194"/>
      <c r="AG317" s="194"/>
      <c r="AH317" s="194"/>
      <c r="AI317" s="194"/>
      <c r="AJ317" s="194"/>
      <c r="AK317" s="1"/>
      <c r="AL317" s="1"/>
      <c r="AM317" s="1"/>
      <c r="AN317" s="1"/>
      <c r="AO317" s="1"/>
      <c r="AP317" s="1"/>
      <c r="AQ317" s="1"/>
      <c r="AR317" s="1"/>
    </row>
    <row r="318" spans="1:44" ht="15.75" customHeight="1">
      <c r="A318" s="1"/>
      <c r="B318" s="1"/>
      <c r="C318" s="193"/>
      <c r="D318" s="194"/>
      <c r="E318" s="194"/>
      <c r="F318" s="194"/>
      <c r="G318" s="194"/>
      <c r="H318" s="194"/>
      <c r="I318" s="194"/>
      <c r="J318" s="194"/>
      <c r="K318" s="194"/>
      <c r="L318" s="195"/>
      <c r="M318" s="195"/>
      <c r="N318" s="195"/>
      <c r="O318" s="195"/>
      <c r="P318" s="195"/>
      <c r="Q318" s="1"/>
      <c r="R318" s="194"/>
      <c r="S318" s="194"/>
      <c r="T318" s="194"/>
      <c r="U318" s="194"/>
      <c r="V318" s="194"/>
      <c r="W318" s="194"/>
      <c r="X318" s="194"/>
      <c r="Y318" s="194"/>
      <c r="Z318" s="194"/>
      <c r="AA318" s="194"/>
      <c r="AB318" s="194"/>
      <c r="AC318" s="194"/>
      <c r="AD318" s="194"/>
      <c r="AE318" s="194"/>
      <c r="AF318" s="194"/>
      <c r="AG318" s="194"/>
      <c r="AH318" s="194"/>
      <c r="AI318" s="194"/>
      <c r="AJ318" s="194"/>
      <c r="AK318" s="1"/>
      <c r="AL318" s="1"/>
      <c r="AM318" s="1"/>
      <c r="AN318" s="1"/>
      <c r="AO318" s="1"/>
      <c r="AP318" s="1"/>
      <c r="AQ318" s="1"/>
      <c r="AR318" s="1"/>
    </row>
    <row r="319" spans="1:44" ht="15.75" customHeight="1">
      <c r="A319" s="1"/>
      <c r="B319" s="1"/>
      <c r="C319" s="193"/>
      <c r="D319" s="194"/>
      <c r="E319" s="194"/>
      <c r="F319" s="194"/>
      <c r="G319" s="194"/>
      <c r="H319" s="194"/>
      <c r="I319" s="194"/>
      <c r="J319" s="194"/>
      <c r="K319" s="194"/>
      <c r="L319" s="195"/>
      <c r="M319" s="195"/>
      <c r="N319" s="195"/>
      <c r="O319" s="195"/>
      <c r="P319" s="195"/>
      <c r="Q319" s="1"/>
      <c r="R319" s="194"/>
      <c r="S319" s="194"/>
      <c r="T319" s="194"/>
      <c r="U319" s="194"/>
      <c r="V319" s="194"/>
      <c r="W319" s="194"/>
      <c r="X319" s="194"/>
      <c r="Y319" s="194"/>
      <c r="Z319" s="194"/>
      <c r="AA319" s="194"/>
      <c r="AB319" s="194"/>
      <c r="AC319" s="194"/>
      <c r="AD319" s="194"/>
      <c r="AE319" s="194"/>
      <c r="AF319" s="194"/>
      <c r="AG319" s="194"/>
      <c r="AH319" s="194"/>
      <c r="AI319" s="194"/>
      <c r="AJ319" s="194"/>
      <c r="AK319" s="1"/>
      <c r="AL319" s="1"/>
      <c r="AM319" s="1"/>
      <c r="AN319" s="1"/>
      <c r="AO319" s="1"/>
      <c r="AP319" s="1"/>
      <c r="AQ319" s="1"/>
      <c r="AR319" s="1"/>
    </row>
    <row r="320" spans="1:44" ht="15.75" customHeight="1">
      <c r="A320" s="1"/>
      <c r="B320" s="1"/>
      <c r="C320" s="193"/>
      <c r="D320" s="194"/>
      <c r="E320" s="194"/>
      <c r="F320" s="194"/>
      <c r="G320" s="194"/>
      <c r="H320" s="194"/>
      <c r="I320" s="194"/>
      <c r="J320" s="194"/>
      <c r="K320" s="194"/>
      <c r="L320" s="195"/>
      <c r="M320" s="195"/>
      <c r="N320" s="195"/>
      <c r="O320" s="195"/>
      <c r="P320" s="195"/>
      <c r="Q320" s="1"/>
      <c r="R320" s="194"/>
      <c r="S320" s="194"/>
      <c r="T320" s="194"/>
      <c r="U320" s="194"/>
      <c r="V320" s="194"/>
      <c r="W320" s="194"/>
      <c r="X320" s="194"/>
      <c r="Y320" s="194"/>
      <c r="Z320" s="194"/>
      <c r="AA320" s="194"/>
      <c r="AB320" s="194"/>
      <c r="AC320" s="194"/>
      <c r="AD320" s="194"/>
      <c r="AE320" s="194"/>
      <c r="AF320" s="194"/>
      <c r="AG320" s="194"/>
      <c r="AH320" s="194"/>
      <c r="AI320" s="194"/>
      <c r="AJ320" s="194"/>
      <c r="AK320" s="1"/>
      <c r="AL320" s="1"/>
      <c r="AM320" s="1"/>
      <c r="AN320" s="1"/>
      <c r="AO320" s="1"/>
      <c r="AP320" s="1"/>
      <c r="AQ320" s="1"/>
      <c r="AR320" s="1"/>
    </row>
    <row r="321" spans="1:44" ht="15.75" customHeight="1">
      <c r="A321" s="1"/>
      <c r="B321" s="1"/>
      <c r="C321" s="193"/>
      <c r="D321" s="194"/>
      <c r="E321" s="194"/>
      <c r="F321" s="194"/>
      <c r="G321" s="194"/>
      <c r="H321" s="194"/>
      <c r="I321" s="194"/>
      <c r="J321" s="194"/>
      <c r="K321" s="194"/>
      <c r="L321" s="195"/>
      <c r="M321" s="195"/>
      <c r="N321" s="195"/>
      <c r="O321" s="195"/>
      <c r="P321" s="195"/>
      <c r="Q321" s="1"/>
      <c r="R321" s="194"/>
      <c r="S321" s="194"/>
      <c r="T321" s="194"/>
      <c r="U321" s="194"/>
      <c r="V321" s="194"/>
      <c r="W321" s="194"/>
      <c r="X321" s="194"/>
      <c r="Y321" s="194"/>
      <c r="Z321" s="194"/>
      <c r="AA321" s="194"/>
      <c r="AB321" s="194"/>
      <c r="AC321" s="194"/>
      <c r="AD321" s="194"/>
      <c r="AE321" s="194"/>
      <c r="AF321" s="194"/>
      <c r="AG321" s="194"/>
      <c r="AH321" s="194"/>
      <c r="AI321" s="194"/>
      <c r="AJ321" s="194"/>
      <c r="AK321" s="1"/>
      <c r="AL321" s="1"/>
      <c r="AM321" s="1"/>
      <c r="AN321" s="1"/>
      <c r="AO321" s="1"/>
      <c r="AP321" s="1"/>
      <c r="AQ321" s="1"/>
      <c r="AR321" s="1"/>
    </row>
    <row r="322" spans="1:44" ht="15.75" customHeight="1">
      <c r="A322" s="1"/>
      <c r="B322" s="1"/>
      <c r="C322" s="193"/>
      <c r="D322" s="194"/>
      <c r="E322" s="194"/>
      <c r="F322" s="194"/>
      <c r="G322" s="194"/>
      <c r="H322" s="194"/>
      <c r="I322" s="194"/>
      <c r="J322" s="194"/>
      <c r="K322" s="194"/>
      <c r="L322" s="195"/>
      <c r="M322" s="195"/>
      <c r="N322" s="195"/>
      <c r="O322" s="195"/>
      <c r="P322" s="195"/>
      <c r="Q322" s="1"/>
      <c r="R322" s="194"/>
      <c r="S322" s="194"/>
      <c r="T322" s="194"/>
      <c r="U322" s="194"/>
      <c r="V322" s="194"/>
      <c r="W322" s="194"/>
      <c r="X322" s="194"/>
      <c r="Y322" s="194"/>
      <c r="Z322" s="194"/>
      <c r="AA322" s="194"/>
      <c r="AB322" s="194"/>
      <c r="AC322" s="194"/>
      <c r="AD322" s="194"/>
      <c r="AE322" s="194"/>
      <c r="AF322" s="194"/>
      <c r="AG322" s="194"/>
      <c r="AH322" s="194"/>
      <c r="AI322" s="194"/>
      <c r="AJ322" s="194"/>
      <c r="AK322" s="1"/>
      <c r="AL322" s="1"/>
      <c r="AM322" s="1"/>
      <c r="AN322" s="1"/>
      <c r="AO322" s="1"/>
      <c r="AP322" s="1"/>
      <c r="AQ322" s="1"/>
      <c r="AR322" s="1"/>
    </row>
    <row r="323" spans="1:44" ht="15.75" customHeight="1">
      <c r="A323" s="1"/>
      <c r="B323" s="1"/>
      <c r="C323" s="193"/>
      <c r="D323" s="194"/>
      <c r="E323" s="194"/>
      <c r="F323" s="194"/>
      <c r="G323" s="194"/>
      <c r="H323" s="194"/>
      <c r="I323" s="194"/>
      <c r="J323" s="194"/>
      <c r="K323" s="194"/>
      <c r="L323" s="195"/>
      <c r="M323" s="195"/>
      <c r="N323" s="195"/>
      <c r="O323" s="195"/>
      <c r="P323" s="195"/>
      <c r="Q323" s="1"/>
      <c r="R323" s="194"/>
      <c r="S323" s="194"/>
      <c r="T323" s="194"/>
      <c r="U323" s="194"/>
      <c r="V323" s="194"/>
      <c r="W323" s="194"/>
      <c r="X323" s="194"/>
      <c r="Y323" s="194"/>
      <c r="Z323" s="194"/>
      <c r="AA323" s="194"/>
      <c r="AB323" s="194"/>
      <c r="AC323" s="194"/>
      <c r="AD323" s="194"/>
      <c r="AE323" s="194"/>
      <c r="AF323" s="194"/>
      <c r="AG323" s="194"/>
      <c r="AH323" s="194"/>
      <c r="AI323" s="194"/>
      <c r="AJ323" s="194"/>
      <c r="AK323" s="1"/>
      <c r="AL323" s="1"/>
      <c r="AM323" s="1"/>
      <c r="AN323" s="1"/>
      <c r="AO323" s="1"/>
      <c r="AP323" s="1"/>
      <c r="AQ323" s="1"/>
      <c r="AR323" s="1"/>
    </row>
    <row r="324" spans="1:44" ht="15.75" customHeight="1">
      <c r="A324" s="1"/>
      <c r="B324" s="1"/>
      <c r="C324" s="193"/>
      <c r="D324" s="194"/>
      <c r="E324" s="194"/>
      <c r="F324" s="194"/>
      <c r="G324" s="194"/>
      <c r="H324" s="194"/>
      <c r="I324" s="194"/>
      <c r="J324" s="194"/>
      <c r="K324" s="194"/>
      <c r="L324" s="195"/>
      <c r="M324" s="195"/>
      <c r="N324" s="195"/>
      <c r="O324" s="195"/>
      <c r="P324" s="195"/>
      <c r="Q324" s="1"/>
      <c r="R324" s="194"/>
      <c r="S324" s="194"/>
      <c r="T324" s="194"/>
      <c r="U324" s="194"/>
      <c r="V324" s="194"/>
      <c r="W324" s="194"/>
      <c r="X324" s="194"/>
      <c r="Y324" s="194"/>
      <c r="Z324" s="194"/>
      <c r="AA324" s="194"/>
      <c r="AB324" s="194"/>
      <c r="AC324" s="194"/>
      <c r="AD324" s="194"/>
      <c r="AE324" s="194"/>
      <c r="AF324" s="194"/>
      <c r="AG324" s="194"/>
      <c r="AH324" s="194"/>
      <c r="AI324" s="194"/>
      <c r="AJ324" s="194"/>
      <c r="AK324" s="1"/>
      <c r="AL324" s="1"/>
      <c r="AM324" s="1"/>
      <c r="AN324" s="1"/>
      <c r="AO324" s="1"/>
      <c r="AP324" s="1"/>
      <c r="AQ324" s="1"/>
      <c r="AR324" s="1"/>
    </row>
    <row r="325" spans="1:44" ht="15.75" customHeight="1">
      <c r="A325" s="1"/>
      <c r="B325" s="1"/>
      <c r="C325" s="193"/>
      <c r="D325" s="194"/>
      <c r="E325" s="194"/>
      <c r="F325" s="194"/>
      <c r="G325" s="194"/>
      <c r="H325" s="194"/>
      <c r="I325" s="194"/>
      <c r="J325" s="194"/>
      <c r="K325" s="194"/>
      <c r="L325" s="195"/>
      <c r="M325" s="195"/>
      <c r="N325" s="195"/>
      <c r="O325" s="195"/>
      <c r="P325" s="195"/>
      <c r="Q325" s="1"/>
      <c r="R325" s="194"/>
      <c r="S325" s="194"/>
      <c r="T325" s="194"/>
      <c r="U325" s="194"/>
      <c r="V325" s="194"/>
      <c r="W325" s="194"/>
      <c r="X325" s="194"/>
      <c r="Y325" s="194"/>
      <c r="Z325" s="194"/>
      <c r="AA325" s="194"/>
      <c r="AB325" s="194"/>
      <c r="AC325" s="194"/>
      <c r="AD325" s="194"/>
      <c r="AE325" s="194"/>
      <c r="AF325" s="194"/>
      <c r="AG325" s="194"/>
      <c r="AH325" s="194"/>
      <c r="AI325" s="194"/>
      <c r="AJ325" s="194"/>
      <c r="AK325" s="1"/>
      <c r="AL325" s="1"/>
      <c r="AM325" s="1"/>
      <c r="AN325" s="1"/>
      <c r="AO325" s="1"/>
      <c r="AP325" s="1"/>
      <c r="AQ325" s="1"/>
      <c r="AR325" s="1"/>
    </row>
    <row r="326" spans="1:44" ht="15.75" customHeight="1">
      <c r="A326" s="1"/>
      <c r="B326" s="1"/>
      <c r="C326" s="193"/>
      <c r="D326" s="194"/>
      <c r="E326" s="194"/>
      <c r="F326" s="194"/>
      <c r="G326" s="194"/>
      <c r="H326" s="194"/>
      <c r="I326" s="194"/>
      <c r="J326" s="194"/>
      <c r="K326" s="194"/>
      <c r="L326" s="195"/>
      <c r="M326" s="195"/>
      <c r="N326" s="195"/>
      <c r="O326" s="195"/>
      <c r="P326" s="195"/>
      <c r="Q326" s="1"/>
      <c r="R326" s="194"/>
      <c r="S326" s="194"/>
      <c r="T326" s="194"/>
      <c r="U326" s="194"/>
      <c r="V326" s="194"/>
      <c r="W326" s="194"/>
      <c r="X326" s="194"/>
      <c r="Y326" s="194"/>
      <c r="Z326" s="194"/>
      <c r="AA326" s="194"/>
      <c r="AB326" s="194"/>
      <c r="AC326" s="194"/>
      <c r="AD326" s="194"/>
      <c r="AE326" s="194"/>
      <c r="AF326" s="194"/>
      <c r="AG326" s="194"/>
      <c r="AH326" s="194"/>
      <c r="AI326" s="194"/>
      <c r="AJ326" s="194"/>
      <c r="AK326" s="1"/>
      <c r="AL326" s="1"/>
      <c r="AM326" s="1"/>
      <c r="AN326" s="1"/>
      <c r="AO326" s="1"/>
      <c r="AP326" s="1"/>
      <c r="AQ326" s="1"/>
      <c r="AR326" s="1"/>
    </row>
    <row r="327" spans="1:44" ht="15.75" customHeight="1">
      <c r="A327" s="1"/>
      <c r="B327" s="1"/>
      <c r="C327" s="193"/>
      <c r="D327" s="194"/>
      <c r="E327" s="194"/>
      <c r="F327" s="194"/>
      <c r="G327" s="194"/>
      <c r="H327" s="194"/>
      <c r="I327" s="194"/>
      <c r="J327" s="194"/>
      <c r="K327" s="194"/>
      <c r="L327" s="195"/>
      <c r="M327" s="195"/>
      <c r="N327" s="195"/>
      <c r="O327" s="195"/>
      <c r="P327" s="195"/>
      <c r="Q327" s="1"/>
      <c r="R327" s="194"/>
      <c r="S327" s="194"/>
      <c r="T327" s="194"/>
      <c r="U327" s="194"/>
      <c r="V327" s="194"/>
      <c r="W327" s="194"/>
      <c r="X327" s="194"/>
      <c r="Y327" s="194"/>
      <c r="Z327" s="194"/>
      <c r="AA327" s="194"/>
      <c r="AB327" s="194"/>
      <c r="AC327" s="194"/>
      <c r="AD327" s="194"/>
      <c r="AE327" s="194"/>
      <c r="AF327" s="194"/>
      <c r="AG327" s="194"/>
      <c r="AH327" s="194"/>
      <c r="AI327" s="194"/>
      <c r="AJ327" s="194"/>
      <c r="AK327" s="1"/>
      <c r="AL327" s="1"/>
      <c r="AM327" s="1"/>
      <c r="AN327" s="1"/>
      <c r="AO327" s="1"/>
      <c r="AP327" s="1"/>
      <c r="AQ327" s="1"/>
      <c r="AR327" s="1"/>
    </row>
    <row r="328" spans="1:44" ht="15.75" customHeight="1">
      <c r="A328" s="1"/>
      <c r="B328" s="1"/>
      <c r="C328" s="193"/>
      <c r="D328" s="194"/>
      <c r="E328" s="194"/>
      <c r="F328" s="194"/>
      <c r="G328" s="194"/>
      <c r="H328" s="194"/>
      <c r="I328" s="194"/>
      <c r="J328" s="194"/>
      <c r="K328" s="194"/>
      <c r="L328" s="195"/>
      <c r="M328" s="195"/>
      <c r="N328" s="195"/>
      <c r="O328" s="195"/>
      <c r="P328" s="195"/>
      <c r="Q328" s="1"/>
      <c r="R328" s="194"/>
      <c r="S328" s="194"/>
      <c r="T328" s="194"/>
      <c r="U328" s="194"/>
      <c r="V328" s="194"/>
      <c r="W328" s="194"/>
      <c r="X328" s="194"/>
      <c r="Y328" s="194"/>
      <c r="Z328" s="194"/>
      <c r="AA328" s="194"/>
      <c r="AB328" s="194"/>
      <c r="AC328" s="194"/>
      <c r="AD328" s="194"/>
      <c r="AE328" s="194"/>
      <c r="AF328" s="194"/>
      <c r="AG328" s="194"/>
      <c r="AH328" s="194"/>
      <c r="AI328" s="194"/>
      <c r="AJ328" s="194"/>
      <c r="AK328" s="1"/>
      <c r="AL328" s="1"/>
      <c r="AM328" s="1"/>
      <c r="AN328" s="1"/>
      <c r="AO328" s="1"/>
      <c r="AP328" s="1"/>
      <c r="AQ328" s="1"/>
      <c r="AR328" s="1"/>
    </row>
    <row r="329" spans="1:44" ht="15.75" customHeight="1">
      <c r="A329" s="1"/>
      <c r="B329" s="1"/>
      <c r="C329" s="193"/>
      <c r="D329" s="194"/>
      <c r="E329" s="194"/>
      <c r="F329" s="194"/>
      <c r="G329" s="194"/>
      <c r="H329" s="194"/>
      <c r="I329" s="194"/>
      <c r="J329" s="194"/>
      <c r="K329" s="194"/>
      <c r="L329" s="195"/>
      <c r="M329" s="195"/>
      <c r="N329" s="195"/>
      <c r="O329" s="195"/>
      <c r="P329" s="195"/>
      <c r="Q329" s="1"/>
      <c r="R329" s="194"/>
      <c r="S329" s="194"/>
      <c r="T329" s="194"/>
      <c r="U329" s="194"/>
      <c r="V329" s="194"/>
      <c r="W329" s="194"/>
      <c r="X329" s="194"/>
      <c r="Y329" s="194"/>
      <c r="Z329" s="194"/>
      <c r="AA329" s="194"/>
      <c r="AB329" s="194"/>
      <c r="AC329" s="194"/>
      <c r="AD329" s="194"/>
      <c r="AE329" s="194"/>
      <c r="AF329" s="194"/>
      <c r="AG329" s="194"/>
      <c r="AH329" s="194"/>
      <c r="AI329" s="194"/>
      <c r="AJ329" s="194"/>
      <c r="AK329" s="1"/>
      <c r="AL329" s="1"/>
      <c r="AM329" s="1"/>
      <c r="AN329" s="1"/>
      <c r="AO329" s="1"/>
      <c r="AP329" s="1"/>
      <c r="AQ329" s="1"/>
      <c r="AR329" s="1"/>
    </row>
    <row r="330" spans="1:44" ht="15.75" customHeight="1">
      <c r="A330" s="1"/>
      <c r="B330" s="1"/>
      <c r="C330" s="193"/>
      <c r="D330" s="194"/>
      <c r="E330" s="194"/>
      <c r="F330" s="194"/>
      <c r="G330" s="194"/>
      <c r="H330" s="194"/>
      <c r="I330" s="194"/>
      <c r="J330" s="194"/>
      <c r="K330" s="194"/>
      <c r="L330" s="195"/>
      <c r="M330" s="195"/>
      <c r="N330" s="195"/>
      <c r="O330" s="195"/>
      <c r="P330" s="195"/>
      <c r="Q330" s="1"/>
      <c r="R330" s="194"/>
      <c r="S330" s="194"/>
      <c r="T330" s="194"/>
      <c r="U330" s="194"/>
      <c r="V330" s="194"/>
      <c r="W330" s="194"/>
      <c r="X330" s="194"/>
      <c r="Y330" s="194"/>
      <c r="Z330" s="194"/>
      <c r="AA330" s="194"/>
      <c r="AB330" s="194"/>
      <c r="AC330" s="194"/>
      <c r="AD330" s="194"/>
      <c r="AE330" s="194"/>
      <c r="AF330" s="194"/>
      <c r="AG330" s="194"/>
      <c r="AH330" s="194"/>
      <c r="AI330" s="194"/>
      <c r="AJ330" s="194"/>
      <c r="AK330" s="1"/>
      <c r="AL330" s="1"/>
      <c r="AM330" s="1"/>
      <c r="AN330" s="1"/>
      <c r="AO330" s="1"/>
      <c r="AP330" s="1"/>
      <c r="AQ330" s="1"/>
      <c r="AR330" s="1"/>
    </row>
    <row r="331" spans="1:44" ht="15.75" customHeight="1">
      <c r="A331" s="1"/>
      <c r="B331" s="1"/>
      <c r="C331" s="193"/>
      <c r="D331" s="194"/>
      <c r="E331" s="194"/>
      <c r="F331" s="194"/>
      <c r="G331" s="194"/>
      <c r="H331" s="194"/>
      <c r="I331" s="194"/>
      <c r="J331" s="194"/>
      <c r="K331" s="194"/>
      <c r="L331" s="195"/>
      <c r="M331" s="195"/>
      <c r="N331" s="195"/>
      <c r="O331" s="195"/>
      <c r="P331" s="195"/>
      <c r="Q331" s="1"/>
      <c r="R331" s="194"/>
      <c r="S331" s="194"/>
      <c r="T331" s="194"/>
      <c r="U331" s="194"/>
      <c r="V331" s="194"/>
      <c r="W331" s="194"/>
      <c r="X331" s="194"/>
      <c r="Y331" s="194"/>
      <c r="Z331" s="194"/>
      <c r="AA331" s="194"/>
      <c r="AB331" s="194"/>
      <c r="AC331" s="194"/>
      <c r="AD331" s="194"/>
      <c r="AE331" s="194"/>
      <c r="AF331" s="194"/>
      <c r="AG331" s="194"/>
      <c r="AH331" s="194"/>
      <c r="AI331" s="194"/>
      <c r="AJ331" s="194"/>
      <c r="AK331" s="1"/>
      <c r="AL331" s="1"/>
      <c r="AM331" s="1"/>
      <c r="AN331" s="1"/>
      <c r="AO331" s="1"/>
      <c r="AP331" s="1"/>
      <c r="AQ331" s="1"/>
      <c r="AR331" s="1"/>
    </row>
    <row r="332" spans="1:44" ht="15.75" customHeight="1">
      <c r="A332" s="1"/>
      <c r="B332" s="1"/>
      <c r="C332" s="193"/>
      <c r="D332" s="194"/>
      <c r="E332" s="194"/>
      <c r="F332" s="194"/>
      <c r="G332" s="194"/>
      <c r="H332" s="194"/>
      <c r="I332" s="194"/>
      <c r="J332" s="194"/>
      <c r="K332" s="194"/>
      <c r="L332" s="195"/>
      <c r="M332" s="195"/>
      <c r="N332" s="195"/>
      <c r="O332" s="195"/>
      <c r="P332" s="195"/>
      <c r="Q332" s="1"/>
      <c r="R332" s="194"/>
      <c r="S332" s="194"/>
      <c r="T332" s="194"/>
      <c r="U332" s="194"/>
      <c r="V332" s="194"/>
      <c r="W332" s="194"/>
      <c r="X332" s="194"/>
      <c r="Y332" s="194"/>
      <c r="Z332" s="194"/>
      <c r="AA332" s="194"/>
      <c r="AB332" s="194"/>
      <c r="AC332" s="194"/>
      <c r="AD332" s="194"/>
      <c r="AE332" s="194"/>
      <c r="AF332" s="194"/>
      <c r="AG332" s="194"/>
      <c r="AH332" s="194"/>
      <c r="AI332" s="194"/>
      <c r="AJ332" s="194"/>
      <c r="AK332" s="1"/>
      <c r="AL332" s="1"/>
      <c r="AM332" s="1"/>
      <c r="AN332" s="1"/>
      <c r="AO332" s="1"/>
      <c r="AP332" s="1"/>
      <c r="AQ332" s="1"/>
      <c r="AR332" s="1"/>
    </row>
    <row r="333" spans="1:44" ht="15.75" customHeight="1">
      <c r="A333" s="1"/>
      <c r="B333" s="1"/>
      <c r="C333" s="193"/>
      <c r="D333" s="194"/>
      <c r="E333" s="194"/>
      <c r="F333" s="194"/>
      <c r="G333" s="194"/>
      <c r="H333" s="194"/>
      <c r="I333" s="194"/>
      <c r="J333" s="194"/>
      <c r="K333" s="194"/>
      <c r="L333" s="195"/>
      <c r="M333" s="195"/>
      <c r="N333" s="195"/>
      <c r="O333" s="195"/>
      <c r="P333" s="195"/>
      <c r="Q333" s="1"/>
      <c r="R333" s="194"/>
      <c r="S333" s="194"/>
      <c r="T333" s="194"/>
      <c r="U333" s="194"/>
      <c r="V333" s="194"/>
      <c r="W333" s="194"/>
      <c r="X333" s="194"/>
      <c r="Y333" s="194"/>
      <c r="Z333" s="194"/>
      <c r="AA333" s="194"/>
      <c r="AB333" s="194"/>
      <c r="AC333" s="194"/>
      <c r="AD333" s="194"/>
      <c r="AE333" s="194"/>
      <c r="AF333" s="194"/>
      <c r="AG333" s="194"/>
      <c r="AH333" s="194"/>
      <c r="AI333" s="194"/>
      <c r="AJ333" s="194"/>
      <c r="AK333" s="1"/>
      <c r="AL333" s="1"/>
      <c r="AM333" s="1"/>
      <c r="AN333" s="1"/>
      <c r="AO333" s="1"/>
      <c r="AP333" s="1"/>
      <c r="AQ333" s="1"/>
      <c r="AR333" s="1"/>
    </row>
    <row r="334" spans="1:44" ht="15.75" customHeight="1">
      <c r="A334" s="1"/>
      <c r="B334" s="1"/>
      <c r="C334" s="193"/>
      <c r="D334" s="194"/>
      <c r="E334" s="194"/>
      <c r="F334" s="194"/>
      <c r="G334" s="194"/>
      <c r="H334" s="194"/>
      <c r="I334" s="194"/>
      <c r="J334" s="194"/>
      <c r="K334" s="194"/>
      <c r="L334" s="195"/>
      <c r="M334" s="195"/>
      <c r="N334" s="195"/>
      <c r="O334" s="195"/>
      <c r="P334" s="195"/>
      <c r="Q334" s="1"/>
      <c r="R334" s="194"/>
      <c r="S334" s="194"/>
      <c r="T334" s="194"/>
      <c r="U334" s="194"/>
      <c r="V334" s="194"/>
      <c r="W334" s="194"/>
      <c r="X334" s="194"/>
      <c r="Y334" s="194"/>
      <c r="Z334" s="194"/>
      <c r="AA334" s="194"/>
      <c r="AB334" s="194"/>
      <c r="AC334" s="194"/>
      <c r="AD334" s="194"/>
      <c r="AE334" s="194"/>
      <c r="AF334" s="194"/>
      <c r="AG334" s="194"/>
      <c r="AH334" s="194"/>
      <c r="AI334" s="194"/>
      <c r="AJ334" s="194"/>
      <c r="AK334" s="1"/>
      <c r="AL334" s="1"/>
      <c r="AM334" s="1"/>
      <c r="AN334" s="1"/>
      <c r="AO334" s="1"/>
      <c r="AP334" s="1"/>
      <c r="AQ334" s="1"/>
      <c r="AR334" s="1"/>
    </row>
    <row r="335" spans="1:44" ht="15.75" customHeight="1">
      <c r="A335" s="1"/>
      <c r="B335" s="1"/>
      <c r="C335" s="193"/>
      <c r="D335" s="194"/>
      <c r="E335" s="194"/>
      <c r="F335" s="194"/>
      <c r="G335" s="194"/>
      <c r="H335" s="194"/>
      <c r="I335" s="194"/>
      <c r="J335" s="194"/>
      <c r="K335" s="194"/>
      <c r="L335" s="195"/>
      <c r="M335" s="195"/>
      <c r="N335" s="195"/>
      <c r="O335" s="195"/>
      <c r="P335" s="195"/>
      <c r="Q335" s="1"/>
      <c r="R335" s="194"/>
      <c r="S335" s="194"/>
      <c r="T335" s="194"/>
      <c r="U335" s="194"/>
      <c r="V335" s="194"/>
      <c r="W335" s="194"/>
      <c r="X335" s="194"/>
      <c r="Y335" s="194"/>
      <c r="Z335" s="194"/>
      <c r="AA335" s="194"/>
      <c r="AB335" s="194"/>
      <c r="AC335" s="194"/>
      <c r="AD335" s="194"/>
      <c r="AE335" s="194"/>
      <c r="AF335" s="194"/>
      <c r="AG335" s="194"/>
      <c r="AH335" s="194"/>
      <c r="AI335" s="194"/>
      <c r="AJ335" s="194"/>
      <c r="AK335" s="1"/>
      <c r="AL335" s="1"/>
      <c r="AM335" s="1"/>
      <c r="AN335" s="1"/>
      <c r="AO335" s="1"/>
      <c r="AP335" s="1"/>
      <c r="AQ335" s="1"/>
      <c r="AR335" s="1"/>
    </row>
    <row r="336" spans="1:44" ht="15.75" customHeight="1">
      <c r="A336" s="1"/>
      <c r="B336" s="1"/>
      <c r="C336" s="193"/>
      <c r="D336" s="194"/>
      <c r="E336" s="194"/>
      <c r="F336" s="194"/>
      <c r="G336" s="194"/>
      <c r="H336" s="194"/>
      <c r="I336" s="194"/>
      <c r="J336" s="194"/>
      <c r="K336" s="194"/>
      <c r="L336" s="195"/>
      <c r="M336" s="195"/>
      <c r="N336" s="195"/>
      <c r="O336" s="195"/>
      <c r="P336" s="195"/>
      <c r="Q336" s="1"/>
      <c r="R336" s="194"/>
      <c r="S336" s="194"/>
      <c r="T336" s="194"/>
      <c r="U336" s="194"/>
      <c r="V336" s="194"/>
      <c r="W336" s="194"/>
      <c r="X336" s="194"/>
      <c r="Y336" s="194"/>
      <c r="Z336" s="194"/>
      <c r="AA336" s="194"/>
      <c r="AB336" s="194"/>
      <c r="AC336" s="194"/>
      <c r="AD336" s="194"/>
      <c r="AE336" s="194"/>
      <c r="AF336" s="194"/>
      <c r="AG336" s="194"/>
      <c r="AH336" s="194"/>
      <c r="AI336" s="194"/>
      <c r="AJ336" s="194"/>
      <c r="AK336" s="1"/>
      <c r="AL336" s="1"/>
      <c r="AM336" s="1"/>
      <c r="AN336" s="1"/>
      <c r="AO336" s="1"/>
      <c r="AP336" s="1"/>
      <c r="AQ336" s="1"/>
      <c r="AR336" s="1"/>
    </row>
    <row r="337" spans="1:44" ht="15.75" customHeight="1">
      <c r="A337" s="1"/>
      <c r="B337" s="1"/>
      <c r="C337" s="193"/>
      <c r="D337" s="194"/>
      <c r="E337" s="194"/>
      <c r="F337" s="194"/>
      <c r="G337" s="194"/>
      <c r="H337" s="194"/>
      <c r="I337" s="194"/>
      <c r="J337" s="194"/>
      <c r="K337" s="194"/>
      <c r="L337" s="195"/>
      <c r="M337" s="195"/>
      <c r="N337" s="195"/>
      <c r="O337" s="195"/>
      <c r="P337" s="195"/>
      <c r="Q337" s="1"/>
      <c r="R337" s="194"/>
      <c r="S337" s="194"/>
      <c r="T337" s="194"/>
      <c r="U337" s="194"/>
      <c r="V337" s="194"/>
      <c r="W337" s="194"/>
      <c r="X337" s="194"/>
      <c r="Y337" s="194"/>
      <c r="Z337" s="194"/>
      <c r="AA337" s="194"/>
      <c r="AB337" s="194"/>
      <c r="AC337" s="194"/>
      <c r="AD337" s="194"/>
      <c r="AE337" s="194"/>
      <c r="AF337" s="194"/>
      <c r="AG337" s="194"/>
      <c r="AH337" s="194"/>
      <c r="AI337" s="194"/>
      <c r="AJ337" s="194"/>
      <c r="AK337" s="1"/>
      <c r="AL337" s="1"/>
      <c r="AM337" s="1"/>
      <c r="AN337" s="1"/>
      <c r="AO337" s="1"/>
      <c r="AP337" s="1"/>
      <c r="AQ337" s="1"/>
      <c r="AR337" s="1"/>
    </row>
    <row r="338" spans="1:44" ht="15.75" customHeight="1">
      <c r="A338" s="1"/>
      <c r="B338" s="1"/>
      <c r="C338" s="193"/>
      <c r="D338" s="194"/>
      <c r="E338" s="194"/>
      <c r="F338" s="194"/>
      <c r="G338" s="194"/>
      <c r="H338" s="194"/>
      <c r="I338" s="194"/>
      <c r="J338" s="194"/>
      <c r="K338" s="194"/>
      <c r="L338" s="195"/>
      <c r="M338" s="195"/>
      <c r="N338" s="195"/>
      <c r="O338" s="195"/>
      <c r="P338" s="195"/>
      <c r="Q338" s="1"/>
      <c r="R338" s="194"/>
      <c r="S338" s="194"/>
      <c r="T338" s="194"/>
      <c r="U338" s="194"/>
      <c r="V338" s="194"/>
      <c r="W338" s="194"/>
      <c r="X338" s="194"/>
      <c r="Y338" s="194"/>
      <c r="Z338" s="194"/>
      <c r="AA338" s="194"/>
      <c r="AB338" s="194"/>
      <c r="AC338" s="194"/>
      <c r="AD338" s="194"/>
      <c r="AE338" s="194"/>
      <c r="AF338" s="194"/>
      <c r="AG338" s="194"/>
      <c r="AH338" s="194"/>
      <c r="AI338" s="194"/>
      <c r="AJ338" s="194"/>
      <c r="AK338" s="1"/>
      <c r="AL338" s="1"/>
      <c r="AM338" s="1"/>
      <c r="AN338" s="1"/>
      <c r="AO338" s="1"/>
      <c r="AP338" s="1"/>
      <c r="AQ338" s="1"/>
      <c r="AR338" s="1"/>
    </row>
    <row r="339" spans="1:44" ht="15.75" customHeight="1">
      <c r="A339" s="1"/>
      <c r="B339" s="1"/>
      <c r="C339" s="193"/>
      <c r="D339" s="194"/>
      <c r="E339" s="194"/>
      <c r="F339" s="194"/>
      <c r="G339" s="194"/>
      <c r="H339" s="194"/>
      <c r="I339" s="194"/>
      <c r="J339" s="194"/>
      <c r="K339" s="194"/>
      <c r="L339" s="195"/>
      <c r="M339" s="195"/>
      <c r="N339" s="195"/>
      <c r="O339" s="195"/>
      <c r="P339" s="195"/>
      <c r="Q339" s="1"/>
      <c r="R339" s="194"/>
      <c r="S339" s="194"/>
      <c r="T339" s="194"/>
      <c r="U339" s="194"/>
      <c r="V339" s="194"/>
      <c r="W339" s="194"/>
      <c r="X339" s="194"/>
      <c r="Y339" s="194"/>
      <c r="Z339" s="194"/>
      <c r="AA339" s="194"/>
      <c r="AB339" s="194"/>
      <c r="AC339" s="194"/>
      <c r="AD339" s="194"/>
      <c r="AE339" s="194"/>
      <c r="AF339" s="194"/>
      <c r="AG339" s="194"/>
      <c r="AH339" s="194"/>
      <c r="AI339" s="194"/>
      <c r="AJ339" s="194"/>
      <c r="AK339" s="1"/>
      <c r="AL339" s="1"/>
      <c r="AM339" s="1"/>
      <c r="AN339" s="1"/>
      <c r="AO339" s="1"/>
      <c r="AP339" s="1"/>
      <c r="AQ339" s="1"/>
      <c r="AR339" s="1"/>
    </row>
    <row r="340" spans="1:44" ht="15.75" customHeight="1">
      <c r="A340" s="1"/>
      <c r="B340" s="1"/>
      <c r="C340" s="193"/>
      <c r="D340" s="194"/>
      <c r="E340" s="194"/>
      <c r="F340" s="194"/>
      <c r="G340" s="194"/>
      <c r="H340" s="194"/>
      <c r="I340" s="194"/>
      <c r="J340" s="194"/>
      <c r="K340" s="194"/>
      <c r="L340" s="195"/>
      <c r="M340" s="195"/>
      <c r="N340" s="195"/>
      <c r="O340" s="195"/>
      <c r="P340" s="195"/>
      <c r="Q340" s="1"/>
      <c r="R340" s="194"/>
      <c r="S340" s="194"/>
      <c r="T340" s="194"/>
      <c r="U340" s="194"/>
      <c r="V340" s="194"/>
      <c r="W340" s="194"/>
      <c r="X340" s="194"/>
      <c r="Y340" s="194"/>
      <c r="Z340" s="194"/>
      <c r="AA340" s="194"/>
      <c r="AB340" s="194"/>
      <c r="AC340" s="194"/>
      <c r="AD340" s="194"/>
      <c r="AE340" s="194"/>
      <c r="AF340" s="194"/>
      <c r="AG340" s="194"/>
      <c r="AH340" s="194"/>
      <c r="AI340" s="194"/>
      <c r="AJ340" s="194"/>
      <c r="AK340" s="1"/>
      <c r="AL340" s="1"/>
      <c r="AM340" s="1"/>
      <c r="AN340" s="1"/>
      <c r="AO340" s="1"/>
      <c r="AP340" s="1"/>
      <c r="AQ340" s="1"/>
      <c r="AR340" s="1"/>
    </row>
    <row r="341" spans="1:44" ht="15.75" customHeight="1">
      <c r="A341" s="1"/>
      <c r="B341" s="1"/>
      <c r="C341" s="193"/>
      <c r="D341" s="194"/>
      <c r="E341" s="194"/>
      <c r="F341" s="194"/>
      <c r="G341" s="194"/>
      <c r="H341" s="194"/>
      <c r="I341" s="194"/>
      <c r="J341" s="194"/>
      <c r="K341" s="194"/>
      <c r="L341" s="195"/>
      <c r="M341" s="195"/>
      <c r="N341" s="195"/>
      <c r="O341" s="195"/>
      <c r="P341" s="195"/>
      <c r="Q341" s="1"/>
      <c r="R341" s="194"/>
      <c r="S341" s="194"/>
      <c r="T341" s="194"/>
      <c r="U341" s="194"/>
      <c r="V341" s="194"/>
      <c r="W341" s="194"/>
      <c r="X341" s="194"/>
      <c r="Y341" s="194"/>
      <c r="Z341" s="194"/>
      <c r="AA341" s="194"/>
      <c r="AB341" s="194"/>
      <c r="AC341" s="194"/>
      <c r="AD341" s="194"/>
      <c r="AE341" s="194"/>
      <c r="AF341" s="194"/>
      <c r="AG341" s="194"/>
      <c r="AH341" s="194"/>
      <c r="AI341" s="194"/>
      <c r="AJ341" s="194"/>
      <c r="AK341" s="1"/>
      <c r="AL341" s="1"/>
      <c r="AM341" s="1"/>
      <c r="AN341" s="1"/>
      <c r="AO341" s="1"/>
      <c r="AP341" s="1"/>
      <c r="AQ341" s="1"/>
      <c r="AR341" s="1"/>
    </row>
    <row r="342" spans="1:44" ht="15.75" customHeight="1">
      <c r="A342" s="1"/>
      <c r="B342" s="1"/>
      <c r="C342" s="193"/>
      <c r="D342" s="194"/>
      <c r="E342" s="194"/>
      <c r="F342" s="194"/>
      <c r="G342" s="194"/>
      <c r="H342" s="194"/>
      <c r="I342" s="194"/>
      <c r="J342" s="194"/>
      <c r="K342" s="194"/>
      <c r="L342" s="195"/>
      <c r="M342" s="195"/>
      <c r="N342" s="195"/>
      <c r="O342" s="195"/>
      <c r="P342" s="195"/>
      <c r="Q342" s="1"/>
      <c r="R342" s="194"/>
      <c r="S342" s="194"/>
      <c r="T342" s="194"/>
      <c r="U342" s="194"/>
      <c r="V342" s="194"/>
      <c r="W342" s="194"/>
      <c r="X342" s="194"/>
      <c r="Y342" s="194"/>
      <c r="Z342" s="194"/>
      <c r="AA342" s="194"/>
      <c r="AB342" s="194"/>
      <c r="AC342" s="194"/>
      <c r="AD342" s="194"/>
      <c r="AE342" s="194"/>
      <c r="AF342" s="194"/>
      <c r="AG342" s="194"/>
      <c r="AH342" s="194"/>
      <c r="AI342" s="194"/>
      <c r="AJ342" s="194"/>
      <c r="AK342" s="1"/>
      <c r="AL342" s="1"/>
      <c r="AM342" s="1"/>
      <c r="AN342" s="1"/>
      <c r="AO342" s="1"/>
      <c r="AP342" s="1"/>
      <c r="AQ342" s="1"/>
      <c r="AR342" s="1"/>
    </row>
    <row r="343" spans="1:44" ht="15.75" customHeight="1">
      <c r="A343" s="1"/>
      <c r="B343" s="1"/>
      <c r="C343" s="193"/>
      <c r="D343" s="194"/>
      <c r="E343" s="194"/>
      <c r="F343" s="194"/>
      <c r="G343" s="194"/>
      <c r="H343" s="194"/>
      <c r="I343" s="194"/>
      <c r="J343" s="194"/>
      <c r="K343" s="194"/>
      <c r="L343" s="195"/>
      <c r="M343" s="195"/>
      <c r="N343" s="195"/>
      <c r="O343" s="195"/>
      <c r="P343" s="195"/>
      <c r="Q343" s="1"/>
      <c r="R343" s="194"/>
      <c r="S343" s="194"/>
      <c r="T343" s="194"/>
      <c r="U343" s="194"/>
      <c r="V343" s="194"/>
      <c r="W343" s="194"/>
      <c r="X343" s="194"/>
      <c r="Y343" s="194"/>
      <c r="Z343" s="194"/>
      <c r="AA343" s="194"/>
      <c r="AB343" s="194"/>
      <c r="AC343" s="194"/>
      <c r="AD343" s="194"/>
      <c r="AE343" s="194"/>
      <c r="AF343" s="194"/>
      <c r="AG343" s="194"/>
      <c r="AH343" s="194"/>
      <c r="AI343" s="194"/>
      <c r="AJ343" s="194"/>
      <c r="AK343" s="1"/>
      <c r="AL343" s="1"/>
      <c r="AM343" s="1"/>
      <c r="AN343" s="1"/>
      <c r="AO343" s="1"/>
      <c r="AP343" s="1"/>
      <c r="AQ343" s="1"/>
      <c r="AR343" s="1"/>
    </row>
    <row r="344" spans="1:44" ht="15.75" customHeight="1">
      <c r="A344" s="1"/>
      <c r="B344" s="1"/>
      <c r="C344" s="193"/>
      <c r="D344" s="194"/>
      <c r="E344" s="194"/>
      <c r="F344" s="194"/>
      <c r="G344" s="194"/>
      <c r="H344" s="194"/>
      <c r="I344" s="194"/>
      <c r="J344" s="194"/>
      <c r="K344" s="194"/>
      <c r="L344" s="195"/>
      <c r="M344" s="195"/>
      <c r="N344" s="195"/>
      <c r="O344" s="195"/>
      <c r="P344" s="195"/>
      <c r="Q344" s="1"/>
      <c r="R344" s="194"/>
      <c r="S344" s="194"/>
      <c r="T344" s="194"/>
      <c r="U344" s="194"/>
      <c r="V344" s="194"/>
      <c r="W344" s="194"/>
      <c r="X344" s="194"/>
      <c r="Y344" s="194"/>
      <c r="Z344" s="194"/>
      <c r="AA344" s="194"/>
      <c r="AB344" s="194"/>
      <c r="AC344" s="194"/>
      <c r="AD344" s="194"/>
      <c r="AE344" s="194"/>
      <c r="AF344" s="194"/>
      <c r="AG344" s="194"/>
      <c r="AH344" s="194"/>
      <c r="AI344" s="194"/>
      <c r="AJ344" s="194"/>
      <c r="AK344" s="1"/>
      <c r="AL344" s="1"/>
      <c r="AM344" s="1"/>
      <c r="AN344" s="1"/>
      <c r="AO344" s="1"/>
      <c r="AP344" s="1"/>
      <c r="AQ344" s="1"/>
      <c r="AR344" s="1"/>
    </row>
    <row r="345" spans="1:44" ht="15.75" customHeight="1">
      <c r="A345" s="1"/>
      <c r="B345" s="1"/>
      <c r="C345" s="193"/>
      <c r="D345" s="194"/>
      <c r="E345" s="194"/>
      <c r="F345" s="194"/>
      <c r="G345" s="194"/>
      <c r="H345" s="194"/>
      <c r="I345" s="194"/>
      <c r="J345" s="194"/>
      <c r="K345" s="194"/>
      <c r="L345" s="195"/>
      <c r="M345" s="195"/>
      <c r="N345" s="195"/>
      <c r="O345" s="195"/>
      <c r="P345" s="195"/>
      <c r="Q345" s="1"/>
      <c r="R345" s="194"/>
      <c r="S345" s="194"/>
      <c r="T345" s="194"/>
      <c r="U345" s="194"/>
      <c r="V345" s="194"/>
      <c r="W345" s="194"/>
      <c r="X345" s="194"/>
      <c r="Y345" s="194"/>
      <c r="Z345" s="194"/>
      <c r="AA345" s="194"/>
      <c r="AB345" s="194"/>
      <c r="AC345" s="194"/>
      <c r="AD345" s="194"/>
      <c r="AE345" s="194"/>
      <c r="AF345" s="194"/>
      <c r="AG345" s="194"/>
      <c r="AH345" s="194"/>
      <c r="AI345" s="194"/>
      <c r="AJ345" s="194"/>
      <c r="AK345" s="1"/>
      <c r="AL345" s="1"/>
      <c r="AM345" s="1"/>
      <c r="AN345" s="1"/>
      <c r="AO345" s="1"/>
      <c r="AP345" s="1"/>
      <c r="AQ345" s="1"/>
      <c r="AR345" s="1"/>
    </row>
    <row r="346" spans="1:44" ht="15.75" customHeight="1">
      <c r="A346" s="1"/>
      <c r="B346" s="1"/>
      <c r="C346" s="193"/>
      <c r="D346" s="194"/>
      <c r="E346" s="194"/>
      <c r="F346" s="194"/>
      <c r="G346" s="194"/>
      <c r="H346" s="194"/>
      <c r="I346" s="194"/>
      <c r="J346" s="194"/>
      <c r="K346" s="194"/>
      <c r="L346" s="195"/>
      <c r="M346" s="195"/>
      <c r="N346" s="195"/>
      <c r="O346" s="195"/>
      <c r="P346" s="195"/>
      <c r="Q346" s="1"/>
      <c r="R346" s="194"/>
      <c r="S346" s="194"/>
      <c r="T346" s="194"/>
      <c r="U346" s="194"/>
      <c r="V346" s="194"/>
      <c r="W346" s="194"/>
      <c r="X346" s="194"/>
      <c r="Y346" s="194"/>
      <c r="Z346" s="194"/>
      <c r="AA346" s="194"/>
      <c r="AB346" s="194"/>
      <c r="AC346" s="194"/>
      <c r="AD346" s="194"/>
      <c r="AE346" s="194"/>
      <c r="AF346" s="194"/>
      <c r="AG346" s="194"/>
      <c r="AH346" s="194"/>
      <c r="AI346" s="194"/>
      <c r="AJ346" s="194"/>
      <c r="AK346" s="1"/>
      <c r="AL346" s="1"/>
      <c r="AM346" s="1"/>
      <c r="AN346" s="1"/>
      <c r="AO346" s="1"/>
      <c r="AP346" s="1"/>
      <c r="AQ346" s="1"/>
      <c r="AR346" s="1"/>
    </row>
    <row r="347" spans="1:44" ht="15.75" customHeight="1">
      <c r="A347" s="1"/>
      <c r="B347" s="1"/>
      <c r="C347" s="193"/>
      <c r="D347" s="194"/>
      <c r="E347" s="194"/>
      <c r="F347" s="194"/>
      <c r="G347" s="194"/>
      <c r="H347" s="194"/>
      <c r="I347" s="194"/>
      <c r="J347" s="194"/>
      <c r="K347" s="194"/>
      <c r="L347" s="195"/>
      <c r="M347" s="195"/>
      <c r="N347" s="195"/>
      <c r="O347" s="195"/>
      <c r="P347" s="195"/>
      <c r="Q347" s="1"/>
      <c r="R347" s="194"/>
      <c r="S347" s="194"/>
      <c r="T347" s="194"/>
      <c r="U347" s="194"/>
      <c r="V347" s="194"/>
      <c r="W347" s="194"/>
      <c r="X347" s="194"/>
      <c r="Y347" s="194"/>
      <c r="Z347" s="194"/>
      <c r="AA347" s="194"/>
      <c r="AB347" s="194"/>
      <c r="AC347" s="194"/>
      <c r="AD347" s="194"/>
      <c r="AE347" s="194"/>
      <c r="AF347" s="194"/>
      <c r="AG347" s="194"/>
      <c r="AH347" s="194"/>
      <c r="AI347" s="194"/>
      <c r="AJ347" s="194"/>
      <c r="AK347" s="1"/>
      <c r="AL347" s="1"/>
      <c r="AM347" s="1"/>
      <c r="AN347" s="1"/>
      <c r="AO347" s="1"/>
      <c r="AP347" s="1"/>
      <c r="AQ347" s="1"/>
      <c r="AR347" s="1"/>
    </row>
    <row r="348" spans="1:44" ht="15.75" customHeight="1">
      <c r="A348" s="1"/>
      <c r="B348" s="1"/>
      <c r="C348" s="193"/>
      <c r="D348" s="194"/>
      <c r="E348" s="194"/>
      <c r="F348" s="194"/>
      <c r="G348" s="194"/>
      <c r="H348" s="194"/>
      <c r="I348" s="194"/>
      <c r="J348" s="194"/>
      <c r="K348" s="194"/>
      <c r="L348" s="195"/>
      <c r="M348" s="195"/>
      <c r="N348" s="195"/>
      <c r="O348" s="195"/>
      <c r="P348" s="195"/>
      <c r="Q348" s="1"/>
      <c r="R348" s="194"/>
      <c r="S348" s="194"/>
      <c r="T348" s="194"/>
      <c r="U348" s="194"/>
      <c r="V348" s="194"/>
      <c r="W348" s="194"/>
      <c r="X348" s="194"/>
      <c r="Y348" s="194"/>
      <c r="Z348" s="194"/>
      <c r="AA348" s="194"/>
      <c r="AB348" s="194"/>
      <c r="AC348" s="194"/>
      <c r="AD348" s="194"/>
      <c r="AE348" s="194"/>
      <c r="AF348" s="194"/>
      <c r="AG348" s="194"/>
      <c r="AH348" s="194"/>
      <c r="AI348" s="194"/>
      <c r="AJ348" s="194"/>
      <c r="AK348" s="1"/>
      <c r="AL348" s="1"/>
      <c r="AM348" s="1"/>
      <c r="AN348" s="1"/>
      <c r="AO348" s="1"/>
      <c r="AP348" s="1"/>
      <c r="AQ348" s="1"/>
      <c r="AR348" s="1"/>
    </row>
    <row r="349" spans="1:44" ht="15.75" customHeight="1">
      <c r="A349" s="1"/>
      <c r="B349" s="1"/>
      <c r="C349" s="193"/>
      <c r="D349" s="194"/>
      <c r="E349" s="194"/>
      <c r="F349" s="194"/>
      <c r="G349" s="194"/>
      <c r="H349" s="194"/>
      <c r="I349" s="194"/>
      <c r="J349" s="194"/>
      <c r="K349" s="194"/>
      <c r="L349" s="195"/>
      <c r="M349" s="195"/>
      <c r="N349" s="195"/>
      <c r="O349" s="195"/>
      <c r="P349" s="195"/>
      <c r="Q349" s="1"/>
      <c r="R349" s="194"/>
      <c r="S349" s="194"/>
      <c r="T349" s="194"/>
      <c r="U349" s="194"/>
      <c r="V349" s="194"/>
      <c r="W349" s="194"/>
      <c r="X349" s="194"/>
      <c r="Y349" s="194"/>
      <c r="Z349" s="194"/>
      <c r="AA349" s="194"/>
      <c r="AB349" s="194"/>
      <c r="AC349" s="194"/>
      <c r="AD349" s="194"/>
      <c r="AE349" s="194"/>
      <c r="AF349" s="194"/>
      <c r="AG349" s="194"/>
      <c r="AH349" s="194"/>
      <c r="AI349" s="194"/>
      <c r="AJ349" s="194"/>
      <c r="AK349" s="1"/>
      <c r="AL349" s="1"/>
      <c r="AM349" s="1"/>
      <c r="AN349" s="1"/>
      <c r="AO349" s="1"/>
      <c r="AP349" s="1"/>
      <c r="AQ349" s="1"/>
      <c r="AR349" s="1"/>
    </row>
    <row r="350" spans="1:44" ht="15.75" customHeight="1">
      <c r="A350" s="1"/>
      <c r="B350" s="1"/>
      <c r="C350" s="193"/>
      <c r="D350" s="194"/>
      <c r="E350" s="194"/>
      <c r="F350" s="194"/>
      <c r="G350" s="194"/>
      <c r="H350" s="194"/>
      <c r="I350" s="194"/>
      <c r="J350" s="194"/>
      <c r="K350" s="194"/>
      <c r="L350" s="195"/>
      <c r="M350" s="195"/>
      <c r="N350" s="195"/>
      <c r="O350" s="195"/>
      <c r="P350" s="195"/>
      <c r="Q350" s="1"/>
      <c r="R350" s="194"/>
      <c r="S350" s="194"/>
      <c r="T350" s="194"/>
      <c r="U350" s="194"/>
      <c r="V350" s="194"/>
      <c r="W350" s="194"/>
      <c r="X350" s="194"/>
      <c r="Y350" s="194"/>
      <c r="Z350" s="194"/>
      <c r="AA350" s="194"/>
      <c r="AB350" s="194"/>
      <c r="AC350" s="194"/>
      <c r="AD350" s="194"/>
      <c r="AE350" s="194"/>
      <c r="AF350" s="194"/>
      <c r="AG350" s="194"/>
      <c r="AH350" s="194"/>
      <c r="AI350" s="194"/>
      <c r="AJ350" s="194"/>
      <c r="AK350" s="1"/>
      <c r="AL350" s="1"/>
      <c r="AM350" s="1"/>
      <c r="AN350" s="1"/>
      <c r="AO350" s="1"/>
      <c r="AP350" s="1"/>
      <c r="AQ350" s="1"/>
      <c r="AR350" s="1"/>
    </row>
    <row r="351" spans="1:44" ht="15.75" customHeight="1">
      <c r="A351" s="1"/>
      <c r="B351" s="1"/>
      <c r="C351" s="193"/>
      <c r="D351" s="194"/>
      <c r="E351" s="194"/>
      <c r="F351" s="194"/>
      <c r="G351" s="194"/>
      <c r="H351" s="194"/>
      <c r="I351" s="194"/>
      <c r="J351" s="194"/>
      <c r="K351" s="194"/>
      <c r="L351" s="195"/>
      <c r="M351" s="195"/>
      <c r="N351" s="195"/>
      <c r="O351" s="195"/>
      <c r="P351" s="195"/>
      <c r="Q351" s="1"/>
      <c r="R351" s="194"/>
      <c r="S351" s="194"/>
      <c r="T351" s="194"/>
      <c r="U351" s="194"/>
      <c r="V351" s="194"/>
      <c r="W351" s="194"/>
      <c r="X351" s="194"/>
      <c r="Y351" s="194"/>
      <c r="Z351" s="194"/>
      <c r="AA351" s="194"/>
      <c r="AB351" s="194"/>
      <c r="AC351" s="194"/>
      <c r="AD351" s="194"/>
      <c r="AE351" s="194"/>
      <c r="AF351" s="194"/>
      <c r="AG351" s="194"/>
      <c r="AH351" s="194"/>
      <c r="AI351" s="194"/>
      <c r="AJ351" s="194"/>
      <c r="AK351" s="1"/>
      <c r="AL351" s="1"/>
      <c r="AM351" s="1"/>
      <c r="AN351" s="1"/>
      <c r="AO351" s="1"/>
      <c r="AP351" s="1"/>
      <c r="AQ351" s="1"/>
      <c r="AR351" s="1"/>
    </row>
    <row r="352" spans="1:44" ht="15.75" customHeight="1">
      <c r="A352" s="1"/>
      <c r="B352" s="1"/>
      <c r="C352" s="193"/>
      <c r="D352" s="194"/>
      <c r="E352" s="194"/>
      <c r="F352" s="194"/>
      <c r="G352" s="194"/>
      <c r="H352" s="194"/>
      <c r="I352" s="194"/>
      <c r="J352" s="194"/>
      <c r="K352" s="194"/>
      <c r="L352" s="195"/>
      <c r="M352" s="195"/>
      <c r="N352" s="195"/>
      <c r="O352" s="195"/>
      <c r="P352" s="195"/>
      <c r="Q352" s="1"/>
      <c r="R352" s="194"/>
      <c r="S352" s="194"/>
      <c r="T352" s="194"/>
      <c r="U352" s="194"/>
      <c r="V352" s="194"/>
      <c r="W352" s="194"/>
      <c r="X352" s="194"/>
      <c r="Y352" s="194"/>
      <c r="Z352" s="194"/>
      <c r="AA352" s="194"/>
      <c r="AB352" s="194"/>
      <c r="AC352" s="194"/>
      <c r="AD352" s="194"/>
      <c r="AE352" s="194"/>
      <c r="AF352" s="194"/>
      <c r="AG352" s="194"/>
      <c r="AH352" s="194"/>
      <c r="AI352" s="194"/>
      <c r="AJ352" s="194"/>
      <c r="AK352" s="1"/>
      <c r="AL352" s="1"/>
      <c r="AM352" s="1"/>
      <c r="AN352" s="1"/>
      <c r="AO352" s="1"/>
      <c r="AP352" s="1"/>
      <c r="AQ352" s="1"/>
      <c r="AR352" s="1"/>
    </row>
    <row r="353" spans="1:44" ht="15.75" customHeight="1">
      <c r="A353" s="1"/>
      <c r="B353" s="1"/>
      <c r="C353" s="193"/>
      <c r="D353" s="194"/>
      <c r="E353" s="194"/>
      <c r="F353" s="194"/>
      <c r="G353" s="194"/>
      <c r="H353" s="194"/>
      <c r="I353" s="194"/>
      <c r="J353" s="194"/>
      <c r="K353" s="194"/>
      <c r="L353" s="195"/>
      <c r="M353" s="195"/>
      <c r="N353" s="195"/>
      <c r="O353" s="195"/>
      <c r="P353" s="195"/>
      <c r="Q353" s="1"/>
      <c r="R353" s="194"/>
      <c r="S353" s="194"/>
      <c r="T353" s="194"/>
      <c r="U353" s="194"/>
      <c r="V353" s="194"/>
      <c r="W353" s="194"/>
      <c r="X353" s="194"/>
      <c r="Y353" s="194"/>
      <c r="Z353" s="194"/>
      <c r="AA353" s="194"/>
      <c r="AB353" s="194"/>
      <c r="AC353" s="194"/>
      <c r="AD353" s="194"/>
      <c r="AE353" s="194"/>
      <c r="AF353" s="194"/>
      <c r="AG353" s="194"/>
      <c r="AH353" s="194"/>
      <c r="AI353" s="194"/>
      <c r="AJ353" s="194"/>
      <c r="AK353" s="1"/>
      <c r="AL353" s="1"/>
      <c r="AM353" s="1"/>
      <c r="AN353" s="1"/>
      <c r="AO353" s="1"/>
      <c r="AP353" s="1"/>
      <c r="AQ353" s="1"/>
      <c r="AR353" s="1"/>
    </row>
    <row r="354" spans="1:44" ht="15.75" customHeight="1">
      <c r="A354" s="1"/>
      <c r="B354" s="1"/>
      <c r="C354" s="193"/>
      <c r="D354" s="194"/>
      <c r="E354" s="194"/>
      <c r="F354" s="194"/>
      <c r="G354" s="194"/>
      <c r="H354" s="194"/>
      <c r="I354" s="194"/>
      <c r="J354" s="194"/>
      <c r="K354" s="194"/>
      <c r="L354" s="195"/>
      <c r="M354" s="195"/>
      <c r="N354" s="195"/>
      <c r="O354" s="195"/>
      <c r="P354" s="195"/>
      <c r="Q354" s="1"/>
      <c r="R354" s="194"/>
      <c r="S354" s="194"/>
      <c r="T354" s="194"/>
      <c r="U354" s="194"/>
      <c r="V354" s="194"/>
      <c r="W354" s="194"/>
      <c r="X354" s="194"/>
      <c r="Y354" s="194"/>
      <c r="Z354" s="194"/>
      <c r="AA354" s="194"/>
      <c r="AB354" s="194"/>
      <c r="AC354" s="194"/>
      <c r="AD354" s="194"/>
      <c r="AE354" s="194"/>
      <c r="AF354" s="194"/>
      <c r="AG354" s="194"/>
      <c r="AH354" s="194"/>
      <c r="AI354" s="194"/>
      <c r="AJ354" s="194"/>
      <c r="AK354" s="1"/>
      <c r="AL354" s="1"/>
      <c r="AM354" s="1"/>
      <c r="AN354" s="1"/>
      <c r="AO354" s="1"/>
      <c r="AP354" s="1"/>
      <c r="AQ354" s="1"/>
      <c r="AR354" s="1"/>
    </row>
    <row r="355" spans="1:44" ht="15.75" customHeight="1">
      <c r="A355" s="1"/>
      <c r="B355" s="1"/>
      <c r="C355" s="193"/>
      <c r="D355" s="194"/>
      <c r="E355" s="194"/>
      <c r="F355" s="194"/>
      <c r="G355" s="194"/>
      <c r="H355" s="194"/>
      <c r="I355" s="194"/>
      <c r="J355" s="194"/>
      <c r="K355" s="194"/>
      <c r="L355" s="195"/>
      <c r="M355" s="195"/>
      <c r="N355" s="195"/>
      <c r="O355" s="195"/>
      <c r="P355" s="195"/>
      <c r="Q355" s="1"/>
      <c r="R355" s="194"/>
      <c r="S355" s="194"/>
      <c r="T355" s="194"/>
      <c r="U355" s="194"/>
      <c r="V355" s="194"/>
      <c r="W355" s="194"/>
      <c r="X355" s="194"/>
      <c r="Y355" s="194"/>
      <c r="Z355" s="194"/>
      <c r="AA355" s="194"/>
      <c r="AB355" s="194"/>
      <c r="AC355" s="194"/>
      <c r="AD355" s="194"/>
      <c r="AE355" s="194"/>
      <c r="AF355" s="194"/>
      <c r="AG355" s="194"/>
      <c r="AH355" s="194"/>
      <c r="AI355" s="194"/>
      <c r="AJ355" s="194"/>
      <c r="AK355" s="1"/>
      <c r="AL355" s="1"/>
      <c r="AM355" s="1"/>
      <c r="AN355" s="1"/>
      <c r="AO355" s="1"/>
      <c r="AP355" s="1"/>
      <c r="AQ355" s="1"/>
      <c r="AR355" s="1"/>
    </row>
    <row r="356" spans="1:44" ht="15.75" customHeight="1">
      <c r="A356" s="1"/>
      <c r="B356" s="1"/>
      <c r="C356" s="193"/>
      <c r="D356" s="194"/>
      <c r="E356" s="194"/>
      <c r="F356" s="194"/>
      <c r="G356" s="194"/>
      <c r="H356" s="194"/>
      <c r="I356" s="194"/>
      <c r="J356" s="194"/>
      <c r="K356" s="194"/>
      <c r="L356" s="195"/>
      <c r="M356" s="195"/>
      <c r="N356" s="195"/>
      <c r="O356" s="195"/>
      <c r="P356" s="195"/>
      <c r="Q356" s="1"/>
      <c r="R356" s="194"/>
      <c r="S356" s="194"/>
      <c r="T356" s="194"/>
      <c r="U356" s="194"/>
      <c r="V356" s="194"/>
      <c r="W356" s="194"/>
      <c r="X356" s="194"/>
      <c r="Y356" s="194"/>
      <c r="Z356" s="194"/>
      <c r="AA356" s="194"/>
      <c r="AB356" s="194"/>
      <c r="AC356" s="194"/>
      <c r="AD356" s="194"/>
      <c r="AE356" s="194"/>
      <c r="AF356" s="194"/>
      <c r="AG356" s="194"/>
      <c r="AH356" s="194"/>
      <c r="AI356" s="194"/>
      <c r="AJ356" s="194"/>
      <c r="AK356" s="1"/>
      <c r="AL356" s="1"/>
      <c r="AM356" s="1"/>
      <c r="AN356" s="1"/>
      <c r="AO356" s="1"/>
      <c r="AP356" s="1"/>
      <c r="AQ356" s="1"/>
      <c r="AR356" s="1"/>
    </row>
    <row r="357" spans="1:44" ht="15.75" customHeight="1">
      <c r="A357" s="1"/>
      <c r="B357" s="1"/>
      <c r="C357" s="193"/>
      <c r="D357" s="194"/>
      <c r="E357" s="194"/>
      <c r="F357" s="194"/>
      <c r="G357" s="194"/>
      <c r="H357" s="194"/>
      <c r="I357" s="194"/>
      <c r="J357" s="194"/>
      <c r="K357" s="194"/>
      <c r="L357" s="195"/>
      <c r="M357" s="195"/>
      <c r="N357" s="195"/>
      <c r="O357" s="195"/>
      <c r="P357" s="195"/>
      <c r="Q357" s="1"/>
      <c r="R357" s="194"/>
      <c r="S357" s="194"/>
      <c r="T357" s="194"/>
      <c r="U357" s="194"/>
      <c r="V357" s="194"/>
      <c r="W357" s="194"/>
      <c r="X357" s="194"/>
      <c r="Y357" s="194"/>
      <c r="Z357" s="194"/>
      <c r="AA357" s="194"/>
      <c r="AB357" s="194"/>
      <c r="AC357" s="194"/>
      <c r="AD357" s="194"/>
      <c r="AE357" s="194"/>
      <c r="AF357" s="194"/>
      <c r="AG357" s="194"/>
      <c r="AH357" s="194"/>
      <c r="AI357" s="194"/>
      <c r="AJ357" s="194"/>
      <c r="AK357" s="1"/>
      <c r="AL357" s="1"/>
      <c r="AM357" s="1"/>
      <c r="AN357" s="1"/>
      <c r="AO357" s="1"/>
      <c r="AP357" s="1"/>
      <c r="AQ357" s="1"/>
      <c r="AR357" s="1"/>
    </row>
    <row r="358" spans="1:44" ht="15.75" customHeight="1">
      <c r="A358" s="1"/>
      <c r="B358" s="1"/>
      <c r="C358" s="193"/>
      <c r="D358" s="194"/>
      <c r="E358" s="194"/>
      <c r="F358" s="194"/>
      <c r="G358" s="194"/>
      <c r="H358" s="194"/>
      <c r="I358" s="194"/>
      <c r="J358" s="194"/>
      <c r="K358" s="194"/>
      <c r="L358" s="195"/>
      <c r="M358" s="195"/>
      <c r="N358" s="195"/>
      <c r="O358" s="195"/>
      <c r="P358" s="195"/>
      <c r="Q358" s="1"/>
      <c r="R358" s="194"/>
      <c r="S358" s="194"/>
      <c r="T358" s="194"/>
      <c r="U358" s="194"/>
      <c r="V358" s="194"/>
      <c r="W358" s="194"/>
      <c r="X358" s="194"/>
      <c r="Y358" s="194"/>
      <c r="Z358" s="194"/>
      <c r="AA358" s="194"/>
      <c r="AB358" s="194"/>
      <c r="AC358" s="194"/>
      <c r="AD358" s="194"/>
      <c r="AE358" s="194"/>
      <c r="AF358" s="194"/>
      <c r="AG358" s="194"/>
      <c r="AH358" s="194"/>
      <c r="AI358" s="194"/>
      <c r="AJ358" s="194"/>
      <c r="AK358" s="1"/>
      <c r="AL358" s="1"/>
      <c r="AM358" s="1"/>
      <c r="AN358" s="1"/>
      <c r="AO358" s="1"/>
      <c r="AP358" s="1"/>
      <c r="AQ358" s="1"/>
      <c r="AR358" s="1"/>
    </row>
    <row r="359" spans="1:44" ht="15.75" customHeight="1">
      <c r="A359" s="1"/>
      <c r="B359" s="1"/>
      <c r="C359" s="193"/>
      <c r="D359" s="194"/>
      <c r="E359" s="194"/>
      <c r="F359" s="194"/>
      <c r="G359" s="194"/>
      <c r="H359" s="194"/>
      <c r="I359" s="194"/>
      <c r="J359" s="194"/>
      <c r="K359" s="194"/>
      <c r="L359" s="195"/>
      <c r="M359" s="195"/>
      <c r="N359" s="195"/>
      <c r="O359" s="195"/>
      <c r="P359" s="195"/>
      <c r="Q359" s="1"/>
      <c r="R359" s="194"/>
      <c r="S359" s="194"/>
      <c r="T359" s="194"/>
      <c r="U359" s="194"/>
      <c r="V359" s="194"/>
      <c r="W359" s="194"/>
      <c r="X359" s="194"/>
      <c r="Y359" s="194"/>
      <c r="Z359" s="194"/>
      <c r="AA359" s="194"/>
      <c r="AB359" s="194"/>
      <c r="AC359" s="194"/>
      <c r="AD359" s="194"/>
      <c r="AE359" s="194"/>
      <c r="AF359" s="194"/>
      <c r="AG359" s="194"/>
      <c r="AH359" s="194"/>
      <c r="AI359" s="194"/>
      <c r="AJ359" s="194"/>
      <c r="AK359" s="1"/>
      <c r="AL359" s="1"/>
      <c r="AM359" s="1"/>
      <c r="AN359" s="1"/>
      <c r="AO359" s="1"/>
      <c r="AP359" s="1"/>
      <c r="AQ359" s="1"/>
      <c r="AR359" s="1"/>
    </row>
    <row r="360" spans="1:44" ht="15.75" customHeight="1">
      <c r="A360" s="1"/>
      <c r="B360" s="1"/>
      <c r="C360" s="193"/>
      <c r="D360" s="194"/>
      <c r="E360" s="194"/>
      <c r="F360" s="194"/>
      <c r="G360" s="194"/>
      <c r="H360" s="194"/>
      <c r="I360" s="194"/>
      <c r="J360" s="194"/>
      <c r="K360" s="194"/>
      <c r="L360" s="195"/>
      <c r="M360" s="195"/>
      <c r="N360" s="195"/>
      <c r="O360" s="195"/>
      <c r="P360" s="195"/>
      <c r="Q360" s="1"/>
      <c r="R360" s="194"/>
      <c r="S360" s="194"/>
      <c r="T360" s="194"/>
      <c r="U360" s="194"/>
      <c r="V360" s="194"/>
      <c r="W360" s="194"/>
      <c r="X360" s="194"/>
      <c r="Y360" s="194"/>
      <c r="Z360" s="194"/>
      <c r="AA360" s="194"/>
      <c r="AB360" s="194"/>
      <c r="AC360" s="194"/>
      <c r="AD360" s="194"/>
      <c r="AE360" s="194"/>
      <c r="AF360" s="194"/>
      <c r="AG360" s="194"/>
      <c r="AH360" s="194"/>
      <c r="AI360" s="194"/>
      <c r="AJ360" s="194"/>
      <c r="AK360" s="1"/>
      <c r="AL360" s="1"/>
      <c r="AM360" s="1"/>
      <c r="AN360" s="1"/>
      <c r="AO360" s="1"/>
      <c r="AP360" s="1"/>
      <c r="AQ360" s="1"/>
      <c r="AR360" s="1"/>
    </row>
    <row r="361" spans="1:44" ht="15.75" customHeight="1">
      <c r="A361" s="1"/>
      <c r="B361" s="1"/>
      <c r="C361" s="193"/>
      <c r="D361" s="194"/>
      <c r="E361" s="194"/>
      <c r="F361" s="194"/>
      <c r="G361" s="194"/>
      <c r="H361" s="194"/>
      <c r="I361" s="194"/>
      <c r="J361" s="194"/>
      <c r="K361" s="194"/>
      <c r="L361" s="195"/>
      <c r="M361" s="195"/>
      <c r="N361" s="195"/>
      <c r="O361" s="195"/>
      <c r="P361" s="195"/>
      <c r="Q361" s="1"/>
      <c r="R361" s="194"/>
      <c r="S361" s="194"/>
      <c r="T361" s="194"/>
      <c r="U361" s="194"/>
      <c r="V361" s="194"/>
      <c r="W361" s="194"/>
      <c r="X361" s="194"/>
      <c r="Y361" s="194"/>
      <c r="Z361" s="194"/>
      <c r="AA361" s="194"/>
      <c r="AB361" s="194"/>
      <c r="AC361" s="194"/>
      <c r="AD361" s="194"/>
      <c r="AE361" s="194"/>
      <c r="AF361" s="194"/>
      <c r="AG361" s="194"/>
      <c r="AH361" s="194"/>
      <c r="AI361" s="194"/>
      <c r="AJ361" s="194"/>
      <c r="AK361" s="1"/>
      <c r="AL361" s="1"/>
      <c r="AM361" s="1"/>
      <c r="AN361" s="1"/>
      <c r="AO361" s="1"/>
      <c r="AP361" s="1"/>
      <c r="AQ361" s="1"/>
      <c r="AR361" s="1"/>
    </row>
    <row r="362" spans="1:44" ht="15.75" customHeight="1">
      <c r="A362" s="1"/>
      <c r="B362" s="1"/>
      <c r="C362" s="193"/>
      <c r="D362" s="194"/>
      <c r="E362" s="194"/>
      <c r="F362" s="194"/>
      <c r="G362" s="194"/>
      <c r="H362" s="194"/>
      <c r="I362" s="194"/>
      <c r="J362" s="194"/>
      <c r="K362" s="194"/>
      <c r="L362" s="195"/>
      <c r="M362" s="195"/>
      <c r="N362" s="195"/>
      <c r="O362" s="195"/>
      <c r="P362" s="195"/>
      <c r="Q362" s="1"/>
      <c r="R362" s="194"/>
      <c r="S362" s="194"/>
      <c r="T362" s="194"/>
      <c r="U362" s="194"/>
      <c r="V362" s="194"/>
      <c r="W362" s="194"/>
      <c r="X362" s="194"/>
      <c r="Y362" s="194"/>
      <c r="Z362" s="194"/>
      <c r="AA362" s="194"/>
      <c r="AB362" s="194"/>
      <c r="AC362" s="194"/>
      <c r="AD362" s="194"/>
      <c r="AE362" s="194"/>
      <c r="AF362" s="194"/>
      <c r="AG362" s="194"/>
      <c r="AH362" s="194"/>
      <c r="AI362" s="194"/>
      <c r="AJ362" s="194"/>
      <c r="AK362" s="1"/>
      <c r="AL362" s="1"/>
      <c r="AM362" s="1"/>
      <c r="AN362" s="1"/>
      <c r="AO362" s="1"/>
      <c r="AP362" s="1"/>
      <c r="AQ362" s="1"/>
      <c r="AR362" s="1"/>
    </row>
    <row r="363" spans="1:44" ht="15.75" customHeight="1">
      <c r="A363" s="1"/>
      <c r="B363" s="1"/>
      <c r="C363" s="193"/>
      <c r="D363" s="194"/>
      <c r="E363" s="194"/>
      <c r="F363" s="194"/>
      <c r="G363" s="194"/>
      <c r="H363" s="194"/>
      <c r="I363" s="194"/>
      <c r="J363" s="194"/>
      <c r="K363" s="194"/>
      <c r="L363" s="195"/>
      <c r="M363" s="195"/>
      <c r="N363" s="195"/>
      <c r="O363" s="195"/>
      <c r="P363" s="195"/>
      <c r="Q363" s="1"/>
      <c r="R363" s="194"/>
      <c r="S363" s="194"/>
      <c r="T363" s="194"/>
      <c r="U363" s="194"/>
      <c r="V363" s="194"/>
      <c r="W363" s="194"/>
      <c r="X363" s="194"/>
      <c r="Y363" s="194"/>
      <c r="Z363" s="194"/>
      <c r="AA363" s="194"/>
      <c r="AB363" s="194"/>
      <c r="AC363" s="194"/>
      <c r="AD363" s="194"/>
      <c r="AE363" s="194"/>
      <c r="AF363" s="194"/>
      <c r="AG363" s="194"/>
      <c r="AH363" s="194"/>
      <c r="AI363" s="194"/>
      <c r="AJ363" s="194"/>
      <c r="AK363" s="1"/>
      <c r="AL363" s="1"/>
      <c r="AM363" s="1"/>
      <c r="AN363" s="1"/>
      <c r="AO363" s="1"/>
      <c r="AP363" s="1"/>
      <c r="AQ363" s="1"/>
      <c r="AR363" s="1"/>
    </row>
    <row r="364" spans="1:44" ht="15.75" customHeight="1">
      <c r="A364" s="1"/>
      <c r="B364" s="1"/>
      <c r="C364" s="193"/>
      <c r="D364" s="194"/>
      <c r="E364" s="194"/>
      <c r="F364" s="194"/>
      <c r="G364" s="194"/>
      <c r="H364" s="194"/>
      <c r="I364" s="194"/>
      <c r="J364" s="194"/>
      <c r="K364" s="194"/>
      <c r="L364" s="195"/>
      <c r="M364" s="195"/>
      <c r="N364" s="195"/>
      <c r="O364" s="195"/>
      <c r="P364" s="195"/>
      <c r="Q364" s="1"/>
      <c r="R364" s="194"/>
      <c r="S364" s="194"/>
      <c r="T364" s="194"/>
      <c r="U364" s="194"/>
      <c r="V364" s="194"/>
      <c r="W364" s="194"/>
      <c r="X364" s="194"/>
      <c r="Y364" s="194"/>
      <c r="Z364" s="194"/>
      <c r="AA364" s="194"/>
      <c r="AB364" s="194"/>
      <c r="AC364" s="194"/>
      <c r="AD364" s="194"/>
      <c r="AE364" s="194"/>
      <c r="AF364" s="194"/>
      <c r="AG364" s="194"/>
      <c r="AH364" s="194"/>
      <c r="AI364" s="194"/>
      <c r="AJ364" s="194"/>
      <c r="AK364" s="1"/>
      <c r="AL364" s="1"/>
      <c r="AM364" s="1"/>
      <c r="AN364" s="1"/>
      <c r="AO364" s="1"/>
      <c r="AP364" s="1"/>
      <c r="AQ364" s="1"/>
      <c r="AR364" s="1"/>
    </row>
    <row r="365" spans="1:44" ht="15.75" customHeight="1">
      <c r="A365" s="1"/>
      <c r="B365" s="1"/>
      <c r="C365" s="193"/>
      <c r="D365" s="194"/>
      <c r="E365" s="194"/>
      <c r="F365" s="194"/>
      <c r="G365" s="194"/>
      <c r="H365" s="194"/>
      <c r="I365" s="194"/>
      <c r="J365" s="194"/>
      <c r="K365" s="194"/>
      <c r="L365" s="195"/>
      <c r="M365" s="195"/>
      <c r="N365" s="195"/>
      <c r="O365" s="195"/>
      <c r="P365" s="195"/>
      <c r="Q365" s="1"/>
      <c r="R365" s="194"/>
      <c r="S365" s="194"/>
      <c r="T365" s="194"/>
      <c r="U365" s="194"/>
      <c r="V365" s="194"/>
      <c r="W365" s="194"/>
      <c r="X365" s="194"/>
      <c r="Y365" s="194"/>
      <c r="Z365" s="194"/>
      <c r="AA365" s="194"/>
      <c r="AB365" s="194"/>
      <c r="AC365" s="194"/>
      <c r="AD365" s="194"/>
      <c r="AE365" s="194"/>
      <c r="AF365" s="194"/>
      <c r="AG365" s="194"/>
      <c r="AH365" s="194"/>
      <c r="AI365" s="194"/>
      <c r="AJ365" s="194"/>
      <c r="AK365" s="1"/>
      <c r="AL365" s="1"/>
      <c r="AM365" s="1"/>
      <c r="AN365" s="1"/>
      <c r="AO365" s="1"/>
      <c r="AP365" s="1"/>
      <c r="AQ365" s="1"/>
      <c r="AR365" s="1"/>
    </row>
    <row r="366" spans="1:44" ht="15.75" customHeight="1">
      <c r="A366" s="1"/>
      <c r="B366" s="1"/>
      <c r="C366" s="193"/>
      <c r="D366" s="194"/>
      <c r="E366" s="194"/>
      <c r="F366" s="194"/>
      <c r="G366" s="194"/>
      <c r="H366" s="194"/>
      <c r="I366" s="194"/>
      <c r="J366" s="194"/>
      <c r="K366" s="194"/>
      <c r="L366" s="195"/>
      <c r="M366" s="195"/>
      <c r="N366" s="195"/>
      <c r="O366" s="195"/>
      <c r="P366" s="195"/>
      <c r="Q366" s="1"/>
      <c r="R366" s="194"/>
      <c r="S366" s="194"/>
      <c r="T366" s="194"/>
      <c r="U366" s="194"/>
      <c r="V366" s="194"/>
      <c r="W366" s="194"/>
      <c r="X366" s="194"/>
      <c r="Y366" s="194"/>
      <c r="Z366" s="194"/>
      <c r="AA366" s="194"/>
      <c r="AB366" s="194"/>
      <c r="AC366" s="194"/>
      <c r="AD366" s="194"/>
      <c r="AE366" s="194"/>
      <c r="AF366" s="194"/>
      <c r="AG366" s="194"/>
      <c r="AH366" s="194"/>
      <c r="AI366" s="194"/>
      <c r="AJ366" s="194"/>
      <c r="AK366" s="1"/>
      <c r="AL366" s="1"/>
      <c r="AM366" s="1"/>
      <c r="AN366" s="1"/>
      <c r="AO366" s="1"/>
      <c r="AP366" s="1"/>
      <c r="AQ366" s="1"/>
      <c r="AR366" s="1"/>
    </row>
    <row r="367" spans="1:44" ht="15.75" customHeight="1">
      <c r="A367" s="1"/>
      <c r="B367" s="1"/>
      <c r="C367" s="193"/>
      <c r="D367" s="194"/>
      <c r="E367" s="194"/>
      <c r="F367" s="194"/>
      <c r="G367" s="194"/>
      <c r="H367" s="194"/>
      <c r="I367" s="194"/>
      <c r="J367" s="194"/>
      <c r="K367" s="194"/>
      <c r="L367" s="195"/>
      <c r="M367" s="195"/>
      <c r="N367" s="195"/>
      <c r="O367" s="195"/>
      <c r="P367" s="195"/>
      <c r="Q367" s="1"/>
      <c r="R367" s="194"/>
      <c r="S367" s="194"/>
      <c r="T367" s="194"/>
      <c r="U367" s="194"/>
      <c r="V367" s="194"/>
      <c r="W367" s="194"/>
      <c r="X367" s="194"/>
      <c r="Y367" s="194"/>
      <c r="Z367" s="194"/>
      <c r="AA367" s="194"/>
      <c r="AB367" s="194"/>
      <c r="AC367" s="194"/>
      <c r="AD367" s="194"/>
      <c r="AE367" s="194"/>
      <c r="AF367" s="194"/>
      <c r="AG367" s="194"/>
      <c r="AH367" s="194"/>
      <c r="AI367" s="194"/>
      <c r="AJ367" s="194"/>
      <c r="AK367" s="1"/>
      <c r="AL367" s="1"/>
      <c r="AM367" s="1"/>
      <c r="AN367" s="1"/>
      <c r="AO367" s="1"/>
      <c r="AP367" s="1"/>
      <c r="AQ367" s="1"/>
      <c r="AR367" s="1"/>
    </row>
    <row r="368" spans="1:44" ht="15.75" customHeight="1">
      <c r="A368" s="1"/>
      <c r="B368" s="1"/>
      <c r="C368" s="193"/>
      <c r="D368" s="194"/>
      <c r="E368" s="194"/>
      <c r="F368" s="194"/>
      <c r="G368" s="194"/>
      <c r="H368" s="194"/>
      <c r="I368" s="194"/>
      <c r="J368" s="194"/>
      <c r="K368" s="194"/>
      <c r="L368" s="195"/>
      <c r="M368" s="195"/>
      <c r="N368" s="195"/>
      <c r="O368" s="195"/>
      <c r="P368" s="195"/>
      <c r="Q368" s="1"/>
      <c r="R368" s="194"/>
      <c r="S368" s="194"/>
      <c r="T368" s="194"/>
      <c r="U368" s="194"/>
      <c r="V368" s="194"/>
      <c r="W368" s="194"/>
      <c r="X368" s="194"/>
      <c r="Y368" s="194"/>
      <c r="Z368" s="194"/>
      <c r="AA368" s="194"/>
      <c r="AB368" s="194"/>
      <c r="AC368" s="194"/>
      <c r="AD368" s="194"/>
      <c r="AE368" s="194"/>
      <c r="AF368" s="194"/>
      <c r="AG368" s="194"/>
      <c r="AH368" s="194"/>
      <c r="AI368" s="194"/>
      <c r="AJ368" s="194"/>
      <c r="AK368" s="1"/>
      <c r="AL368" s="1"/>
      <c r="AM368" s="1"/>
      <c r="AN368" s="1"/>
      <c r="AO368" s="1"/>
      <c r="AP368" s="1"/>
      <c r="AQ368" s="1"/>
      <c r="AR368" s="1"/>
    </row>
    <row r="369" spans="1:44" ht="15.75" customHeight="1">
      <c r="A369" s="1"/>
      <c r="B369" s="1"/>
      <c r="C369" s="193"/>
      <c r="D369" s="194"/>
      <c r="E369" s="194"/>
      <c r="F369" s="194"/>
      <c r="G369" s="194"/>
      <c r="H369" s="194"/>
      <c r="I369" s="194"/>
      <c r="J369" s="194"/>
      <c r="K369" s="194"/>
      <c r="L369" s="195"/>
      <c r="M369" s="195"/>
      <c r="N369" s="195"/>
      <c r="O369" s="195"/>
      <c r="P369" s="195"/>
      <c r="Q369" s="1"/>
      <c r="R369" s="194"/>
      <c r="S369" s="194"/>
      <c r="T369" s="194"/>
      <c r="U369" s="194"/>
      <c r="V369" s="194"/>
      <c r="W369" s="194"/>
      <c r="X369" s="194"/>
      <c r="Y369" s="194"/>
      <c r="Z369" s="194"/>
      <c r="AA369" s="194"/>
      <c r="AB369" s="194"/>
      <c r="AC369" s="194"/>
      <c r="AD369" s="194"/>
      <c r="AE369" s="194"/>
      <c r="AF369" s="194"/>
      <c r="AG369" s="194"/>
      <c r="AH369" s="194"/>
      <c r="AI369" s="194"/>
      <c r="AJ369" s="194"/>
      <c r="AK369" s="1"/>
      <c r="AL369" s="1"/>
      <c r="AM369" s="1"/>
      <c r="AN369" s="1"/>
      <c r="AO369" s="1"/>
      <c r="AP369" s="1"/>
      <c r="AQ369" s="1"/>
      <c r="AR369" s="1"/>
    </row>
    <row r="370" spans="1:44" ht="15.75" customHeight="1">
      <c r="A370" s="1"/>
      <c r="B370" s="1"/>
      <c r="C370" s="193"/>
      <c r="D370" s="194"/>
      <c r="E370" s="194"/>
      <c r="F370" s="194"/>
      <c r="G370" s="194"/>
      <c r="H370" s="194"/>
      <c r="I370" s="194"/>
      <c r="J370" s="194"/>
      <c r="K370" s="194"/>
      <c r="L370" s="195"/>
      <c r="M370" s="195"/>
      <c r="N370" s="195"/>
      <c r="O370" s="195"/>
      <c r="P370" s="195"/>
      <c r="Q370" s="1"/>
      <c r="R370" s="194"/>
      <c r="S370" s="194"/>
      <c r="T370" s="194"/>
      <c r="U370" s="194"/>
      <c r="V370" s="194"/>
      <c r="W370" s="194"/>
      <c r="X370" s="194"/>
      <c r="Y370" s="194"/>
      <c r="Z370" s="194"/>
      <c r="AA370" s="194"/>
      <c r="AB370" s="194"/>
      <c r="AC370" s="194"/>
      <c r="AD370" s="194"/>
      <c r="AE370" s="194"/>
      <c r="AF370" s="194"/>
      <c r="AG370" s="194"/>
      <c r="AH370" s="194"/>
      <c r="AI370" s="194"/>
      <c r="AJ370" s="194"/>
      <c r="AK370" s="1"/>
      <c r="AL370" s="1"/>
      <c r="AM370" s="1"/>
      <c r="AN370" s="1"/>
      <c r="AO370" s="1"/>
      <c r="AP370" s="1"/>
      <c r="AQ370" s="1"/>
      <c r="AR370" s="1"/>
    </row>
    <row r="371" spans="1:44" ht="15.75" customHeight="1">
      <c r="A371" s="1"/>
      <c r="B371" s="1"/>
      <c r="C371" s="193"/>
      <c r="D371" s="194"/>
      <c r="E371" s="194"/>
      <c r="F371" s="194"/>
      <c r="G371" s="194"/>
      <c r="H371" s="194"/>
      <c r="I371" s="194"/>
      <c r="J371" s="194"/>
      <c r="K371" s="194"/>
      <c r="L371" s="195"/>
      <c r="M371" s="195"/>
      <c r="N371" s="195"/>
      <c r="O371" s="195"/>
      <c r="P371" s="195"/>
      <c r="Q371" s="1"/>
      <c r="R371" s="194"/>
      <c r="S371" s="194"/>
      <c r="T371" s="194"/>
      <c r="U371" s="194"/>
      <c r="V371" s="194"/>
      <c r="W371" s="194"/>
      <c r="X371" s="194"/>
      <c r="Y371" s="194"/>
      <c r="Z371" s="194"/>
      <c r="AA371" s="194"/>
      <c r="AB371" s="194"/>
      <c r="AC371" s="194"/>
      <c r="AD371" s="194"/>
      <c r="AE371" s="194"/>
      <c r="AF371" s="194"/>
      <c r="AG371" s="194"/>
      <c r="AH371" s="194"/>
      <c r="AI371" s="194"/>
      <c r="AJ371" s="194"/>
      <c r="AK371" s="1"/>
      <c r="AL371" s="1"/>
      <c r="AM371" s="1"/>
      <c r="AN371" s="1"/>
      <c r="AO371" s="1"/>
      <c r="AP371" s="1"/>
      <c r="AQ371" s="1"/>
      <c r="AR371" s="1"/>
    </row>
    <row r="372" spans="1:44" ht="15.75" customHeight="1">
      <c r="A372" s="1"/>
      <c r="B372" s="1"/>
      <c r="C372" s="193"/>
      <c r="D372" s="194"/>
      <c r="E372" s="194"/>
      <c r="F372" s="194"/>
      <c r="G372" s="194"/>
      <c r="H372" s="194"/>
      <c r="I372" s="194"/>
      <c r="J372" s="194"/>
      <c r="K372" s="194"/>
      <c r="L372" s="195"/>
      <c r="M372" s="195"/>
      <c r="N372" s="195"/>
      <c r="O372" s="195"/>
      <c r="P372" s="195"/>
      <c r="Q372" s="1"/>
      <c r="R372" s="194"/>
      <c r="S372" s="194"/>
      <c r="T372" s="194"/>
      <c r="U372" s="194"/>
      <c r="V372" s="194"/>
      <c r="W372" s="194"/>
      <c r="X372" s="194"/>
      <c r="Y372" s="194"/>
      <c r="Z372" s="194"/>
      <c r="AA372" s="194"/>
      <c r="AB372" s="194"/>
      <c r="AC372" s="194"/>
      <c r="AD372" s="194"/>
      <c r="AE372" s="194"/>
      <c r="AF372" s="194"/>
      <c r="AG372" s="194"/>
      <c r="AH372" s="194"/>
      <c r="AI372" s="194"/>
      <c r="AJ372" s="194"/>
      <c r="AK372" s="1"/>
      <c r="AL372" s="1"/>
      <c r="AM372" s="1"/>
      <c r="AN372" s="1"/>
      <c r="AO372" s="1"/>
      <c r="AP372" s="1"/>
      <c r="AQ372" s="1"/>
      <c r="AR372" s="1"/>
    </row>
    <row r="373" spans="1:44" ht="15.75" customHeight="1">
      <c r="A373" s="1"/>
      <c r="B373" s="1"/>
      <c r="C373" s="193"/>
      <c r="D373" s="194"/>
      <c r="E373" s="194"/>
      <c r="F373" s="194"/>
      <c r="G373" s="194"/>
      <c r="H373" s="194"/>
      <c r="I373" s="194"/>
      <c r="J373" s="194"/>
      <c r="K373" s="194"/>
      <c r="L373" s="195"/>
      <c r="M373" s="195"/>
      <c r="N373" s="195"/>
      <c r="O373" s="195"/>
      <c r="P373" s="195"/>
      <c r="Q373" s="1"/>
      <c r="R373" s="194"/>
      <c r="S373" s="194"/>
      <c r="T373" s="194"/>
      <c r="U373" s="194"/>
      <c r="V373" s="194"/>
      <c r="W373" s="194"/>
      <c r="X373" s="194"/>
      <c r="Y373" s="194"/>
      <c r="Z373" s="194"/>
      <c r="AA373" s="194"/>
      <c r="AB373" s="194"/>
      <c r="AC373" s="194"/>
      <c r="AD373" s="194"/>
      <c r="AE373" s="194"/>
      <c r="AF373" s="194"/>
      <c r="AG373" s="194"/>
      <c r="AH373" s="194"/>
      <c r="AI373" s="194"/>
      <c r="AJ373" s="194"/>
      <c r="AK373" s="1"/>
      <c r="AL373" s="1"/>
      <c r="AM373" s="1"/>
      <c r="AN373" s="1"/>
      <c r="AO373" s="1"/>
      <c r="AP373" s="1"/>
      <c r="AQ373" s="1"/>
      <c r="AR373" s="1"/>
    </row>
    <row r="374" spans="1:44" ht="15.75" customHeight="1">
      <c r="A374" s="1"/>
      <c r="B374" s="1"/>
      <c r="C374" s="193"/>
      <c r="D374" s="194"/>
      <c r="E374" s="194"/>
      <c r="F374" s="194"/>
      <c r="G374" s="194"/>
      <c r="H374" s="194"/>
      <c r="I374" s="194"/>
      <c r="J374" s="194"/>
      <c r="K374" s="194"/>
      <c r="L374" s="195"/>
      <c r="M374" s="195"/>
      <c r="N374" s="195"/>
      <c r="O374" s="195"/>
      <c r="P374" s="195"/>
      <c r="Q374" s="1"/>
      <c r="R374" s="194"/>
      <c r="S374" s="194"/>
      <c r="T374" s="194"/>
      <c r="U374" s="194"/>
      <c r="V374" s="194"/>
      <c r="W374" s="194"/>
      <c r="X374" s="194"/>
      <c r="Y374" s="194"/>
      <c r="Z374" s="194"/>
      <c r="AA374" s="194"/>
      <c r="AB374" s="194"/>
      <c r="AC374" s="194"/>
      <c r="AD374" s="194"/>
      <c r="AE374" s="194"/>
      <c r="AF374" s="194"/>
      <c r="AG374" s="194"/>
      <c r="AH374" s="194"/>
      <c r="AI374" s="194"/>
      <c r="AJ374" s="194"/>
      <c r="AK374" s="1"/>
      <c r="AL374" s="1"/>
      <c r="AM374" s="1"/>
      <c r="AN374" s="1"/>
      <c r="AO374" s="1"/>
      <c r="AP374" s="1"/>
      <c r="AQ374" s="1"/>
      <c r="AR374" s="1"/>
    </row>
    <row r="375" spans="1:44" ht="15.75" customHeight="1">
      <c r="A375" s="1"/>
      <c r="B375" s="1"/>
      <c r="C375" s="193"/>
      <c r="D375" s="194"/>
      <c r="E375" s="194"/>
      <c r="F375" s="194"/>
      <c r="G375" s="194"/>
      <c r="H375" s="194"/>
      <c r="I375" s="194"/>
      <c r="J375" s="194"/>
      <c r="K375" s="194"/>
      <c r="L375" s="195"/>
      <c r="M375" s="195"/>
      <c r="N375" s="195"/>
      <c r="O375" s="195"/>
      <c r="P375" s="195"/>
      <c r="Q375" s="1"/>
      <c r="R375" s="194"/>
      <c r="S375" s="194"/>
      <c r="T375" s="194"/>
      <c r="U375" s="194"/>
      <c r="V375" s="194"/>
      <c r="W375" s="194"/>
      <c r="X375" s="194"/>
      <c r="Y375" s="194"/>
      <c r="Z375" s="194"/>
      <c r="AA375" s="194"/>
      <c r="AB375" s="194"/>
      <c r="AC375" s="194"/>
      <c r="AD375" s="194"/>
      <c r="AE375" s="194"/>
      <c r="AF375" s="194"/>
      <c r="AG375" s="194"/>
      <c r="AH375" s="194"/>
      <c r="AI375" s="194"/>
      <c r="AJ375" s="194"/>
      <c r="AK375" s="1"/>
      <c r="AL375" s="1"/>
      <c r="AM375" s="1"/>
      <c r="AN375" s="1"/>
      <c r="AO375" s="1"/>
      <c r="AP375" s="1"/>
      <c r="AQ375" s="1"/>
      <c r="AR375" s="1"/>
    </row>
    <row r="376" spans="1:44" ht="15.75" customHeight="1">
      <c r="A376" s="1"/>
      <c r="B376" s="1"/>
      <c r="C376" s="193"/>
      <c r="D376" s="194"/>
      <c r="E376" s="194"/>
      <c r="F376" s="194"/>
      <c r="G376" s="194"/>
      <c r="H376" s="194"/>
      <c r="I376" s="194"/>
      <c r="J376" s="194"/>
      <c r="K376" s="194"/>
      <c r="L376" s="195"/>
      <c r="M376" s="195"/>
      <c r="N376" s="195"/>
      <c r="O376" s="195"/>
      <c r="P376" s="195"/>
      <c r="Q376" s="1"/>
      <c r="R376" s="194"/>
      <c r="S376" s="194"/>
      <c r="T376" s="194"/>
      <c r="U376" s="194"/>
      <c r="V376" s="194"/>
      <c r="W376" s="194"/>
      <c r="X376" s="194"/>
      <c r="Y376" s="194"/>
      <c r="Z376" s="194"/>
      <c r="AA376" s="194"/>
      <c r="AB376" s="194"/>
      <c r="AC376" s="194"/>
      <c r="AD376" s="194"/>
      <c r="AE376" s="194"/>
      <c r="AF376" s="194"/>
      <c r="AG376" s="194"/>
      <c r="AH376" s="194"/>
      <c r="AI376" s="194"/>
      <c r="AJ376" s="194"/>
      <c r="AK376" s="1"/>
      <c r="AL376" s="1"/>
      <c r="AM376" s="1"/>
      <c r="AN376" s="1"/>
      <c r="AO376" s="1"/>
      <c r="AP376" s="1"/>
      <c r="AQ376" s="1"/>
      <c r="AR376" s="1"/>
    </row>
    <row r="377" spans="1:44" ht="15.75" customHeight="1">
      <c r="A377" s="1"/>
      <c r="B377" s="1"/>
      <c r="C377" s="193"/>
      <c r="D377" s="194"/>
      <c r="E377" s="194"/>
      <c r="F377" s="194"/>
      <c r="G377" s="194"/>
      <c r="H377" s="194"/>
      <c r="I377" s="194"/>
      <c r="J377" s="194"/>
      <c r="K377" s="194"/>
      <c r="L377" s="195"/>
      <c r="M377" s="195"/>
      <c r="N377" s="195"/>
      <c r="O377" s="195"/>
      <c r="P377" s="195"/>
      <c r="Q377" s="1"/>
      <c r="R377" s="194"/>
      <c r="S377" s="194"/>
      <c r="T377" s="194"/>
      <c r="U377" s="194"/>
      <c r="V377" s="194"/>
      <c r="W377" s="194"/>
      <c r="X377" s="194"/>
      <c r="Y377" s="194"/>
      <c r="Z377" s="194"/>
      <c r="AA377" s="194"/>
      <c r="AB377" s="194"/>
      <c r="AC377" s="194"/>
      <c r="AD377" s="194"/>
      <c r="AE377" s="194"/>
      <c r="AF377" s="194"/>
      <c r="AG377" s="194"/>
      <c r="AH377" s="194"/>
      <c r="AI377" s="194"/>
      <c r="AJ377" s="194"/>
      <c r="AK377" s="1"/>
      <c r="AL377" s="1"/>
      <c r="AM377" s="1"/>
      <c r="AN377" s="1"/>
      <c r="AO377" s="1"/>
      <c r="AP377" s="1"/>
      <c r="AQ377" s="1"/>
      <c r="AR377" s="1"/>
    </row>
    <row r="378" spans="1:44" ht="15.75" customHeight="1">
      <c r="A378" s="1"/>
      <c r="B378" s="1"/>
      <c r="C378" s="193"/>
      <c r="D378" s="194"/>
      <c r="E378" s="194"/>
      <c r="F378" s="194"/>
      <c r="G378" s="194"/>
      <c r="H378" s="194"/>
      <c r="I378" s="194"/>
      <c r="J378" s="194"/>
      <c r="K378" s="194"/>
      <c r="L378" s="195"/>
      <c r="M378" s="195"/>
      <c r="N378" s="195"/>
      <c r="O378" s="195"/>
      <c r="P378" s="195"/>
      <c r="Q378" s="1"/>
      <c r="R378" s="194"/>
      <c r="S378" s="194"/>
      <c r="T378" s="194"/>
      <c r="U378" s="194"/>
      <c r="V378" s="194"/>
      <c r="W378" s="194"/>
      <c r="X378" s="194"/>
      <c r="Y378" s="194"/>
      <c r="Z378" s="194"/>
      <c r="AA378" s="194"/>
      <c r="AB378" s="194"/>
      <c r="AC378" s="194"/>
      <c r="AD378" s="194"/>
      <c r="AE378" s="194"/>
      <c r="AF378" s="194"/>
      <c r="AG378" s="194"/>
      <c r="AH378" s="194"/>
      <c r="AI378" s="194"/>
      <c r="AJ378" s="194"/>
      <c r="AK378" s="1"/>
      <c r="AL378" s="1"/>
      <c r="AM378" s="1"/>
      <c r="AN378" s="1"/>
      <c r="AO378" s="1"/>
      <c r="AP378" s="1"/>
      <c r="AQ378" s="1"/>
      <c r="AR378" s="1"/>
    </row>
    <row r="379" spans="1:44" ht="15.75" customHeight="1">
      <c r="A379" s="1"/>
      <c r="B379" s="1"/>
      <c r="C379" s="193"/>
      <c r="D379" s="194"/>
      <c r="E379" s="194"/>
      <c r="F379" s="194"/>
      <c r="G379" s="194"/>
      <c r="H379" s="194"/>
      <c r="I379" s="194"/>
      <c r="J379" s="194"/>
      <c r="K379" s="194"/>
      <c r="L379" s="195"/>
      <c r="M379" s="195"/>
      <c r="N379" s="195"/>
      <c r="O379" s="195"/>
      <c r="P379" s="195"/>
      <c r="Q379" s="1"/>
      <c r="R379" s="194"/>
      <c r="S379" s="194"/>
      <c r="T379" s="194"/>
      <c r="U379" s="194"/>
      <c r="V379" s="194"/>
      <c r="W379" s="194"/>
      <c r="X379" s="194"/>
      <c r="Y379" s="194"/>
      <c r="Z379" s="194"/>
      <c r="AA379" s="194"/>
      <c r="AB379" s="194"/>
      <c r="AC379" s="194"/>
      <c r="AD379" s="194"/>
      <c r="AE379" s="194"/>
      <c r="AF379" s="194"/>
      <c r="AG379" s="194"/>
      <c r="AH379" s="194"/>
      <c r="AI379" s="194"/>
      <c r="AJ379" s="194"/>
      <c r="AK379" s="1"/>
      <c r="AL379" s="1"/>
      <c r="AM379" s="1"/>
      <c r="AN379" s="1"/>
      <c r="AO379" s="1"/>
      <c r="AP379" s="1"/>
      <c r="AQ379" s="1"/>
      <c r="AR379" s="1"/>
    </row>
    <row r="380" spans="1:44" ht="15.75" customHeight="1">
      <c r="A380" s="1"/>
      <c r="B380" s="1"/>
      <c r="C380" s="193"/>
      <c r="D380" s="194"/>
      <c r="E380" s="194"/>
      <c r="F380" s="194"/>
      <c r="G380" s="194"/>
      <c r="H380" s="194"/>
      <c r="I380" s="194"/>
      <c r="J380" s="194"/>
      <c r="K380" s="194"/>
      <c r="L380" s="195"/>
      <c r="M380" s="195"/>
      <c r="N380" s="195"/>
      <c r="O380" s="195"/>
      <c r="P380" s="195"/>
      <c r="Q380" s="1"/>
      <c r="R380" s="194"/>
      <c r="S380" s="194"/>
      <c r="T380" s="194"/>
      <c r="U380" s="194"/>
      <c r="V380" s="194"/>
      <c r="W380" s="194"/>
      <c r="X380" s="194"/>
      <c r="Y380" s="194"/>
      <c r="Z380" s="194"/>
      <c r="AA380" s="194"/>
      <c r="AB380" s="194"/>
      <c r="AC380" s="194"/>
      <c r="AD380" s="194"/>
      <c r="AE380" s="194"/>
      <c r="AF380" s="194"/>
      <c r="AG380" s="194"/>
      <c r="AH380" s="194"/>
      <c r="AI380" s="194"/>
      <c r="AJ380" s="194"/>
      <c r="AK380" s="1"/>
      <c r="AL380" s="1"/>
      <c r="AM380" s="1"/>
      <c r="AN380" s="1"/>
      <c r="AO380" s="1"/>
      <c r="AP380" s="1"/>
      <c r="AQ380" s="1"/>
      <c r="AR380" s="1"/>
    </row>
    <row r="381" spans="1:44" ht="15.75" customHeight="1">
      <c r="A381" s="1"/>
      <c r="B381" s="1"/>
      <c r="C381" s="193"/>
      <c r="D381" s="194"/>
      <c r="E381" s="194"/>
      <c r="F381" s="194"/>
      <c r="G381" s="194"/>
      <c r="H381" s="194"/>
      <c r="I381" s="194"/>
      <c r="J381" s="194"/>
      <c r="K381" s="194"/>
      <c r="L381" s="195"/>
      <c r="M381" s="195"/>
      <c r="N381" s="195"/>
      <c r="O381" s="195"/>
      <c r="P381" s="195"/>
      <c r="Q381" s="1"/>
      <c r="R381" s="194"/>
      <c r="S381" s="194"/>
      <c r="T381" s="194"/>
      <c r="U381" s="194"/>
      <c r="V381" s="194"/>
      <c r="W381" s="194"/>
      <c r="X381" s="194"/>
      <c r="Y381" s="194"/>
      <c r="Z381" s="194"/>
      <c r="AA381" s="194"/>
      <c r="AB381" s="194"/>
      <c r="AC381" s="194"/>
      <c r="AD381" s="194"/>
      <c r="AE381" s="194"/>
      <c r="AF381" s="194"/>
      <c r="AG381" s="194"/>
      <c r="AH381" s="194"/>
      <c r="AI381" s="194"/>
      <c r="AJ381" s="194"/>
      <c r="AK381" s="1"/>
      <c r="AL381" s="1"/>
      <c r="AM381" s="1"/>
      <c r="AN381" s="1"/>
      <c r="AO381" s="1"/>
      <c r="AP381" s="1"/>
      <c r="AQ381" s="1"/>
      <c r="AR381" s="1"/>
    </row>
    <row r="382" spans="1:44" ht="15.75" customHeight="1">
      <c r="A382" s="1"/>
      <c r="B382" s="1"/>
      <c r="C382" s="193"/>
      <c r="D382" s="194"/>
      <c r="E382" s="194"/>
      <c r="F382" s="194"/>
      <c r="G382" s="194"/>
      <c r="H382" s="194"/>
      <c r="I382" s="194"/>
      <c r="J382" s="194"/>
      <c r="K382" s="194"/>
      <c r="L382" s="195"/>
      <c r="M382" s="195"/>
      <c r="N382" s="195"/>
      <c r="O382" s="195"/>
      <c r="P382" s="195"/>
      <c r="Q382" s="1"/>
      <c r="R382" s="194"/>
      <c r="S382" s="194"/>
      <c r="T382" s="194"/>
      <c r="U382" s="194"/>
      <c r="V382" s="194"/>
      <c r="W382" s="194"/>
      <c r="X382" s="194"/>
      <c r="Y382" s="194"/>
      <c r="Z382" s="194"/>
      <c r="AA382" s="194"/>
      <c r="AB382" s="194"/>
      <c r="AC382" s="194"/>
      <c r="AD382" s="194"/>
      <c r="AE382" s="194"/>
      <c r="AF382" s="194"/>
      <c r="AG382" s="194"/>
      <c r="AH382" s="194"/>
      <c r="AI382" s="194"/>
      <c r="AJ382" s="194"/>
      <c r="AK382" s="1"/>
      <c r="AL382" s="1"/>
      <c r="AM382" s="1"/>
      <c r="AN382" s="1"/>
      <c r="AO382" s="1"/>
      <c r="AP382" s="1"/>
      <c r="AQ382" s="1"/>
      <c r="AR382" s="1"/>
    </row>
    <row r="383" spans="1:44" ht="15.75" customHeight="1">
      <c r="A383" s="1"/>
      <c r="B383" s="1"/>
      <c r="C383" s="193"/>
      <c r="D383" s="194"/>
      <c r="E383" s="194"/>
      <c r="F383" s="194"/>
      <c r="G383" s="194"/>
      <c r="H383" s="194"/>
      <c r="I383" s="194"/>
      <c r="J383" s="194"/>
      <c r="K383" s="194"/>
      <c r="L383" s="195"/>
      <c r="M383" s="195"/>
      <c r="N383" s="195"/>
      <c r="O383" s="195"/>
      <c r="P383" s="195"/>
      <c r="Q383" s="1"/>
      <c r="R383" s="194"/>
      <c r="S383" s="194"/>
      <c r="T383" s="194"/>
      <c r="U383" s="194"/>
      <c r="V383" s="194"/>
      <c r="W383" s="194"/>
      <c r="X383" s="194"/>
      <c r="Y383" s="194"/>
      <c r="Z383" s="194"/>
      <c r="AA383" s="194"/>
      <c r="AB383" s="194"/>
      <c r="AC383" s="194"/>
      <c r="AD383" s="194"/>
      <c r="AE383" s="194"/>
      <c r="AF383" s="194"/>
      <c r="AG383" s="194"/>
      <c r="AH383" s="194"/>
      <c r="AI383" s="194"/>
      <c r="AJ383" s="194"/>
      <c r="AK383" s="1"/>
      <c r="AL383" s="1"/>
      <c r="AM383" s="1"/>
      <c r="AN383" s="1"/>
      <c r="AO383" s="1"/>
      <c r="AP383" s="1"/>
      <c r="AQ383" s="1"/>
      <c r="AR383" s="1"/>
    </row>
    <row r="384" spans="1:44" ht="15.75" customHeight="1">
      <c r="A384" s="1"/>
      <c r="B384" s="1"/>
      <c r="C384" s="193"/>
      <c r="D384" s="194"/>
      <c r="E384" s="194"/>
      <c r="F384" s="194"/>
      <c r="G384" s="194"/>
      <c r="H384" s="194"/>
      <c r="I384" s="194"/>
      <c r="J384" s="194"/>
      <c r="K384" s="194"/>
      <c r="L384" s="195"/>
      <c r="M384" s="195"/>
      <c r="N384" s="195"/>
      <c r="O384" s="195"/>
      <c r="P384" s="195"/>
      <c r="Q384" s="1"/>
      <c r="R384" s="194"/>
      <c r="S384" s="194"/>
      <c r="T384" s="194"/>
      <c r="U384" s="194"/>
      <c r="V384" s="194"/>
      <c r="W384" s="194"/>
      <c r="X384" s="194"/>
      <c r="Y384" s="194"/>
      <c r="Z384" s="194"/>
      <c r="AA384" s="194"/>
      <c r="AB384" s="194"/>
      <c r="AC384" s="194"/>
      <c r="AD384" s="194"/>
      <c r="AE384" s="194"/>
      <c r="AF384" s="194"/>
      <c r="AG384" s="194"/>
      <c r="AH384" s="194"/>
      <c r="AI384" s="194"/>
      <c r="AJ384" s="194"/>
      <c r="AK384" s="1"/>
      <c r="AL384" s="1"/>
      <c r="AM384" s="1"/>
      <c r="AN384" s="1"/>
      <c r="AO384" s="1"/>
      <c r="AP384" s="1"/>
      <c r="AQ384" s="1"/>
      <c r="AR384" s="1"/>
    </row>
    <row r="385" spans="1:44" ht="15.75" customHeight="1">
      <c r="A385" s="1"/>
      <c r="B385" s="1"/>
      <c r="C385" s="193"/>
      <c r="D385" s="194"/>
      <c r="E385" s="194"/>
      <c r="F385" s="194"/>
      <c r="G385" s="194"/>
      <c r="H385" s="194"/>
      <c r="I385" s="194"/>
      <c r="J385" s="194"/>
      <c r="K385" s="194"/>
      <c r="L385" s="195"/>
      <c r="M385" s="195"/>
      <c r="N385" s="195"/>
      <c r="O385" s="195"/>
      <c r="P385" s="195"/>
      <c r="Q385" s="1"/>
      <c r="R385" s="194"/>
      <c r="S385" s="194"/>
      <c r="T385" s="194"/>
      <c r="U385" s="194"/>
      <c r="V385" s="194"/>
      <c r="W385" s="194"/>
      <c r="X385" s="194"/>
      <c r="Y385" s="194"/>
      <c r="Z385" s="194"/>
      <c r="AA385" s="194"/>
      <c r="AB385" s="194"/>
      <c r="AC385" s="194"/>
      <c r="AD385" s="194"/>
      <c r="AE385" s="194"/>
      <c r="AF385" s="194"/>
      <c r="AG385" s="194"/>
      <c r="AH385" s="194"/>
      <c r="AI385" s="194"/>
      <c r="AJ385" s="194"/>
      <c r="AK385" s="1"/>
      <c r="AL385" s="1"/>
      <c r="AM385" s="1"/>
      <c r="AN385" s="1"/>
      <c r="AO385" s="1"/>
      <c r="AP385" s="1"/>
      <c r="AQ385" s="1"/>
      <c r="AR385" s="1"/>
    </row>
    <row r="386" spans="1:44" ht="15.75" customHeight="1">
      <c r="A386" s="1"/>
      <c r="B386" s="1"/>
      <c r="C386" s="193"/>
      <c r="D386" s="194"/>
      <c r="E386" s="194"/>
      <c r="F386" s="194"/>
      <c r="G386" s="194"/>
      <c r="H386" s="194"/>
      <c r="I386" s="194"/>
      <c r="J386" s="194"/>
      <c r="K386" s="194"/>
      <c r="L386" s="195"/>
      <c r="M386" s="195"/>
      <c r="N386" s="195"/>
      <c r="O386" s="195"/>
      <c r="P386" s="195"/>
      <c r="Q386" s="1"/>
      <c r="R386" s="194"/>
      <c r="S386" s="194"/>
      <c r="T386" s="194"/>
      <c r="U386" s="194"/>
      <c r="V386" s="194"/>
      <c r="W386" s="194"/>
      <c r="X386" s="194"/>
      <c r="Y386" s="194"/>
      <c r="Z386" s="194"/>
      <c r="AA386" s="194"/>
      <c r="AB386" s="194"/>
      <c r="AC386" s="194"/>
      <c r="AD386" s="194"/>
      <c r="AE386" s="194"/>
      <c r="AF386" s="194"/>
      <c r="AG386" s="194"/>
      <c r="AH386" s="194"/>
      <c r="AI386" s="194"/>
      <c r="AJ386" s="194"/>
      <c r="AK386" s="1"/>
      <c r="AL386" s="1"/>
      <c r="AM386" s="1"/>
      <c r="AN386" s="1"/>
      <c r="AO386" s="1"/>
      <c r="AP386" s="1"/>
      <c r="AQ386" s="1"/>
      <c r="AR386" s="1"/>
    </row>
    <row r="387" spans="1:44" ht="15.75" customHeight="1">
      <c r="A387" s="1"/>
      <c r="B387" s="1"/>
      <c r="C387" s="193"/>
      <c r="D387" s="194"/>
      <c r="E387" s="194"/>
      <c r="F387" s="194"/>
      <c r="G387" s="194"/>
      <c r="H387" s="194"/>
      <c r="I387" s="194"/>
      <c r="J387" s="194"/>
      <c r="K387" s="194"/>
      <c r="L387" s="195"/>
      <c r="M387" s="195"/>
      <c r="N387" s="195"/>
      <c r="O387" s="195"/>
      <c r="P387" s="195"/>
      <c r="Q387" s="1"/>
      <c r="R387" s="194"/>
      <c r="S387" s="194"/>
      <c r="T387" s="194"/>
      <c r="U387" s="194"/>
      <c r="V387" s="194"/>
      <c r="W387" s="194"/>
      <c r="X387" s="194"/>
      <c r="Y387" s="194"/>
      <c r="Z387" s="194"/>
      <c r="AA387" s="194"/>
      <c r="AB387" s="194"/>
      <c r="AC387" s="194"/>
      <c r="AD387" s="194"/>
      <c r="AE387" s="194"/>
      <c r="AF387" s="194"/>
      <c r="AG387" s="194"/>
      <c r="AH387" s="194"/>
      <c r="AI387" s="194"/>
      <c r="AJ387" s="194"/>
      <c r="AK387" s="1"/>
      <c r="AL387" s="1"/>
      <c r="AM387" s="1"/>
      <c r="AN387" s="1"/>
      <c r="AO387" s="1"/>
      <c r="AP387" s="1"/>
      <c r="AQ387" s="1"/>
      <c r="AR387" s="1"/>
    </row>
    <row r="388" spans="1:44" ht="15.75" customHeight="1">
      <c r="A388" s="1"/>
      <c r="B388" s="1"/>
      <c r="C388" s="193"/>
      <c r="D388" s="194"/>
      <c r="E388" s="194"/>
      <c r="F388" s="194"/>
      <c r="G388" s="194"/>
      <c r="H388" s="194"/>
      <c r="I388" s="194"/>
      <c r="J388" s="194"/>
      <c r="K388" s="194"/>
      <c r="L388" s="195"/>
      <c r="M388" s="195"/>
      <c r="N388" s="195"/>
      <c r="O388" s="195"/>
      <c r="P388" s="195"/>
      <c r="Q388" s="1"/>
      <c r="R388" s="194"/>
      <c r="S388" s="194"/>
      <c r="T388" s="194"/>
      <c r="U388" s="194"/>
      <c r="V388" s="194"/>
      <c r="W388" s="194"/>
      <c r="X388" s="194"/>
      <c r="Y388" s="194"/>
      <c r="Z388" s="194"/>
      <c r="AA388" s="194"/>
      <c r="AB388" s="194"/>
      <c r="AC388" s="194"/>
      <c r="AD388" s="194"/>
      <c r="AE388" s="194"/>
      <c r="AF388" s="194"/>
      <c r="AG388" s="194"/>
      <c r="AH388" s="194"/>
      <c r="AI388" s="194"/>
      <c r="AJ388" s="194"/>
      <c r="AK388" s="1"/>
      <c r="AL388" s="1"/>
      <c r="AM388" s="1"/>
      <c r="AN388" s="1"/>
      <c r="AO388" s="1"/>
      <c r="AP388" s="1"/>
      <c r="AQ388" s="1"/>
      <c r="AR388" s="1"/>
    </row>
    <row r="389" spans="1:44" ht="15.75" customHeight="1">
      <c r="A389" s="1"/>
      <c r="B389" s="1"/>
      <c r="C389" s="193"/>
      <c r="D389" s="194"/>
      <c r="E389" s="194"/>
      <c r="F389" s="194"/>
      <c r="G389" s="194"/>
      <c r="H389" s="194"/>
      <c r="I389" s="194"/>
      <c r="J389" s="194"/>
      <c r="K389" s="194"/>
      <c r="L389" s="195"/>
      <c r="M389" s="195"/>
      <c r="N389" s="195"/>
      <c r="O389" s="195"/>
      <c r="P389" s="195"/>
      <c r="Q389" s="1"/>
      <c r="R389" s="194"/>
      <c r="S389" s="194"/>
      <c r="T389" s="194"/>
      <c r="U389" s="194"/>
      <c r="V389" s="194"/>
      <c r="W389" s="194"/>
      <c r="X389" s="194"/>
      <c r="Y389" s="194"/>
      <c r="Z389" s="194"/>
      <c r="AA389" s="194"/>
      <c r="AB389" s="194"/>
      <c r="AC389" s="194"/>
      <c r="AD389" s="194"/>
      <c r="AE389" s="194"/>
      <c r="AF389" s="194"/>
      <c r="AG389" s="194"/>
      <c r="AH389" s="194"/>
      <c r="AI389" s="194"/>
      <c r="AJ389" s="194"/>
      <c r="AK389" s="1"/>
      <c r="AL389" s="1"/>
      <c r="AM389" s="1"/>
      <c r="AN389" s="1"/>
      <c r="AO389" s="1"/>
      <c r="AP389" s="1"/>
      <c r="AQ389" s="1"/>
      <c r="AR389" s="1"/>
    </row>
    <row r="390" spans="1:44" ht="15.75" customHeight="1">
      <c r="A390" s="1"/>
      <c r="B390" s="1"/>
      <c r="C390" s="193"/>
      <c r="D390" s="194"/>
      <c r="E390" s="194"/>
      <c r="F390" s="194"/>
      <c r="G390" s="194"/>
      <c r="H390" s="194"/>
      <c r="I390" s="194"/>
      <c r="J390" s="194"/>
      <c r="K390" s="194"/>
      <c r="L390" s="195"/>
      <c r="M390" s="195"/>
      <c r="N390" s="195"/>
      <c r="O390" s="195"/>
      <c r="P390" s="195"/>
      <c r="Q390" s="1"/>
      <c r="R390" s="194"/>
      <c r="S390" s="194"/>
      <c r="T390" s="194"/>
      <c r="U390" s="194"/>
      <c r="V390" s="194"/>
      <c r="W390" s="194"/>
      <c r="X390" s="194"/>
      <c r="Y390" s="194"/>
      <c r="Z390" s="194"/>
      <c r="AA390" s="194"/>
      <c r="AB390" s="194"/>
      <c r="AC390" s="194"/>
      <c r="AD390" s="194"/>
      <c r="AE390" s="194"/>
      <c r="AF390" s="194"/>
      <c r="AG390" s="194"/>
      <c r="AH390" s="194"/>
      <c r="AI390" s="194"/>
      <c r="AJ390" s="194"/>
      <c r="AK390" s="1"/>
      <c r="AL390" s="1"/>
      <c r="AM390" s="1"/>
      <c r="AN390" s="1"/>
      <c r="AO390" s="1"/>
      <c r="AP390" s="1"/>
      <c r="AQ390" s="1"/>
      <c r="AR390" s="1"/>
    </row>
    <row r="391" spans="1:44" ht="15.75" customHeight="1">
      <c r="A391" s="1"/>
      <c r="B391" s="1"/>
      <c r="C391" s="193"/>
      <c r="D391" s="194"/>
      <c r="E391" s="194"/>
      <c r="F391" s="194"/>
      <c r="G391" s="194"/>
      <c r="H391" s="194"/>
      <c r="I391" s="194"/>
      <c r="J391" s="194"/>
      <c r="K391" s="194"/>
      <c r="L391" s="195"/>
      <c r="M391" s="195"/>
      <c r="N391" s="195"/>
      <c r="O391" s="195"/>
      <c r="P391" s="195"/>
      <c r="Q391" s="1"/>
      <c r="R391" s="194"/>
      <c r="S391" s="194"/>
      <c r="T391" s="194"/>
      <c r="U391" s="194"/>
      <c r="V391" s="194"/>
      <c r="W391" s="194"/>
      <c r="X391" s="194"/>
      <c r="Y391" s="194"/>
      <c r="Z391" s="194"/>
      <c r="AA391" s="194"/>
      <c r="AB391" s="194"/>
      <c r="AC391" s="194"/>
      <c r="AD391" s="194"/>
      <c r="AE391" s="194"/>
      <c r="AF391" s="194"/>
      <c r="AG391" s="194"/>
      <c r="AH391" s="194"/>
      <c r="AI391" s="194"/>
      <c r="AJ391" s="194"/>
      <c r="AK391" s="1"/>
      <c r="AL391" s="1"/>
      <c r="AM391" s="1"/>
      <c r="AN391" s="1"/>
      <c r="AO391" s="1"/>
      <c r="AP391" s="1"/>
      <c r="AQ391" s="1"/>
      <c r="AR391" s="1"/>
    </row>
    <row r="392" spans="1:44" ht="15.75" customHeight="1">
      <c r="A392" s="1"/>
      <c r="B392" s="1"/>
      <c r="C392" s="193"/>
      <c r="D392" s="194"/>
      <c r="E392" s="194"/>
      <c r="F392" s="194"/>
      <c r="G392" s="194"/>
      <c r="H392" s="194"/>
      <c r="I392" s="194"/>
      <c r="J392" s="194"/>
      <c r="K392" s="194"/>
      <c r="L392" s="195"/>
      <c r="M392" s="195"/>
      <c r="N392" s="195"/>
      <c r="O392" s="195"/>
      <c r="P392" s="195"/>
      <c r="Q392" s="1"/>
      <c r="R392" s="194"/>
      <c r="S392" s="194"/>
      <c r="T392" s="194"/>
      <c r="U392" s="194"/>
      <c r="V392" s="194"/>
      <c r="W392" s="194"/>
      <c r="X392" s="194"/>
      <c r="Y392" s="194"/>
      <c r="Z392" s="194"/>
      <c r="AA392" s="194"/>
      <c r="AB392" s="194"/>
      <c r="AC392" s="194"/>
      <c r="AD392" s="194"/>
      <c r="AE392" s="194"/>
      <c r="AF392" s="194"/>
      <c r="AG392" s="194"/>
      <c r="AH392" s="194"/>
      <c r="AI392" s="194"/>
      <c r="AJ392" s="194"/>
      <c r="AK392" s="1"/>
      <c r="AL392" s="1"/>
      <c r="AM392" s="1"/>
      <c r="AN392" s="1"/>
      <c r="AO392" s="1"/>
      <c r="AP392" s="1"/>
      <c r="AQ392" s="1"/>
      <c r="AR392" s="1"/>
    </row>
    <row r="393" spans="1:44" ht="15.75" customHeight="1">
      <c r="A393" s="1"/>
      <c r="B393" s="1"/>
      <c r="C393" s="193"/>
      <c r="D393" s="194"/>
      <c r="E393" s="194"/>
      <c r="F393" s="194"/>
      <c r="G393" s="194"/>
      <c r="H393" s="194"/>
      <c r="I393" s="194"/>
      <c r="J393" s="194"/>
      <c r="K393" s="194"/>
      <c r="L393" s="195"/>
      <c r="M393" s="195"/>
      <c r="N393" s="195"/>
      <c r="O393" s="195"/>
      <c r="P393" s="195"/>
      <c r="Q393" s="1"/>
      <c r="R393" s="194"/>
      <c r="S393" s="194"/>
      <c r="T393" s="194"/>
      <c r="U393" s="194"/>
      <c r="V393" s="194"/>
      <c r="W393" s="194"/>
      <c r="X393" s="194"/>
      <c r="Y393" s="194"/>
      <c r="Z393" s="194"/>
      <c r="AA393" s="194"/>
      <c r="AB393" s="194"/>
      <c r="AC393" s="194"/>
      <c r="AD393" s="194"/>
      <c r="AE393" s="194"/>
      <c r="AF393" s="194"/>
      <c r="AG393" s="194"/>
      <c r="AH393" s="194"/>
      <c r="AI393" s="194"/>
      <c r="AJ393" s="194"/>
      <c r="AK393" s="1"/>
      <c r="AL393" s="1"/>
      <c r="AM393" s="1"/>
      <c r="AN393" s="1"/>
      <c r="AO393" s="1"/>
      <c r="AP393" s="1"/>
      <c r="AQ393" s="1"/>
      <c r="AR393" s="1"/>
    </row>
    <row r="394" spans="1:44" ht="15.75" customHeight="1">
      <c r="A394" s="1"/>
      <c r="B394" s="1"/>
      <c r="C394" s="193"/>
      <c r="D394" s="194"/>
      <c r="E394" s="194"/>
      <c r="F394" s="194"/>
      <c r="G394" s="194"/>
      <c r="H394" s="194"/>
      <c r="I394" s="194"/>
      <c r="J394" s="194"/>
      <c r="K394" s="194"/>
      <c r="L394" s="195"/>
      <c r="M394" s="195"/>
      <c r="N394" s="195"/>
      <c r="O394" s="195"/>
      <c r="P394" s="195"/>
      <c r="Q394" s="1"/>
      <c r="R394" s="194"/>
      <c r="S394" s="194"/>
      <c r="T394" s="194"/>
      <c r="U394" s="194"/>
      <c r="V394" s="194"/>
      <c r="W394" s="194"/>
      <c r="X394" s="194"/>
      <c r="Y394" s="194"/>
      <c r="Z394" s="194"/>
      <c r="AA394" s="194"/>
      <c r="AB394" s="194"/>
      <c r="AC394" s="194"/>
      <c r="AD394" s="194"/>
      <c r="AE394" s="194"/>
      <c r="AF394" s="194"/>
      <c r="AG394" s="194"/>
      <c r="AH394" s="194"/>
      <c r="AI394" s="194"/>
      <c r="AJ394" s="194"/>
      <c r="AK394" s="1"/>
      <c r="AL394" s="1"/>
      <c r="AM394" s="1"/>
      <c r="AN394" s="1"/>
      <c r="AO394" s="1"/>
      <c r="AP394" s="1"/>
      <c r="AQ394" s="1"/>
      <c r="AR394" s="1"/>
    </row>
    <row r="395" spans="1:44" ht="15.75" customHeight="1">
      <c r="A395" s="1"/>
      <c r="B395" s="1"/>
      <c r="C395" s="193"/>
      <c r="D395" s="194"/>
      <c r="E395" s="194"/>
      <c r="F395" s="194"/>
      <c r="G395" s="194"/>
      <c r="H395" s="194"/>
      <c r="I395" s="194"/>
      <c r="J395" s="194"/>
      <c r="K395" s="194"/>
      <c r="L395" s="195"/>
      <c r="M395" s="195"/>
      <c r="N395" s="195"/>
      <c r="O395" s="195"/>
      <c r="P395" s="195"/>
      <c r="Q395" s="1"/>
      <c r="R395" s="194"/>
      <c r="S395" s="194"/>
      <c r="T395" s="194"/>
      <c r="U395" s="194"/>
      <c r="V395" s="194"/>
      <c r="W395" s="194"/>
      <c r="X395" s="194"/>
      <c r="Y395" s="194"/>
      <c r="Z395" s="194"/>
      <c r="AA395" s="194"/>
      <c r="AB395" s="194"/>
      <c r="AC395" s="194"/>
      <c r="AD395" s="194"/>
      <c r="AE395" s="194"/>
      <c r="AF395" s="194"/>
      <c r="AG395" s="194"/>
      <c r="AH395" s="194"/>
      <c r="AI395" s="194"/>
      <c r="AJ395" s="194"/>
      <c r="AK395" s="1"/>
      <c r="AL395" s="1"/>
      <c r="AM395" s="1"/>
      <c r="AN395" s="1"/>
      <c r="AO395" s="1"/>
      <c r="AP395" s="1"/>
      <c r="AQ395" s="1"/>
      <c r="AR395" s="1"/>
    </row>
    <row r="396" spans="1:44" ht="15.75" customHeight="1">
      <c r="A396" s="1"/>
      <c r="B396" s="1"/>
      <c r="C396" s="193"/>
      <c r="D396" s="194"/>
      <c r="E396" s="194"/>
      <c r="F396" s="194"/>
      <c r="G396" s="194"/>
      <c r="H396" s="194"/>
      <c r="I396" s="194"/>
      <c r="J396" s="194"/>
      <c r="K396" s="194"/>
      <c r="L396" s="195"/>
      <c r="M396" s="195"/>
      <c r="N396" s="195"/>
      <c r="O396" s="195"/>
      <c r="P396" s="195"/>
      <c r="Q396" s="1"/>
      <c r="R396" s="194"/>
      <c r="S396" s="194"/>
      <c r="T396" s="194"/>
      <c r="U396" s="194"/>
      <c r="V396" s="194"/>
      <c r="W396" s="194"/>
      <c r="X396" s="194"/>
      <c r="Y396" s="194"/>
      <c r="Z396" s="194"/>
      <c r="AA396" s="194"/>
      <c r="AB396" s="194"/>
      <c r="AC396" s="194"/>
      <c r="AD396" s="194"/>
      <c r="AE396" s="194"/>
      <c r="AF396" s="194"/>
      <c r="AG396" s="194"/>
      <c r="AH396" s="194"/>
      <c r="AI396" s="194"/>
      <c r="AJ396" s="194"/>
      <c r="AK396" s="1"/>
      <c r="AL396" s="1"/>
      <c r="AM396" s="1"/>
      <c r="AN396" s="1"/>
      <c r="AO396" s="1"/>
      <c r="AP396" s="1"/>
      <c r="AQ396" s="1"/>
      <c r="AR396" s="1"/>
    </row>
    <row r="397" spans="1:44" ht="15.75" customHeight="1">
      <c r="A397" s="1"/>
      <c r="B397" s="1"/>
      <c r="C397" s="193"/>
      <c r="D397" s="194"/>
      <c r="E397" s="194"/>
      <c r="F397" s="194"/>
      <c r="G397" s="194"/>
      <c r="H397" s="194"/>
      <c r="I397" s="194"/>
      <c r="J397" s="194"/>
      <c r="K397" s="194"/>
      <c r="L397" s="195"/>
      <c r="M397" s="195"/>
      <c r="N397" s="195"/>
      <c r="O397" s="195"/>
      <c r="P397" s="195"/>
      <c r="Q397" s="1"/>
      <c r="R397" s="194"/>
      <c r="S397" s="194"/>
      <c r="T397" s="194"/>
      <c r="U397" s="194"/>
      <c r="V397" s="194"/>
      <c r="W397" s="194"/>
      <c r="X397" s="194"/>
      <c r="Y397" s="194"/>
      <c r="Z397" s="194"/>
      <c r="AA397" s="194"/>
      <c r="AB397" s="194"/>
      <c r="AC397" s="194"/>
      <c r="AD397" s="194"/>
      <c r="AE397" s="194"/>
      <c r="AF397" s="194"/>
      <c r="AG397" s="194"/>
      <c r="AH397" s="194"/>
      <c r="AI397" s="194"/>
      <c r="AJ397" s="194"/>
      <c r="AK397" s="1"/>
      <c r="AL397" s="1"/>
      <c r="AM397" s="1"/>
      <c r="AN397" s="1"/>
      <c r="AO397" s="1"/>
      <c r="AP397" s="1"/>
      <c r="AQ397" s="1"/>
      <c r="AR397" s="1"/>
    </row>
    <row r="398" spans="1:44" ht="15.75" customHeight="1">
      <c r="A398" s="1"/>
      <c r="B398" s="1"/>
      <c r="C398" s="193"/>
      <c r="D398" s="194"/>
      <c r="E398" s="194"/>
      <c r="F398" s="194"/>
      <c r="G398" s="194"/>
      <c r="H398" s="194"/>
      <c r="I398" s="194"/>
      <c r="J398" s="194"/>
      <c r="K398" s="194"/>
      <c r="L398" s="195"/>
      <c r="M398" s="195"/>
      <c r="N398" s="195"/>
      <c r="O398" s="195"/>
      <c r="P398" s="195"/>
      <c r="Q398" s="1"/>
      <c r="R398" s="194"/>
      <c r="S398" s="194"/>
      <c r="T398" s="194"/>
      <c r="U398" s="194"/>
      <c r="V398" s="194"/>
      <c r="W398" s="194"/>
      <c r="X398" s="194"/>
      <c r="Y398" s="194"/>
      <c r="Z398" s="194"/>
      <c r="AA398" s="194"/>
      <c r="AB398" s="194"/>
      <c r="AC398" s="194"/>
      <c r="AD398" s="194"/>
      <c r="AE398" s="194"/>
      <c r="AF398" s="194"/>
      <c r="AG398" s="194"/>
      <c r="AH398" s="194"/>
      <c r="AI398" s="194"/>
      <c r="AJ398" s="194"/>
      <c r="AK398" s="1"/>
      <c r="AL398" s="1"/>
      <c r="AM398" s="1"/>
      <c r="AN398" s="1"/>
      <c r="AO398" s="1"/>
      <c r="AP398" s="1"/>
      <c r="AQ398" s="1"/>
      <c r="AR398" s="1"/>
    </row>
    <row r="399" spans="1:44" ht="15.75" customHeight="1">
      <c r="A399" s="1"/>
      <c r="B399" s="1"/>
      <c r="C399" s="193"/>
      <c r="D399" s="194"/>
      <c r="E399" s="194"/>
      <c r="F399" s="194"/>
      <c r="G399" s="194"/>
      <c r="H399" s="194"/>
      <c r="I399" s="194"/>
      <c r="J399" s="194"/>
      <c r="K399" s="194"/>
      <c r="L399" s="195"/>
      <c r="M399" s="195"/>
      <c r="N399" s="195"/>
      <c r="O399" s="195"/>
      <c r="P399" s="195"/>
      <c r="Q399" s="1"/>
      <c r="R399" s="194"/>
      <c r="S399" s="194"/>
      <c r="T399" s="194"/>
      <c r="U399" s="194"/>
      <c r="V399" s="194"/>
      <c r="W399" s="194"/>
      <c r="X399" s="194"/>
      <c r="Y399" s="194"/>
      <c r="Z399" s="194"/>
      <c r="AA399" s="194"/>
      <c r="AB399" s="194"/>
      <c r="AC399" s="194"/>
      <c r="AD399" s="194"/>
      <c r="AE399" s="194"/>
      <c r="AF399" s="194"/>
      <c r="AG399" s="194"/>
      <c r="AH399" s="194"/>
      <c r="AI399" s="194"/>
      <c r="AJ399" s="194"/>
      <c r="AK399" s="1"/>
      <c r="AL399" s="1"/>
      <c r="AM399" s="1"/>
      <c r="AN399" s="1"/>
      <c r="AO399" s="1"/>
      <c r="AP399" s="1"/>
      <c r="AQ399" s="1"/>
      <c r="AR399" s="1"/>
    </row>
    <row r="400" spans="1:44" ht="15.75" customHeight="1">
      <c r="A400" s="1"/>
      <c r="B400" s="1"/>
      <c r="C400" s="193"/>
      <c r="D400" s="194"/>
      <c r="E400" s="194"/>
      <c r="F400" s="194"/>
      <c r="G400" s="194"/>
      <c r="H400" s="194"/>
      <c r="I400" s="194"/>
      <c r="J400" s="194"/>
      <c r="K400" s="194"/>
      <c r="L400" s="195"/>
      <c r="M400" s="195"/>
      <c r="N400" s="195"/>
      <c r="O400" s="195"/>
      <c r="P400" s="195"/>
      <c r="Q400" s="1"/>
      <c r="R400" s="194"/>
      <c r="S400" s="194"/>
      <c r="T400" s="194"/>
      <c r="U400" s="194"/>
      <c r="V400" s="194"/>
      <c r="W400" s="194"/>
      <c r="X400" s="194"/>
      <c r="Y400" s="194"/>
      <c r="Z400" s="194"/>
      <c r="AA400" s="194"/>
      <c r="AB400" s="194"/>
      <c r="AC400" s="194"/>
      <c r="AD400" s="194"/>
      <c r="AE400" s="194"/>
      <c r="AF400" s="194"/>
      <c r="AG400" s="194"/>
      <c r="AH400" s="194"/>
      <c r="AI400" s="194"/>
      <c r="AJ400" s="194"/>
      <c r="AK400" s="1"/>
      <c r="AL400" s="1"/>
      <c r="AM400" s="1"/>
      <c r="AN400" s="1"/>
      <c r="AO400" s="1"/>
      <c r="AP400" s="1"/>
      <c r="AQ400" s="1"/>
      <c r="AR400" s="1"/>
    </row>
    <row r="401" spans="1:44" ht="15.75" customHeight="1">
      <c r="A401" s="1"/>
      <c r="B401" s="1"/>
      <c r="C401" s="193"/>
      <c r="D401" s="194"/>
      <c r="E401" s="194"/>
      <c r="F401" s="194"/>
      <c r="G401" s="194"/>
      <c r="H401" s="194"/>
      <c r="I401" s="194"/>
      <c r="J401" s="194"/>
      <c r="K401" s="194"/>
      <c r="L401" s="195"/>
      <c r="M401" s="195"/>
      <c r="N401" s="195"/>
      <c r="O401" s="195"/>
      <c r="P401" s="195"/>
      <c r="Q401" s="1"/>
      <c r="R401" s="194"/>
      <c r="S401" s="194"/>
      <c r="T401" s="194"/>
      <c r="U401" s="194"/>
      <c r="V401" s="194"/>
      <c r="W401" s="194"/>
      <c r="X401" s="194"/>
      <c r="Y401" s="194"/>
      <c r="Z401" s="194"/>
      <c r="AA401" s="194"/>
      <c r="AB401" s="194"/>
      <c r="AC401" s="194"/>
      <c r="AD401" s="194"/>
      <c r="AE401" s="194"/>
      <c r="AF401" s="194"/>
      <c r="AG401" s="194"/>
      <c r="AH401" s="194"/>
      <c r="AI401" s="194"/>
      <c r="AJ401" s="194"/>
      <c r="AK401" s="1"/>
      <c r="AL401" s="1"/>
      <c r="AM401" s="1"/>
      <c r="AN401" s="1"/>
      <c r="AO401" s="1"/>
      <c r="AP401" s="1"/>
      <c r="AQ401" s="1"/>
      <c r="AR401" s="1"/>
    </row>
    <row r="402" spans="1:44" ht="15.75" customHeight="1">
      <c r="A402" s="1"/>
      <c r="B402" s="1"/>
      <c r="C402" s="193"/>
      <c r="D402" s="194"/>
      <c r="E402" s="194"/>
      <c r="F402" s="194"/>
      <c r="G402" s="194"/>
      <c r="H402" s="194"/>
      <c r="I402" s="194"/>
      <c r="J402" s="194"/>
      <c r="K402" s="194"/>
      <c r="L402" s="195"/>
      <c r="M402" s="195"/>
      <c r="N402" s="195"/>
      <c r="O402" s="195"/>
      <c r="P402" s="195"/>
      <c r="Q402" s="1"/>
      <c r="R402" s="194"/>
      <c r="S402" s="194"/>
      <c r="T402" s="194"/>
      <c r="U402" s="194"/>
      <c r="V402" s="194"/>
      <c r="W402" s="194"/>
      <c r="X402" s="194"/>
      <c r="Y402" s="194"/>
      <c r="Z402" s="194"/>
      <c r="AA402" s="194"/>
      <c r="AB402" s="194"/>
      <c r="AC402" s="194"/>
      <c r="AD402" s="194"/>
      <c r="AE402" s="194"/>
      <c r="AF402" s="194"/>
      <c r="AG402" s="194"/>
      <c r="AH402" s="194"/>
      <c r="AI402" s="194"/>
      <c r="AJ402" s="194"/>
      <c r="AK402" s="1"/>
      <c r="AL402" s="1"/>
      <c r="AM402" s="1"/>
      <c r="AN402" s="1"/>
      <c r="AO402" s="1"/>
      <c r="AP402" s="1"/>
      <c r="AQ402" s="1"/>
      <c r="AR402" s="1"/>
    </row>
    <row r="403" spans="1:44" ht="15.75" customHeight="1">
      <c r="A403" s="1"/>
      <c r="B403" s="1"/>
      <c r="C403" s="193"/>
      <c r="D403" s="194"/>
      <c r="E403" s="194"/>
      <c r="F403" s="194"/>
      <c r="G403" s="194"/>
      <c r="H403" s="194"/>
      <c r="I403" s="194"/>
      <c r="J403" s="194"/>
      <c r="K403" s="194"/>
      <c r="L403" s="195"/>
      <c r="M403" s="195"/>
      <c r="N403" s="195"/>
      <c r="O403" s="195"/>
      <c r="P403" s="195"/>
      <c r="Q403" s="1"/>
      <c r="R403" s="194"/>
      <c r="S403" s="194"/>
      <c r="T403" s="194"/>
      <c r="U403" s="194"/>
      <c r="V403" s="194"/>
      <c r="W403" s="194"/>
      <c r="X403" s="194"/>
      <c r="Y403" s="194"/>
      <c r="Z403" s="194"/>
      <c r="AA403" s="194"/>
      <c r="AB403" s="194"/>
      <c r="AC403" s="194"/>
      <c r="AD403" s="194"/>
      <c r="AE403" s="194"/>
      <c r="AF403" s="194"/>
      <c r="AG403" s="194"/>
      <c r="AH403" s="194"/>
      <c r="AI403" s="194"/>
      <c r="AJ403" s="194"/>
      <c r="AK403" s="1"/>
      <c r="AL403" s="1"/>
      <c r="AM403" s="1"/>
      <c r="AN403" s="1"/>
      <c r="AO403" s="1"/>
      <c r="AP403" s="1"/>
      <c r="AQ403" s="1"/>
      <c r="AR403" s="1"/>
    </row>
    <row r="404" spans="1:44" ht="15.75" customHeight="1">
      <c r="A404" s="1"/>
      <c r="B404" s="1"/>
      <c r="C404" s="193"/>
      <c r="D404" s="194"/>
      <c r="E404" s="194"/>
      <c r="F404" s="194"/>
      <c r="G404" s="194"/>
      <c r="H404" s="194"/>
      <c r="I404" s="194"/>
      <c r="J404" s="194"/>
      <c r="K404" s="194"/>
      <c r="L404" s="195"/>
      <c r="M404" s="195"/>
      <c r="N404" s="195"/>
      <c r="O404" s="195"/>
      <c r="P404" s="195"/>
      <c r="Q404" s="1"/>
      <c r="R404" s="194"/>
      <c r="S404" s="194"/>
      <c r="T404" s="194"/>
      <c r="U404" s="194"/>
      <c r="V404" s="194"/>
      <c r="W404" s="194"/>
      <c r="X404" s="194"/>
      <c r="Y404" s="194"/>
      <c r="Z404" s="194"/>
      <c r="AA404" s="194"/>
      <c r="AB404" s="194"/>
      <c r="AC404" s="194"/>
      <c r="AD404" s="194"/>
      <c r="AE404" s="194"/>
      <c r="AF404" s="194"/>
      <c r="AG404" s="194"/>
      <c r="AH404" s="194"/>
      <c r="AI404" s="194"/>
      <c r="AJ404" s="194"/>
      <c r="AK404" s="1"/>
      <c r="AL404" s="1"/>
      <c r="AM404" s="1"/>
      <c r="AN404" s="1"/>
      <c r="AO404" s="1"/>
      <c r="AP404" s="1"/>
      <c r="AQ404" s="1"/>
      <c r="AR404" s="1"/>
    </row>
    <row r="405" spans="1:44" ht="15.75" customHeight="1">
      <c r="A405" s="1"/>
      <c r="B405" s="1"/>
      <c r="C405" s="193"/>
      <c r="D405" s="194"/>
      <c r="E405" s="194"/>
      <c r="F405" s="194"/>
      <c r="G405" s="194"/>
      <c r="H405" s="194"/>
      <c r="I405" s="194"/>
      <c r="J405" s="194"/>
      <c r="K405" s="194"/>
      <c r="L405" s="195"/>
      <c r="M405" s="195"/>
      <c r="N405" s="195"/>
      <c r="O405" s="195"/>
      <c r="P405" s="195"/>
      <c r="Q405" s="1"/>
      <c r="R405" s="194"/>
      <c r="S405" s="194"/>
      <c r="T405" s="194"/>
      <c r="U405" s="194"/>
      <c r="V405" s="194"/>
      <c r="W405" s="194"/>
      <c r="X405" s="194"/>
      <c r="Y405" s="194"/>
      <c r="Z405" s="194"/>
      <c r="AA405" s="194"/>
      <c r="AB405" s="194"/>
      <c r="AC405" s="194"/>
      <c r="AD405" s="194"/>
      <c r="AE405" s="194"/>
      <c r="AF405" s="194"/>
      <c r="AG405" s="194"/>
      <c r="AH405" s="194"/>
      <c r="AI405" s="194"/>
      <c r="AJ405" s="194"/>
      <c r="AK405" s="1"/>
      <c r="AL405" s="1"/>
      <c r="AM405" s="1"/>
      <c r="AN405" s="1"/>
      <c r="AO405" s="1"/>
      <c r="AP405" s="1"/>
      <c r="AQ405" s="1"/>
      <c r="AR405" s="1"/>
    </row>
    <row r="406" spans="1:44" ht="15.75" customHeight="1">
      <c r="A406" s="1"/>
      <c r="B406" s="1"/>
      <c r="C406" s="193"/>
      <c r="D406" s="194"/>
      <c r="E406" s="194"/>
      <c r="F406" s="194"/>
      <c r="G406" s="194"/>
      <c r="H406" s="194"/>
      <c r="I406" s="194"/>
      <c r="J406" s="194"/>
      <c r="K406" s="194"/>
      <c r="L406" s="195"/>
      <c r="M406" s="195"/>
      <c r="N406" s="195"/>
      <c r="O406" s="195"/>
      <c r="P406" s="195"/>
      <c r="Q406" s="1"/>
      <c r="R406" s="194"/>
      <c r="S406" s="194"/>
      <c r="T406" s="194"/>
      <c r="U406" s="194"/>
      <c r="V406" s="194"/>
      <c r="W406" s="194"/>
      <c r="X406" s="194"/>
      <c r="Y406" s="194"/>
      <c r="Z406" s="194"/>
      <c r="AA406" s="194"/>
      <c r="AB406" s="194"/>
      <c r="AC406" s="194"/>
      <c r="AD406" s="194"/>
      <c r="AE406" s="194"/>
      <c r="AF406" s="194"/>
      <c r="AG406" s="194"/>
      <c r="AH406" s="194"/>
      <c r="AI406" s="194"/>
      <c r="AJ406" s="194"/>
      <c r="AK406" s="1"/>
      <c r="AL406" s="1"/>
      <c r="AM406" s="1"/>
      <c r="AN406" s="1"/>
      <c r="AO406" s="1"/>
      <c r="AP406" s="1"/>
      <c r="AQ406" s="1"/>
      <c r="AR406" s="1"/>
    </row>
    <row r="407" spans="1:44" ht="15.75" customHeight="1">
      <c r="A407" s="1"/>
      <c r="B407" s="1"/>
      <c r="C407" s="193"/>
      <c r="D407" s="194"/>
      <c r="E407" s="194"/>
      <c r="F407" s="194"/>
      <c r="G407" s="194"/>
      <c r="H407" s="194"/>
      <c r="I407" s="194"/>
      <c r="J407" s="194"/>
      <c r="K407" s="194"/>
      <c r="L407" s="195"/>
      <c r="M407" s="195"/>
      <c r="N407" s="195"/>
      <c r="O407" s="195"/>
      <c r="P407" s="195"/>
      <c r="Q407" s="1"/>
      <c r="R407" s="194"/>
      <c r="S407" s="194"/>
      <c r="T407" s="194"/>
      <c r="U407" s="194"/>
      <c r="V407" s="194"/>
      <c r="W407" s="194"/>
      <c r="X407" s="194"/>
      <c r="Y407" s="194"/>
      <c r="Z407" s="194"/>
      <c r="AA407" s="194"/>
      <c r="AB407" s="194"/>
      <c r="AC407" s="194"/>
      <c r="AD407" s="194"/>
      <c r="AE407" s="194"/>
      <c r="AF407" s="194"/>
      <c r="AG407" s="194"/>
      <c r="AH407" s="194"/>
      <c r="AI407" s="194"/>
      <c r="AJ407" s="194"/>
      <c r="AK407" s="1"/>
      <c r="AL407" s="1"/>
      <c r="AM407" s="1"/>
      <c r="AN407" s="1"/>
      <c r="AO407" s="1"/>
      <c r="AP407" s="1"/>
      <c r="AQ407" s="1"/>
      <c r="AR407" s="1"/>
    </row>
    <row r="408" spans="1:44" ht="15.75" customHeight="1">
      <c r="A408" s="1"/>
      <c r="B408" s="1"/>
      <c r="C408" s="193"/>
      <c r="D408" s="194"/>
      <c r="E408" s="194"/>
      <c r="F408" s="194"/>
      <c r="G408" s="194"/>
      <c r="H408" s="194"/>
      <c r="I408" s="194"/>
      <c r="J408" s="194"/>
      <c r="K408" s="194"/>
      <c r="L408" s="195"/>
      <c r="M408" s="195"/>
      <c r="N408" s="195"/>
      <c r="O408" s="195"/>
      <c r="P408" s="195"/>
      <c r="Q408" s="1"/>
      <c r="R408" s="194"/>
      <c r="S408" s="194"/>
      <c r="T408" s="194"/>
      <c r="U408" s="194"/>
      <c r="V408" s="194"/>
      <c r="W408" s="194"/>
      <c r="X408" s="194"/>
      <c r="Y408" s="194"/>
      <c r="Z408" s="194"/>
      <c r="AA408" s="194"/>
      <c r="AB408" s="194"/>
      <c r="AC408" s="194"/>
      <c r="AD408" s="194"/>
      <c r="AE408" s="194"/>
      <c r="AF408" s="194"/>
      <c r="AG408" s="194"/>
      <c r="AH408" s="194"/>
      <c r="AI408" s="194"/>
      <c r="AJ408" s="194"/>
      <c r="AK408" s="1"/>
      <c r="AL408" s="1"/>
      <c r="AM408" s="1"/>
      <c r="AN408" s="1"/>
      <c r="AO408" s="1"/>
      <c r="AP408" s="1"/>
      <c r="AQ408" s="1"/>
      <c r="AR408" s="1"/>
    </row>
    <row r="409" spans="1:44" ht="15.75" customHeight="1">
      <c r="A409" s="1"/>
      <c r="B409" s="1"/>
      <c r="C409" s="193"/>
      <c r="D409" s="194"/>
      <c r="E409" s="194"/>
      <c r="F409" s="194"/>
      <c r="G409" s="194"/>
      <c r="H409" s="194"/>
      <c r="I409" s="194"/>
      <c r="J409" s="194"/>
      <c r="K409" s="194"/>
      <c r="L409" s="195"/>
      <c r="M409" s="195"/>
      <c r="N409" s="195"/>
      <c r="O409" s="195"/>
      <c r="P409" s="195"/>
      <c r="Q409" s="1"/>
      <c r="R409" s="194"/>
      <c r="S409" s="194"/>
      <c r="T409" s="194"/>
      <c r="U409" s="194"/>
      <c r="V409" s="194"/>
      <c r="W409" s="194"/>
      <c r="X409" s="194"/>
      <c r="Y409" s="194"/>
      <c r="Z409" s="194"/>
      <c r="AA409" s="194"/>
      <c r="AB409" s="194"/>
      <c r="AC409" s="194"/>
      <c r="AD409" s="194"/>
      <c r="AE409" s="194"/>
      <c r="AF409" s="194"/>
      <c r="AG409" s="194"/>
      <c r="AH409" s="194"/>
      <c r="AI409" s="194"/>
      <c r="AJ409" s="194"/>
      <c r="AK409" s="1"/>
      <c r="AL409" s="1"/>
      <c r="AM409" s="1"/>
      <c r="AN409" s="1"/>
      <c r="AO409" s="1"/>
      <c r="AP409" s="1"/>
      <c r="AQ409" s="1"/>
      <c r="AR409" s="1"/>
    </row>
    <row r="410" spans="1:44" ht="15.75" customHeight="1">
      <c r="A410" s="1"/>
      <c r="B410" s="1"/>
      <c r="C410" s="193"/>
      <c r="D410" s="194"/>
      <c r="E410" s="194"/>
      <c r="F410" s="194"/>
      <c r="G410" s="194"/>
      <c r="H410" s="194"/>
      <c r="I410" s="194"/>
      <c r="J410" s="194"/>
      <c r="K410" s="194"/>
      <c r="L410" s="195"/>
      <c r="M410" s="195"/>
      <c r="N410" s="195"/>
      <c r="O410" s="195"/>
      <c r="P410" s="195"/>
      <c r="Q410" s="1"/>
      <c r="R410" s="194"/>
      <c r="S410" s="194"/>
      <c r="T410" s="194"/>
      <c r="U410" s="194"/>
      <c r="V410" s="194"/>
      <c r="W410" s="194"/>
      <c r="X410" s="194"/>
      <c r="Y410" s="194"/>
      <c r="Z410" s="194"/>
      <c r="AA410" s="194"/>
      <c r="AB410" s="194"/>
      <c r="AC410" s="194"/>
      <c r="AD410" s="194"/>
      <c r="AE410" s="194"/>
      <c r="AF410" s="194"/>
      <c r="AG410" s="194"/>
      <c r="AH410" s="194"/>
      <c r="AI410" s="194"/>
      <c r="AJ410" s="194"/>
      <c r="AK410" s="1"/>
      <c r="AL410" s="1"/>
      <c r="AM410" s="1"/>
      <c r="AN410" s="1"/>
      <c r="AO410" s="1"/>
      <c r="AP410" s="1"/>
      <c r="AQ410" s="1"/>
      <c r="AR410" s="1"/>
    </row>
    <row r="411" spans="1:44" ht="15.75" customHeight="1">
      <c r="A411" s="1"/>
      <c r="B411" s="1"/>
      <c r="C411" s="193"/>
      <c r="D411" s="194"/>
      <c r="E411" s="194"/>
      <c r="F411" s="194"/>
      <c r="G411" s="194"/>
      <c r="H411" s="194"/>
      <c r="I411" s="194"/>
      <c r="J411" s="194"/>
      <c r="K411" s="194"/>
      <c r="L411" s="195"/>
      <c r="M411" s="195"/>
      <c r="N411" s="195"/>
      <c r="O411" s="195"/>
      <c r="P411" s="195"/>
      <c r="Q411" s="1"/>
      <c r="R411" s="194"/>
      <c r="S411" s="194"/>
      <c r="T411" s="194"/>
      <c r="U411" s="194"/>
      <c r="V411" s="194"/>
      <c r="W411" s="194"/>
      <c r="X411" s="194"/>
      <c r="Y411" s="194"/>
      <c r="Z411" s="194"/>
      <c r="AA411" s="194"/>
      <c r="AB411" s="194"/>
      <c r="AC411" s="194"/>
      <c r="AD411" s="194"/>
      <c r="AE411" s="194"/>
      <c r="AF411" s="194"/>
      <c r="AG411" s="194"/>
      <c r="AH411" s="194"/>
      <c r="AI411" s="194"/>
      <c r="AJ411" s="194"/>
      <c r="AK411" s="1"/>
      <c r="AL411" s="1"/>
      <c r="AM411" s="1"/>
      <c r="AN411" s="1"/>
      <c r="AO411" s="1"/>
      <c r="AP411" s="1"/>
      <c r="AQ411" s="1"/>
      <c r="AR411" s="1"/>
    </row>
    <row r="412" spans="1:44" ht="15.75" customHeight="1">
      <c r="A412" s="1"/>
      <c r="B412" s="1"/>
      <c r="C412" s="193"/>
      <c r="D412" s="194"/>
      <c r="E412" s="194"/>
      <c r="F412" s="194"/>
      <c r="G412" s="194"/>
      <c r="H412" s="194"/>
      <c r="I412" s="194"/>
      <c r="J412" s="194"/>
      <c r="K412" s="194"/>
      <c r="L412" s="195"/>
      <c r="M412" s="195"/>
      <c r="N412" s="195"/>
      <c r="O412" s="195"/>
      <c r="P412" s="195"/>
      <c r="Q412" s="1"/>
      <c r="R412" s="194"/>
      <c r="S412" s="194"/>
      <c r="T412" s="194"/>
      <c r="U412" s="194"/>
      <c r="V412" s="194"/>
      <c r="W412" s="194"/>
      <c r="X412" s="194"/>
      <c r="Y412" s="194"/>
      <c r="Z412" s="194"/>
      <c r="AA412" s="194"/>
      <c r="AB412" s="194"/>
      <c r="AC412" s="194"/>
      <c r="AD412" s="194"/>
      <c r="AE412" s="194"/>
      <c r="AF412" s="194"/>
      <c r="AG412" s="194"/>
      <c r="AH412" s="194"/>
      <c r="AI412" s="194"/>
      <c r="AJ412" s="194"/>
      <c r="AK412" s="1"/>
      <c r="AL412" s="1"/>
      <c r="AM412" s="1"/>
      <c r="AN412" s="1"/>
      <c r="AO412" s="1"/>
      <c r="AP412" s="1"/>
      <c r="AQ412" s="1"/>
      <c r="AR412" s="1"/>
    </row>
    <row r="413" spans="1:44" ht="15.75" customHeight="1">
      <c r="A413" s="1"/>
      <c r="B413" s="1"/>
      <c r="C413" s="193"/>
      <c r="D413" s="194"/>
      <c r="E413" s="194"/>
      <c r="F413" s="194"/>
      <c r="G413" s="194"/>
      <c r="H413" s="194"/>
      <c r="I413" s="194"/>
      <c r="J413" s="194"/>
      <c r="K413" s="194"/>
      <c r="L413" s="195"/>
      <c r="M413" s="195"/>
      <c r="N413" s="195"/>
      <c r="O413" s="195"/>
      <c r="P413" s="195"/>
      <c r="Q413" s="1"/>
      <c r="R413" s="194"/>
      <c r="S413" s="194"/>
      <c r="T413" s="194"/>
      <c r="U413" s="194"/>
      <c r="V413" s="194"/>
      <c r="W413" s="194"/>
      <c r="X413" s="194"/>
      <c r="Y413" s="194"/>
      <c r="Z413" s="194"/>
      <c r="AA413" s="194"/>
      <c r="AB413" s="194"/>
      <c r="AC413" s="194"/>
      <c r="AD413" s="194"/>
      <c r="AE413" s="194"/>
      <c r="AF413" s="194"/>
      <c r="AG413" s="194"/>
      <c r="AH413" s="194"/>
      <c r="AI413" s="194"/>
      <c r="AJ413" s="194"/>
      <c r="AK413" s="1"/>
      <c r="AL413" s="1"/>
      <c r="AM413" s="1"/>
      <c r="AN413" s="1"/>
      <c r="AO413" s="1"/>
      <c r="AP413" s="1"/>
      <c r="AQ413" s="1"/>
      <c r="AR413" s="1"/>
    </row>
    <row r="414" spans="1:44" ht="15.75" customHeight="1">
      <c r="A414" s="1"/>
      <c r="B414" s="1"/>
      <c r="C414" s="193"/>
      <c r="D414" s="194"/>
      <c r="E414" s="194"/>
      <c r="F414" s="194"/>
      <c r="G414" s="194"/>
      <c r="H414" s="194"/>
      <c r="I414" s="194"/>
      <c r="J414" s="194"/>
      <c r="K414" s="194"/>
      <c r="L414" s="195"/>
      <c r="M414" s="195"/>
      <c r="N414" s="195"/>
      <c r="O414" s="195"/>
      <c r="P414" s="195"/>
      <c r="Q414" s="1"/>
      <c r="R414" s="194"/>
      <c r="S414" s="194"/>
      <c r="T414" s="194"/>
      <c r="U414" s="194"/>
      <c r="V414" s="194"/>
      <c r="W414" s="194"/>
      <c r="X414" s="194"/>
      <c r="Y414" s="194"/>
      <c r="Z414" s="194"/>
      <c r="AA414" s="194"/>
      <c r="AB414" s="194"/>
      <c r="AC414" s="194"/>
      <c r="AD414" s="194"/>
      <c r="AE414" s="194"/>
      <c r="AF414" s="194"/>
      <c r="AG414" s="194"/>
      <c r="AH414" s="194"/>
      <c r="AI414" s="194"/>
      <c r="AJ414" s="194"/>
      <c r="AK414" s="1"/>
      <c r="AL414" s="1"/>
      <c r="AM414" s="1"/>
      <c r="AN414" s="1"/>
      <c r="AO414" s="1"/>
      <c r="AP414" s="1"/>
      <c r="AQ414" s="1"/>
      <c r="AR414" s="1"/>
    </row>
    <row r="415" spans="1:44" ht="15.75" customHeight="1">
      <c r="A415" s="1"/>
      <c r="B415" s="1"/>
      <c r="C415" s="193"/>
      <c r="D415" s="194"/>
      <c r="E415" s="194"/>
      <c r="F415" s="194"/>
      <c r="G415" s="194"/>
      <c r="H415" s="194"/>
      <c r="I415" s="194"/>
      <c r="J415" s="194"/>
      <c r="K415" s="194"/>
      <c r="L415" s="195"/>
      <c r="M415" s="195"/>
      <c r="N415" s="195"/>
      <c r="O415" s="195"/>
      <c r="P415" s="195"/>
      <c r="Q415" s="1"/>
      <c r="R415" s="194"/>
      <c r="S415" s="194"/>
      <c r="T415" s="194"/>
      <c r="U415" s="194"/>
      <c r="V415" s="194"/>
      <c r="W415" s="194"/>
      <c r="X415" s="194"/>
      <c r="Y415" s="194"/>
      <c r="Z415" s="194"/>
      <c r="AA415" s="194"/>
      <c r="AB415" s="194"/>
      <c r="AC415" s="194"/>
      <c r="AD415" s="194"/>
      <c r="AE415" s="194"/>
      <c r="AF415" s="194"/>
      <c r="AG415" s="194"/>
      <c r="AH415" s="194"/>
      <c r="AI415" s="194"/>
      <c r="AJ415" s="194"/>
      <c r="AK415" s="1"/>
      <c r="AL415" s="1"/>
      <c r="AM415" s="1"/>
      <c r="AN415" s="1"/>
      <c r="AO415" s="1"/>
      <c r="AP415" s="1"/>
      <c r="AQ415" s="1"/>
      <c r="AR415" s="1"/>
    </row>
    <row r="416" spans="1:44" ht="15.75" customHeight="1">
      <c r="A416" s="1"/>
      <c r="B416" s="1"/>
      <c r="C416" s="193"/>
      <c r="D416" s="194"/>
      <c r="E416" s="194"/>
      <c r="F416" s="194"/>
      <c r="G416" s="194"/>
      <c r="H416" s="194"/>
      <c r="I416" s="194"/>
      <c r="J416" s="194"/>
      <c r="K416" s="194"/>
      <c r="L416" s="195"/>
      <c r="M416" s="195"/>
      <c r="N416" s="195"/>
      <c r="O416" s="195"/>
      <c r="P416" s="195"/>
      <c r="Q416" s="1"/>
      <c r="R416" s="194"/>
      <c r="S416" s="194"/>
      <c r="T416" s="194"/>
      <c r="U416" s="194"/>
      <c r="V416" s="194"/>
      <c r="W416" s="194"/>
      <c r="X416" s="194"/>
      <c r="Y416" s="194"/>
      <c r="Z416" s="194"/>
      <c r="AA416" s="194"/>
      <c r="AB416" s="194"/>
      <c r="AC416" s="194"/>
      <c r="AD416" s="194"/>
      <c r="AE416" s="194"/>
      <c r="AF416" s="194"/>
      <c r="AG416" s="194"/>
      <c r="AH416" s="194"/>
      <c r="AI416" s="194"/>
      <c r="AJ416" s="194"/>
      <c r="AK416" s="1"/>
      <c r="AL416" s="1"/>
      <c r="AM416" s="1"/>
      <c r="AN416" s="1"/>
      <c r="AO416" s="1"/>
      <c r="AP416" s="1"/>
      <c r="AQ416" s="1"/>
      <c r="AR416" s="1"/>
    </row>
    <row r="417" spans="1:44" ht="15.75" customHeight="1">
      <c r="A417" s="1"/>
      <c r="B417" s="1"/>
      <c r="C417" s="193"/>
      <c r="D417" s="194"/>
      <c r="E417" s="194"/>
      <c r="F417" s="194"/>
      <c r="G417" s="194"/>
      <c r="H417" s="194"/>
      <c r="I417" s="194"/>
      <c r="J417" s="194"/>
      <c r="K417" s="194"/>
      <c r="L417" s="195"/>
      <c r="M417" s="195"/>
      <c r="N417" s="195"/>
      <c r="O417" s="195"/>
      <c r="P417" s="195"/>
      <c r="Q417" s="1"/>
      <c r="R417" s="194"/>
      <c r="S417" s="194"/>
      <c r="T417" s="194"/>
      <c r="U417" s="194"/>
      <c r="V417" s="194"/>
      <c r="W417" s="194"/>
      <c r="X417" s="194"/>
      <c r="Y417" s="194"/>
      <c r="Z417" s="194"/>
      <c r="AA417" s="194"/>
      <c r="AB417" s="194"/>
      <c r="AC417" s="194"/>
      <c r="AD417" s="194"/>
      <c r="AE417" s="194"/>
      <c r="AF417" s="194"/>
      <c r="AG417" s="194"/>
      <c r="AH417" s="194"/>
      <c r="AI417" s="194"/>
      <c r="AJ417" s="194"/>
      <c r="AK417" s="1"/>
      <c r="AL417" s="1"/>
      <c r="AM417" s="1"/>
      <c r="AN417" s="1"/>
      <c r="AO417" s="1"/>
      <c r="AP417" s="1"/>
      <c r="AQ417" s="1"/>
      <c r="AR417" s="1"/>
    </row>
    <row r="418" spans="1:44" ht="15.75" customHeight="1">
      <c r="A418" s="1"/>
      <c r="B418" s="1"/>
      <c r="C418" s="193"/>
      <c r="D418" s="194"/>
      <c r="E418" s="194"/>
      <c r="F418" s="194"/>
      <c r="G418" s="194"/>
      <c r="H418" s="194"/>
      <c r="I418" s="194"/>
      <c r="J418" s="194"/>
      <c r="K418" s="194"/>
      <c r="L418" s="195"/>
      <c r="M418" s="195"/>
      <c r="N418" s="195"/>
      <c r="O418" s="195"/>
      <c r="P418" s="195"/>
      <c r="Q418" s="1"/>
      <c r="R418" s="194"/>
      <c r="S418" s="194"/>
      <c r="T418" s="194"/>
      <c r="U418" s="194"/>
      <c r="V418" s="194"/>
      <c r="W418" s="194"/>
      <c r="X418" s="194"/>
      <c r="Y418" s="194"/>
      <c r="Z418" s="194"/>
      <c r="AA418" s="194"/>
      <c r="AB418" s="194"/>
      <c r="AC418" s="194"/>
      <c r="AD418" s="194"/>
      <c r="AE418" s="194"/>
      <c r="AF418" s="194"/>
      <c r="AG418" s="194"/>
      <c r="AH418" s="194"/>
      <c r="AI418" s="194"/>
      <c r="AJ418" s="194"/>
      <c r="AK418" s="1"/>
      <c r="AL418" s="1"/>
      <c r="AM418" s="1"/>
      <c r="AN418" s="1"/>
      <c r="AO418" s="1"/>
      <c r="AP418" s="1"/>
      <c r="AQ418" s="1"/>
      <c r="AR418" s="1"/>
    </row>
    <row r="419" spans="1:44" ht="15.75" customHeight="1">
      <c r="A419" s="1"/>
      <c r="B419" s="1"/>
      <c r="C419" s="193"/>
      <c r="D419" s="194"/>
      <c r="E419" s="194"/>
      <c r="F419" s="194"/>
      <c r="G419" s="194"/>
      <c r="H419" s="194"/>
      <c r="I419" s="194"/>
      <c r="J419" s="194"/>
      <c r="K419" s="194"/>
      <c r="L419" s="195"/>
      <c r="M419" s="195"/>
      <c r="N419" s="195"/>
      <c r="O419" s="195"/>
      <c r="P419" s="195"/>
      <c r="Q419" s="1"/>
      <c r="R419" s="194"/>
      <c r="S419" s="194"/>
      <c r="T419" s="194"/>
      <c r="U419" s="194"/>
      <c r="V419" s="194"/>
      <c r="W419" s="194"/>
      <c r="X419" s="194"/>
      <c r="Y419" s="194"/>
      <c r="Z419" s="194"/>
      <c r="AA419" s="194"/>
      <c r="AB419" s="194"/>
      <c r="AC419" s="194"/>
      <c r="AD419" s="194"/>
      <c r="AE419" s="194"/>
      <c r="AF419" s="194"/>
      <c r="AG419" s="194"/>
      <c r="AH419" s="194"/>
      <c r="AI419" s="194"/>
      <c r="AJ419" s="194"/>
      <c r="AK419" s="1"/>
      <c r="AL419" s="1"/>
      <c r="AM419" s="1"/>
      <c r="AN419" s="1"/>
      <c r="AO419" s="1"/>
      <c r="AP419" s="1"/>
      <c r="AQ419" s="1"/>
      <c r="AR419" s="1"/>
    </row>
    <row r="420" spans="1:44" ht="15.75" customHeight="1">
      <c r="A420" s="1"/>
      <c r="B420" s="1"/>
      <c r="C420" s="193"/>
      <c r="D420" s="194"/>
      <c r="E420" s="194"/>
      <c r="F420" s="194"/>
      <c r="G420" s="194"/>
      <c r="H420" s="194"/>
      <c r="I420" s="194"/>
      <c r="J420" s="194"/>
      <c r="K420" s="194"/>
      <c r="L420" s="195"/>
      <c r="M420" s="195"/>
      <c r="N420" s="195"/>
      <c r="O420" s="195"/>
      <c r="P420" s="195"/>
      <c r="Q420" s="1"/>
      <c r="R420" s="194"/>
      <c r="S420" s="194"/>
      <c r="T420" s="194"/>
      <c r="U420" s="194"/>
      <c r="V420" s="194"/>
      <c r="W420" s="194"/>
      <c r="X420" s="194"/>
      <c r="Y420" s="194"/>
      <c r="Z420" s="194"/>
      <c r="AA420" s="194"/>
      <c r="AB420" s="194"/>
      <c r="AC420" s="194"/>
      <c r="AD420" s="194"/>
      <c r="AE420" s="194"/>
      <c r="AF420" s="194"/>
      <c r="AG420" s="194"/>
      <c r="AH420" s="194"/>
      <c r="AI420" s="194"/>
      <c r="AJ420" s="194"/>
      <c r="AK420" s="1"/>
      <c r="AL420" s="1"/>
      <c r="AM420" s="1"/>
      <c r="AN420" s="1"/>
      <c r="AO420" s="1"/>
      <c r="AP420" s="1"/>
      <c r="AQ420" s="1"/>
      <c r="AR420" s="1"/>
    </row>
    <row r="421" spans="1:44" ht="15.75" customHeight="1">
      <c r="A421" s="1"/>
      <c r="B421" s="1"/>
      <c r="C421" s="193"/>
      <c r="D421" s="194"/>
      <c r="E421" s="194"/>
      <c r="F421" s="194"/>
      <c r="G421" s="194"/>
      <c r="H421" s="194"/>
      <c r="I421" s="194"/>
      <c r="J421" s="194"/>
      <c r="K421" s="194"/>
      <c r="L421" s="195"/>
      <c r="M421" s="195"/>
      <c r="N421" s="195"/>
      <c r="O421" s="195"/>
      <c r="P421" s="195"/>
      <c r="Q421" s="1"/>
      <c r="R421" s="194"/>
      <c r="S421" s="194"/>
      <c r="T421" s="194"/>
      <c r="U421" s="194"/>
      <c r="V421" s="194"/>
      <c r="W421" s="194"/>
      <c r="X421" s="194"/>
      <c r="Y421" s="194"/>
      <c r="Z421" s="194"/>
      <c r="AA421" s="194"/>
      <c r="AB421" s="194"/>
      <c r="AC421" s="194"/>
      <c r="AD421" s="194"/>
      <c r="AE421" s="194"/>
      <c r="AF421" s="194"/>
      <c r="AG421" s="194"/>
      <c r="AH421" s="194"/>
      <c r="AI421" s="194"/>
      <c r="AJ421" s="194"/>
      <c r="AK421" s="1"/>
      <c r="AL421" s="1"/>
      <c r="AM421" s="1"/>
      <c r="AN421" s="1"/>
      <c r="AO421" s="1"/>
      <c r="AP421" s="1"/>
      <c r="AQ421" s="1"/>
      <c r="AR421" s="1"/>
    </row>
    <row r="422" spans="1:44" ht="15.75" customHeight="1">
      <c r="A422" s="1"/>
      <c r="B422" s="1"/>
      <c r="C422" s="193"/>
      <c r="D422" s="194"/>
      <c r="E422" s="194"/>
      <c r="F422" s="194"/>
      <c r="G422" s="194"/>
      <c r="H422" s="194"/>
      <c r="I422" s="194"/>
      <c r="J422" s="194"/>
      <c r="K422" s="194"/>
      <c r="L422" s="195"/>
      <c r="M422" s="195"/>
      <c r="N422" s="195"/>
      <c r="O422" s="195"/>
      <c r="P422" s="195"/>
      <c r="Q422" s="1"/>
      <c r="R422" s="194"/>
      <c r="S422" s="194"/>
      <c r="T422" s="194"/>
      <c r="U422" s="194"/>
      <c r="V422" s="194"/>
      <c r="W422" s="194"/>
      <c r="X422" s="194"/>
      <c r="Y422" s="194"/>
      <c r="Z422" s="194"/>
      <c r="AA422" s="194"/>
      <c r="AB422" s="194"/>
      <c r="AC422" s="194"/>
      <c r="AD422" s="194"/>
      <c r="AE422" s="194"/>
      <c r="AF422" s="194"/>
      <c r="AG422" s="194"/>
      <c r="AH422" s="194"/>
      <c r="AI422" s="194"/>
      <c r="AJ422" s="194"/>
      <c r="AK422" s="1"/>
      <c r="AL422" s="1"/>
      <c r="AM422" s="1"/>
      <c r="AN422" s="1"/>
      <c r="AO422" s="1"/>
      <c r="AP422" s="1"/>
      <c r="AQ422" s="1"/>
      <c r="AR422" s="1"/>
    </row>
    <row r="423" spans="1:44" ht="15.75" customHeight="1">
      <c r="A423" s="1"/>
      <c r="B423" s="1"/>
      <c r="C423" s="193"/>
      <c r="D423" s="194"/>
      <c r="E423" s="194"/>
      <c r="F423" s="194"/>
      <c r="G423" s="194"/>
      <c r="H423" s="194"/>
      <c r="I423" s="194"/>
      <c r="J423" s="194"/>
      <c r="K423" s="194"/>
      <c r="L423" s="195"/>
      <c r="M423" s="195"/>
      <c r="N423" s="195"/>
      <c r="O423" s="195"/>
      <c r="P423" s="195"/>
      <c r="Q423" s="1"/>
      <c r="R423" s="194"/>
      <c r="S423" s="194"/>
      <c r="T423" s="194"/>
      <c r="U423" s="194"/>
      <c r="V423" s="194"/>
      <c r="W423" s="194"/>
      <c r="X423" s="194"/>
      <c r="Y423" s="194"/>
      <c r="Z423" s="194"/>
      <c r="AA423" s="194"/>
      <c r="AB423" s="194"/>
      <c r="AC423" s="194"/>
      <c r="AD423" s="194"/>
      <c r="AE423" s="194"/>
      <c r="AF423" s="194"/>
      <c r="AG423" s="194"/>
      <c r="AH423" s="194"/>
      <c r="AI423" s="194"/>
      <c r="AJ423" s="194"/>
      <c r="AK423" s="1"/>
      <c r="AL423" s="1"/>
      <c r="AM423" s="1"/>
      <c r="AN423" s="1"/>
      <c r="AO423" s="1"/>
      <c r="AP423" s="1"/>
      <c r="AQ423" s="1"/>
      <c r="AR423" s="1"/>
    </row>
    <row r="424" spans="1:44" ht="15.75" customHeight="1">
      <c r="A424" s="1"/>
      <c r="B424" s="1"/>
      <c r="C424" s="193"/>
      <c r="D424" s="194"/>
      <c r="E424" s="194"/>
      <c r="F424" s="194"/>
      <c r="G424" s="194"/>
      <c r="H424" s="194"/>
      <c r="I424" s="194"/>
      <c r="J424" s="194"/>
      <c r="K424" s="194"/>
      <c r="L424" s="195"/>
      <c r="M424" s="195"/>
      <c r="N424" s="195"/>
      <c r="O424" s="195"/>
      <c r="P424" s="195"/>
      <c r="Q424" s="1"/>
      <c r="R424" s="194"/>
      <c r="S424" s="194"/>
      <c r="T424" s="194"/>
      <c r="U424" s="194"/>
      <c r="V424" s="194"/>
      <c r="W424" s="194"/>
      <c r="X424" s="194"/>
      <c r="Y424" s="194"/>
      <c r="Z424" s="194"/>
      <c r="AA424" s="194"/>
      <c r="AB424" s="194"/>
      <c r="AC424" s="194"/>
      <c r="AD424" s="194"/>
      <c r="AE424" s="194"/>
      <c r="AF424" s="194"/>
      <c r="AG424" s="194"/>
      <c r="AH424" s="194"/>
      <c r="AI424" s="194"/>
      <c r="AJ424" s="194"/>
      <c r="AK424" s="1"/>
      <c r="AL424" s="1"/>
      <c r="AM424" s="1"/>
      <c r="AN424" s="1"/>
      <c r="AO424" s="1"/>
      <c r="AP424" s="1"/>
      <c r="AQ424" s="1"/>
      <c r="AR424" s="1"/>
    </row>
    <row r="425" spans="1:44" ht="15.75" customHeight="1">
      <c r="A425" s="1"/>
      <c r="B425" s="1"/>
      <c r="C425" s="193"/>
      <c r="D425" s="194"/>
      <c r="E425" s="194"/>
      <c r="F425" s="194"/>
      <c r="G425" s="194"/>
      <c r="H425" s="194"/>
      <c r="I425" s="194"/>
      <c r="J425" s="194"/>
      <c r="K425" s="194"/>
      <c r="L425" s="195"/>
      <c r="M425" s="195"/>
      <c r="N425" s="195"/>
      <c r="O425" s="195"/>
      <c r="P425" s="195"/>
      <c r="Q425" s="1"/>
      <c r="R425" s="194"/>
      <c r="S425" s="194"/>
      <c r="T425" s="194"/>
      <c r="U425" s="194"/>
      <c r="V425" s="194"/>
      <c r="W425" s="194"/>
      <c r="X425" s="194"/>
      <c r="Y425" s="194"/>
      <c r="Z425" s="194"/>
      <c r="AA425" s="194"/>
      <c r="AB425" s="194"/>
      <c r="AC425" s="194"/>
      <c r="AD425" s="194"/>
      <c r="AE425" s="194"/>
      <c r="AF425" s="194"/>
      <c r="AG425" s="194"/>
      <c r="AH425" s="194"/>
      <c r="AI425" s="194"/>
      <c r="AJ425" s="194"/>
      <c r="AK425" s="1"/>
      <c r="AL425" s="1"/>
      <c r="AM425" s="1"/>
      <c r="AN425" s="1"/>
      <c r="AO425" s="1"/>
      <c r="AP425" s="1"/>
      <c r="AQ425" s="1"/>
      <c r="AR425" s="1"/>
    </row>
    <row r="426" spans="1:44" ht="15.75" customHeight="1">
      <c r="A426" s="1"/>
      <c r="B426" s="1"/>
      <c r="C426" s="193"/>
      <c r="D426" s="194"/>
      <c r="E426" s="194"/>
      <c r="F426" s="194"/>
      <c r="G426" s="194"/>
      <c r="H426" s="194"/>
      <c r="I426" s="194"/>
      <c r="J426" s="194"/>
      <c r="K426" s="194"/>
      <c r="L426" s="195"/>
      <c r="M426" s="195"/>
      <c r="N426" s="195"/>
      <c r="O426" s="195"/>
      <c r="P426" s="195"/>
      <c r="Q426" s="1"/>
      <c r="R426" s="194"/>
      <c r="S426" s="194"/>
      <c r="T426" s="194"/>
      <c r="U426" s="194"/>
      <c r="V426" s="194"/>
      <c r="W426" s="194"/>
      <c r="X426" s="194"/>
      <c r="Y426" s="194"/>
      <c r="Z426" s="194"/>
      <c r="AA426" s="194"/>
      <c r="AB426" s="194"/>
      <c r="AC426" s="194"/>
      <c r="AD426" s="194"/>
      <c r="AE426" s="194"/>
      <c r="AF426" s="194"/>
      <c r="AG426" s="194"/>
      <c r="AH426" s="194"/>
      <c r="AI426" s="194"/>
      <c r="AJ426" s="194"/>
      <c r="AK426" s="1"/>
      <c r="AL426" s="1"/>
      <c r="AM426" s="1"/>
      <c r="AN426" s="1"/>
      <c r="AO426" s="1"/>
      <c r="AP426" s="1"/>
      <c r="AQ426" s="1"/>
      <c r="AR426" s="1"/>
    </row>
    <row r="427" spans="1:44" ht="15.75" customHeight="1">
      <c r="A427" s="1"/>
      <c r="B427" s="1"/>
      <c r="C427" s="193"/>
      <c r="D427" s="194"/>
      <c r="E427" s="194"/>
      <c r="F427" s="194"/>
      <c r="G427" s="194"/>
      <c r="H427" s="194"/>
      <c r="I427" s="194"/>
      <c r="J427" s="194"/>
      <c r="K427" s="194"/>
      <c r="L427" s="195"/>
      <c r="M427" s="195"/>
      <c r="N427" s="195"/>
      <c r="O427" s="195"/>
      <c r="P427" s="195"/>
      <c r="Q427" s="1"/>
      <c r="R427" s="194"/>
      <c r="S427" s="194"/>
      <c r="T427" s="194"/>
      <c r="U427" s="194"/>
      <c r="V427" s="194"/>
      <c r="W427" s="194"/>
      <c r="X427" s="194"/>
      <c r="Y427" s="194"/>
      <c r="Z427" s="194"/>
      <c r="AA427" s="194"/>
      <c r="AB427" s="194"/>
      <c r="AC427" s="194"/>
      <c r="AD427" s="194"/>
      <c r="AE427" s="194"/>
      <c r="AF427" s="194"/>
      <c r="AG427" s="194"/>
      <c r="AH427" s="194"/>
      <c r="AI427" s="194"/>
      <c r="AJ427" s="194"/>
      <c r="AK427" s="1"/>
      <c r="AL427" s="1"/>
      <c r="AM427" s="1"/>
      <c r="AN427" s="1"/>
      <c r="AO427" s="1"/>
      <c r="AP427" s="1"/>
      <c r="AQ427" s="1"/>
      <c r="AR427" s="1"/>
    </row>
    <row r="428" spans="1:44" ht="15.75" customHeight="1">
      <c r="A428" s="1"/>
      <c r="B428" s="1"/>
      <c r="C428" s="193"/>
      <c r="D428" s="194"/>
      <c r="E428" s="194"/>
      <c r="F428" s="194"/>
      <c r="G428" s="194"/>
      <c r="H428" s="194"/>
      <c r="I428" s="194"/>
      <c r="J428" s="194"/>
      <c r="K428" s="194"/>
      <c r="L428" s="195"/>
      <c r="M428" s="195"/>
      <c r="N428" s="195"/>
      <c r="O428" s="195"/>
      <c r="P428" s="195"/>
      <c r="Q428" s="1"/>
      <c r="R428" s="194"/>
      <c r="S428" s="194"/>
      <c r="T428" s="194"/>
      <c r="U428" s="194"/>
      <c r="V428" s="194"/>
      <c r="W428" s="194"/>
      <c r="X428" s="194"/>
      <c r="Y428" s="194"/>
      <c r="Z428" s="194"/>
      <c r="AA428" s="194"/>
      <c r="AB428" s="194"/>
      <c r="AC428" s="194"/>
      <c r="AD428" s="194"/>
      <c r="AE428" s="194"/>
      <c r="AF428" s="194"/>
      <c r="AG428" s="194"/>
      <c r="AH428" s="194"/>
      <c r="AI428" s="194"/>
      <c r="AJ428" s="194"/>
      <c r="AK428" s="1"/>
      <c r="AL428" s="1"/>
      <c r="AM428" s="1"/>
      <c r="AN428" s="1"/>
      <c r="AO428" s="1"/>
      <c r="AP428" s="1"/>
      <c r="AQ428" s="1"/>
      <c r="AR428" s="1"/>
    </row>
    <row r="429" spans="1:44" ht="15.75" customHeight="1">
      <c r="A429" s="1"/>
      <c r="B429" s="1"/>
      <c r="C429" s="193"/>
      <c r="D429" s="194"/>
      <c r="E429" s="194"/>
      <c r="F429" s="194"/>
      <c r="G429" s="194"/>
      <c r="H429" s="194"/>
      <c r="I429" s="194"/>
      <c r="J429" s="194"/>
      <c r="K429" s="194"/>
      <c r="L429" s="195"/>
      <c r="M429" s="195"/>
      <c r="N429" s="195"/>
      <c r="O429" s="195"/>
      <c r="P429" s="195"/>
      <c r="Q429" s="1"/>
      <c r="R429" s="194"/>
      <c r="S429" s="194"/>
      <c r="T429" s="194"/>
      <c r="U429" s="194"/>
      <c r="V429" s="194"/>
      <c r="W429" s="194"/>
      <c r="X429" s="194"/>
      <c r="Y429" s="194"/>
      <c r="Z429" s="194"/>
      <c r="AA429" s="194"/>
      <c r="AB429" s="194"/>
      <c r="AC429" s="194"/>
      <c r="AD429" s="194"/>
      <c r="AE429" s="194"/>
      <c r="AF429" s="194"/>
      <c r="AG429" s="194"/>
      <c r="AH429" s="194"/>
      <c r="AI429" s="194"/>
      <c r="AJ429" s="194"/>
      <c r="AK429" s="1"/>
      <c r="AL429" s="1"/>
      <c r="AM429" s="1"/>
      <c r="AN429" s="1"/>
      <c r="AO429" s="1"/>
      <c r="AP429" s="1"/>
      <c r="AQ429" s="1"/>
      <c r="AR429" s="1"/>
    </row>
    <row r="430" spans="1:44" ht="15.75" customHeight="1">
      <c r="A430" s="1"/>
      <c r="B430" s="1"/>
      <c r="C430" s="193"/>
      <c r="D430" s="194"/>
      <c r="E430" s="194"/>
      <c r="F430" s="194"/>
      <c r="G430" s="194"/>
      <c r="H430" s="194"/>
      <c r="I430" s="194"/>
      <c r="J430" s="194"/>
      <c r="K430" s="194"/>
      <c r="L430" s="195"/>
      <c r="M430" s="195"/>
      <c r="N430" s="195"/>
      <c r="O430" s="195"/>
      <c r="P430" s="195"/>
      <c r="Q430" s="1"/>
      <c r="R430" s="194"/>
      <c r="S430" s="194"/>
      <c r="T430" s="194"/>
      <c r="U430" s="194"/>
      <c r="V430" s="194"/>
      <c r="W430" s="194"/>
      <c r="X430" s="194"/>
      <c r="Y430" s="194"/>
      <c r="Z430" s="194"/>
      <c r="AA430" s="194"/>
      <c r="AB430" s="194"/>
      <c r="AC430" s="194"/>
      <c r="AD430" s="194"/>
      <c r="AE430" s="194"/>
      <c r="AF430" s="194"/>
      <c r="AG430" s="194"/>
      <c r="AH430" s="194"/>
      <c r="AI430" s="194"/>
      <c r="AJ430" s="194"/>
      <c r="AK430" s="1"/>
      <c r="AL430" s="1"/>
      <c r="AM430" s="1"/>
      <c r="AN430" s="1"/>
      <c r="AO430" s="1"/>
      <c r="AP430" s="1"/>
      <c r="AQ430" s="1"/>
      <c r="AR430" s="1"/>
    </row>
    <row r="431" spans="1:44" ht="15.75" customHeight="1">
      <c r="A431" s="1"/>
      <c r="B431" s="1"/>
      <c r="C431" s="193"/>
      <c r="D431" s="194"/>
      <c r="E431" s="194"/>
      <c r="F431" s="194"/>
      <c r="G431" s="194"/>
      <c r="H431" s="194"/>
      <c r="I431" s="194"/>
      <c r="J431" s="194"/>
      <c r="K431" s="194"/>
      <c r="L431" s="195"/>
      <c r="M431" s="195"/>
      <c r="N431" s="195"/>
      <c r="O431" s="195"/>
      <c r="P431" s="195"/>
      <c r="Q431" s="1"/>
      <c r="R431" s="194"/>
      <c r="S431" s="194"/>
      <c r="T431" s="194"/>
      <c r="U431" s="194"/>
      <c r="V431" s="194"/>
      <c r="W431" s="194"/>
      <c r="X431" s="194"/>
      <c r="Y431" s="194"/>
      <c r="Z431" s="194"/>
      <c r="AA431" s="194"/>
      <c r="AB431" s="194"/>
      <c r="AC431" s="194"/>
      <c r="AD431" s="194"/>
      <c r="AE431" s="194"/>
      <c r="AF431" s="194"/>
      <c r="AG431" s="194"/>
      <c r="AH431" s="194"/>
      <c r="AI431" s="194"/>
      <c r="AJ431" s="194"/>
      <c r="AK431" s="1"/>
      <c r="AL431" s="1"/>
      <c r="AM431" s="1"/>
      <c r="AN431" s="1"/>
      <c r="AO431" s="1"/>
      <c r="AP431" s="1"/>
      <c r="AQ431" s="1"/>
      <c r="AR431" s="1"/>
    </row>
    <row r="432" spans="1:44" ht="15.75" customHeight="1">
      <c r="A432" s="1"/>
      <c r="B432" s="1"/>
      <c r="C432" s="193"/>
      <c r="D432" s="194"/>
      <c r="E432" s="194"/>
      <c r="F432" s="194"/>
      <c r="G432" s="194"/>
      <c r="H432" s="194"/>
      <c r="I432" s="194"/>
      <c r="J432" s="194"/>
      <c r="K432" s="194"/>
      <c r="L432" s="195"/>
      <c r="M432" s="195"/>
      <c r="N432" s="195"/>
      <c r="O432" s="195"/>
      <c r="P432" s="195"/>
      <c r="Q432" s="1"/>
      <c r="R432" s="194"/>
      <c r="S432" s="194"/>
      <c r="T432" s="194"/>
      <c r="U432" s="194"/>
      <c r="V432" s="194"/>
      <c r="W432" s="194"/>
      <c r="X432" s="194"/>
      <c r="Y432" s="194"/>
      <c r="Z432" s="194"/>
      <c r="AA432" s="194"/>
      <c r="AB432" s="194"/>
      <c r="AC432" s="194"/>
      <c r="AD432" s="194"/>
      <c r="AE432" s="194"/>
      <c r="AF432" s="194"/>
      <c r="AG432" s="194"/>
      <c r="AH432" s="194"/>
      <c r="AI432" s="194"/>
      <c r="AJ432" s="194"/>
      <c r="AK432" s="1"/>
      <c r="AL432" s="1"/>
      <c r="AM432" s="1"/>
      <c r="AN432" s="1"/>
      <c r="AO432" s="1"/>
      <c r="AP432" s="1"/>
      <c r="AQ432" s="1"/>
      <c r="AR432" s="1"/>
    </row>
    <row r="433" spans="1:44" ht="15.75" customHeight="1">
      <c r="A433" s="1"/>
      <c r="B433" s="1"/>
      <c r="C433" s="193"/>
      <c r="D433" s="194"/>
      <c r="E433" s="194"/>
      <c r="F433" s="194"/>
      <c r="G433" s="194"/>
      <c r="H433" s="194"/>
      <c r="I433" s="194"/>
      <c r="J433" s="194"/>
      <c r="K433" s="194"/>
      <c r="L433" s="195"/>
      <c r="M433" s="195"/>
      <c r="N433" s="195"/>
      <c r="O433" s="195"/>
      <c r="P433" s="195"/>
      <c r="Q433" s="1"/>
      <c r="R433" s="194"/>
      <c r="S433" s="194"/>
      <c r="T433" s="194"/>
      <c r="U433" s="194"/>
      <c r="V433" s="194"/>
      <c r="W433" s="194"/>
      <c r="X433" s="194"/>
      <c r="Y433" s="194"/>
      <c r="Z433" s="194"/>
      <c r="AA433" s="194"/>
      <c r="AB433" s="194"/>
      <c r="AC433" s="194"/>
      <c r="AD433" s="194"/>
      <c r="AE433" s="194"/>
      <c r="AF433" s="194"/>
      <c r="AG433" s="194"/>
      <c r="AH433" s="194"/>
      <c r="AI433" s="194"/>
      <c r="AJ433" s="194"/>
      <c r="AK433" s="1"/>
      <c r="AL433" s="1"/>
      <c r="AM433" s="1"/>
      <c r="AN433" s="1"/>
      <c r="AO433" s="1"/>
      <c r="AP433" s="1"/>
      <c r="AQ433" s="1"/>
      <c r="AR433" s="1"/>
    </row>
    <row r="434" spans="1:44" ht="15.75" customHeight="1">
      <c r="A434" s="1"/>
      <c r="B434" s="1"/>
      <c r="C434" s="193"/>
      <c r="D434" s="194"/>
      <c r="E434" s="194"/>
      <c r="F434" s="194"/>
      <c r="G434" s="194"/>
      <c r="H434" s="194"/>
      <c r="I434" s="194"/>
      <c r="J434" s="194"/>
      <c r="K434" s="194"/>
      <c r="L434" s="195"/>
      <c r="M434" s="195"/>
      <c r="N434" s="195"/>
      <c r="O434" s="195"/>
      <c r="P434" s="195"/>
      <c r="Q434" s="1"/>
      <c r="R434" s="194"/>
      <c r="S434" s="194"/>
      <c r="T434" s="194"/>
      <c r="U434" s="194"/>
      <c r="V434" s="194"/>
      <c r="W434" s="194"/>
      <c r="X434" s="194"/>
      <c r="Y434" s="194"/>
      <c r="Z434" s="194"/>
      <c r="AA434" s="194"/>
      <c r="AB434" s="194"/>
      <c r="AC434" s="194"/>
      <c r="AD434" s="194"/>
      <c r="AE434" s="194"/>
      <c r="AF434" s="194"/>
      <c r="AG434" s="194"/>
      <c r="AH434" s="194"/>
      <c r="AI434" s="194"/>
      <c r="AJ434" s="194"/>
      <c r="AK434" s="1"/>
      <c r="AL434" s="1"/>
      <c r="AM434" s="1"/>
      <c r="AN434" s="1"/>
      <c r="AO434" s="1"/>
      <c r="AP434" s="1"/>
      <c r="AQ434" s="1"/>
      <c r="AR434" s="1"/>
    </row>
    <row r="435" spans="1:44" ht="15.75" customHeight="1">
      <c r="A435" s="1"/>
      <c r="B435" s="1"/>
      <c r="C435" s="193"/>
      <c r="D435" s="194"/>
      <c r="E435" s="194"/>
      <c r="F435" s="194"/>
      <c r="G435" s="194"/>
      <c r="H435" s="194"/>
      <c r="I435" s="194"/>
      <c r="J435" s="194"/>
      <c r="K435" s="194"/>
      <c r="L435" s="195"/>
      <c r="M435" s="195"/>
      <c r="N435" s="195"/>
      <c r="O435" s="195"/>
      <c r="P435" s="195"/>
      <c r="Q435" s="1"/>
      <c r="R435" s="194"/>
      <c r="S435" s="194"/>
      <c r="T435" s="194"/>
      <c r="U435" s="194"/>
      <c r="V435" s="194"/>
      <c r="W435" s="194"/>
      <c r="X435" s="194"/>
      <c r="Y435" s="194"/>
      <c r="Z435" s="194"/>
      <c r="AA435" s="194"/>
      <c r="AB435" s="194"/>
      <c r="AC435" s="194"/>
      <c r="AD435" s="194"/>
      <c r="AE435" s="194"/>
      <c r="AF435" s="194"/>
      <c r="AG435" s="194"/>
      <c r="AH435" s="194"/>
      <c r="AI435" s="194"/>
      <c r="AJ435" s="194"/>
      <c r="AK435" s="1"/>
      <c r="AL435" s="1"/>
      <c r="AM435" s="1"/>
      <c r="AN435" s="1"/>
      <c r="AO435" s="1"/>
      <c r="AP435" s="1"/>
      <c r="AQ435" s="1"/>
      <c r="AR435" s="1"/>
    </row>
    <row r="436" spans="1:44" ht="15.75" customHeight="1">
      <c r="A436" s="1"/>
      <c r="B436" s="1"/>
      <c r="C436" s="193"/>
      <c r="D436" s="194"/>
      <c r="E436" s="194"/>
      <c r="F436" s="194"/>
      <c r="G436" s="194"/>
      <c r="H436" s="194"/>
      <c r="I436" s="194"/>
      <c r="J436" s="194"/>
      <c r="K436" s="194"/>
      <c r="L436" s="195"/>
      <c r="M436" s="195"/>
      <c r="N436" s="195"/>
      <c r="O436" s="195"/>
      <c r="P436" s="195"/>
      <c r="Q436" s="1"/>
      <c r="R436" s="194"/>
      <c r="S436" s="194"/>
      <c r="T436" s="194"/>
      <c r="U436" s="194"/>
      <c r="V436" s="194"/>
      <c r="W436" s="194"/>
      <c r="X436" s="194"/>
      <c r="Y436" s="194"/>
      <c r="Z436" s="194"/>
      <c r="AA436" s="194"/>
      <c r="AB436" s="194"/>
      <c r="AC436" s="194"/>
      <c r="AD436" s="194"/>
      <c r="AE436" s="194"/>
      <c r="AF436" s="194"/>
      <c r="AG436" s="194"/>
      <c r="AH436" s="194"/>
      <c r="AI436" s="194"/>
      <c r="AJ436" s="194"/>
      <c r="AK436" s="1"/>
      <c r="AL436" s="1"/>
      <c r="AM436" s="1"/>
      <c r="AN436" s="1"/>
      <c r="AO436" s="1"/>
      <c r="AP436" s="1"/>
      <c r="AQ436" s="1"/>
      <c r="AR436" s="1"/>
    </row>
    <row r="437" spans="1:44" ht="15.75" customHeight="1">
      <c r="A437" s="1"/>
      <c r="B437" s="1"/>
      <c r="C437" s="193"/>
      <c r="D437" s="194"/>
      <c r="E437" s="194"/>
      <c r="F437" s="194"/>
      <c r="G437" s="194"/>
      <c r="H437" s="194"/>
      <c r="I437" s="194"/>
      <c r="J437" s="194"/>
      <c r="K437" s="194"/>
      <c r="L437" s="195"/>
      <c r="M437" s="195"/>
      <c r="N437" s="195"/>
      <c r="O437" s="195"/>
      <c r="P437" s="195"/>
      <c r="Q437" s="1"/>
      <c r="R437" s="194"/>
      <c r="S437" s="194"/>
      <c r="T437" s="194"/>
      <c r="U437" s="194"/>
      <c r="V437" s="194"/>
      <c r="W437" s="194"/>
      <c r="X437" s="194"/>
      <c r="Y437" s="194"/>
      <c r="Z437" s="194"/>
      <c r="AA437" s="194"/>
      <c r="AB437" s="194"/>
      <c r="AC437" s="194"/>
      <c r="AD437" s="194"/>
      <c r="AE437" s="194"/>
      <c r="AF437" s="194"/>
      <c r="AG437" s="194"/>
      <c r="AH437" s="194"/>
      <c r="AI437" s="194"/>
      <c r="AJ437" s="194"/>
      <c r="AK437" s="1"/>
      <c r="AL437" s="1"/>
      <c r="AM437" s="1"/>
      <c r="AN437" s="1"/>
      <c r="AO437" s="1"/>
      <c r="AP437" s="1"/>
      <c r="AQ437" s="1"/>
      <c r="AR437" s="1"/>
    </row>
    <row r="438" spans="1:44" ht="15.75" customHeight="1">
      <c r="A438" s="1"/>
      <c r="B438" s="1"/>
      <c r="C438" s="193"/>
      <c r="D438" s="194"/>
      <c r="E438" s="194"/>
      <c r="F438" s="194"/>
      <c r="G438" s="194"/>
      <c r="H438" s="194"/>
      <c r="I438" s="194"/>
      <c r="J438" s="194"/>
      <c r="K438" s="194"/>
      <c r="L438" s="195"/>
      <c r="M438" s="195"/>
      <c r="N438" s="195"/>
      <c r="O438" s="195"/>
      <c r="P438" s="195"/>
      <c r="Q438" s="1"/>
      <c r="R438" s="194"/>
      <c r="S438" s="194"/>
      <c r="T438" s="194"/>
      <c r="U438" s="194"/>
      <c r="V438" s="194"/>
      <c r="W438" s="194"/>
      <c r="X438" s="194"/>
      <c r="Y438" s="194"/>
      <c r="Z438" s="194"/>
      <c r="AA438" s="194"/>
      <c r="AB438" s="194"/>
      <c r="AC438" s="194"/>
      <c r="AD438" s="194"/>
      <c r="AE438" s="194"/>
      <c r="AF438" s="194"/>
      <c r="AG438" s="194"/>
      <c r="AH438" s="194"/>
      <c r="AI438" s="194"/>
      <c r="AJ438" s="194"/>
      <c r="AK438" s="1"/>
      <c r="AL438" s="1"/>
      <c r="AM438" s="1"/>
      <c r="AN438" s="1"/>
      <c r="AO438" s="1"/>
      <c r="AP438" s="1"/>
      <c r="AQ438" s="1"/>
      <c r="AR438" s="1"/>
    </row>
    <row r="439" spans="1:44" ht="15.75" customHeight="1">
      <c r="A439" s="1"/>
      <c r="B439" s="1"/>
      <c r="C439" s="193"/>
      <c r="D439" s="194"/>
      <c r="E439" s="194"/>
      <c r="F439" s="194"/>
      <c r="G439" s="194"/>
      <c r="H439" s="194"/>
      <c r="I439" s="194"/>
      <c r="J439" s="194"/>
      <c r="K439" s="194"/>
      <c r="L439" s="195"/>
      <c r="M439" s="195"/>
      <c r="N439" s="195"/>
      <c r="O439" s="195"/>
      <c r="P439" s="195"/>
      <c r="Q439" s="1"/>
      <c r="R439" s="194"/>
      <c r="S439" s="194"/>
      <c r="T439" s="194"/>
      <c r="U439" s="194"/>
      <c r="V439" s="194"/>
      <c r="W439" s="194"/>
      <c r="X439" s="194"/>
      <c r="Y439" s="194"/>
      <c r="Z439" s="194"/>
      <c r="AA439" s="194"/>
      <c r="AB439" s="194"/>
      <c r="AC439" s="194"/>
      <c r="AD439" s="194"/>
      <c r="AE439" s="194"/>
      <c r="AF439" s="194"/>
      <c r="AG439" s="194"/>
      <c r="AH439" s="194"/>
      <c r="AI439" s="194"/>
      <c r="AJ439" s="194"/>
      <c r="AK439" s="1"/>
      <c r="AL439" s="1"/>
      <c r="AM439" s="1"/>
      <c r="AN439" s="1"/>
      <c r="AO439" s="1"/>
      <c r="AP439" s="1"/>
      <c r="AQ439" s="1"/>
      <c r="AR439" s="1"/>
    </row>
    <row r="440" spans="1:44" ht="15.75" customHeight="1">
      <c r="A440" s="1"/>
      <c r="B440" s="1"/>
      <c r="C440" s="193"/>
      <c r="D440" s="194"/>
      <c r="E440" s="194"/>
      <c r="F440" s="194"/>
      <c r="G440" s="194"/>
      <c r="H440" s="194"/>
      <c r="I440" s="194"/>
      <c r="J440" s="194"/>
      <c r="K440" s="194"/>
      <c r="L440" s="195"/>
      <c r="M440" s="195"/>
      <c r="N440" s="195"/>
      <c r="O440" s="195"/>
      <c r="P440" s="195"/>
      <c r="Q440" s="1"/>
      <c r="R440" s="194"/>
      <c r="S440" s="194"/>
      <c r="T440" s="194"/>
      <c r="U440" s="194"/>
      <c r="V440" s="194"/>
      <c r="W440" s="194"/>
      <c r="X440" s="194"/>
      <c r="Y440" s="194"/>
      <c r="Z440" s="194"/>
      <c r="AA440" s="194"/>
      <c r="AB440" s="194"/>
      <c r="AC440" s="194"/>
      <c r="AD440" s="194"/>
      <c r="AE440" s="194"/>
      <c r="AF440" s="194"/>
      <c r="AG440" s="194"/>
      <c r="AH440" s="194"/>
      <c r="AI440" s="194"/>
      <c r="AJ440" s="194"/>
      <c r="AK440" s="1"/>
      <c r="AL440" s="1"/>
      <c r="AM440" s="1"/>
      <c r="AN440" s="1"/>
      <c r="AO440" s="1"/>
      <c r="AP440" s="1"/>
      <c r="AQ440" s="1"/>
      <c r="AR440" s="1"/>
    </row>
    <row r="441" spans="1:44" ht="15.75" customHeight="1">
      <c r="A441" s="1"/>
      <c r="B441" s="1"/>
      <c r="C441" s="193"/>
      <c r="D441" s="194"/>
      <c r="E441" s="194"/>
      <c r="F441" s="194"/>
      <c r="G441" s="194"/>
      <c r="H441" s="194"/>
      <c r="I441" s="194"/>
      <c r="J441" s="194"/>
      <c r="K441" s="194"/>
      <c r="L441" s="195"/>
      <c r="M441" s="195"/>
      <c r="N441" s="195"/>
      <c r="O441" s="195"/>
      <c r="P441" s="195"/>
      <c r="Q441" s="1"/>
      <c r="R441" s="194"/>
      <c r="S441" s="194"/>
      <c r="T441" s="194"/>
      <c r="U441" s="194"/>
      <c r="V441" s="194"/>
      <c r="W441" s="194"/>
      <c r="X441" s="194"/>
      <c r="Y441" s="194"/>
      <c r="Z441" s="194"/>
      <c r="AA441" s="194"/>
      <c r="AB441" s="194"/>
      <c r="AC441" s="194"/>
      <c r="AD441" s="194"/>
      <c r="AE441" s="194"/>
      <c r="AF441" s="194"/>
      <c r="AG441" s="194"/>
      <c r="AH441" s="194"/>
      <c r="AI441" s="194"/>
      <c r="AJ441" s="194"/>
      <c r="AK441" s="1"/>
      <c r="AL441" s="1"/>
      <c r="AM441" s="1"/>
      <c r="AN441" s="1"/>
      <c r="AO441" s="1"/>
      <c r="AP441" s="1"/>
      <c r="AQ441" s="1"/>
      <c r="AR441" s="1"/>
    </row>
    <row r="442" spans="1:44" ht="15.75" customHeight="1">
      <c r="A442" s="1"/>
      <c r="B442" s="1"/>
      <c r="C442" s="193"/>
      <c r="D442" s="194"/>
      <c r="E442" s="194"/>
      <c r="F442" s="194"/>
      <c r="G442" s="194"/>
      <c r="H442" s="194"/>
      <c r="I442" s="194"/>
      <c r="J442" s="194"/>
      <c r="K442" s="194"/>
      <c r="L442" s="195"/>
      <c r="M442" s="195"/>
      <c r="N442" s="195"/>
      <c r="O442" s="195"/>
      <c r="P442" s="195"/>
      <c r="Q442" s="1"/>
      <c r="R442" s="194"/>
      <c r="S442" s="194"/>
      <c r="T442" s="194"/>
      <c r="U442" s="194"/>
      <c r="V442" s="194"/>
      <c r="W442" s="194"/>
      <c r="X442" s="194"/>
      <c r="Y442" s="194"/>
      <c r="Z442" s="194"/>
      <c r="AA442" s="194"/>
      <c r="AB442" s="194"/>
      <c r="AC442" s="194"/>
      <c r="AD442" s="194"/>
      <c r="AE442" s="194"/>
      <c r="AF442" s="194"/>
      <c r="AG442" s="194"/>
      <c r="AH442" s="194"/>
      <c r="AI442" s="194"/>
      <c r="AJ442" s="194"/>
      <c r="AK442" s="1"/>
      <c r="AL442" s="1"/>
      <c r="AM442" s="1"/>
      <c r="AN442" s="1"/>
      <c r="AO442" s="1"/>
      <c r="AP442" s="1"/>
      <c r="AQ442" s="1"/>
      <c r="AR442" s="1"/>
    </row>
    <row r="443" spans="1:44" ht="15.75" customHeight="1">
      <c r="A443" s="1"/>
      <c r="B443" s="1"/>
      <c r="C443" s="193"/>
      <c r="D443" s="194"/>
      <c r="E443" s="194"/>
      <c r="F443" s="194"/>
      <c r="G443" s="194"/>
      <c r="H443" s="194"/>
      <c r="I443" s="194"/>
      <c r="J443" s="194"/>
      <c r="K443" s="194"/>
      <c r="L443" s="195"/>
      <c r="M443" s="195"/>
      <c r="N443" s="195"/>
      <c r="O443" s="195"/>
      <c r="P443" s="195"/>
      <c r="Q443" s="1"/>
      <c r="R443" s="194"/>
      <c r="S443" s="194"/>
      <c r="T443" s="194"/>
      <c r="U443" s="194"/>
      <c r="V443" s="194"/>
      <c r="W443" s="194"/>
      <c r="X443" s="194"/>
      <c r="Y443" s="194"/>
      <c r="Z443" s="194"/>
      <c r="AA443" s="194"/>
      <c r="AB443" s="194"/>
      <c r="AC443" s="194"/>
      <c r="AD443" s="194"/>
      <c r="AE443" s="194"/>
      <c r="AF443" s="194"/>
      <c r="AG443" s="194"/>
      <c r="AH443" s="194"/>
      <c r="AI443" s="194"/>
      <c r="AJ443" s="194"/>
      <c r="AK443" s="1"/>
      <c r="AL443" s="1"/>
      <c r="AM443" s="1"/>
      <c r="AN443" s="1"/>
      <c r="AO443" s="1"/>
      <c r="AP443" s="1"/>
      <c r="AQ443" s="1"/>
      <c r="AR443" s="1"/>
    </row>
    <row r="444" spans="1:44" ht="15.75" customHeight="1">
      <c r="A444" s="1"/>
      <c r="B444" s="1"/>
      <c r="C444" s="193"/>
      <c r="D444" s="194"/>
      <c r="E444" s="194"/>
      <c r="F444" s="194"/>
      <c r="G444" s="194"/>
      <c r="H444" s="194"/>
      <c r="I444" s="194"/>
      <c r="J444" s="194"/>
      <c r="K444" s="194"/>
      <c r="L444" s="195"/>
      <c r="M444" s="195"/>
      <c r="N444" s="195"/>
      <c r="O444" s="195"/>
      <c r="P444" s="195"/>
      <c r="Q444" s="1"/>
      <c r="R444" s="194"/>
      <c r="S444" s="194"/>
      <c r="T444" s="194"/>
      <c r="U444" s="194"/>
      <c r="V444" s="194"/>
      <c r="W444" s="194"/>
      <c r="X444" s="194"/>
      <c r="Y444" s="194"/>
      <c r="Z444" s="194"/>
      <c r="AA444" s="194"/>
      <c r="AB444" s="194"/>
      <c r="AC444" s="194"/>
      <c r="AD444" s="194"/>
      <c r="AE444" s="194"/>
      <c r="AF444" s="194"/>
      <c r="AG444" s="194"/>
      <c r="AH444" s="194"/>
      <c r="AI444" s="194"/>
      <c r="AJ444" s="194"/>
      <c r="AK444" s="1"/>
      <c r="AL444" s="1"/>
      <c r="AM444" s="1"/>
      <c r="AN444" s="1"/>
      <c r="AO444" s="1"/>
      <c r="AP444" s="1"/>
      <c r="AQ444" s="1"/>
      <c r="AR444" s="1"/>
    </row>
    <row r="445" spans="1:44" ht="15.75" customHeight="1">
      <c r="A445" s="1"/>
      <c r="B445" s="1"/>
      <c r="C445" s="193"/>
      <c r="D445" s="194"/>
      <c r="E445" s="194"/>
      <c r="F445" s="194"/>
      <c r="G445" s="194"/>
      <c r="H445" s="194"/>
      <c r="I445" s="194"/>
      <c r="J445" s="194"/>
      <c r="K445" s="194"/>
      <c r="L445" s="195"/>
      <c r="M445" s="195"/>
      <c r="N445" s="195"/>
      <c r="O445" s="195"/>
      <c r="P445" s="195"/>
      <c r="Q445" s="1"/>
      <c r="R445" s="194"/>
      <c r="S445" s="194"/>
      <c r="T445" s="194"/>
      <c r="U445" s="194"/>
      <c r="V445" s="194"/>
      <c r="W445" s="194"/>
      <c r="X445" s="194"/>
      <c r="Y445" s="194"/>
      <c r="Z445" s="194"/>
      <c r="AA445" s="194"/>
      <c r="AB445" s="194"/>
      <c r="AC445" s="194"/>
      <c r="AD445" s="194"/>
      <c r="AE445" s="194"/>
      <c r="AF445" s="194"/>
      <c r="AG445" s="194"/>
      <c r="AH445" s="194"/>
      <c r="AI445" s="194"/>
      <c r="AJ445" s="194"/>
      <c r="AK445" s="1"/>
      <c r="AL445" s="1"/>
      <c r="AM445" s="1"/>
      <c r="AN445" s="1"/>
      <c r="AO445" s="1"/>
      <c r="AP445" s="1"/>
      <c r="AQ445" s="1"/>
      <c r="AR445" s="1"/>
    </row>
    <row r="446" spans="1:44" ht="15.75" customHeight="1">
      <c r="A446" s="1"/>
      <c r="B446" s="1"/>
      <c r="C446" s="193"/>
      <c r="D446" s="194"/>
      <c r="E446" s="194"/>
      <c r="F446" s="194"/>
      <c r="G446" s="194"/>
      <c r="H446" s="194"/>
      <c r="I446" s="194"/>
      <c r="J446" s="194"/>
      <c r="K446" s="194"/>
      <c r="L446" s="195"/>
      <c r="M446" s="195"/>
      <c r="N446" s="195"/>
      <c r="O446" s="195"/>
      <c r="P446" s="195"/>
      <c r="Q446" s="1"/>
      <c r="R446" s="194"/>
      <c r="S446" s="194"/>
      <c r="T446" s="194"/>
      <c r="U446" s="194"/>
      <c r="V446" s="194"/>
      <c r="W446" s="194"/>
      <c r="X446" s="194"/>
      <c r="Y446" s="194"/>
      <c r="Z446" s="194"/>
      <c r="AA446" s="194"/>
      <c r="AB446" s="194"/>
      <c r="AC446" s="194"/>
      <c r="AD446" s="194"/>
      <c r="AE446" s="194"/>
      <c r="AF446" s="194"/>
      <c r="AG446" s="194"/>
      <c r="AH446" s="194"/>
      <c r="AI446" s="194"/>
      <c r="AJ446" s="194"/>
      <c r="AK446" s="1"/>
      <c r="AL446" s="1"/>
      <c r="AM446" s="1"/>
      <c r="AN446" s="1"/>
      <c r="AO446" s="1"/>
      <c r="AP446" s="1"/>
      <c r="AQ446" s="1"/>
      <c r="AR446" s="1"/>
    </row>
    <row r="447" spans="1:44" ht="15.75" customHeight="1">
      <c r="A447" s="1"/>
      <c r="B447" s="1"/>
      <c r="C447" s="193"/>
      <c r="D447" s="194"/>
      <c r="E447" s="194"/>
      <c r="F447" s="194"/>
      <c r="G447" s="194"/>
      <c r="H447" s="194"/>
      <c r="I447" s="194"/>
      <c r="J447" s="194"/>
      <c r="K447" s="194"/>
      <c r="L447" s="195"/>
      <c r="M447" s="195"/>
      <c r="N447" s="195"/>
      <c r="O447" s="195"/>
      <c r="P447" s="195"/>
      <c r="Q447" s="1"/>
      <c r="R447" s="194"/>
      <c r="S447" s="194"/>
      <c r="T447" s="194"/>
      <c r="U447" s="194"/>
      <c r="V447" s="194"/>
      <c r="W447" s="194"/>
      <c r="X447" s="194"/>
      <c r="Y447" s="194"/>
      <c r="Z447" s="194"/>
      <c r="AA447" s="194"/>
      <c r="AB447" s="194"/>
      <c r="AC447" s="194"/>
      <c r="AD447" s="194"/>
      <c r="AE447" s="194"/>
      <c r="AF447" s="194"/>
      <c r="AG447" s="194"/>
      <c r="AH447" s="194"/>
      <c r="AI447" s="194"/>
      <c r="AJ447" s="194"/>
      <c r="AK447" s="1"/>
      <c r="AL447" s="1"/>
      <c r="AM447" s="1"/>
      <c r="AN447" s="1"/>
      <c r="AO447" s="1"/>
      <c r="AP447" s="1"/>
      <c r="AQ447" s="1"/>
      <c r="AR447" s="1"/>
    </row>
    <row r="448" spans="1:44" ht="15.75" customHeight="1">
      <c r="A448" s="1"/>
      <c r="B448" s="1"/>
      <c r="C448" s="193"/>
      <c r="D448" s="194"/>
      <c r="E448" s="194"/>
      <c r="F448" s="194"/>
      <c r="G448" s="194"/>
      <c r="H448" s="194"/>
      <c r="I448" s="194"/>
      <c r="J448" s="194"/>
      <c r="K448" s="194"/>
      <c r="L448" s="195"/>
      <c r="M448" s="195"/>
      <c r="N448" s="195"/>
      <c r="O448" s="195"/>
      <c r="P448" s="195"/>
      <c r="Q448" s="1"/>
      <c r="R448" s="194"/>
      <c r="S448" s="194"/>
      <c r="T448" s="194"/>
      <c r="U448" s="194"/>
      <c r="V448" s="194"/>
      <c r="W448" s="194"/>
      <c r="X448" s="194"/>
      <c r="Y448" s="194"/>
      <c r="Z448" s="194"/>
      <c r="AA448" s="194"/>
      <c r="AB448" s="194"/>
      <c r="AC448" s="194"/>
      <c r="AD448" s="194"/>
      <c r="AE448" s="194"/>
      <c r="AF448" s="194"/>
      <c r="AG448" s="194"/>
      <c r="AH448" s="194"/>
      <c r="AI448" s="194"/>
      <c r="AJ448" s="194"/>
      <c r="AK448" s="1"/>
      <c r="AL448" s="1"/>
      <c r="AM448" s="1"/>
      <c r="AN448" s="1"/>
      <c r="AO448" s="1"/>
      <c r="AP448" s="1"/>
      <c r="AQ448" s="1"/>
      <c r="AR448" s="1"/>
    </row>
    <row r="449" spans="1:44" ht="15.75" customHeight="1">
      <c r="A449" s="1"/>
      <c r="B449" s="1"/>
      <c r="C449" s="193"/>
      <c r="D449" s="194"/>
      <c r="E449" s="194"/>
      <c r="F449" s="194"/>
      <c r="G449" s="194"/>
      <c r="H449" s="194"/>
      <c r="I449" s="194"/>
      <c r="J449" s="194"/>
      <c r="K449" s="194"/>
      <c r="L449" s="195"/>
      <c r="M449" s="195"/>
      <c r="N449" s="195"/>
      <c r="O449" s="195"/>
      <c r="P449" s="195"/>
      <c r="Q449" s="1"/>
      <c r="R449" s="194"/>
      <c r="S449" s="194"/>
      <c r="T449" s="194"/>
      <c r="U449" s="194"/>
      <c r="V449" s="194"/>
      <c r="W449" s="194"/>
      <c r="X449" s="194"/>
      <c r="Y449" s="194"/>
      <c r="Z449" s="194"/>
      <c r="AA449" s="194"/>
      <c r="AB449" s="194"/>
      <c r="AC449" s="194"/>
      <c r="AD449" s="194"/>
      <c r="AE449" s="194"/>
      <c r="AF449" s="194"/>
      <c r="AG449" s="194"/>
      <c r="AH449" s="194"/>
      <c r="AI449" s="194"/>
      <c r="AJ449" s="194"/>
      <c r="AK449" s="1"/>
      <c r="AL449" s="1"/>
      <c r="AM449" s="1"/>
      <c r="AN449" s="1"/>
      <c r="AO449" s="1"/>
      <c r="AP449" s="1"/>
      <c r="AQ449" s="1"/>
      <c r="AR449" s="1"/>
    </row>
    <row r="450" spans="1:44" ht="15.75" customHeight="1">
      <c r="A450" s="1"/>
      <c r="B450" s="1"/>
      <c r="C450" s="193"/>
      <c r="D450" s="194"/>
      <c r="E450" s="194"/>
      <c r="F450" s="194"/>
      <c r="G450" s="194"/>
      <c r="H450" s="194"/>
      <c r="I450" s="194"/>
      <c r="J450" s="194"/>
      <c r="K450" s="194"/>
      <c r="L450" s="195"/>
      <c r="M450" s="195"/>
      <c r="N450" s="195"/>
      <c r="O450" s="195"/>
      <c r="P450" s="195"/>
      <c r="Q450" s="1"/>
      <c r="R450" s="194"/>
      <c r="S450" s="194"/>
      <c r="T450" s="194"/>
      <c r="U450" s="194"/>
      <c r="V450" s="194"/>
      <c r="W450" s="194"/>
      <c r="X450" s="194"/>
      <c r="Y450" s="194"/>
      <c r="Z450" s="194"/>
      <c r="AA450" s="194"/>
      <c r="AB450" s="194"/>
      <c r="AC450" s="194"/>
      <c r="AD450" s="194"/>
      <c r="AE450" s="194"/>
      <c r="AF450" s="194"/>
      <c r="AG450" s="194"/>
      <c r="AH450" s="194"/>
      <c r="AI450" s="194"/>
      <c r="AJ450" s="194"/>
      <c r="AK450" s="1"/>
      <c r="AL450" s="1"/>
      <c r="AM450" s="1"/>
      <c r="AN450" s="1"/>
      <c r="AO450" s="1"/>
      <c r="AP450" s="1"/>
      <c r="AQ450" s="1"/>
      <c r="AR450" s="1"/>
    </row>
    <row r="451" spans="1:44" ht="15.75" customHeight="1">
      <c r="A451" s="1"/>
      <c r="B451" s="1"/>
      <c r="C451" s="193"/>
      <c r="D451" s="194"/>
      <c r="E451" s="194"/>
      <c r="F451" s="194"/>
      <c r="G451" s="194"/>
      <c r="H451" s="194"/>
      <c r="I451" s="194"/>
      <c r="J451" s="194"/>
      <c r="K451" s="194"/>
      <c r="L451" s="195"/>
      <c r="M451" s="195"/>
      <c r="N451" s="195"/>
      <c r="O451" s="195"/>
      <c r="P451" s="195"/>
      <c r="Q451" s="1"/>
      <c r="R451" s="194"/>
      <c r="S451" s="194"/>
      <c r="T451" s="194"/>
      <c r="U451" s="194"/>
      <c r="V451" s="194"/>
      <c r="W451" s="194"/>
      <c r="X451" s="194"/>
      <c r="Y451" s="194"/>
      <c r="Z451" s="194"/>
      <c r="AA451" s="194"/>
      <c r="AB451" s="194"/>
      <c r="AC451" s="194"/>
      <c r="AD451" s="194"/>
      <c r="AE451" s="194"/>
      <c r="AF451" s="194"/>
      <c r="AG451" s="194"/>
      <c r="AH451" s="194"/>
      <c r="AI451" s="194"/>
      <c r="AJ451" s="194"/>
      <c r="AK451" s="1"/>
      <c r="AL451" s="1"/>
      <c r="AM451" s="1"/>
      <c r="AN451" s="1"/>
      <c r="AO451" s="1"/>
      <c r="AP451" s="1"/>
      <c r="AQ451" s="1"/>
      <c r="AR451" s="1"/>
    </row>
    <row r="452" spans="1:44" ht="15.75" customHeight="1">
      <c r="A452" s="1"/>
      <c r="B452" s="1"/>
      <c r="C452" s="193"/>
      <c r="D452" s="194"/>
      <c r="E452" s="194"/>
      <c r="F452" s="194"/>
      <c r="G452" s="194"/>
      <c r="H452" s="194"/>
      <c r="I452" s="194"/>
      <c r="J452" s="194"/>
      <c r="K452" s="194"/>
      <c r="L452" s="195"/>
      <c r="M452" s="195"/>
      <c r="N452" s="195"/>
      <c r="O452" s="195"/>
      <c r="P452" s="195"/>
      <c r="Q452" s="1"/>
      <c r="R452" s="194"/>
      <c r="S452" s="194"/>
      <c r="T452" s="194"/>
      <c r="U452" s="194"/>
      <c r="V452" s="194"/>
      <c r="W452" s="194"/>
      <c r="X452" s="194"/>
      <c r="Y452" s="194"/>
      <c r="Z452" s="194"/>
      <c r="AA452" s="194"/>
      <c r="AB452" s="194"/>
      <c r="AC452" s="194"/>
      <c r="AD452" s="194"/>
      <c r="AE452" s="194"/>
      <c r="AF452" s="194"/>
      <c r="AG452" s="194"/>
      <c r="AH452" s="194"/>
      <c r="AI452" s="194"/>
      <c r="AJ452" s="194"/>
      <c r="AK452" s="1"/>
      <c r="AL452" s="1"/>
      <c r="AM452" s="1"/>
      <c r="AN452" s="1"/>
      <c r="AO452" s="1"/>
      <c r="AP452" s="1"/>
      <c r="AQ452" s="1"/>
      <c r="AR452" s="1"/>
    </row>
    <row r="453" spans="1:44" ht="15.75" customHeight="1">
      <c r="A453" s="1"/>
      <c r="B453" s="1"/>
      <c r="C453" s="193"/>
      <c r="D453" s="194"/>
      <c r="E453" s="194"/>
      <c r="F453" s="194"/>
      <c r="G453" s="194"/>
      <c r="H453" s="194"/>
      <c r="I453" s="194"/>
      <c r="J453" s="194"/>
      <c r="K453" s="194"/>
      <c r="L453" s="195"/>
      <c r="M453" s="195"/>
      <c r="N453" s="195"/>
      <c r="O453" s="195"/>
      <c r="P453" s="195"/>
      <c r="Q453" s="1"/>
      <c r="R453" s="194"/>
      <c r="S453" s="194"/>
      <c r="T453" s="194"/>
      <c r="U453" s="194"/>
      <c r="V453" s="194"/>
      <c r="W453" s="194"/>
      <c r="X453" s="194"/>
      <c r="Y453" s="194"/>
      <c r="Z453" s="194"/>
      <c r="AA453" s="194"/>
      <c r="AB453" s="194"/>
      <c r="AC453" s="194"/>
      <c r="AD453" s="194"/>
      <c r="AE453" s="194"/>
      <c r="AF453" s="194"/>
      <c r="AG453" s="194"/>
      <c r="AH453" s="194"/>
      <c r="AI453" s="194"/>
      <c r="AJ453" s="194"/>
      <c r="AK453" s="1"/>
      <c r="AL453" s="1"/>
      <c r="AM453" s="1"/>
      <c r="AN453" s="1"/>
      <c r="AO453" s="1"/>
      <c r="AP453" s="1"/>
      <c r="AQ453" s="1"/>
      <c r="AR453" s="1"/>
    </row>
    <row r="454" spans="1:44" ht="15.75" customHeight="1">
      <c r="A454" s="1"/>
      <c r="B454" s="1"/>
      <c r="C454" s="193"/>
      <c r="D454" s="194"/>
      <c r="E454" s="194"/>
      <c r="F454" s="194"/>
      <c r="G454" s="194"/>
      <c r="H454" s="194"/>
      <c r="I454" s="194"/>
      <c r="J454" s="194"/>
      <c r="K454" s="194"/>
      <c r="L454" s="195"/>
      <c r="M454" s="195"/>
      <c r="N454" s="195"/>
      <c r="O454" s="195"/>
      <c r="P454" s="195"/>
      <c r="Q454" s="1"/>
      <c r="R454" s="194"/>
      <c r="S454" s="194"/>
      <c r="T454" s="194"/>
      <c r="U454" s="194"/>
      <c r="V454" s="194"/>
      <c r="W454" s="194"/>
      <c r="X454" s="194"/>
      <c r="Y454" s="194"/>
      <c r="Z454" s="194"/>
      <c r="AA454" s="194"/>
      <c r="AB454" s="194"/>
      <c r="AC454" s="194"/>
      <c r="AD454" s="194"/>
      <c r="AE454" s="194"/>
      <c r="AF454" s="194"/>
      <c r="AG454" s="194"/>
      <c r="AH454" s="194"/>
      <c r="AI454" s="194"/>
      <c r="AJ454" s="194"/>
      <c r="AK454" s="1"/>
      <c r="AL454" s="1"/>
      <c r="AM454" s="1"/>
      <c r="AN454" s="1"/>
      <c r="AO454" s="1"/>
      <c r="AP454" s="1"/>
      <c r="AQ454" s="1"/>
      <c r="AR454" s="1"/>
    </row>
    <row r="455" spans="1:44" ht="15.75" customHeight="1">
      <c r="A455" s="1"/>
      <c r="B455" s="1"/>
      <c r="C455" s="193"/>
      <c r="D455" s="194"/>
      <c r="E455" s="194"/>
      <c r="F455" s="194"/>
      <c r="G455" s="194"/>
      <c r="H455" s="194"/>
      <c r="I455" s="194"/>
      <c r="J455" s="194"/>
      <c r="K455" s="194"/>
      <c r="L455" s="195"/>
      <c r="M455" s="195"/>
      <c r="N455" s="195"/>
      <c r="O455" s="195"/>
      <c r="P455" s="195"/>
      <c r="Q455" s="1"/>
      <c r="R455" s="194"/>
      <c r="S455" s="194"/>
      <c r="T455" s="194"/>
      <c r="U455" s="194"/>
      <c r="V455" s="194"/>
      <c r="W455" s="194"/>
      <c r="X455" s="194"/>
      <c r="Y455" s="194"/>
      <c r="Z455" s="194"/>
      <c r="AA455" s="194"/>
      <c r="AB455" s="194"/>
      <c r="AC455" s="194"/>
      <c r="AD455" s="194"/>
      <c r="AE455" s="194"/>
      <c r="AF455" s="194"/>
      <c r="AG455" s="194"/>
      <c r="AH455" s="194"/>
      <c r="AI455" s="194"/>
      <c r="AJ455" s="194"/>
      <c r="AK455" s="1"/>
      <c r="AL455" s="1"/>
      <c r="AM455" s="1"/>
      <c r="AN455" s="1"/>
      <c r="AO455" s="1"/>
      <c r="AP455" s="1"/>
      <c r="AQ455" s="1"/>
      <c r="AR455" s="1"/>
    </row>
    <row r="456" spans="1:44" ht="15.75" customHeight="1">
      <c r="A456" s="1"/>
      <c r="B456" s="1"/>
      <c r="C456" s="193"/>
      <c r="D456" s="194"/>
      <c r="E456" s="194"/>
      <c r="F456" s="194"/>
      <c r="G456" s="194"/>
      <c r="H456" s="194"/>
      <c r="I456" s="194"/>
      <c r="J456" s="194"/>
      <c r="K456" s="194"/>
      <c r="L456" s="195"/>
      <c r="M456" s="195"/>
      <c r="N456" s="195"/>
      <c r="O456" s="195"/>
      <c r="P456" s="195"/>
      <c r="Q456" s="1"/>
      <c r="R456" s="194"/>
      <c r="S456" s="194"/>
      <c r="T456" s="194"/>
      <c r="U456" s="194"/>
      <c r="V456" s="194"/>
      <c r="W456" s="194"/>
      <c r="X456" s="194"/>
      <c r="Y456" s="194"/>
      <c r="Z456" s="194"/>
      <c r="AA456" s="194"/>
      <c r="AB456" s="194"/>
      <c r="AC456" s="194"/>
      <c r="AD456" s="194"/>
      <c r="AE456" s="194"/>
      <c r="AF456" s="194"/>
      <c r="AG456" s="194"/>
      <c r="AH456" s="194"/>
      <c r="AI456" s="194"/>
      <c r="AJ456" s="194"/>
      <c r="AK456" s="1"/>
      <c r="AL456" s="1"/>
      <c r="AM456" s="1"/>
      <c r="AN456" s="1"/>
      <c r="AO456" s="1"/>
      <c r="AP456" s="1"/>
      <c r="AQ456" s="1"/>
      <c r="AR456" s="1"/>
    </row>
    <row r="457" spans="1:44" ht="15.75" customHeight="1">
      <c r="A457" s="1"/>
      <c r="B457" s="1"/>
      <c r="C457" s="193"/>
      <c r="D457" s="194"/>
      <c r="E457" s="194"/>
      <c r="F457" s="194"/>
      <c r="G457" s="194"/>
      <c r="H457" s="194"/>
      <c r="I457" s="194"/>
      <c r="J457" s="194"/>
      <c r="K457" s="194"/>
      <c r="L457" s="195"/>
      <c r="M457" s="195"/>
      <c r="N457" s="195"/>
      <c r="O457" s="195"/>
      <c r="P457" s="195"/>
      <c r="Q457" s="1"/>
      <c r="R457" s="194"/>
      <c r="S457" s="194"/>
      <c r="T457" s="194"/>
      <c r="U457" s="194"/>
      <c r="V457" s="194"/>
      <c r="W457" s="194"/>
      <c r="X457" s="194"/>
      <c r="Y457" s="194"/>
      <c r="Z457" s="194"/>
      <c r="AA457" s="194"/>
      <c r="AB457" s="194"/>
      <c r="AC457" s="194"/>
      <c r="AD457" s="194"/>
      <c r="AE457" s="194"/>
      <c r="AF457" s="194"/>
      <c r="AG457" s="194"/>
      <c r="AH457" s="194"/>
      <c r="AI457" s="194"/>
      <c r="AJ457" s="194"/>
      <c r="AK457" s="1"/>
      <c r="AL457" s="1"/>
      <c r="AM457" s="1"/>
      <c r="AN457" s="1"/>
      <c r="AO457" s="1"/>
      <c r="AP457" s="1"/>
      <c r="AQ457" s="1"/>
      <c r="AR457" s="1"/>
    </row>
    <row r="458" spans="1:44" ht="15.75" customHeight="1">
      <c r="A458" s="1"/>
      <c r="B458" s="1"/>
      <c r="C458" s="193"/>
      <c r="D458" s="194"/>
      <c r="E458" s="194"/>
      <c r="F458" s="194"/>
      <c r="G458" s="194"/>
      <c r="H458" s="194"/>
      <c r="I458" s="194"/>
      <c r="J458" s="194"/>
      <c r="K458" s="194"/>
      <c r="L458" s="195"/>
      <c r="M458" s="195"/>
      <c r="N458" s="195"/>
      <c r="O458" s="195"/>
      <c r="P458" s="195"/>
      <c r="Q458" s="1"/>
      <c r="R458" s="194"/>
      <c r="S458" s="194"/>
      <c r="T458" s="194"/>
      <c r="U458" s="194"/>
      <c r="V458" s="194"/>
      <c r="W458" s="194"/>
      <c r="X458" s="194"/>
      <c r="Y458" s="194"/>
      <c r="Z458" s="194"/>
      <c r="AA458" s="194"/>
      <c r="AB458" s="194"/>
      <c r="AC458" s="194"/>
      <c r="AD458" s="194"/>
      <c r="AE458" s="194"/>
      <c r="AF458" s="194"/>
      <c r="AG458" s="194"/>
      <c r="AH458" s="194"/>
      <c r="AI458" s="194"/>
      <c r="AJ458" s="194"/>
      <c r="AK458" s="1"/>
      <c r="AL458" s="1"/>
      <c r="AM458" s="1"/>
      <c r="AN458" s="1"/>
      <c r="AO458" s="1"/>
      <c r="AP458" s="1"/>
      <c r="AQ458" s="1"/>
      <c r="AR458" s="1"/>
    </row>
    <row r="459" spans="1:44" ht="15.75" customHeight="1">
      <c r="A459" s="1"/>
      <c r="B459" s="1"/>
      <c r="C459" s="193"/>
      <c r="D459" s="194"/>
      <c r="E459" s="194"/>
      <c r="F459" s="194"/>
      <c r="G459" s="194"/>
      <c r="H459" s="194"/>
      <c r="I459" s="194"/>
      <c r="J459" s="194"/>
      <c r="K459" s="194"/>
      <c r="L459" s="195"/>
      <c r="M459" s="195"/>
      <c r="N459" s="195"/>
      <c r="O459" s="195"/>
      <c r="P459" s="195"/>
      <c r="Q459" s="1"/>
      <c r="R459" s="194"/>
      <c r="S459" s="194"/>
      <c r="T459" s="194"/>
      <c r="U459" s="194"/>
      <c r="V459" s="194"/>
      <c r="W459" s="194"/>
      <c r="X459" s="194"/>
      <c r="Y459" s="194"/>
      <c r="Z459" s="194"/>
      <c r="AA459" s="194"/>
      <c r="AB459" s="194"/>
      <c r="AC459" s="194"/>
      <c r="AD459" s="194"/>
      <c r="AE459" s="194"/>
      <c r="AF459" s="194"/>
      <c r="AG459" s="194"/>
      <c r="AH459" s="194"/>
      <c r="AI459" s="194"/>
      <c r="AJ459" s="194"/>
      <c r="AK459" s="1"/>
      <c r="AL459" s="1"/>
      <c r="AM459" s="1"/>
      <c r="AN459" s="1"/>
      <c r="AO459" s="1"/>
      <c r="AP459" s="1"/>
      <c r="AQ459" s="1"/>
      <c r="AR459" s="1"/>
    </row>
    <row r="460" spans="1:44" ht="15.75" customHeight="1">
      <c r="A460" s="1"/>
      <c r="B460" s="1"/>
      <c r="C460" s="193"/>
      <c r="D460" s="194"/>
      <c r="E460" s="194"/>
      <c r="F460" s="194"/>
      <c r="G460" s="194"/>
      <c r="H460" s="194"/>
      <c r="I460" s="194"/>
      <c r="J460" s="194"/>
      <c r="K460" s="194"/>
      <c r="L460" s="195"/>
      <c r="M460" s="195"/>
      <c r="N460" s="195"/>
      <c r="O460" s="195"/>
      <c r="P460" s="195"/>
      <c r="Q460" s="1"/>
      <c r="R460" s="194"/>
      <c r="S460" s="194"/>
      <c r="T460" s="194"/>
      <c r="U460" s="194"/>
      <c r="V460" s="194"/>
      <c r="W460" s="194"/>
      <c r="X460" s="194"/>
      <c r="Y460" s="194"/>
      <c r="Z460" s="194"/>
      <c r="AA460" s="194"/>
      <c r="AB460" s="194"/>
      <c r="AC460" s="194"/>
      <c r="AD460" s="194"/>
      <c r="AE460" s="194"/>
      <c r="AF460" s="194"/>
      <c r="AG460" s="194"/>
      <c r="AH460" s="194"/>
      <c r="AI460" s="194"/>
      <c r="AJ460" s="194"/>
      <c r="AK460" s="1"/>
      <c r="AL460" s="1"/>
      <c r="AM460" s="1"/>
      <c r="AN460" s="1"/>
      <c r="AO460" s="1"/>
      <c r="AP460" s="1"/>
      <c r="AQ460" s="1"/>
      <c r="AR460" s="1"/>
    </row>
    <row r="461" spans="1:44" ht="15.75" customHeight="1">
      <c r="A461" s="1"/>
      <c r="B461" s="1"/>
      <c r="C461" s="193"/>
      <c r="D461" s="194"/>
      <c r="E461" s="194"/>
      <c r="F461" s="194"/>
      <c r="G461" s="194"/>
      <c r="H461" s="194"/>
      <c r="I461" s="194"/>
      <c r="J461" s="194"/>
      <c r="K461" s="194"/>
      <c r="L461" s="195"/>
      <c r="M461" s="195"/>
      <c r="N461" s="195"/>
      <c r="O461" s="195"/>
      <c r="P461" s="195"/>
      <c r="Q461" s="1"/>
      <c r="R461" s="194"/>
      <c r="S461" s="194"/>
      <c r="T461" s="194"/>
      <c r="U461" s="194"/>
      <c r="V461" s="194"/>
      <c r="W461" s="194"/>
      <c r="X461" s="194"/>
      <c r="Y461" s="194"/>
      <c r="Z461" s="194"/>
      <c r="AA461" s="194"/>
      <c r="AB461" s="194"/>
      <c r="AC461" s="194"/>
      <c r="AD461" s="194"/>
      <c r="AE461" s="194"/>
      <c r="AF461" s="194"/>
      <c r="AG461" s="194"/>
      <c r="AH461" s="194"/>
      <c r="AI461" s="194"/>
      <c r="AJ461" s="194"/>
      <c r="AK461" s="1"/>
      <c r="AL461" s="1"/>
      <c r="AM461" s="1"/>
      <c r="AN461" s="1"/>
      <c r="AO461" s="1"/>
      <c r="AP461" s="1"/>
      <c r="AQ461" s="1"/>
      <c r="AR461" s="1"/>
    </row>
    <row r="462" spans="1:44" ht="15.75" customHeight="1">
      <c r="A462" s="1"/>
      <c r="B462" s="1"/>
      <c r="C462" s="193"/>
      <c r="D462" s="194"/>
      <c r="E462" s="194"/>
      <c r="F462" s="194"/>
      <c r="G462" s="194"/>
      <c r="H462" s="194"/>
      <c r="I462" s="194"/>
      <c r="J462" s="194"/>
      <c r="K462" s="194"/>
      <c r="L462" s="195"/>
      <c r="M462" s="195"/>
      <c r="N462" s="195"/>
      <c r="O462" s="195"/>
      <c r="P462" s="195"/>
      <c r="Q462" s="1"/>
      <c r="R462" s="194"/>
      <c r="S462" s="194"/>
      <c r="T462" s="194"/>
      <c r="U462" s="194"/>
      <c r="V462" s="194"/>
      <c r="W462" s="194"/>
      <c r="X462" s="194"/>
      <c r="Y462" s="194"/>
      <c r="Z462" s="194"/>
      <c r="AA462" s="194"/>
      <c r="AB462" s="194"/>
      <c r="AC462" s="194"/>
      <c r="AD462" s="194"/>
      <c r="AE462" s="194"/>
      <c r="AF462" s="194"/>
      <c r="AG462" s="194"/>
      <c r="AH462" s="194"/>
      <c r="AI462" s="194"/>
      <c r="AJ462" s="194"/>
      <c r="AK462" s="1"/>
      <c r="AL462" s="1"/>
      <c r="AM462" s="1"/>
      <c r="AN462" s="1"/>
      <c r="AO462" s="1"/>
      <c r="AP462" s="1"/>
      <c r="AQ462" s="1"/>
      <c r="AR462" s="1"/>
    </row>
    <row r="463" spans="1:44" ht="15.75" customHeight="1">
      <c r="A463" s="1"/>
      <c r="B463" s="1"/>
      <c r="C463" s="193"/>
      <c r="D463" s="194"/>
      <c r="E463" s="194"/>
      <c r="F463" s="194"/>
      <c r="G463" s="194"/>
      <c r="H463" s="194"/>
      <c r="I463" s="194"/>
      <c r="J463" s="194"/>
      <c r="K463" s="194"/>
      <c r="L463" s="195"/>
      <c r="M463" s="195"/>
      <c r="N463" s="195"/>
      <c r="O463" s="195"/>
      <c r="P463" s="195"/>
      <c r="Q463" s="1"/>
      <c r="R463" s="194"/>
      <c r="S463" s="194"/>
      <c r="T463" s="194"/>
      <c r="U463" s="194"/>
      <c r="V463" s="194"/>
      <c r="W463" s="194"/>
      <c r="X463" s="194"/>
      <c r="Y463" s="194"/>
      <c r="Z463" s="194"/>
      <c r="AA463" s="194"/>
      <c r="AB463" s="194"/>
      <c r="AC463" s="194"/>
      <c r="AD463" s="194"/>
      <c r="AE463" s="194"/>
      <c r="AF463" s="194"/>
      <c r="AG463" s="194"/>
      <c r="AH463" s="194"/>
      <c r="AI463" s="194"/>
      <c r="AJ463" s="194"/>
      <c r="AK463" s="1"/>
      <c r="AL463" s="1"/>
      <c r="AM463" s="1"/>
      <c r="AN463" s="1"/>
      <c r="AO463" s="1"/>
      <c r="AP463" s="1"/>
      <c r="AQ463" s="1"/>
      <c r="AR463" s="1"/>
    </row>
    <row r="464" spans="1:44" ht="15.75" customHeight="1">
      <c r="A464" s="1"/>
      <c r="B464" s="1"/>
      <c r="C464" s="193"/>
      <c r="D464" s="194"/>
      <c r="E464" s="194"/>
      <c r="F464" s="194"/>
      <c r="G464" s="194"/>
      <c r="H464" s="194"/>
      <c r="I464" s="194"/>
      <c r="J464" s="194"/>
      <c r="K464" s="194"/>
      <c r="L464" s="195"/>
      <c r="M464" s="195"/>
      <c r="N464" s="195"/>
      <c r="O464" s="195"/>
      <c r="P464" s="195"/>
      <c r="Q464" s="1"/>
      <c r="R464" s="194"/>
      <c r="S464" s="194"/>
      <c r="T464" s="194"/>
      <c r="U464" s="194"/>
      <c r="V464" s="194"/>
      <c r="W464" s="194"/>
      <c r="X464" s="194"/>
      <c r="Y464" s="194"/>
      <c r="Z464" s="194"/>
      <c r="AA464" s="194"/>
      <c r="AB464" s="194"/>
      <c r="AC464" s="194"/>
      <c r="AD464" s="194"/>
      <c r="AE464" s="194"/>
      <c r="AF464" s="194"/>
      <c r="AG464" s="194"/>
      <c r="AH464" s="194"/>
      <c r="AI464" s="194"/>
      <c r="AJ464" s="194"/>
      <c r="AK464" s="1"/>
      <c r="AL464" s="1"/>
      <c r="AM464" s="1"/>
      <c r="AN464" s="1"/>
      <c r="AO464" s="1"/>
      <c r="AP464" s="1"/>
      <c r="AQ464" s="1"/>
      <c r="AR464" s="1"/>
    </row>
    <row r="465" spans="1:44" ht="15.75" customHeight="1">
      <c r="A465" s="1"/>
      <c r="B465" s="1"/>
      <c r="C465" s="193"/>
      <c r="D465" s="194"/>
      <c r="E465" s="194"/>
      <c r="F465" s="194"/>
      <c r="G465" s="194"/>
      <c r="H465" s="194"/>
      <c r="I465" s="194"/>
      <c r="J465" s="194"/>
      <c r="K465" s="194"/>
      <c r="L465" s="195"/>
      <c r="M465" s="195"/>
      <c r="N465" s="195"/>
      <c r="O465" s="195"/>
      <c r="P465" s="195"/>
      <c r="Q465" s="1"/>
      <c r="R465" s="194"/>
      <c r="S465" s="194"/>
      <c r="T465" s="194"/>
      <c r="U465" s="194"/>
      <c r="V465" s="194"/>
      <c r="W465" s="194"/>
      <c r="X465" s="194"/>
      <c r="Y465" s="194"/>
      <c r="Z465" s="194"/>
      <c r="AA465" s="194"/>
      <c r="AB465" s="194"/>
      <c r="AC465" s="194"/>
      <c r="AD465" s="194"/>
      <c r="AE465" s="194"/>
      <c r="AF465" s="194"/>
      <c r="AG465" s="194"/>
      <c r="AH465" s="194"/>
      <c r="AI465" s="194"/>
      <c r="AJ465" s="194"/>
      <c r="AK465" s="1"/>
      <c r="AL465" s="1"/>
      <c r="AM465" s="1"/>
      <c r="AN465" s="1"/>
      <c r="AO465" s="1"/>
      <c r="AP465" s="1"/>
      <c r="AQ465" s="1"/>
      <c r="AR465" s="1"/>
    </row>
    <row r="466" spans="1:44" ht="15.75" customHeight="1">
      <c r="A466" s="1"/>
      <c r="B466" s="1"/>
      <c r="C466" s="193"/>
      <c r="D466" s="194"/>
      <c r="E466" s="194"/>
      <c r="F466" s="194"/>
      <c r="G466" s="194"/>
      <c r="H466" s="194"/>
      <c r="I466" s="194"/>
      <c r="J466" s="194"/>
      <c r="K466" s="194"/>
      <c r="L466" s="195"/>
      <c r="M466" s="195"/>
      <c r="N466" s="195"/>
      <c r="O466" s="195"/>
      <c r="P466" s="195"/>
      <c r="Q466" s="1"/>
      <c r="R466" s="194"/>
      <c r="S466" s="194"/>
      <c r="T466" s="194"/>
      <c r="U466" s="194"/>
      <c r="V466" s="194"/>
      <c r="W466" s="194"/>
      <c r="X466" s="194"/>
      <c r="Y466" s="194"/>
      <c r="Z466" s="194"/>
      <c r="AA466" s="194"/>
      <c r="AB466" s="194"/>
      <c r="AC466" s="194"/>
      <c r="AD466" s="194"/>
      <c r="AE466" s="194"/>
      <c r="AF466" s="194"/>
      <c r="AG466" s="194"/>
      <c r="AH466" s="194"/>
      <c r="AI466" s="194"/>
      <c r="AJ466" s="194"/>
      <c r="AK466" s="1"/>
      <c r="AL466" s="1"/>
      <c r="AM466" s="1"/>
      <c r="AN466" s="1"/>
      <c r="AO466" s="1"/>
      <c r="AP466" s="1"/>
      <c r="AQ466" s="1"/>
      <c r="AR466" s="1"/>
    </row>
    <row r="467" spans="1:44" ht="15.75" customHeight="1">
      <c r="A467" s="1"/>
      <c r="B467" s="1"/>
      <c r="C467" s="193"/>
      <c r="D467" s="194"/>
      <c r="E467" s="194"/>
      <c r="F467" s="194"/>
      <c r="G467" s="194"/>
      <c r="H467" s="194"/>
      <c r="I467" s="194"/>
      <c r="J467" s="194"/>
      <c r="K467" s="194"/>
      <c r="L467" s="195"/>
      <c r="M467" s="195"/>
      <c r="N467" s="195"/>
      <c r="O467" s="195"/>
      <c r="P467" s="195"/>
      <c r="Q467" s="1"/>
      <c r="R467" s="194"/>
      <c r="S467" s="194"/>
      <c r="T467" s="194"/>
      <c r="U467" s="194"/>
      <c r="V467" s="194"/>
      <c r="W467" s="194"/>
      <c r="X467" s="194"/>
      <c r="Y467" s="194"/>
      <c r="Z467" s="194"/>
      <c r="AA467" s="194"/>
      <c r="AB467" s="194"/>
      <c r="AC467" s="194"/>
      <c r="AD467" s="194"/>
      <c r="AE467" s="194"/>
      <c r="AF467" s="194"/>
      <c r="AG467" s="194"/>
      <c r="AH467" s="194"/>
      <c r="AI467" s="194"/>
      <c r="AJ467" s="194"/>
      <c r="AK467" s="1"/>
      <c r="AL467" s="1"/>
      <c r="AM467" s="1"/>
      <c r="AN467" s="1"/>
      <c r="AO467" s="1"/>
      <c r="AP467" s="1"/>
      <c r="AQ467" s="1"/>
      <c r="AR467" s="1"/>
    </row>
    <row r="468" spans="1:44" ht="15.75" customHeight="1">
      <c r="A468" s="1"/>
      <c r="B468" s="1"/>
      <c r="C468" s="193"/>
      <c r="D468" s="194"/>
      <c r="E468" s="194"/>
      <c r="F468" s="194"/>
      <c r="G468" s="194"/>
      <c r="H468" s="194"/>
      <c r="I468" s="194"/>
      <c r="J468" s="194"/>
      <c r="K468" s="194"/>
      <c r="L468" s="195"/>
      <c r="M468" s="195"/>
      <c r="N468" s="195"/>
      <c r="O468" s="195"/>
      <c r="P468" s="195"/>
      <c r="Q468" s="1"/>
      <c r="R468" s="194"/>
      <c r="S468" s="194"/>
      <c r="T468" s="194"/>
      <c r="U468" s="194"/>
      <c r="V468" s="194"/>
      <c r="W468" s="194"/>
      <c r="X468" s="194"/>
      <c r="Y468" s="194"/>
      <c r="Z468" s="194"/>
      <c r="AA468" s="194"/>
      <c r="AB468" s="194"/>
      <c r="AC468" s="194"/>
      <c r="AD468" s="194"/>
      <c r="AE468" s="194"/>
      <c r="AF468" s="194"/>
      <c r="AG468" s="194"/>
      <c r="AH468" s="194"/>
      <c r="AI468" s="194"/>
      <c r="AJ468" s="194"/>
      <c r="AK468" s="1"/>
      <c r="AL468" s="1"/>
      <c r="AM468" s="1"/>
      <c r="AN468" s="1"/>
      <c r="AO468" s="1"/>
      <c r="AP468" s="1"/>
      <c r="AQ468" s="1"/>
      <c r="AR468" s="1"/>
    </row>
    <row r="469" spans="1:44" ht="15.75" customHeight="1">
      <c r="A469" s="1"/>
      <c r="B469" s="1"/>
      <c r="C469" s="193"/>
      <c r="D469" s="194"/>
      <c r="E469" s="194"/>
      <c r="F469" s="194"/>
      <c r="G469" s="194"/>
      <c r="H469" s="194"/>
      <c r="I469" s="194"/>
      <c r="J469" s="194"/>
      <c r="K469" s="194"/>
      <c r="L469" s="195"/>
      <c r="M469" s="195"/>
      <c r="N469" s="195"/>
      <c r="O469" s="195"/>
      <c r="P469" s="195"/>
      <c r="Q469" s="1"/>
      <c r="R469" s="194"/>
      <c r="S469" s="194"/>
      <c r="T469" s="194"/>
      <c r="U469" s="194"/>
      <c r="V469" s="194"/>
      <c r="W469" s="194"/>
      <c r="X469" s="194"/>
      <c r="Y469" s="194"/>
      <c r="Z469" s="194"/>
      <c r="AA469" s="194"/>
      <c r="AB469" s="194"/>
      <c r="AC469" s="194"/>
      <c r="AD469" s="194"/>
      <c r="AE469" s="194"/>
      <c r="AF469" s="194"/>
      <c r="AG469" s="194"/>
      <c r="AH469" s="194"/>
      <c r="AI469" s="194"/>
      <c r="AJ469" s="194"/>
      <c r="AK469" s="1"/>
      <c r="AL469" s="1"/>
      <c r="AM469" s="1"/>
      <c r="AN469" s="1"/>
      <c r="AO469" s="1"/>
      <c r="AP469" s="1"/>
      <c r="AQ469" s="1"/>
      <c r="AR469" s="1"/>
    </row>
    <row r="470" spans="1:44" ht="15.75" customHeight="1">
      <c r="A470" s="1"/>
      <c r="B470" s="1"/>
      <c r="C470" s="193"/>
      <c r="D470" s="194"/>
      <c r="E470" s="194"/>
      <c r="F470" s="194"/>
      <c r="G470" s="194"/>
      <c r="H470" s="194"/>
      <c r="I470" s="194"/>
      <c r="J470" s="194"/>
      <c r="K470" s="194"/>
      <c r="L470" s="195"/>
      <c r="M470" s="195"/>
      <c r="N470" s="195"/>
      <c r="O470" s="195"/>
      <c r="P470" s="195"/>
      <c r="Q470" s="1"/>
      <c r="R470" s="194"/>
      <c r="S470" s="194"/>
      <c r="T470" s="194"/>
      <c r="U470" s="194"/>
      <c r="V470" s="194"/>
      <c r="W470" s="194"/>
      <c r="X470" s="194"/>
      <c r="Y470" s="194"/>
      <c r="Z470" s="194"/>
      <c r="AA470" s="194"/>
      <c r="AB470" s="194"/>
      <c r="AC470" s="194"/>
      <c r="AD470" s="194"/>
      <c r="AE470" s="194"/>
      <c r="AF470" s="194"/>
      <c r="AG470" s="194"/>
      <c r="AH470" s="194"/>
      <c r="AI470" s="194"/>
      <c r="AJ470" s="194"/>
      <c r="AK470" s="1"/>
      <c r="AL470" s="1"/>
      <c r="AM470" s="1"/>
      <c r="AN470" s="1"/>
      <c r="AO470" s="1"/>
      <c r="AP470" s="1"/>
      <c r="AQ470" s="1"/>
      <c r="AR470" s="1"/>
    </row>
    <row r="471" spans="1:44" ht="15.75" customHeight="1">
      <c r="A471" s="1"/>
      <c r="B471" s="1"/>
      <c r="C471" s="193"/>
      <c r="D471" s="194"/>
      <c r="E471" s="194"/>
      <c r="F471" s="194"/>
      <c r="G471" s="194"/>
      <c r="H471" s="194"/>
      <c r="I471" s="194"/>
      <c r="J471" s="194"/>
      <c r="K471" s="194"/>
      <c r="L471" s="195"/>
      <c r="M471" s="195"/>
      <c r="N471" s="195"/>
      <c r="O471" s="195"/>
      <c r="P471" s="195"/>
      <c r="Q471" s="1"/>
      <c r="R471" s="194"/>
      <c r="S471" s="194"/>
      <c r="T471" s="194"/>
      <c r="U471" s="194"/>
      <c r="V471" s="194"/>
      <c r="W471" s="194"/>
      <c r="X471" s="194"/>
      <c r="Y471" s="194"/>
      <c r="Z471" s="194"/>
      <c r="AA471" s="194"/>
      <c r="AB471" s="194"/>
      <c r="AC471" s="194"/>
      <c r="AD471" s="194"/>
      <c r="AE471" s="194"/>
      <c r="AF471" s="194"/>
      <c r="AG471" s="194"/>
      <c r="AH471" s="194"/>
      <c r="AI471" s="194"/>
      <c r="AJ471" s="194"/>
      <c r="AK471" s="1"/>
      <c r="AL471" s="1"/>
      <c r="AM471" s="1"/>
      <c r="AN471" s="1"/>
      <c r="AO471" s="1"/>
      <c r="AP471" s="1"/>
      <c r="AQ471" s="1"/>
      <c r="AR471" s="1"/>
    </row>
    <row r="472" spans="1:44" ht="15.75" customHeight="1">
      <c r="A472" s="1"/>
      <c r="B472" s="1"/>
      <c r="C472" s="193"/>
      <c r="D472" s="194"/>
      <c r="E472" s="194"/>
      <c r="F472" s="194"/>
      <c r="G472" s="194"/>
      <c r="H472" s="194"/>
      <c r="I472" s="194"/>
      <c r="J472" s="194"/>
      <c r="K472" s="194"/>
      <c r="L472" s="195"/>
      <c r="M472" s="195"/>
      <c r="N472" s="195"/>
      <c r="O472" s="195"/>
      <c r="P472" s="195"/>
      <c r="Q472" s="1"/>
      <c r="R472" s="194"/>
      <c r="S472" s="194"/>
      <c r="T472" s="194"/>
      <c r="U472" s="194"/>
      <c r="V472" s="194"/>
      <c r="W472" s="194"/>
      <c r="X472" s="194"/>
      <c r="Y472" s="194"/>
      <c r="Z472" s="194"/>
      <c r="AA472" s="194"/>
      <c r="AB472" s="194"/>
      <c r="AC472" s="194"/>
      <c r="AD472" s="194"/>
      <c r="AE472" s="194"/>
      <c r="AF472" s="194"/>
      <c r="AG472" s="194"/>
      <c r="AH472" s="194"/>
      <c r="AI472" s="194"/>
      <c r="AJ472" s="194"/>
      <c r="AK472" s="1"/>
      <c r="AL472" s="1"/>
      <c r="AM472" s="1"/>
      <c r="AN472" s="1"/>
      <c r="AO472" s="1"/>
      <c r="AP472" s="1"/>
      <c r="AQ472" s="1"/>
      <c r="AR472" s="1"/>
    </row>
    <row r="473" spans="1:44" ht="15.75" customHeight="1">
      <c r="A473" s="1"/>
      <c r="B473" s="1"/>
      <c r="C473" s="193"/>
      <c r="D473" s="194"/>
      <c r="E473" s="194"/>
      <c r="F473" s="194"/>
      <c r="G473" s="194"/>
      <c r="H473" s="194"/>
      <c r="I473" s="194"/>
      <c r="J473" s="194"/>
      <c r="K473" s="194"/>
      <c r="L473" s="195"/>
      <c r="M473" s="195"/>
      <c r="N473" s="195"/>
      <c r="O473" s="195"/>
      <c r="P473" s="195"/>
      <c r="Q473" s="1"/>
      <c r="R473" s="194"/>
      <c r="S473" s="194"/>
      <c r="T473" s="194"/>
      <c r="U473" s="194"/>
      <c r="V473" s="194"/>
      <c r="W473" s="194"/>
      <c r="X473" s="194"/>
      <c r="Y473" s="194"/>
      <c r="Z473" s="194"/>
      <c r="AA473" s="194"/>
      <c r="AB473" s="194"/>
      <c r="AC473" s="194"/>
      <c r="AD473" s="194"/>
      <c r="AE473" s="194"/>
      <c r="AF473" s="194"/>
      <c r="AG473" s="194"/>
      <c r="AH473" s="194"/>
      <c r="AI473" s="194"/>
      <c r="AJ473" s="194"/>
      <c r="AK473" s="1"/>
      <c r="AL473" s="1"/>
      <c r="AM473" s="1"/>
      <c r="AN473" s="1"/>
      <c r="AO473" s="1"/>
      <c r="AP473" s="1"/>
      <c r="AQ473" s="1"/>
      <c r="AR473" s="1"/>
    </row>
    <row r="474" spans="1:44" ht="15.75" customHeight="1">
      <c r="A474" s="1"/>
      <c r="B474" s="1"/>
      <c r="C474" s="193"/>
      <c r="D474" s="194"/>
      <c r="E474" s="194"/>
      <c r="F474" s="194"/>
      <c r="G474" s="194"/>
      <c r="H474" s="194"/>
      <c r="I474" s="194"/>
      <c r="J474" s="194"/>
      <c r="K474" s="194"/>
      <c r="L474" s="195"/>
      <c r="M474" s="195"/>
      <c r="N474" s="195"/>
      <c r="O474" s="195"/>
      <c r="P474" s="195"/>
      <c r="Q474" s="1"/>
      <c r="R474" s="194"/>
      <c r="S474" s="194"/>
      <c r="T474" s="194"/>
      <c r="U474" s="194"/>
      <c r="V474" s="194"/>
      <c r="W474" s="194"/>
      <c r="X474" s="194"/>
      <c r="Y474" s="194"/>
      <c r="Z474" s="194"/>
      <c r="AA474" s="194"/>
      <c r="AB474" s="194"/>
      <c r="AC474" s="194"/>
      <c r="AD474" s="194"/>
      <c r="AE474" s="194"/>
      <c r="AF474" s="194"/>
      <c r="AG474" s="194"/>
      <c r="AH474" s="194"/>
      <c r="AI474" s="194"/>
      <c r="AJ474" s="194"/>
      <c r="AK474" s="1"/>
      <c r="AL474" s="1"/>
      <c r="AM474" s="1"/>
      <c r="AN474" s="1"/>
      <c r="AO474" s="1"/>
      <c r="AP474" s="1"/>
      <c r="AQ474" s="1"/>
      <c r="AR474" s="1"/>
    </row>
    <row r="475" spans="1:44" ht="15.75" customHeight="1">
      <c r="A475" s="1"/>
      <c r="B475" s="1"/>
      <c r="C475" s="193"/>
      <c r="D475" s="194"/>
      <c r="E475" s="194"/>
      <c r="F475" s="194"/>
      <c r="G475" s="194"/>
      <c r="H475" s="194"/>
      <c r="I475" s="194"/>
      <c r="J475" s="194"/>
      <c r="K475" s="194"/>
      <c r="L475" s="195"/>
      <c r="M475" s="195"/>
      <c r="N475" s="195"/>
      <c r="O475" s="195"/>
      <c r="P475" s="195"/>
      <c r="Q475" s="1"/>
      <c r="R475" s="194"/>
      <c r="S475" s="194"/>
      <c r="T475" s="194"/>
      <c r="U475" s="194"/>
      <c r="V475" s="194"/>
      <c r="W475" s="194"/>
      <c r="X475" s="194"/>
      <c r="Y475" s="194"/>
      <c r="Z475" s="194"/>
      <c r="AA475" s="194"/>
      <c r="AB475" s="194"/>
      <c r="AC475" s="194"/>
      <c r="AD475" s="194"/>
      <c r="AE475" s="194"/>
      <c r="AF475" s="194"/>
      <c r="AG475" s="194"/>
      <c r="AH475" s="194"/>
      <c r="AI475" s="194"/>
      <c r="AJ475" s="194"/>
      <c r="AK475" s="1"/>
      <c r="AL475" s="1"/>
      <c r="AM475" s="1"/>
      <c r="AN475" s="1"/>
      <c r="AO475" s="1"/>
      <c r="AP475" s="1"/>
      <c r="AQ475" s="1"/>
      <c r="AR475" s="1"/>
    </row>
    <row r="476" spans="1:44" ht="15.75" customHeight="1">
      <c r="A476" s="1"/>
      <c r="B476" s="1"/>
      <c r="C476" s="193"/>
      <c r="D476" s="194"/>
      <c r="E476" s="194"/>
      <c r="F476" s="194"/>
      <c r="G476" s="194"/>
      <c r="H476" s="194"/>
      <c r="I476" s="194"/>
      <c r="J476" s="194"/>
      <c r="K476" s="194"/>
      <c r="L476" s="195"/>
      <c r="M476" s="195"/>
      <c r="N476" s="195"/>
      <c r="O476" s="195"/>
      <c r="P476" s="195"/>
      <c r="Q476" s="1"/>
      <c r="R476" s="194"/>
      <c r="S476" s="194"/>
      <c r="T476" s="194"/>
      <c r="U476" s="194"/>
      <c r="V476" s="194"/>
      <c r="W476" s="194"/>
      <c r="X476" s="194"/>
      <c r="Y476" s="194"/>
      <c r="Z476" s="194"/>
      <c r="AA476" s="194"/>
      <c r="AB476" s="194"/>
      <c r="AC476" s="194"/>
      <c r="AD476" s="194"/>
      <c r="AE476" s="194"/>
      <c r="AF476" s="194"/>
      <c r="AG476" s="194"/>
      <c r="AH476" s="194"/>
      <c r="AI476" s="194"/>
      <c r="AJ476" s="194"/>
      <c r="AK476" s="1"/>
      <c r="AL476" s="1"/>
      <c r="AM476" s="1"/>
      <c r="AN476" s="1"/>
      <c r="AO476" s="1"/>
      <c r="AP476" s="1"/>
      <c r="AQ476" s="1"/>
      <c r="AR476" s="1"/>
    </row>
    <row r="477" spans="1:44" ht="15.75" customHeight="1">
      <c r="A477" s="1"/>
      <c r="B477" s="1"/>
      <c r="C477" s="193"/>
      <c r="D477" s="194"/>
      <c r="E477" s="194"/>
      <c r="F477" s="194"/>
      <c r="G477" s="194"/>
      <c r="H477" s="194"/>
      <c r="I477" s="194"/>
      <c r="J477" s="194"/>
      <c r="K477" s="194"/>
      <c r="L477" s="195"/>
      <c r="M477" s="195"/>
      <c r="N477" s="195"/>
      <c r="O477" s="195"/>
      <c r="P477" s="195"/>
      <c r="Q477" s="1"/>
      <c r="R477" s="194"/>
      <c r="S477" s="194"/>
      <c r="T477" s="194"/>
      <c r="U477" s="194"/>
      <c r="V477" s="194"/>
      <c r="W477" s="194"/>
      <c r="X477" s="194"/>
      <c r="Y477" s="194"/>
      <c r="Z477" s="194"/>
      <c r="AA477" s="194"/>
      <c r="AB477" s="194"/>
      <c r="AC477" s="194"/>
      <c r="AD477" s="194"/>
      <c r="AE477" s="194"/>
      <c r="AF477" s="194"/>
      <c r="AG477" s="194"/>
      <c r="AH477" s="194"/>
      <c r="AI477" s="194"/>
      <c r="AJ477" s="194"/>
      <c r="AK477" s="1"/>
      <c r="AL477" s="1"/>
      <c r="AM477" s="1"/>
      <c r="AN477" s="1"/>
      <c r="AO477" s="1"/>
      <c r="AP477" s="1"/>
      <c r="AQ477" s="1"/>
      <c r="AR477" s="1"/>
    </row>
    <row r="478" spans="1:44" ht="15.75" customHeight="1">
      <c r="A478" s="1"/>
      <c r="B478" s="1"/>
      <c r="C478" s="193"/>
      <c r="D478" s="194"/>
      <c r="E478" s="194"/>
      <c r="F478" s="194"/>
      <c r="G478" s="194"/>
      <c r="H478" s="194"/>
      <c r="I478" s="194"/>
      <c r="J478" s="194"/>
      <c r="K478" s="194"/>
      <c r="L478" s="195"/>
      <c r="M478" s="195"/>
      <c r="N478" s="195"/>
      <c r="O478" s="195"/>
      <c r="P478" s="195"/>
      <c r="Q478" s="1"/>
      <c r="R478" s="194"/>
      <c r="S478" s="194"/>
      <c r="T478" s="194"/>
      <c r="U478" s="194"/>
      <c r="V478" s="194"/>
      <c r="W478" s="194"/>
      <c r="X478" s="194"/>
      <c r="Y478" s="194"/>
      <c r="Z478" s="194"/>
      <c r="AA478" s="194"/>
      <c r="AB478" s="194"/>
      <c r="AC478" s="194"/>
      <c r="AD478" s="194"/>
      <c r="AE478" s="194"/>
      <c r="AF478" s="194"/>
      <c r="AG478" s="194"/>
      <c r="AH478" s="194"/>
      <c r="AI478" s="194"/>
      <c r="AJ478" s="194"/>
      <c r="AK478" s="1"/>
      <c r="AL478" s="1"/>
      <c r="AM478" s="1"/>
      <c r="AN478" s="1"/>
      <c r="AO478" s="1"/>
      <c r="AP478" s="1"/>
      <c r="AQ478" s="1"/>
      <c r="AR478" s="1"/>
    </row>
    <row r="479" spans="1:44" ht="15.75" customHeight="1">
      <c r="A479" s="1"/>
      <c r="B479" s="1"/>
      <c r="C479" s="193"/>
      <c r="D479" s="194"/>
      <c r="E479" s="194"/>
      <c r="F479" s="194"/>
      <c r="G479" s="194"/>
      <c r="H479" s="194"/>
      <c r="I479" s="194"/>
      <c r="J479" s="194"/>
      <c r="K479" s="194"/>
      <c r="L479" s="195"/>
      <c r="M479" s="195"/>
      <c r="N479" s="195"/>
      <c r="O479" s="195"/>
      <c r="P479" s="195"/>
      <c r="Q479" s="1"/>
      <c r="R479" s="194"/>
      <c r="S479" s="194"/>
      <c r="T479" s="194"/>
      <c r="U479" s="194"/>
      <c r="V479" s="194"/>
      <c r="W479" s="194"/>
      <c r="X479" s="194"/>
      <c r="Y479" s="194"/>
      <c r="Z479" s="194"/>
      <c r="AA479" s="194"/>
      <c r="AB479" s="194"/>
      <c r="AC479" s="194"/>
      <c r="AD479" s="194"/>
      <c r="AE479" s="194"/>
      <c r="AF479" s="194"/>
      <c r="AG479" s="194"/>
      <c r="AH479" s="194"/>
      <c r="AI479" s="194"/>
      <c r="AJ479" s="194"/>
      <c r="AK479" s="1"/>
      <c r="AL479" s="1"/>
      <c r="AM479" s="1"/>
      <c r="AN479" s="1"/>
      <c r="AO479" s="1"/>
      <c r="AP479" s="1"/>
      <c r="AQ479" s="1"/>
      <c r="AR479" s="1"/>
    </row>
    <row r="480" spans="1:44" ht="15.75" customHeight="1">
      <c r="A480" s="1"/>
      <c r="B480" s="1"/>
      <c r="C480" s="193"/>
      <c r="D480" s="194"/>
      <c r="E480" s="194"/>
      <c r="F480" s="194"/>
      <c r="G480" s="194"/>
      <c r="H480" s="194"/>
      <c r="I480" s="194"/>
      <c r="J480" s="194"/>
      <c r="K480" s="194"/>
      <c r="L480" s="195"/>
      <c r="M480" s="195"/>
      <c r="N480" s="195"/>
      <c r="O480" s="195"/>
      <c r="P480" s="195"/>
      <c r="Q480" s="1"/>
      <c r="R480" s="194"/>
      <c r="S480" s="194"/>
      <c r="T480" s="194"/>
      <c r="U480" s="194"/>
      <c r="V480" s="194"/>
      <c r="W480" s="194"/>
      <c r="X480" s="194"/>
      <c r="Y480" s="194"/>
      <c r="Z480" s="194"/>
      <c r="AA480" s="194"/>
      <c r="AB480" s="194"/>
      <c r="AC480" s="194"/>
      <c r="AD480" s="194"/>
      <c r="AE480" s="194"/>
      <c r="AF480" s="194"/>
      <c r="AG480" s="194"/>
      <c r="AH480" s="194"/>
      <c r="AI480" s="194"/>
      <c r="AJ480" s="194"/>
      <c r="AK480" s="1"/>
      <c r="AL480" s="1"/>
      <c r="AM480" s="1"/>
      <c r="AN480" s="1"/>
      <c r="AO480" s="1"/>
      <c r="AP480" s="1"/>
      <c r="AQ480" s="1"/>
      <c r="AR480" s="1"/>
    </row>
    <row r="481" spans="1:44" ht="15.75" customHeight="1">
      <c r="A481" s="1"/>
      <c r="B481" s="1"/>
      <c r="C481" s="193"/>
      <c r="D481" s="194"/>
      <c r="E481" s="194"/>
      <c r="F481" s="194"/>
      <c r="G481" s="194"/>
      <c r="H481" s="194"/>
      <c r="I481" s="194"/>
      <c r="J481" s="194"/>
      <c r="K481" s="194"/>
      <c r="L481" s="195"/>
      <c r="M481" s="195"/>
      <c r="N481" s="195"/>
      <c r="O481" s="195"/>
      <c r="P481" s="195"/>
      <c r="Q481" s="1"/>
      <c r="R481" s="194"/>
      <c r="S481" s="194"/>
      <c r="T481" s="194"/>
      <c r="U481" s="194"/>
      <c r="V481" s="194"/>
      <c r="W481" s="194"/>
      <c r="X481" s="194"/>
      <c r="Y481" s="194"/>
      <c r="Z481" s="194"/>
      <c r="AA481" s="194"/>
      <c r="AB481" s="194"/>
      <c r="AC481" s="194"/>
      <c r="AD481" s="194"/>
      <c r="AE481" s="194"/>
      <c r="AF481" s="194"/>
      <c r="AG481" s="194"/>
      <c r="AH481" s="194"/>
      <c r="AI481" s="194"/>
      <c r="AJ481" s="194"/>
      <c r="AK481" s="1"/>
      <c r="AL481" s="1"/>
      <c r="AM481" s="1"/>
      <c r="AN481" s="1"/>
      <c r="AO481" s="1"/>
      <c r="AP481" s="1"/>
      <c r="AQ481" s="1"/>
      <c r="AR481" s="1"/>
    </row>
    <row r="482" spans="1:44" ht="15.75" customHeight="1">
      <c r="A482" s="1"/>
      <c r="B482" s="1"/>
      <c r="C482" s="193"/>
      <c r="D482" s="194"/>
      <c r="E482" s="194"/>
      <c r="F482" s="194"/>
      <c r="G482" s="194"/>
      <c r="H482" s="194"/>
      <c r="I482" s="194"/>
      <c r="J482" s="194"/>
      <c r="K482" s="194"/>
      <c r="L482" s="195"/>
      <c r="M482" s="195"/>
      <c r="N482" s="195"/>
      <c r="O482" s="195"/>
      <c r="P482" s="195"/>
      <c r="Q482" s="1"/>
      <c r="R482" s="194"/>
      <c r="S482" s="194"/>
      <c r="T482" s="194"/>
      <c r="U482" s="194"/>
      <c r="V482" s="194"/>
      <c r="W482" s="194"/>
      <c r="X482" s="194"/>
      <c r="Y482" s="194"/>
      <c r="Z482" s="194"/>
      <c r="AA482" s="194"/>
      <c r="AB482" s="194"/>
      <c r="AC482" s="194"/>
      <c r="AD482" s="194"/>
      <c r="AE482" s="194"/>
      <c r="AF482" s="194"/>
      <c r="AG482" s="194"/>
      <c r="AH482" s="194"/>
      <c r="AI482" s="194"/>
      <c r="AJ482" s="194"/>
      <c r="AK482" s="1"/>
      <c r="AL482" s="1"/>
      <c r="AM482" s="1"/>
      <c r="AN482" s="1"/>
      <c r="AO482" s="1"/>
      <c r="AP482" s="1"/>
      <c r="AQ482" s="1"/>
      <c r="AR482" s="1"/>
    </row>
    <row r="483" spans="1:44" ht="15.75" customHeight="1">
      <c r="A483" s="1"/>
      <c r="B483" s="1"/>
      <c r="C483" s="193"/>
      <c r="D483" s="194"/>
      <c r="E483" s="194"/>
      <c r="F483" s="194"/>
      <c r="G483" s="194"/>
      <c r="H483" s="194"/>
      <c r="I483" s="194"/>
      <c r="J483" s="194"/>
      <c r="K483" s="194"/>
      <c r="L483" s="195"/>
      <c r="M483" s="195"/>
      <c r="N483" s="195"/>
      <c r="O483" s="195"/>
      <c r="P483" s="195"/>
      <c r="Q483" s="1"/>
      <c r="R483" s="194"/>
      <c r="S483" s="194"/>
      <c r="T483" s="194"/>
      <c r="U483" s="194"/>
      <c r="V483" s="194"/>
      <c r="W483" s="194"/>
      <c r="X483" s="194"/>
      <c r="Y483" s="194"/>
      <c r="Z483" s="194"/>
      <c r="AA483" s="194"/>
      <c r="AB483" s="194"/>
      <c r="AC483" s="194"/>
      <c r="AD483" s="194"/>
      <c r="AE483" s="194"/>
      <c r="AF483" s="194"/>
      <c r="AG483" s="194"/>
      <c r="AH483" s="194"/>
      <c r="AI483" s="194"/>
      <c r="AJ483" s="194"/>
      <c r="AK483" s="1"/>
      <c r="AL483" s="1"/>
      <c r="AM483" s="1"/>
      <c r="AN483" s="1"/>
      <c r="AO483" s="1"/>
      <c r="AP483" s="1"/>
      <c r="AQ483" s="1"/>
      <c r="AR483" s="1"/>
    </row>
    <row r="484" spans="1:44" ht="15.75" customHeight="1">
      <c r="A484" s="1"/>
      <c r="B484" s="1"/>
      <c r="C484" s="193"/>
      <c r="D484" s="194"/>
      <c r="E484" s="194"/>
      <c r="F484" s="194"/>
      <c r="G484" s="194"/>
      <c r="H484" s="194"/>
      <c r="I484" s="194"/>
      <c r="J484" s="194"/>
      <c r="K484" s="194"/>
      <c r="L484" s="195"/>
      <c r="M484" s="195"/>
      <c r="N484" s="195"/>
      <c r="O484" s="195"/>
      <c r="P484" s="195"/>
      <c r="Q484" s="1"/>
      <c r="R484" s="194"/>
      <c r="S484" s="194"/>
      <c r="T484" s="194"/>
      <c r="U484" s="194"/>
      <c r="V484" s="194"/>
      <c r="W484" s="194"/>
      <c r="X484" s="194"/>
      <c r="Y484" s="194"/>
      <c r="Z484" s="194"/>
      <c r="AA484" s="194"/>
      <c r="AB484" s="194"/>
      <c r="AC484" s="194"/>
      <c r="AD484" s="194"/>
      <c r="AE484" s="194"/>
      <c r="AF484" s="194"/>
      <c r="AG484" s="194"/>
      <c r="AH484" s="194"/>
      <c r="AI484" s="194"/>
      <c r="AJ484" s="194"/>
      <c r="AK484" s="1"/>
      <c r="AL484" s="1"/>
      <c r="AM484" s="1"/>
      <c r="AN484" s="1"/>
      <c r="AO484" s="1"/>
      <c r="AP484" s="1"/>
      <c r="AQ484" s="1"/>
      <c r="AR484" s="1"/>
    </row>
    <row r="485" spans="1:44" ht="15.75" customHeight="1">
      <c r="A485" s="1"/>
      <c r="B485" s="1"/>
      <c r="C485" s="193"/>
      <c r="D485" s="194"/>
      <c r="E485" s="194"/>
      <c r="F485" s="194"/>
      <c r="G485" s="194"/>
      <c r="H485" s="194"/>
      <c r="I485" s="194"/>
      <c r="J485" s="194"/>
      <c r="K485" s="194"/>
      <c r="L485" s="195"/>
      <c r="M485" s="195"/>
      <c r="N485" s="195"/>
      <c r="O485" s="195"/>
      <c r="P485" s="195"/>
      <c r="Q485" s="1"/>
      <c r="R485" s="194"/>
      <c r="S485" s="194"/>
      <c r="T485" s="194"/>
      <c r="U485" s="194"/>
      <c r="V485" s="194"/>
      <c r="W485" s="194"/>
      <c r="X485" s="194"/>
      <c r="Y485" s="194"/>
      <c r="Z485" s="194"/>
      <c r="AA485" s="194"/>
      <c r="AB485" s="194"/>
      <c r="AC485" s="194"/>
      <c r="AD485" s="194"/>
      <c r="AE485" s="194"/>
      <c r="AF485" s="194"/>
      <c r="AG485" s="194"/>
      <c r="AH485" s="194"/>
      <c r="AI485" s="194"/>
      <c r="AJ485" s="194"/>
      <c r="AK485" s="1"/>
      <c r="AL485" s="1"/>
      <c r="AM485" s="1"/>
      <c r="AN485" s="1"/>
      <c r="AO485" s="1"/>
      <c r="AP485" s="1"/>
      <c r="AQ485" s="1"/>
      <c r="AR485" s="1"/>
    </row>
    <row r="486" spans="1:44" ht="15.75" customHeight="1">
      <c r="A486" s="1"/>
      <c r="B486" s="1"/>
      <c r="C486" s="193"/>
      <c r="D486" s="194"/>
      <c r="E486" s="194"/>
      <c r="F486" s="194"/>
      <c r="G486" s="194"/>
      <c r="H486" s="194"/>
      <c r="I486" s="194"/>
      <c r="J486" s="194"/>
      <c r="K486" s="194"/>
      <c r="L486" s="195"/>
      <c r="M486" s="195"/>
      <c r="N486" s="195"/>
      <c r="O486" s="195"/>
      <c r="P486" s="195"/>
      <c r="Q486" s="1"/>
      <c r="R486" s="194"/>
      <c r="S486" s="194"/>
      <c r="T486" s="194"/>
      <c r="U486" s="194"/>
      <c r="V486" s="194"/>
      <c r="W486" s="194"/>
      <c r="X486" s="194"/>
      <c r="Y486" s="194"/>
      <c r="Z486" s="194"/>
      <c r="AA486" s="194"/>
      <c r="AB486" s="194"/>
      <c r="AC486" s="194"/>
      <c r="AD486" s="194"/>
      <c r="AE486" s="194"/>
      <c r="AF486" s="194"/>
      <c r="AG486" s="194"/>
      <c r="AH486" s="194"/>
      <c r="AI486" s="194"/>
      <c r="AJ486" s="194"/>
      <c r="AK486" s="1"/>
      <c r="AL486" s="1"/>
      <c r="AM486" s="1"/>
      <c r="AN486" s="1"/>
      <c r="AO486" s="1"/>
      <c r="AP486" s="1"/>
      <c r="AQ486" s="1"/>
      <c r="AR486" s="1"/>
    </row>
    <row r="487" spans="1:44" ht="15.75" customHeight="1">
      <c r="A487" s="1"/>
      <c r="B487" s="1"/>
      <c r="C487" s="193"/>
      <c r="D487" s="194"/>
      <c r="E487" s="194"/>
      <c r="F487" s="194"/>
      <c r="G487" s="194"/>
      <c r="H487" s="194"/>
      <c r="I487" s="194"/>
      <c r="J487" s="194"/>
      <c r="K487" s="194"/>
      <c r="L487" s="195"/>
      <c r="M487" s="195"/>
      <c r="N487" s="195"/>
      <c r="O487" s="195"/>
      <c r="P487" s="195"/>
      <c r="Q487" s="1"/>
      <c r="R487" s="194"/>
      <c r="S487" s="194"/>
      <c r="T487" s="194"/>
      <c r="U487" s="194"/>
      <c r="V487" s="194"/>
      <c r="W487" s="194"/>
      <c r="X487" s="194"/>
      <c r="Y487" s="194"/>
      <c r="Z487" s="194"/>
      <c r="AA487" s="194"/>
      <c r="AB487" s="194"/>
      <c r="AC487" s="194"/>
      <c r="AD487" s="194"/>
      <c r="AE487" s="194"/>
      <c r="AF487" s="194"/>
      <c r="AG487" s="194"/>
      <c r="AH487" s="194"/>
      <c r="AI487" s="194"/>
      <c r="AJ487" s="194"/>
      <c r="AK487" s="1"/>
      <c r="AL487" s="1"/>
      <c r="AM487" s="1"/>
      <c r="AN487" s="1"/>
      <c r="AO487" s="1"/>
      <c r="AP487" s="1"/>
      <c r="AQ487" s="1"/>
      <c r="AR487" s="1"/>
    </row>
    <row r="488" spans="1:44" ht="15.75" customHeight="1">
      <c r="A488" s="1"/>
      <c r="B488" s="1"/>
      <c r="C488" s="193"/>
      <c r="D488" s="194"/>
      <c r="E488" s="194"/>
      <c r="F488" s="194"/>
      <c r="G488" s="194"/>
      <c r="H488" s="194"/>
      <c r="I488" s="194"/>
      <c r="J488" s="194"/>
      <c r="K488" s="194"/>
      <c r="L488" s="195"/>
      <c r="M488" s="195"/>
      <c r="N488" s="195"/>
      <c r="O488" s="195"/>
      <c r="P488" s="195"/>
      <c r="Q488" s="1"/>
      <c r="R488" s="194"/>
      <c r="S488" s="194"/>
      <c r="T488" s="194"/>
      <c r="U488" s="194"/>
      <c r="V488" s="194"/>
      <c r="W488" s="194"/>
      <c r="X488" s="194"/>
      <c r="Y488" s="194"/>
      <c r="Z488" s="194"/>
      <c r="AA488" s="194"/>
      <c r="AB488" s="194"/>
      <c r="AC488" s="194"/>
      <c r="AD488" s="194"/>
      <c r="AE488" s="194"/>
      <c r="AF488" s="194"/>
      <c r="AG488" s="194"/>
      <c r="AH488" s="194"/>
      <c r="AI488" s="194"/>
      <c r="AJ488" s="194"/>
      <c r="AK488" s="1"/>
      <c r="AL488" s="1"/>
      <c r="AM488" s="1"/>
      <c r="AN488" s="1"/>
      <c r="AO488" s="1"/>
      <c r="AP488" s="1"/>
      <c r="AQ488" s="1"/>
      <c r="AR488" s="1"/>
    </row>
    <row r="489" spans="1:44" ht="15.75" customHeight="1">
      <c r="A489" s="1"/>
      <c r="B489" s="1"/>
      <c r="C489" s="193"/>
      <c r="D489" s="194"/>
      <c r="E489" s="194"/>
      <c r="F489" s="194"/>
      <c r="G489" s="194"/>
      <c r="H489" s="194"/>
      <c r="I489" s="194"/>
      <c r="J489" s="194"/>
      <c r="K489" s="194"/>
      <c r="L489" s="195"/>
      <c r="M489" s="195"/>
      <c r="N489" s="195"/>
      <c r="O489" s="195"/>
      <c r="P489" s="195"/>
      <c r="Q489" s="1"/>
      <c r="R489" s="194"/>
      <c r="S489" s="194"/>
      <c r="T489" s="194"/>
      <c r="U489" s="194"/>
      <c r="V489" s="194"/>
      <c r="W489" s="194"/>
      <c r="X489" s="194"/>
      <c r="Y489" s="194"/>
      <c r="Z489" s="194"/>
      <c r="AA489" s="194"/>
      <c r="AB489" s="194"/>
      <c r="AC489" s="194"/>
      <c r="AD489" s="194"/>
      <c r="AE489" s="194"/>
      <c r="AF489" s="194"/>
      <c r="AG489" s="194"/>
      <c r="AH489" s="194"/>
      <c r="AI489" s="194"/>
      <c r="AJ489" s="194"/>
      <c r="AK489" s="1"/>
      <c r="AL489" s="1"/>
      <c r="AM489" s="1"/>
      <c r="AN489" s="1"/>
      <c r="AO489" s="1"/>
      <c r="AP489" s="1"/>
      <c r="AQ489" s="1"/>
      <c r="AR489" s="1"/>
    </row>
    <row r="490" spans="1:44" ht="15.75" customHeight="1">
      <c r="A490" s="1"/>
      <c r="B490" s="1"/>
      <c r="C490" s="193"/>
      <c r="D490" s="194"/>
      <c r="E490" s="194"/>
      <c r="F490" s="194"/>
      <c r="G490" s="194"/>
      <c r="H490" s="194"/>
      <c r="I490" s="194"/>
      <c r="J490" s="194"/>
      <c r="K490" s="194"/>
      <c r="L490" s="195"/>
      <c r="M490" s="195"/>
      <c r="N490" s="195"/>
      <c r="O490" s="195"/>
      <c r="P490" s="195"/>
      <c r="Q490" s="1"/>
      <c r="R490" s="194"/>
      <c r="S490" s="194"/>
      <c r="T490" s="194"/>
      <c r="U490" s="194"/>
      <c r="V490" s="194"/>
      <c r="W490" s="194"/>
      <c r="X490" s="194"/>
      <c r="Y490" s="194"/>
      <c r="Z490" s="194"/>
      <c r="AA490" s="194"/>
      <c r="AB490" s="194"/>
      <c r="AC490" s="194"/>
      <c r="AD490" s="194"/>
      <c r="AE490" s="194"/>
      <c r="AF490" s="194"/>
      <c r="AG490" s="194"/>
      <c r="AH490" s="194"/>
      <c r="AI490" s="194"/>
      <c r="AJ490" s="194"/>
      <c r="AK490" s="1"/>
      <c r="AL490" s="1"/>
      <c r="AM490" s="1"/>
      <c r="AN490" s="1"/>
      <c r="AO490" s="1"/>
      <c r="AP490" s="1"/>
      <c r="AQ490" s="1"/>
      <c r="AR490" s="1"/>
    </row>
    <row r="491" spans="1:44" ht="15.75" customHeight="1">
      <c r="A491" s="1"/>
      <c r="B491" s="1"/>
      <c r="C491" s="193"/>
      <c r="D491" s="194"/>
      <c r="E491" s="194"/>
      <c r="F491" s="194"/>
      <c r="G491" s="194"/>
      <c r="H491" s="194"/>
      <c r="I491" s="194"/>
      <c r="J491" s="194"/>
      <c r="K491" s="194"/>
      <c r="L491" s="195"/>
      <c r="M491" s="195"/>
      <c r="N491" s="195"/>
      <c r="O491" s="195"/>
      <c r="P491" s="195"/>
      <c r="Q491" s="1"/>
      <c r="R491" s="194"/>
      <c r="S491" s="194"/>
      <c r="T491" s="194"/>
      <c r="U491" s="194"/>
      <c r="V491" s="194"/>
      <c r="W491" s="194"/>
      <c r="X491" s="194"/>
      <c r="Y491" s="194"/>
      <c r="Z491" s="194"/>
      <c r="AA491" s="194"/>
      <c r="AB491" s="194"/>
      <c r="AC491" s="194"/>
      <c r="AD491" s="194"/>
      <c r="AE491" s="194"/>
      <c r="AF491" s="194"/>
      <c r="AG491" s="194"/>
      <c r="AH491" s="194"/>
      <c r="AI491" s="194"/>
      <c r="AJ491" s="194"/>
      <c r="AK491" s="1"/>
      <c r="AL491" s="1"/>
      <c r="AM491" s="1"/>
      <c r="AN491" s="1"/>
      <c r="AO491" s="1"/>
      <c r="AP491" s="1"/>
      <c r="AQ491" s="1"/>
      <c r="AR491" s="1"/>
    </row>
    <row r="492" spans="1:44" ht="15.75" customHeight="1">
      <c r="A492" s="1"/>
      <c r="B492" s="1"/>
      <c r="C492" s="193"/>
      <c r="D492" s="194"/>
      <c r="E492" s="194"/>
      <c r="F492" s="194"/>
      <c r="G492" s="194"/>
      <c r="H492" s="194"/>
      <c r="I492" s="194"/>
      <c r="J492" s="194"/>
      <c r="K492" s="194"/>
      <c r="L492" s="195"/>
      <c r="M492" s="195"/>
      <c r="N492" s="195"/>
      <c r="O492" s="195"/>
      <c r="P492" s="195"/>
      <c r="Q492" s="1"/>
      <c r="R492" s="194"/>
      <c r="S492" s="194"/>
      <c r="T492" s="194"/>
      <c r="U492" s="194"/>
      <c r="V492" s="194"/>
      <c r="W492" s="194"/>
      <c r="X492" s="194"/>
      <c r="Y492" s="194"/>
      <c r="Z492" s="194"/>
      <c r="AA492" s="194"/>
      <c r="AB492" s="194"/>
      <c r="AC492" s="194"/>
      <c r="AD492" s="194"/>
      <c r="AE492" s="194"/>
      <c r="AF492" s="194"/>
      <c r="AG492" s="194"/>
      <c r="AH492" s="194"/>
      <c r="AI492" s="194"/>
      <c r="AJ492" s="194"/>
      <c r="AK492" s="1"/>
      <c r="AL492" s="1"/>
      <c r="AM492" s="1"/>
      <c r="AN492" s="1"/>
      <c r="AO492" s="1"/>
      <c r="AP492" s="1"/>
      <c r="AQ492" s="1"/>
      <c r="AR492" s="1"/>
    </row>
    <row r="493" spans="1:44" ht="15.75" customHeight="1">
      <c r="A493" s="1"/>
      <c r="B493" s="1"/>
      <c r="C493" s="193"/>
      <c r="D493" s="194"/>
      <c r="E493" s="194"/>
      <c r="F493" s="194"/>
      <c r="G493" s="194"/>
      <c r="H493" s="194"/>
      <c r="I493" s="194"/>
      <c r="J493" s="194"/>
      <c r="K493" s="194"/>
      <c r="L493" s="195"/>
      <c r="M493" s="195"/>
      <c r="N493" s="195"/>
      <c r="O493" s="195"/>
      <c r="P493" s="195"/>
      <c r="Q493" s="1"/>
      <c r="R493" s="194"/>
      <c r="S493" s="194"/>
      <c r="T493" s="194"/>
      <c r="U493" s="194"/>
      <c r="V493" s="194"/>
      <c r="W493" s="194"/>
      <c r="X493" s="194"/>
      <c r="Y493" s="194"/>
      <c r="Z493" s="194"/>
      <c r="AA493" s="194"/>
      <c r="AB493" s="194"/>
      <c r="AC493" s="194"/>
      <c r="AD493" s="194"/>
      <c r="AE493" s="194"/>
      <c r="AF493" s="194"/>
      <c r="AG493" s="194"/>
      <c r="AH493" s="194"/>
      <c r="AI493" s="194"/>
      <c r="AJ493" s="194"/>
      <c r="AK493" s="1"/>
      <c r="AL493" s="1"/>
      <c r="AM493" s="1"/>
      <c r="AN493" s="1"/>
      <c r="AO493" s="1"/>
      <c r="AP493" s="1"/>
      <c r="AQ493" s="1"/>
      <c r="AR493" s="1"/>
    </row>
    <row r="494" spans="1:44" ht="15.75" customHeight="1">
      <c r="A494" s="1"/>
      <c r="B494" s="1"/>
      <c r="C494" s="193"/>
      <c r="D494" s="194"/>
      <c r="E494" s="194"/>
      <c r="F494" s="194"/>
      <c r="G494" s="194"/>
      <c r="H494" s="194"/>
      <c r="I494" s="194"/>
      <c r="J494" s="194"/>
      <c r="K494" s="194"/>
      <c r="L494" s="195"/>
      <c r="M494" s="195"/>
      <c r="N494" s="195"/>
      <c r="O494" s="195"/>
      <c r="P494" s="195"/>
      <c r="Q494" s="1"/>
      <c r="R494" s="194"/>
      <c r="S494" s="194"/>
      <c r="T494" s="194"/>
      <c r="U494" s="194"/>
      <c r="V494" s="194"/>
      <c r="W494" s="194"/>
      <c r="X494" s="194"/>
      <c r="Y494" s="194"/>
      <c r="Z494" s="194"/>
      <c r="AA494" s="194"/>
      <c r="AB494" s="194"/>
      <c r="AC494" s="194"/>
      <c r="AD494" s="194"/>
      <c r="AE494" s="194"/>
      <c r="AF494" s="194"/>
      <c r="AG494" s="194"/>
      <c r="AH494" s="194"/>
      <c r="AI494" s="194"/>
      <c r="AJ494" s="194"/>
      <c r="AK494" s="1"/>
      <c r="AL494" s="1"/>
      <c r="AM494" s="1"/>
      <c r="AN494" s="1"/>
      <c r="AO494" s="1"/>
      <c r="AP494" s="1"/>
      <c r="AQ494" s="1"/>
      <c r="AR494" s="1"/>
    </row>
    <row r="495" spans="1:44" ht="15.75" customHeight="1">
      <c r="A495" s="1"/>
      <c r="B495" s="1"/>
      <c r="C495" s="193"/>
      <c r="D495" s="194"/>
      <c r="E495" s="194"/>
      <c r="F495" s="194"/>
      <c r="G495" s="194"/>
      <c r="H495" s="194"/>
      <c r="I495" s="194"/>
      <c r="J495" s="194"/>
      <c r="K495" s="194"/>
      <c r="L495" s="195"/>
      <c r="M495" s="195"/>
      <c r="N495" s="195"/>
      <c r="O495" s="195"/>
      <c r="P495" s="195"/>
      <c r="Q495" s="1"/>
      <c r="R495" s="194"/>
      <c r="S495" s="194"/>
      <c r="T495" s="194"/>
      <c r="U495" s="194"/>
      <c r="V495" s="194"/>
      <c r="W495" s="194"/>
      <c r="X495" s="194"/>
      <c r="Y495" s="194"/>
      <c r="Z495" s="194"/>
      <c r="AA495" s="194"/>
      <c r="AB495" s="194"/>
      <c r="AC495" s="194"/>
      <c r="AD495" s="194"/>
      <c r="AE495" s="194"/>
      <c r="AF495" s="194"/>
      <c r="AG495" s="194"/>
      <c r="AH495" s="194"/>
      <c r="AI495" s="194"/>
      <c r="AJ495" s="194"/>
      <c r="AK495" s="1"/>
      <c r="AL495" s="1"/>
      <c r="AM495" s="1"/>
      <c r="AN495" s="1"/>
      <c r="AO495" s="1"/>
      <c r="AP495" s="1"/>
      <c r="AQ495" s="1"/>
      <c r="AR495" s="1"/>
    </row>
    <row r="496" spans="1:44" ht="15.75" customHeight="1">
      <c r="A496" s="1"/>
      <c r="B496" s="1"/>
      <c r="C496" s="193"/>
      <c r="D496" s="194"/>
      <c r="E496" s="194"/>
      <c r="F496" s="194"/>
      <c r="G496" s="194"/>
      <c r="H496" s="194"/>
      <c r="I496" s="194"/>
      <c r="J496" s="194"/>
      <c r="K496" s="194"/>
      <c r="L496" s="195"/>
      <c r="M496" s="195"/>
      <c r="N496" s="195"/>
      <c r="O496" s="195"/>
      <c r="P496" s="195"/>
      <c r="Q496" s="1"/>
      <c r="R496" s="194"/>
      <c r="S496" s="194"/>
      <c r="T496" s="194"/>
      <c r="U496" s="194"/>
      <c r="V496" s="194"/>
      <c r="W496" s="194"/>
      <c r="X496" s="194"/>
      <c r="Y496" s="194"/>
      <c r="Z496" s="194"/>
      <c r="AA496" s="194"/>
      <c r="AB496" s="194"/>
      <c r="AC496" s="194"/>
      <c r="AD496" s="194"/>
      <c r="AE496" s="194"/>
      <c r="AF496" s="194"/>
      <c r="AG496" s="194"/>
      <c r="AH496" s="194"/>
      <c r="AI496" s="194"/>
      <c r="AJ496" s="194"/>
      <c r="AK496" s="1"/>
      <c r="AL496" s="1"/>
      <c r="AM496" s="1"/>
      <c r="AN496" s="1"/>
      <c r="AO496" s="1"/>
      <c r="AP496" s="1"/>
      <c r="AQ496" s="1"/>
      <c r="AR496" s="1"/>
    </row>
    <row r="497" spans="1:44" ht="15.75" customHeight="1">
      <c r="A497" s="1"/>
      <c r="B497" s="1"/>
      <c r="C497" s="193"/>
      <c r="D497" s="194"/>
      <c r="E497" s="194"/>
      <c r="F497" s="194"/>
      <c r="G497" s="194"/>
      <c r="H497" s="194"/>
      <c r="I497" s="194"/>
      <c r="J497" s="194"/>
      <c r="K497" s="194"/>
      <c r="L497" s="195"/>
      <c r="M497" s="195"/>
      <c r="N497" s="195"/>
      <c r="O497" s="195"/>
      <c r="P497" s="195"/>
      <c r="Q497" s="1"/>
      <c r="R497" s="194"/>
      <c r="S497" s="194"/>
      <c r="T497" s="194"/>
      <c r="U497" s="194"/>
      <c r="V497" s="194"/>
      <c r="W497" s="194"/>
      <c r="X497" s="194"/>
      <c r="Y497" s="194"/>
      <c r="Z497" s="194"/>
      <c r="AA497" s="194"/>
      <c r="AB497" s="194"/>
      <c r="AC497" s="194"/>
      <c r="AD497" s="194"/>
      <c r="AE497" s="194"/>
      <c r="AF497" s="194"/>
      <c r="AG497" s="194"/>
      <c r="AH497" s="194"/>
      <c r="AI497" s="194"/>
      <c r="AJ497" s="194"/>
      <c r="AK497" s="1"/>
      <c r="AL497" s="1"/>
      <c r="AM497" s="1"/>
      <c r="AN497" s="1"/>
      <c r="AO497" s="1"/>
      <c r="AP497" s="1"/>
      <c r="AQ497" s="1"/>
      <c r="AR497" s="1"/>
    </row>
    <row r="498" spans="1:44" ht="15.75" customHeight="1">
      <c r="A498" s="1"/>
      <c r="B498" s="1"/>
      <c r="C498" s="193"/>
      <c r="D498" s="194"/>
      <c r="E498" s="194"/>
      <c r="F498" s="194"/>
      <c r="G498" s="194"/>
      <c r="H498" s="194"/>
      <c r="I498" s="194"/>
      <c r="J498" s="194"/>
      <c r="K498" s="194"/>
      <c r="L498" s="195"/>
      <c r="M498" s="195"/>
      <c r="N498" s="195"/>
      <c r="O498" s="195"/>
      <c r="P498" s="195"/>
      <c r="Q498" s="1"/>
      <c r="R498" s="194"/>
      <c r="S498" s="194"/>
      <c r="T498" s="194"/>
      <c r="U498" s="194"/>
      <c r="V498" s="194"/>
      <c r="W498" s="194"/>
      <c r="X498" s="194"/>
      <c r="Y498" s="194"/>
      <c r="Z498" s="194"/>
      <c r="AA498" s="194"/>
      <c r="AB498" s="194"/>
      <c r="AC498" s="194"/>
      <c r="AD498" s="194"/>
      <c r="AE498" s="194"/>
      <c r="AF498" s="194"/>
      <c r="AG498" s="194"/>
      <c r="AH498" s="194"/>
      <c r="AI498" s="194"/>
      <c r="AJ498" s="194"/>
      <c r="AK498" s="1"/>
      <c r="AL498" s="1"/>
      <c r="AM498" s="1"/>
      <c r="AN498" s="1"/>
      <c r="AO498" s="1"/>
      <c r="AP498" s="1"/>
      <c r="AQ498" s="1"/>
      <c r="AR498" s="1"/>
    </row>
    <row r="499" spans="1:44" ht="15.75" customHeight="1">
      <c r="A499" s="1"/>
      <c r="B499" s="1"/>
      <c r="C499" s="193"/>
      <c r="D499" s="194"/>
      <c r="E499" s="194"/>
      <c r="F499" s="194"/>
      <c r="G499" s="194"/>
      <c r="H499" s="194"/>
      <c r="I499" s="194"/>
      <c r="J499" s="194"/>
      <c r="K499" s="194"/>
      <c r="L499" s="195"/>
      <c r="M499" s="195"/>
      <c r="N499" s="195"/>
      <c r="O499" s="195"/>
      <c r="P499" s="195"/>
      <c r="Q499" s="1"/>
      <c r="R499" s="194"/>
      <c r="S499" s="194"/>
      <c r="T499" s="194"/>
      <c r="U499" s="194"/>
      <c r="V499" s="194"/>
      <c r="W499" s="194"/>
      <c r="X499" s="194"/>
      <c r="Y499" s="194"/>
      <c r="Z499" s="194"/>
      <c r="AA499" s="194"/>
      <c r="AB499" s="194"/>
      <c r="AC499" s="194"/>
      <c r="AD499" s="194"/>
      <c r="AE499" s="194"/>
      <c r="AF499" s="194"/>
      <c r="AG499" s="194"/>
      <c r="AH499" s="194"/>
      <c r="AI499" s="194"/>
      <c r="AJ499" s="194"/>
      <c r="AK499" s="1"/>
      <c r="AL499" s="1"/>
      <c r="AM499" s="1"/>
      <c r="AN499" s="1"/>
      <c r="AO499" s="1"/>
      <c r="AP499" s="1"/>
      <c r="AQ499" s="1"/>
      <c r="AR499" s="1"/>
    </row>
    <row r="500" spans="1:44" ht="15.75" customHeight="1">
      <c r="A500" s="1"/>
      <c r="B500" s="1"/>
      <c r="C500" s="193"/>
      <c r="D500" s="194"/>
      <c r="E500" s="194"/>
      <c r="F500" s="194"/>
      <c r="G500" s="194"/>
      <c r="H500" s="194"/>
      <c r="I500" s="194"/>
      <c r="J500" s="194"/>
      <c r="K500" s="194"/>
      <c r="L500" s="195"/>
      <c r="M500" s="195"/>
      <c r="N500" s="195"/>
      <c r="O500" s="195"/>
      <c r="P500" s="195"/>
      <c r="Q500" s="1"/>
      <c r="R500" s="194"/>
      <c r="S500" s="194"/>
      <c r="T500" s="194"/>
      <c r="U500" s="194"/>
      <c r="V500" s="194"/>
      <c r="W500" s="194"/>
      <c r="X500" s="194"/>
      <c r="Y500" s="194"/>
      <c r="Z500" s="194"/>
      <c r="AA500" s="194"/>
      <c r="AB500" s="194"/>
      <c r="AC500" s="194"/>
      <c r="AD500" s="194"/>
      <c r="AE500" s="194"/>
      <c r="AF500" s="194"/>
      <c r="AG500" s="194"/>
      <c r="AH500" s="194"/>
      <c r="AI500" s="194"/>
      <c r="AJ500" s="194"/>
      <c r="AK500" s="1"/>
      <c r="AL500" s="1"/>
      <c r="AM500" s="1"/>
      <c r="AN500" s="1"/>
      <c r="AO500" s="1"/>
      <c r="AP500" s="1"/>
      <c r="AQ500" s="1"/>
      <c r="AR500" s="1"/>
    </row>
    <row r="501" spans="1:44" ht="15.75" customHeight="1">
      <c r="A501" s="1"/>
      <c r="B501" s="1"/>
      <c r="C501" s="193"/>
      <c r="D501" s="194"/>
      <c r="E501" s="194"/>
      <c r="F501" s="194"/>
      <c r="G501" s="194"/>
      <c r="H501" s="194"/>
      <c r="I501" s="194"/>
      <c r="J501" s="194"/>
      <c r="K501" s="194"/>
      <c r="L501" s="195"/>
      <c r="M501" s="195"/>
      <c r="N501" s="195"/>
      <c r="O501" s="195"/>
      <c r="P501" s="195"/>
      <c r="Q501" s="1"/>
      <c r="R501" s="194"/>
      <c r="S501" s="194"/>
      <c r="T501" s="194"/>
      <c r="U501" s="194"/>
      <c r="V501" s="194"/>
      <c r="W501" s="194"/>
      <c r="X501" s="194"/>
      <c r="Y501" s="194"/>
      <c r="Z501" s="194"/>
      <c r="AA501" s="194"/>
      <c r="AB501" s="194"/>
      <c r="AC501" s="194"/>
      <c r="AD501" s="194"/>
      <c r="AE501" s="194"/>
      <c r="AF501" s="194"/>
      <c r="AG501" s="194"/>
      <c r="AH501" s="194"/>
      <c r="AI501" s="194"/>
      <c r="AJ501" s="194"/>
      <c r="AK501" s="1"/>
      <c r="AL501" s="1"/>
      <c r="AM501" s="1"/>
      <c r="AN501" s="1"/>
      <c r="AO501" s="1"/>
      <c r="AP501" s="1"/>
      <c r="AQ501" s="1"/>
      <c r="AR501" s="1"/>
    </row>
    <row r="502" spans="1:44" ht="15.75" customHeight="1">
      <c r="A502" s="1"/>
      <c r="B502" s="1"/>
      <c r="C502" s="193"/>
      <c r="D502" s="194"/>
      <c r="E502" s="194"/>
      <c r="F502" s="194"/>
      <c r="G502" s="194"/>
      <c r="H502" s="194"/>
      <c r="I502" s="194"/>
      <c r="J502" s="194"/>
      <c r="K502" s="194"/>
      <c r="L502" s="195"/>
      <c r="M502" s="195"/>
      <c r="N502" s="195"/>
      <c r="O502" s="195"/>
      <c r="P502" s="195"/>
      <c r="Q502" s="1"/>
      <c r="R502" s="194"/>
      <c r="S502" s="194"/>
      <c r="T502" s="194"/>
      <c r="U502" s="194"/>
      <c r="V502" s="194"/>
      <c r="W502" s="194"/>
      <c r="X502" s="194"/>
      <c r="Y502" s="194"/>
      <c r="Z502" s="194"/>
      <c r="AA502" s="194"/>
      <c r="AB502" s="194"/>
      <c r="AC502" s="194"/>
      <c r="AD502" s="194"/>
      <c r="AE502" s="194"/>
      <c r="AF502" s="194"/>
      <c r="AG502" s="194"/>
      <c r="AH502" s="194"/>
      <c r="AI502" s="194"/>
      <c r="AJ502" s="194"/>
      <c r="AK502" s="1"/>
      <c r="AL502" s="1"/>
      <c r="AM502" s="1"/>
      <c r="AN502" s="1"/>
      <c r="AO502" s="1"/>
      <c r="AP502" s="1"/>
      <c r="AQ502" s="1"/>
      <c r="AR502" s="1"/>
    </row>
    <row r="503" spans="1:44" ht="15.75" customHeight="1">
      <c r="A503" s="1"/>
      <c r="B503" s="1"/>
      <c r="C503" s="193"/>
      <c r="D503" s="194"/>
      <c r="E503" s="194"/>
      <c r="F503" s="194"/>
      <c r="G503" s="194"/>
      <c r="H503" s="194"/>
      <c r="I503" s="194"/>
      <c r="J503" s="194"/>
      <c r="K503" s="194"/>
      <c r="L503" s="195"/>
      <c r="M503" s="195"/>
      <c r="N503" s="195"/>
      <c r="O503" s="195"/>
      <c r="P503" s="195"/>
      <c r="Q503" s="1"/>
      <c r="R503" s="194"/>
      <c r="S503" s="194"/>
      <c r="T503" s="194"/>
      <c r="U503" s="194"/>
      <c r="V503" s="194"/>
      <c r="W503" s="194"/>
      <c r="X503" s="194"/>
      <c r="Y503" s="194"/>
      <c r="Z503" s="194"/>
      <c r="AA503" s="194"/>
      <c r="AB503" s="194"/>
      <c r="AC503" s="194"/>
      <c r="AD503" s="194"/>
      <c r="AE503" s="194"/>
      <c r="AF503" s="194"/>
      <c r="AG503" s="194"/>
      <c r="AH503" s="194"/>
      <c r="AI503" s="194"/>
      <c r="AJ503" s="194"/>
      <c r="AK503" s="1"/>
      <c r="AL503" s="1"/>
      <c r="AM503" s="1"/>
      <c r="AN503" s="1"/>
      <c r="AO503" s="1"/>
      <c r="AP503" s="1"/>
      <c r="AQ503" s="1"/>
      <c r="AR503" s="1"/>
    </row>
    <row r="504" spans="1:44" ht="15.75" customHeight="1">
      <c r="A504" s="1"/>
      <c r="B504" s="1"/>
      <c r="C504" s="193"/>
      <c r="D504" s="194"/>
      <c r="E504" s="194"/>
      <c r="F504" s="194"/>
      <c r="G504" s="194"/>
      <c r="H504" s="194"/>
      <c r="I504" s="194"/>
      <c r="J504" s="194"/>
      <c r="K504" s="194"/>
      <c r="L504" s="195"/>
      <c r="M504" s="195"/>
      <c r="N504" s="195"/>
      <c r="O504" s="195"/>
      <c r="P504" s="195"/>
      <c r="Q504" s="1"/>
      <c r="R504" s="194"/>
      <c r="S504" s="194"/>
      <c r="T504" s="194"/>
      <c r="U504" s="194"/>
      <c r="V504" s="194"/>
      <c r="W504" s="194"/>
      <c r="X504" s="194"/>
      <c r="Y504" s="194"/>
      <c r="Z504" s="194"/>
      <c r="AA504" s="194"/>
      <c r="AB504" s="194"/>
      <c r="AC504" s="194"/>
      <c r="AD504" s="194"/>
      <c r="AE504" s="194"/>
      <c r="AF504" s="194"/>
      <c r="AG504" s="194"/>
      <c r="AH504" s="194"/>
      <c r="AI504" s="194"/>
      <c r="AJ504" s="194"/>
      <c r="AK504" s="1"/>
      <c r="AL504" s="1"/>
      <c r="AM504" s="1"/>
      <c r="AN504" s="1"/>
      <c r="AO504" s="1"/>
      <c r="AP504" s="1"/>
      <c r="AQ504" s="1"/>
      <c r="AR504" s="1"/>
    </row>
    <row r="505" spans="1:44" ht="15.75" customHeight="1">
      <c r="A505" s="1"/>
      <c r="B505" s="1"/>
      <c r="C505" s="193"/>
      <c r="D505" s="194"/>
      <c r="E505" s="194"/>
      <c r="F505" s="194"/>
      <c r="G505" s="194"/>
      <c r="H505" s="194"/>
      <c r="I505" s="194"/>
      <c r="J505" s="194"/>
      <c r="K505" s="194"/>
      <c r="L505" s="195"/>
      <c r="M505" s="195"/>
      <c r="N505" s="195"/>
      <c r="O505" s="195"/>
      <c r="P505" s="195"/>
      <c r="Q505" s="1"/>
      <c r="R505" s="194"/>
      <c r="S505" s="194"/>
      <c r="T505" s="194"/>
      <c r="U505" s="194"/>
      <c r="V505" s="194"/>
      <c r="W505" s="194"/>
      <c r="X505" s="194"/>
      <c r="Y505" s="194"/>
      <c r="Z505" s="194"/>
      <c r="AA505" s="194"/>
      <c r="AB505" s="194"/>
      <c r="AC505" s="194"/>
      <c r="AD505" s="194"/>
      <c r="AE505" s="194"/>
      <c r="AF505" s="194"/>
      <c r="AG505" s="194"/>
      <c r="AH505" s="194"/>
      <c r="AI505" s="194"/>
      <c r="AJ505" s="194"/>
      <c r="AK505" s="1"/>
      <c r="AL505" s="1"/>
      <c r="AM505" s="1"/>
      <c r="AN505" s="1"/>
      <c r="AO505" s="1"/>
      <c r="AP505" s="1"/>
      <c r="AQ505" s="1"/>
      <c r="AR505" s="1"/>
    </row>
    <row r="506" spans="1:44" ht="15.75" customHeight="1">
      <c r="A506" s="1"/>
      <c r="B506" s="1"/>
      <c r="C506" s="193"/>
      <c r="D506" s="194"/>
      <c r="E506" s="194"/>
      <c r="F506" s="194"/>
      <c r="G506" s="194"/>
      <c r="H506" s="194"/>
      <c r="I506" s="194"/>
      <c r="J506" s="194"/>
      <c r="K506" s="194"/>
      <c r="L506" s="195"/>
      <c r="M506" s="195"/>
      <c r="N506" s="195"/>
      <c r="O506" s="195"/>
      <c r="P506" s="195"/>
      <c r="Q506" s="1"/>
      <c r="R506" s="194"/>
      <c r="S506" s="194"/>
      <c r="T506" s="194"/>
      <c r="U506" s="194"/>
      <c r="V506" s="194"/>
      <c r="W506" s="194"/>
      <c r="X506" s="194"/>
      <c r="Y506" s="194"/>
      <c r="Z506" s="194"/>
      <c r="AA506" s="194"/>
      <c r="AB506" s="194"/>
      <c r="AC506" s="194"/>
      <c r="AD506" s="194"/>
      <c r="AE506" s="194"/>
      <c r="AF506" s="194"/>
      <c r="AG506" s="194"/>
      <c r="AH506" s="194"/>
      <c r="AI506" s="194"/>
      <c r="AJ506" s="194"/>
      <c r="AK506" s="1"/>
      <c r="AL506" s="1"/>
      <c r="AM506" s="1"/>
      <c r="AN506" s="1"/>
      <c r="AO506" s="1"/>
      <c r="AP506" s="1"/>
      <c r="AQ506" s="1"/>
      <c r="AR506" s="1"/>
    </row>
    <row r="507" spans="1:44" ht="15.75" customHeight="1">
      <c r="A507" s="1"/>
      <c r="B507" s="1"/>
      <c r="C507" s="193"/>
      <c r="D507" s="194"/>
      <c r="E507" s="194"/>
      <c r="F507" s="194"/>
      <c r="G507" s="194"/>
      <c r="H507" s="194"/>
      <c r="I507" s="194"/>
      <c r="J507" s="194"/>
      <c r="K507" s="194"/>
      <c r="L507" s="195"/>
      <c r="M507" s="195"/>
      <c r="N507" s="195"/>
      <c r="O507" s="195"/>
      <c r="P507" s="195"/>
      <c r="Q507" s="1"/>
      <c r="R507" s="194"/>
      <c r="S507" s="194"/>
      <c r="T507" s="194"/>
      <c r="U507" s="194"/>
      <c r="V507" s="194"/>
      <c r="W507" s="194"/>
      <c r="X507" s="194"/>
      <c r="Y507" s="194"/>
      <c r="Z507" s="194"/>
      <c r="AA507" s="194"/>
      <c r="AB507" s="194"/>
      <c r="AC507" s="194"/>
      <c r="AD507" s="194"/>
      <c r="AE507" s="194"/>
      <c r="AF507" s="194"/>
      <c r="AG507" s="194"/>
      <c r="AH507" s="194"/>
      <c r="AI507" s="194"/>
      <c r="AJ507" s="194"/>
      <c r="AK507" s="1"/>
      <c r="AL507" s="1"/>
      <c r="AM507" s="1"/>
      <c r="AN507" s="1"/>
      <c r="AO507" s="1"/>
      <c r="AP507" s="1"/>
      <c r="AQ507" s="1"/>
      <c r="AR507" s="1"/>
    </row>
    <row r="508" spans="1:44" ht="15.75" customHeight="1">
      <c r="A508" s="1"/>
      <c r="B508" s="1"/>
      <c r="C508" s="193"/>
      <c r="D508" s="194"/>
      <c r="E508" s="194"/>
      <c r="F508" s="194"/>
      <c r="G508" s="194"/>
      <c r="H508" s="194"/>
      <c r="I508" s="194"/>
      <c r="J508" s="194"/>
      <c r="K508" s="194"/>
      <c r="L508" s="195"/>
      <c r="M508" s="195"/>
      <c r="N508" s="195"/>
      <c r="O508" s="195"/>
      <c r="P508" s="195"/>
      <c r="Q508" s="1"/>
      <c r="R508" s="194"/>
      <c r="S508" s="194"/>
      <c r="T508" s="194"/>
      <c r="U508" s="194"/>
      <c r="V508" s="194"/>
      <c r="W508" s="194"/>
      <c r="X508" s="194"/>
      <c r="Y508" s="194"/>
      <c r="Z508" s="194"/>
      <c r="AA508" s="194"/>
      <c r="AB508" s="194"/>
      <c r="AC508" s="194"/>
      <c r="AD508" s="194"/>
      <c r="AE508" s="194"/>
      <c r="AF508" s="194"/>
      <c r="AG508" s="194"/>
      <c r="AH508" s="194"/>
      <c r="AI508" s="194"/>
      <c r="AJ508" s="194"/>
      <c r="AK508" s="1"/>
      <c r="AL508" s="1"/>
      <c r="AM508" s="1"/>
      <c r="AN508" s="1"/>
      <c r="AO508" s="1"/>
      <c r="AP508" s="1"/>
      <c r="AQ508" s="1"/>
      <c r="AR508" s="1"/>
    </row>
    <row r="509" spans="1:44" ht="15.75" customHeight="1">
      <c r="A509" s="1"/>
      <c r="B509" s="1"/>
      <c r="C509" s="193"/>
      <c r="D509" s="194"/>
      <c r="E509" s="194"/>
      <c r="F509" s="194"/>
      <c r="G509" s="194"/>
      <c r="H509" s="194"/>
      <c r="I509" s="194"/>
      <c r="J509" s="194"/>
      <c r="K509" s="194"/>
      <c r="L509" s="195"/>
      <c r="M509" s="195"/>
      <c r="N509" s="195"/>
      <c r="O509" s="195"/>
      <c r="P509" s="195"/>
      <c r="Q509" s="1"/>
      <c r="R509" s="194"/>
      <c r="S509" s="194"/>
      <c r="T509" s="194"/>
      <c r="U509" s="194"/>
      <c r="V509" s="194"/>
      <c r="W509" s="194"/>
      <c r="X509" s="194"/>
      <c r="Y509" s="194"/>
      <c r="Z509" s="194"/>
      <c r="AA509" s="194"/>
      <c r="AB509" s="194"/>
      <c r="AC509" s="194"/>
      <c r="AD509" s="194"/>
      <c r="AE509" s="194"/>
      <c r="AF509" s="194"/>
      <c r="AG509" s="194"/>
      <c r="AH509" s="194"/>
      <c r="AI509" s="194"/>
      <c r="AJ509" s="194"/>
      <c r="AK509" s="1"/>
      <c r="AL509" s="1"/>
      <c r="AM509" s="1"/>
      <c r="AN509" s="1"/>
      <c r="AO509" s="1"/>
      <c r="AP509" s="1"/>
      <c r="AQ509" s="1"/>
      <c r="AR509" s="1"/>
    </row>
    <row r="510" spans="1:44" ht="15.75" customHeight="1">
      <c r="A510" s="1"/>
      <c r="B510" s="1"/>
      <c r="C510" s="193"/>
      <c r="D510" s="194"/>
      <c r="E510" s="194"/>
      <c r="F510" s="194"/>
      <c r="G510" s="194"/>
      <c r="H510" s="194"/>
      <c r="I510" s="194"/>
      <c r="J510" s="194"/>
      <c r="K510" s="194"/>
      <c r="L510" s="195"/>
      <c r="M510" s="195"/>
      <c r="N510" s="195"/>
      <c r="O510" s="195"/>
      <c r="P510" s="195"/>
      <c r="Q510" s="1"/>
      <c r="R510" s="194"/>
      <c r="S510" s="194"/>
      <c r="T510" s="194"/>
      <c r="U510" s="194"/>
      <c r="V510" s="194"/>
      <c r="W510" s="194"/>
      <c r="X510" s="194"/>
      <c r="Y510" s="194"/>
      <c r="Z510" s="194"/>
      <c r="AA510" s="194"/>
      <c r="AB510" s="194"/>
      <c r="AC510" s="194"/>
      <c r="AD510" s="194"/>
      <c r="AE510" s="194"/>
      <c r="AF510" s="194"/>
      <c r="AG510" s="194"/>
      <c r="AH510" s="194"/>
      <c r="AI510" s="194"/>
      <c r="AJ510" s="194"/>
      <c r="AK510" s="1"/>
      <c r="AL510" s="1"/>
      <c r="AM510" s="1"/>
      <c r="AN510" s="1"/>
      <c r="AO510" s="1"/>
      <c r="AP510" s="1"/>
      <c r="AQ510" s="1"/>
      <c r="AR510" s="1"/>
    </row>
    <row r="511" spans="1:44" ht="15.75" customHeight="1">
      <c r="A511" s="1"/>
      <c r="B511" s="1"/>
      <c r="C511" s="193"/>
      <c r="D511" s="194"/>
      <c r="E511" s="194"/>
      <c r="F511" s="194"/>
      <c r="G511" s="194"/>
      <c r="H511" s="194"/>
      <c r="I511" s="194"/>
      <c r="J511" s="194"/>
      <c r="K511" s="194"/>
      <c r="L511" s="195"/>
      <c r="M511" s="195"/>
      <c r="N511" s="195"/>
      <c r="O511" s="195"/>
      <c r="P511" s="195"/>
      <c r="Q511" s="1"/>
      <c r="R511" s="194"/>
      <c r="S511" s="194"/>
      <c r="T511" s="194"/>
      <c r="U511" s="194"/>
      <c r="V511" s="194"/>
      <c r="W511" s="194"/>
      <c r="X511" s="194"/>
      <c r="Y511" s="194"/>
      <c r="Z511" s="194"/>
      <c r="AA511" s="194"/>
      <c r="AB511" s="194"/>
      <c r="AC511" s="194"/>
      <c r="AD511" s="194"/>
      <c r="AE511" s="194"/>
      <c r="AF511" s="194"/>
      <c r="AG511" s="194"/>
      <c r="AH511" s="194"/>
      <c r="AI511" s="194"/>
      <c r="AJ511" s="194"/>
      <c r="AK511" s="1"/>
      <c r="AL511" s="1"/>
      <c r="AM511" s="1"/>
      <c r="AN511" s="1"/>
      <c r="AO511" s="1"/>
      <c r="AP511" s="1"/>
      <c r="AQ511" s="1"/>
      <c r="AR511" s="1"/>
    </row>
    <row r="512" spans="1:44" ht="15.75" customHeight="1">
      <c r="A512" s="1"/>
      <c r="B512" s="1"/>
      <c r="C512" s="193"/>
      <c r="D512" s="194"/>
      <c r="E512" s="194"/>
      <c r="F512" s="194"/>
      <c r="G512" s="194"/>
      <c r="H512" s="194"/>
      <c r="I512" s="194"/>
      <c r="J512" s="194"/>
      <c r="K512" s="194"/>
      <c r="L512" s="195"/>
      <c r="M512" s="195"/>
      <c r="N512" s="195"/>
      <c r="O512" s="195"/>
      <c r="P512" s="195"/>
      <c r="Q512" s="1"/>
      <c r="R512" s="194"/>
      <c r="S512" s="194"/>
      <c r="T512" s="194"/>
      <c r="U512" s="194"/>
      <c r="V512" s="194"/>
      <c r="W512" s="194"/>
      <c r="X512" s="194"/>
      <c r="Y512" s="194"/>
      <c r="Z512" s="194"/>
      <c r="AA512" s="194"/>
      <c r="AB512" s="194"/>
      <c r="AC512" s="194"/>
      <c r="AD512" s="194"/>
      <c r="AE512" s="194"/>
      <c r="AF512" s="194"/>
      <c r="AG512" s="194"/>
      <c r="AH512" s="194"/>
      <c r="AI512" s="194"/>
      <c r="AJ512" s="194"/>
      <c r="AK512" s="1"/>
      <c r="AL512" s="1"/>
      <c r="AM512" s="1"/>
      <c r="AN512" s="1"/>
      <c r="AO512" s="1"/>
      <c r="AP512" s="1"/>
      <c r="AQ512" s="1"/>
      <c r="AR512" s="1"/>
    </row>
    <row r="513" spans="1:44" ht="15.75" customHeight="1">
      <c r="A513" s="1"/>
      <c r="B513" s="1"/>
      <c r="C513" s="193"/>
      <c r="D513" s="194"/>
      <c r="E513" s="194"/>
      <c r="F513" s="194"/>
      <c r="G513" s="194"/>
      <c r="H513" s="194"/>
      <c r="I513" s="194"/>
      <c r="J513" s="194"/>
      <c r="K513" s="194"/>
      <c r="L513" s="195"/>
      <c r="M513" s="195"/>
      <c r="N513" s="195"/>
      <c r="O513" s="195"/>
      <c r="P513" s="195"/>
      <c r="Q513" s="1"/>
      <c r="R513" s="194"/>
      <c r="S513" s="194"/>
      <c r="T513" s="194"/>
      <c r="U513" s="194"/>
      <c r="V513" s="194"/>
      <c r="W513" s="194"/>
      <c r="X513" s="194"/>
      <c r="Y513" s="194"/>
      <c r="Z513" s="194"/>
      <c r="AA513" s="194"/>
      <c r="AB513" s="194"/>
      <c r="AC513" s="194"/>
      <c r="AD513" s="194"/>
      <c r="AE513" s="194"/>
      <c r="AF513" s="194"/>
      <c r="AG513" s="194"/>
      <c r="AH513" s="194"/>
      <c r="AI513" s="194"/>
      <c r="AJ513" s="194"/>
      <c r="AK513" s="1"/>
      <c r="AL513" s="1"/>
      <c r="AM513" s="1"/>
      <c r="AN513" s="1"/>
      <c r="AO513" s="1"/>
      <c r="AP513" s="1"/>
      <c r="AQ513" s="1"/>
      <c r="AR513" s="1"/>
    </row>
    <row r="514" spans="1:44" ht="15.75" customHeight="1">
      <c r="A514" s="1"/>
      <c r="B514" s="1"/>
      <c r="C514" s="193"/>
      <c r="D514" s="194"/>
      <c r="E514" s="194"/>
      <c r="F514" s="194"/>
      <c r="G514" s="194"/>
      <c r="H514" s="194"/>
      <c r="I514" s="194"/>
      <c r="J514" s="194"/>
      <c r="K514" s="194"/>
      <c r="L514" s="195"/>
      <c r="M514" s="195"/>
      <c r="N514" s="195"/>
      <c r="O514" s="195"/>
      <c r="P514" s="195"/>
      <c r="Q514" s="1"/>
      <c r="R514" s="194"/>
      <c r="S514" s="194"/>
      <c r="T514" s="194"/>
      <c r="U514" s="194"/>
      <c r="V514" s="194"/>
      <c r="W514" s="194"/>
      <c r="X514" s="194"/>
      <c r="Y514" s="194"/>
      <c r="Z514" s="194"/>
      <c r="AA514" s="194"/>
      <c r="AB514" s="194"/>
      <c r="AC514" s="194"/>
      <c r="AD514" s="194"/>
      <c r="AE514" s="194"/>
      <c r="AF514" s="194"/>
      <c r="AG514" s="194"/>
      <c r="AH514" s="194"/>
      <c r="AI514" s="194"/>
      <c r="AJ514" s="194"/>
      <c r="AK514" s="1"/>
      <c r="AL514" s="1"/>
      <c r="AM514" s="1"/>
      <c r="AN514" s="1"/>
      <c r="AO514" s="1"/>
      <c r="AP514" s="1"/>
      <c r="AQ514" s="1"/>
      <c r="AR514" s="1"/>
    </row>
    <row r="515" spans="1:44" ht="15.75" customHeight="1">
      <c r="A515" s="1"/>
      <c r="B515" s="1"/>
      <c r="C515" s="193"/>
      <c r="D515" s="194"/>
      <c r="E515" s="194"/>
      <c r="F515" s="194"/>
      <c r="G515" s="194"/>
      <c r="H515" s="194"/>
      <c r="I515" s="194"/>
      <c r="J515" s="194"/>
      <c r="K515" s="194"/>
      <c r="L515" s="195"/>
      <c r="M515" s="195"/>
      <c r="N515" s="195"/>
      <c r="O515" s="195"/>
      <c r="P515" s="195"/>
      <c r="Q515" s="1"/>
      <c r="R515" s="194"/>
      <c r="S515" s="194"/>
      <c r="T515" s="194"/>
      <c r="U515" s="194"/>
      <c r="V515" s="194"/>
      <c r="W515" s="194"/>
      <c r="X515" s="194"/>
      <c r="Y515" s="194"/>
      <c r="Z515" s="194"/>
      <c r="AA515" s="194"/>
      <c r="AB515" s="194"/>
      <c r="AC515" s="194"/>
      <c r="AD515" s="194"/>
      <c r="AE515" s="194"/>
      <c r="AF515" s="194"/>
      <c r="AG515" s="194"/>
      <c r="AH515" s="194"/>
      <c r="AI515" s="194"/>
      <c r="AJ515" s="194"/>
      <c r="AK515" s="1"/>
      <c r="AL515" s="1"/>
      <c r="AM515" s="1"/>
      <c r="AN515" s="1"/>
      <c r="AO515" s="1"/>
      <c r="AP515" s="1"/>
      <c r="AQ515" s="1"/>
      <c r="AR515" s="1"/>
    </row>
    <row r="516" spans="1:44" ht="15.75" customHeight="1">
      <c r="A516" s="1"/>
      <c r="B516" s="1"/>
      <c r="C516" s="193"/>
      <c r="D516" s="194"/>
      <c r="E516" s="194"/>
      <c r="F516" s="194"/>
      <c r="G516" s="194"/>
      <c r="H516" s="194"/>
      <c r="I516" s="194"/>
      <c r="J516" s="194"/>
      <c r="K516" s="194"/>
      <c r="L516" s="195"/>
      <c r="M516" s="195"/>
      <c r="N516" s="195"/>
      <c r="O516" s="195"/>
      <c r="P516" s="195"/>
      <c r="Q516" s="1"/>
      <c r="R516" s="194"/>
      <c r="S516" s="194"/>
      <c r="T516" s="194"/>
      <c r="U516" s="194"/>
      <c r="V516" s="194"/>
      <c r="W516" s="194"/>
      <c r="X516" s="194"/>
      <c r="Y516" s="194"/>
      <c r="Z516" s="194"/>
      <c r="AA516" s="194"/>
      <c r="AB516" s="194"/>
      <c r="AC516" s="194"/>
      <c r="AD516" s="194"/>
      <c r="AE516" s="194"/>
      <c r="AF516" s="194"/>
      <c r="AG516" s="194"/>
      <c r="AH516" s="194"/>
      <c r="AI516" s="194"/>
      <c r="AJ516" s="194"/>
      <c r="AK516" s="1"/>
      <c r="AL516" s="1"/>
      <c r="AM516" s="1"/>
      <c r="AN516" s="1"/>
      <c r="AO516" s="1"/>
      <c r="AP516" s="1"/>
      <c r="AQ516" s="1"/>
      <c r="AR516" s="1"/>
    </row>
    <row r="517" spans="1:44" ht="15.75" customHeight="1">
      <c r="A517" s="1"/>
      <c r="B517" s="1"/>
      <c r="C517" s="193"/>
      <c r="D517" s="194"/>
      <c r="E517" s="194"/>
      <c r="F517" s="194"/>
      <c r="G517" s="194"/>
      <c r="H517" s="194"/>
      <c r="I517" s="194"/>
      <c r="J517" s="194"/>
      <c r="K517" s="194"/>
      <c r="L517" s="195"/>
      <c r="M517" s="195"/>
      <c r="N517" s="195"/>
      <c r="O517" s="195"/>
      <c r="P517" s="195"/>
      <c r="Q517" s="1"/>
      <c r="R517" s="194"/>
      <c r="S517" s="194"/>
      <c r="T517" s="194"/>
      <c r="U517" s="194"/>
      <c r="V517" s="194"/>
      <c r="W517" s="194"/>
      <c r="X517" s="194"/>
      <c r="Y517" s="194"/>
      <c r="Z517" s="194"/>
      <c r="AA517" s="194"/>
      <c r="AB517" s="194"/>
      <c r="AC517" s="194"/>
      <c r="AD517" s="194"/>
      <c r="AE517" s="194"/>
      <c r="AF517" s="194"/>
      <c r="AG517" s="194"/>
      <c r="AH517" s="194"/>
      <c r="AI517" s="194"/>
      <c r="AJ517" s="194"/>
      <c r="AK517" s="1"/>
      <c r="AL517" s="1"/>
      <c r="AM517" s="1"/>
      <c r="AN517" s="1"/>
      <c r="AO517" s="1"/>
      <c r="AP517" s="1"/>
      <c r="AQ517" s="1"/>
      <c r="AR517" s="1"/>
    </row>
    <row r="518" spans="1:44" ht="15.75" customHeight="1">
      <c r="A518" s="1"/>
      <c r="B518" s="1"/>
      <c r="C518" s="193"/>
      <c r="D518" s="194"/>
      <c r="E518" s="194"/>
      <c r="F518" s="194"/>
      <c r="G518" s="194"/>
      <c r="H518" s="194"/>
      <c r="I518" s="194"/>
      <c r="J518" s="194"/>
      <c r="K518" s="194"/>
      <c r="L518" s="195"/>
      <c r="M518" s="195"/>
      <c r="N518" s="195"/>
      <c r="O518" s="195"/>
      <c r="P518" s="195"/>
      <c r="Q518" s="1"/>
      <c r="R518" s="194"/>
      <c r="S518" s="194"/>
      <c r="T518" s="194"/>
      <c r="U518" s="194"/>
      <c r="V518" s="194"/>
      <c r="W518" s="194"/>
      <c r="X518" s="194"/>
      <c r="Y518" s="194"/>
      <c r="Z518" s="194"/>
      <c r="AA518" s="194"/>
      <c r="AB518" s="194"/>
      <c r="AC518" s="194"/>
      <c r="AD518" s="194"/>
      <c r="AE518" s="194"/>
      <c r="AF518" s="194"/>
      <c r="AG518" s="194"/>
      <c r="AH518" s="194"/>
      <c r="AI518" s="194"/>
      <c r="AJ518" s="194"/>
      <c r="AK518" s="1"/>
      <c r="AL518" s="1"/>
      <c r="AM518" s="1"/>
      <c r="AN518" s="1"/>
      <c r="AO518" s="1"/>
      <c r="AP518" s="1"/>
      <c r="AQ518" s="1"/>
      <c r="AR518" s="1"/>
    </row>
    <row r="519" spans="1:44" ht="15.75" customHeight="1">
      <c r="A519" s="1"/>
      <c r="B519" s="1"/>
      <c r="C519" s="193"/>
      <c r="D519" s="194"/>
      <c r="E519" s="194"/>
      <c r="F519" s="194"/>
      <c r="G519" s="194"/>
      <c r="H519" s="194"/>
      <c r="I519" s="194"/>
      <c r="J519" s="194"/>
      <c r="K519" s="194"/>
      <c r="L519" s="195"/>
      <c r="M519" s="195"/>
      <c r="N519" s="195"/>
      <c r="O519" s="195"/>
      <c r="P519" s="195"/>
      <c r="Q519" s="1"/>
      <c r="R519" s="194"/>
      <c r="S519" s="194"/>
      <c r="T519" s="194"/>
      <c r="U519" s="194"/>
      <c r="V519" s="194"/>
      <c r="W519" s="194"/>
      <c r="X519" s="194"/>
      <c r="Y519" s="194"/>
      <c r="Z519" s="194"/>
      <c r="AA519" s="194"/>
      <c r="AB519" s="194"/>
      <c r="AC519" s="194"/>
      <c r="AD519" s="194"/>
      <c r="AE519" s="194"/>
      <c r="AF519" s="194"/>
      <c r="AG519" s="194"/>
      <c r="AH519" s="194"/>
      <c r="AI519" s="194"/>
      <c r="AJ519" s="194"/>
      <c r="AK519" s="1"/>
      <c r="AL519" s="1"/>
      <c r="AM519" s="1"/>
      <c r="AN519" s="1"/>
      <c r="AO519" s="1"/>
      <c r="AP519" s="1"/>
      <c r="AQ519" s="1"/>
      <c r="AR519" s="1"/>
    </row>
    <row r="520" spans="1:44" ht="15.75" customHeight="1">
      <c r="A520" s="1"/>
      <c r="B520" s="1"/>
      <c r="C520" s="193"/>
      <c r="D520" s="194"/>
      <c r="E520" s="194"/>
      <c r="F520" s="194"/>
      <c r="G520" s="194"/>
      <c r="H520" s="194"/>
      <c r="I520" s="194"/>
      <c r="J520" s="194"/>
      <c r="K520" s="194"/>
      <c r="L520" s="195"/>
      <c r="M520" s="195"/>
      <c r="N520" s="195"/>
      <c r="O520" s="195"/>
      <c r="P520" s="195"/>
      <c r="Q520" s="1"/>
      <c r="R520" s="194"/>
      <c r="S520" s="194"/>
      <c r="T520" s="194"/>
      <c r="U520" s="194"/>
      <c r="V520" s="194"/>
      <c r="W520" s="194"/>
      <c r="X520" s="194"/>
      <c r="Y520" s="194"/>
      <c r="Z520" s="194"/>
      <c r="AA520" s="194"/>
      <c r="AB520" s="194"/>
      <c r="AC520" s="194"/>
      <c r="AD520" s="194"/>
      <c r="AE520" s="194"/>
      <c r="AF520" s="194"/>
      <c r="AG520" s="194"/>
      <c r="AH520" s="194"/>
      <c r="AI520" s="194"/>
      <c r="AJ520" s="194"/>
      <c r="AK520" s="1"/>
      <c r="AL520" s="1"/>
      <c r="AM520" s="1"/>
      <c r="AN520" s="1"/>
      <c r="AO520" s="1"/>
      <c r="AP520" s="1"/>
      <c r="AQ520" s="1"/>
      <c r="AR520" s="1"/>
    </row>
    <row r="521" spans="1:44" ht="15.75" customHeight="1">
      <c r="A521" s="1"/>
      <c r="B521" s="1"/>
      <c r="C521" s="193"/>
      <c r="D521" s="194"/>
      <c r="E521" s="194"/>
      <c r="F521" s="194"/>
      <c r="G521" s="194"/>
      <c r="H521" s="194"/>
      <c r="I521" s="194"/>
      <c r="J521" s="194"/>
      <c r="K521" s="194"/>
      <c r="L521" s="195"/>
      <c r="M521" s="195"/>
      <c r="N521" s="195"/>
      <c r="O521" s="195"/>
      <c r="P521" s="195"/>
      <c r="Q521" s="1"/>
      <c r="R521" s="194"/>
      <c r="S521" s="194"/>
      <c r="T521" s="194"/>
      <c r="U521" s="194"/>
      <c r="V521" s="194"/>
      <c r="W521" s="194"/>
      <c r="X521" s="194"/>
      <c r="Y521" s="194"/>
      <c r="Z521" s="194"/>
      <c r="AA521" s="194"/>
      <c r="AB521" s="194"/>
      <c r="AC521" s="194"/>
      <c r="AD521" s="194"/>
      <c r="AE521" s="194"/>
      <c r="AF521" s="194"/>
      <c r="AG521" s="194"/>
      <c r="AH521" s="194"/>
      <c r="AI521" s="194"/>
      <c r="AJ521" s="194"/>
      <c r="AK521" s="1"/>
      <c r="AL521" s="1"/>
      <c r="AM521" s="1"/>
      <c r="AN521" s="1"/>
      <c r="AO521" s="1"/>
      <c r="AP521" s="1"/>
      <c r="AQ521" s="1"/>
      <c r="AR521" s="1"/>
    </row>
    <row r="522" spans="1:44" ht="15.75" customHeight="1">
      <c r="A522" s="1"/>
      <c r="B522" s="1"/>
      <c r="C522" s="193"/>
      <c r="D522" s="194"/>
      <c r="E522" s="194"/>
      <c r="F522" s="194"/>
      <c r="G522" s="194"/>
      <c r="H522" s="194"/>
      <c r="I522" s="194"/>
      <c r="J522" s="194"/>
      <c r="K522" s="194"/>
      <c r="L522" s="195"/>
      <c r="M522" s="195"/>
      <c r="N522" s="195"/>
      <c r="O522" s="195"/>
      <c r="P522" s="195"/>
      <c r="Q522" s="1"/>
      <c r="R522" s="194"/>
      <c r="S522" s="194"/>
      <c r="T522" s="194"/>
      <c r="U522" s="194"/>
      <c r="V522" s="194"/>
      <c r="W522" s="194"/>
      <c r="X522" s="194"/>
      <c r="Y522" s="194"/>
      <c r="Z522" s="194"/>
      <c r="AA522" s="194"/>
      <c r="AB522" s="194"/>
      <c r="AC522" s="194"/>
      <c r="AD522" s="194"/>
      <c r="AE522" s="194"/>
      <c r="AF522" s="194"/>
      <c r="AG522" s="194"/>
      <c r="AH522" s="194"/>
      <c r="AI522" s="194"/>
      <c r="AJ522" s="194"/>
      <c r="AK522" s="1"/>
      <c r="AL522" s="1"/>
      <c r="AM522" s="1"/>
      <c r="AN522" s="1"/>
      <c r="AO522" s="1"/>
      <c r="AP522" s="1"/>
      <c r="AQ522" s="1"/>
      <c r="AR522" s="1"/>
    </row>
    <row r="523" spans="1:44" ht="15.75" customHeight="1">
      <c r="A523" s="1"/>
      <c r="B523" s="1"/>
      <c r="C523" s="193"/>
      <c r="D523" s="194"/>
      <c r="E523" s="194"/>
      <c r="F523" s="194"/>
      <c r="G523" s="194"/>
      <c r="H523" s="194"/>
      <c r="I523" s="194"/>
      <c r="J523" s="194"/>
      <c r="K523" s="194"/>
      <c r="L523" s="195"/>
      <c r="M523" s="195"/>
      <c r="N523" s="195"/>
      <c r="O523" s="195"/>
      <c r="P523" s="195"/>
      <c r="Q523" s="1"/>
      <c r="R523" s="194"/>
      <c r="S523" s="194"/>
      <c r="T523" s="194"/>
      <c r="U523" s="194"/>
      <c r="V523" s="194"/>
      <c r="W523" s="194"/>
      <c r="X523" s="194"/>
      <c r="Y523" s="194"/>
      <c r="Z523" s="194"/>
      <c r="AA523" s="194"/>
      <c r="AB523" s="194"/>
      <c r="AC523" s="194"/>
      <c r="AD523" s="194"/>
      <c r="AE523" s="194"/>
      <c r="AF523" s="194"/>
      <c r="AG523" s="194"/>
      <c r="AH523" s="194"/>
      <c r="AI523" s="194"/>
      <c r="AJ523" s="194"/>
      <c r="AK523" s="1"/>
      <c r="AL523" s="1"/>
      <c r="AM523" s="1"/>
      <c r="AN523" s="1"/>
      <c r="AO523" s="1"/>
      <c r="AP523" s="1"/>
      <c r="AQ523" s="1"/>
      <c r="AR523" s="1"/>
    </row>
    <row r="524" spans="1:44" ht="15.75" customHeight="1">
      <c r="A524" s="1"/>
      <c r="B524" s="1"/>
      <c r="C524" s="193"/>
      <c r="D524" s="194"/>
      <c r="E524" s="194"/>
      <c r="F524" s="194"/>
      <c r="G524" s="194"/>
      <c r="H524" s="194"/>
      <c r="I524" s="194"/>
      <c r="J524" s="194"/>
      <c r="K524" s="194"/>
      <c r="L524" s="195"/>
      <c r="M524" s="195"/>
      <c r="N524" s="195"/>
      <c r="O524" s="195"/>
      <c r="P524" s="195"/>
      <c r="Q524" s="1"/>
      <c r="R524" s="194"/>
      <c r="S524" s="194"/>
      <c r="T524" s="194"/>
      <c r="U524" s="194"/>
      <c r="V524" s="194"/>
      <c r="W524" s="194"/>
      <c r="X524" s="194"/>
      <c r="Y524" s="194"/>
      <c r="Z524" s="194"/>
      <c r="AA524" s="194"/>
      <c r="AB524" s="194"/>
      <c r="AC524" s="194"/>
      <c r="AD524" s="194"/>
      <c r="AE524" s="194"/>
      <c r="AF524" s="194"/>
      <c r="AG524" s="194"/>
      <c r="AH524" s="194"/>
      <c r="AI524" s="194"/>
      <c r="AJ524" s="194"/>
      <c r="AK524" s="1"/>
      <c r="AL524" s="1"/>
      <c r="AM524" s="1"/>
      <c r="AN524" s="1"/>
      <c r="AO524" s="1"/>
      <c r="AP524" s="1"/>
      <c r="AQ524" s="1"/>
      <c r="AR524" s="1"/>
    </row>
    <row r="525" spans="1:44" ht="15.75" customHeight="1">
      <c r="A525" s="1"/>
      <c r="B525" s="1"/>
      <c r="C525" s="193"/>
      <c r="D525" s="194"/>
      <c r="E525" s="194"/>
      <c r="F525" s="194"/>
      <c r="G525" s="194"/>
      <c r="H525" s="194"/>
      <c r="I525" s="194"/>
      <c r="J525" s="194"/>
      <c r="K525" s="194"/>
      <c r="L525" s="195"/>
      <c r="M525" s="195"/>
      <c r="N525" s="195"/>
      <c r="O525" s="195"/>
      <c r="P525" s="195"/>
      <c r="Q525" s="1"/>
      <c r="R525" s="194"/>
      <c r="S525" s="194"/>
      <c r="T525" s="194"/>
      <c r="U525" s="194"/>
      <c r="V525" s="194"/>
      <c r="W525" s="194"/>
      <c r="X525" s="194"/>
      <c r="Y525" s="194"/>
      <c r="Z525" s="194"/>
      <c r="AA525" s="194"/>
      <c r="AB525" s="194"/>
      <c r="AC525" s="194"/>
      <c r="AD525" s="194"/>
      <c r="AE525" s="194"/>
      <c r="AF525" s="194"/>
      <c r="AG525" s="194"/>
      <c r="AH525" s="194"/>
      <c r="AI525" s="194"/>
      <c r="AJ525" s="194"/>
      <c r="AK525" s="1"/>
      <c r="AL525" s="1"/>
      <c r="AM525" s="1"/>
      <c r="AN525" s="1"/>
      <c r="AO525" s="1"/>
      <c r="AP525" s="1"/>
      <c r="AQ525" s="1"/>
      <c r="AR525" s="1"/>
    </row>
    <row r="526" spans="1:44" ht="15.75" customHeight="1">
      <c r="A526" s="1"/>
      <c r="B526" s="1"/>
      <c r="C526" s="193"/>
      <c r="D526" s="194"/>
      <c r="E526" s="194"/>
      <c r="F526" s="194"/>
      <c r="G526" s="194"/>
      <c r="H526" s="194"/>
      <c r="I526" s="194"/>
      <c r="J526" s="194"/>
      <c r="K526" s="194"/>
      <c r="L526" s="195"/>
      <c r="M526" s="195"/>
      <c r="N526" s="195"/>
      <c r="O526" s="195"/>
      <c r="P526" s="195"/>
      <c r="Q526" s="1"/>
      <c r="R526" s="194"/>
      <c r="S526" s="194"/>
      <c r="T526" s="194"/>
      <c r="U526" s="194"/>
      <c r="V526" s="194"/>
      <c r="W526" s="194"/>
      <c r="X526" s="194"/>
      <c r="Y526" s="194"/>
      <c r="Z526" s="194"/>
      <c r="AA526" s="194"/>
      <c r="AB526" s="194"/>
      <c r="AC526" s="194"/>
      <c r="AD526" s="194"/>
      <c r="AE526" s="194"/>
      <c r="AF526" s="194"/>
      <c r="AG526" s="194"/>
      <c r="AH526" s="194"/>
      <c r="AI526" s="194"/>
      <c r="AJ526" s="194"/>
      <c r="AK526" s="1"/>
      <c r="AL526" s="1"/>
      <c r="AM526" s="1"/>
      <c r="AN526" s="1"/>
      <c r="AO526" s="1"/>
      <c r="AP526" s="1"/>
      <c r="AQ526" s="1"/>
      <c r="AR526" s="1"/>
    </row>
    <row r="527" spans="1:44" ht="15.75" customHeight="1">
      <c r="A527" s="1"/>
      <c r="B527" s="1"/>
      <c r="C527" s="193"/>
      <c r="D527" s="194"/>
      <c r="E527" s="194"/>
      <c r="F527" s="194"/>
      <c r="G527" s="194"/>
      <c r="H527" s="194"/>
      <c r="I527" s="194"/>
      <c r="J527" s="194"/>
      <c r="K527" s="194"/>
      <c r="L527" s="195"/>
      <c r="M527" s="195"/>
      <c r="N527" s="195"/>
      <c r="O527" s="195"/>
      <c r="P527" s="195"/>
      <c r="Q527" s="1"/>
      <c r="R527" s="194"/>
      <c r="S527" s="194"/>
      <c r="T527" s="194"/>
      <c r="U527" s="194"/>
      <c r="V527" s="194"/>
      <c r="W527" s="194"/>
      <c r="X527" s="194"/>
      <c r="Y527" s="194"/>
      <c r="Z527" s="194"/>
      <c r="AA527" s="194"/>
      <c r="AB527" s="194"/>
      <c r="AC527" s="194"/>
      <c r="AD527" s="194"/>
      <c r="AE527" s="194"/>
      <c r="AF527" s="194"/>
      <c r="AG527" s="194"/>
      <c r="AH527" s="194"/>
      <c r="AI527" s="194"/>
      <c r="AJ527" s="194"/>
      <c r="AK527" s="1"/>
      <c r="AL527" s="1"/>
      <c r="AM527" s="1"/>
      <c r="AN527" s="1"/>
      <c r="AO527" s="1"/>
      <c r="AP527" s="1"/>
      <c r="AQ527" s="1"/>
      <c r="AR527" s="1"/>
    </row>
    <row r="528" spans="1:44" ht="15.75" customHeight="1">
      <c r="A528" s="1"/>
      <c r="B528" s="1"/>
      <c r="C528" s="193"/>
      <c r="D528" s="194"/>
      <c r="E528" s="194"/>
      <c r="F528" s="194"/>
      <c r="G528" s="194"/>
      <c r="H528" s="194"/>
      <c r="I528" s="194"/>
      <c r="J528" s="194"/>
      <c r="K528" s="194"/>
      <c r="L528" s="195"/>
      <c r="M528" s="195"/>
      <c r="N528" s="195"/>
      <c r="O528" s="195"/>
      <c r="P528" s="195"/>
      <c r="Q528" s="1"/>
      <c r="R528" s="194"/>
      <c r="S528" s="194"/>
      <c r="T528" s="194"/>
      <c r="U528" s="194"/>
      <c r="V528" s="194"/>
      <c r="W528" s="194"/>
      <c r="X528" s="194"/>
      <c r="Y528" s="194"/>
      <c r="Z528" s="194"/>
      <c r="AA528" s="194"/>
      <c r="AB528" s="194"/>
      <c r="AC528" s="194"/>
      <c r="AD528" s="194"/>
      <c r="AE528" s="194"/>
      <c r="AF528" s="194"/>
      <c r="AG528" s="194"/>
      <c r="AH528" s="194"/>
      <c r="AI528" s="194"/>
      <c r="AJ528" s="194"/>
      <c r="AK528" s="1"/>
      <c r="AL528" s="1"/>
      <c r="AM528" s="1"/>
      <c r="AN528" s="1"/>
      <c r="AO528" s="1"/>
      <c r="AP528" s="1"/>
      <c r="AQ528" s="1"/>
      <c r="AR528" s="1"/>
    </row>
    <row r="529" spans="1:44" ht="15.75" customHeight="1">
      <c r="A529" s="1"/>
      <c r="B529" s="1"/>
      <c r="C529" s="193"/>
      <c r="D529" s="194"/>
      <c r="E529" s="194"/>
      <c r="F529" s="194"/>
      <c r="G529" s="194"/>
      <c r="H529" s="194"/>
      <c r="I529" s="194"/>
      <c r="J529" s="194"/>
      <c r="K529" s="194"/>
      <c r="L529" s="195"/>
      <c r="M529" s="195"/>
      <c r="N529" s="195"/>
      <c r="O529" s="195"/>
      <c r="P529" s="195"/>
      <c r="Q529" s="1"/>
      <c r="R529" s="194"/>
      <c r="S529" s="194"/>
      <c r="T529" s="194"/>
      <c r="U529" s="194"/>
      <c r="V529" s="194"/>
      <c r="W529" s="194"/>
      <c r="X529" s="194"/>
      <c r="Y529" s="194"/>
      <c r="Z529" s="194"/>
      <c r="AA529" s="194"/>
      <c r="AB529" s="194"/>
      <c r="AC529" s="194"/>
      <c r="AD529" s="194"/>
      <c r="AE529" s="194"/>
      <c r="AF529" s="194"/>
      <c r="AG529" s="194"/>
      <c r="AH529" s="194"/>
      <c r="AI529" s="194"/>
      <c r="AJ529" s="194"/>
      <c r="AK529" s="1"/>
      <c r="AL529" s="1"/>
      <c r="AM529" s="1"/>
      <c r="AN529" s="1"/>
      <c r="AO529" s="1"/>
      <c r="AP529" s="1"/>
      <c r="AQ529" s="1"/>
      <c r="AR529" s="1"/>
    </row>
    <row r="530" spans="1:44" ht="15.75" customHeight="1">
      <c r="A530" s="1"/>
      <c r="B530" s="1"/>
      <c r="C530" s="193"/>
      <c r="D530" s="194"/>
      <c r="E530" s="194"/>
      <c r="F530" s="194"/>
      <c r="G530" s="194"/>
      <c r="H530" s="194"/>
      <c r="I530" s="194"/>
      <c r="J530" s="194"/>
      <c r="K530" s="194"/>
      <c r="L530" s="195"/>
      <c r="M530" s="195"/>
      <c r="N530" s="195"/>
      <c r="O530" s="195"/>
      <c r="P530" s="195"/>
      <c r="Q530" s="1"/>
      <c r="R530" s="194"/>
      <c r="S530" s="194"/>
      <c r="T530" s="194"/>
      <c r="U530" s="194"/>
      <c r="V530" s="194"/>
      <c r="W530" s="194"/>
      <c r="X530" s="194"/>
      <c r="Y530" s="194"/>
      <c r="Z530" s="194"/>
      <c r="AA530" s="194"/>
      <c r="AB530" s="194"/>
      <c r="AC530" s="194"/>
      <c r="AD530" s="194"/>
      <c r="AE530" s="194"/>
      <c r="AF530" s="194"/>
      <c r="AG530" s="194"/>
      <c r="AH530" s="194"/>
      <c r="AI530" s="194"/>
      <c r="AJ530" s="194"/>
      <c r="AK530" s="1"/>
      <c r="AL530" s="1"/>
      <c r="AM530" s="1"/>
      <c r="AN530" s="1"/>
      <c r="AO530" s="1"/>
      <c r="AP530" s="1"/>
      <c r="AQ530" s="1"/>
      <c r="AR530" s="1"/>
    </row>
    <row r="531" spans="1:44" ht="15.75" customHeight="1">
      <c r="A531" s="1"/>
      <c r="B531" s="1"/>
      <c r="C531" s="193"/>
      <c r="D531" s="194"/>
      <c r="E531" s="194"/>
      <c r="F531" s="194"/>
      <c r="G531" s="194"/>
      <c r="H531" s="194"/>
      <c r="I531" s="194"/>
      <c r="J531" s="194"/>
      <c r="K531" s="194"/>
      <c r="L531" s="195"/>
      <c r="M531" s="195"/>
      <c r="N531" s="195"/>
      <c r="O531" s="195"/>
      <c r="P531" s="195"/>
      <c r="Q531" s="1"/>
      <c r="R531" s="194"/>
      <c r="S531" s="194"/>
      <c r="T531" s="194"/>
      <c r="U531" s="194"/>
      <c r="V531" s="194"/>
      <c r="W531" s="194"/>
      <c r="X531" s="194"/>
      <c r="Y531" s="194"/>
      <c r="Z531" s="194"/>
      <c r="AA531" s="194"/>
      <c r="AB531" s="194"/>
      <c r="AC531" s="194"/>
      <c r="AD531" s="194"/>
      <c r="AE531" s="194"/>
      <c r="AF531" s="194"/>
      <c r="AG531" s="194"/>
      <c r="AH531" s="194"/>
      <c r="AI531" s="194"/>
      <c r="AJ531" s="194"/>
      <c r="AK531" s="1"/>
      <c r="AL531" s="1"/>
      <c r="AM531" s="1"/>
      <c r="AN531" s="1"/>
      <c r="AO531" s="1"/>
      <c r="AP531" s="1"/>
      <c r="AQ531" s="1"/>
      <c r="AR531" s="1"/>
    </row>
    <row r="532" spans="1:44" ht="15.75" customHeight="1">
      <c r="A532" s="1"/>
      <c r="B532" s="1"/>
      <c r="C532" s="193"/>
      <c r="D532" s="194"/>
      <c r="E532" s="194"/>
      <c r="F532" s="194"/>
      <c r="G532" s="194"/>
      <c r="H532" s="194"/>
      <c r="I532" s="194"/>
      <c r="J532" s="194"/>
      <c r="K532" s="194"/>
      <c r="L532" s="195"/>
      <c r="M532" s="195"/>
      <c r="N532" s="195"/>
      <c r="O532" s="195"/>
      <c r="P532" s="195"/>
      <c r="Q532" s="1"/>
      <c r="R532" s="194"/>
      <c r="S532" s="194"/>
      <c r="T532" s="194"/>
      <c r="U532" s="194"/>
      <c r="V532" s="194"/>
      <c r="W532" s="194"/>
      <c r="X532" s="194"/>
      <c r="Y532" s="194"/>
      <c r="Z532" s="194"/>
      <c r="AA532" s="194"/>
      <c r="AB532" s="194"/>
      <c r="AC532" s="194"/>
      <c r="AD532" s="194"/>
      <c r="AE532" s="194"/>
      <c r="AF532" s="194"/>
      <c r="AG532" s="194"/>
      <c r="AH532" s="194"/>
      <c r="AI532" s="194"/>
      <c r="AJ532" s="194"/>
      <c r="AK532" s="1"/>
      <c r="AL532" s="1"/>
      <c r="AM532" s="1"/>
      <c r="AN532" s="1"/>
      <c r="AO532" s="1"/>
      <c r="AP532" s="1"/>
      <c r="AQ532" s="1"/>
      <c r="AR532" s="1"/>
    </row>
    <row r="533" spans="1:44" ht="15.75" customHeight="1">
      <c r="A533" s="1"/>
      <c r="B533" s="1"/>
      <c r="C533" s="193"/>
      <c r="D533" s="194"/>
      <c r="E533" s="194"/>
      <c r="F533" s="194"/>
      <c r="G533" s="194"/>
      <c r="H533" s="194"/>
      <c r="I533" s="194"/>
      <c r="J533" s="194"/>
      <c r="K533" s="194"/>
      <c r="L533" s="195"/>
      <c r="M533" s="195"/>
      <c r="N533" s="195"/>
      <c r="O533" s="195"/>
      <c r="P533" s="195"/>
      <c r="Q533" s="1"/>
      <c r="R533" s="194"/>
      <c r="S533" s="194"/>
      <c r="T533" s="194"/>
      <c r="U533" s="194"/>
      <c r="V533" s="194"/>
      <c r="W533" s="194"/>
      <c r="X533" s="194"/>
      <c r="Y533" s="194"/>
      <c r="Z533" s="194"/>
      <c r="AA533" s="194"/>
      <c r="AB533" s="194"/>
      <c r="AC533" s="194"/>
      <c r="AD533" s="194"/>
      <c r="AE533" s="194"/>
      <c r="AF533" s="194"/>
      <c r="AG533" s="194"/>
      <c r="AH533" s="194"/>
      <c r="AI533" s="194"/>
      <c r="AJ533" s="194"/>
      <c r="AK533" s="1"/>
      <c r="AL533" s="1"/>
      <c r="AM533" s="1"/>
      <c r="AN533" s="1"/>
      <c r="AO533" s="1"/>
      <c r="AP533" s="1"/>
      <c r="AQ533" s="1"/>
      <c r="AR533" s="1"/>
    </row>
    <row r="534" spans="1:44" ht="15.75" customHeight="1">
      <c r="A534" s="1"/>
      <c r="B534" s="1"/>
      <c r="C534" s="193"/>
      <c r="D534" s="194"/>
      <c r="E534" s="194"/>
      <c r="F534" s="194"/>
      <c r="G534" s="194"/>
      <c r="H534" s="194"/>
      <c r="I534" s="194"/>
      <c r="J534" s="194"/>
      <c r="K534" s="194"/>
      <c r="L534" s="195"/>
      <c r="M534" s="195"/>
      <c r="N534" s="195"/>
      <c r="O534" s="195"/>
      <c r="P534" s="195"/>
      <c r="Q534" s="1"/>
      <c r="R534" s="194"/>
      <c r="S534" s="194"/>
      <c r="T534" s="194"/>
      <c r="U534" s="194"/>
      <c r="V534" s="194"/>
      <c r="W534" s="194"/>
      <c r="X534" s="194"/>
      <c r="Y534" s="194"/>
      <c r="Z534" s="194"/>
      <c r="AA534" s="194"/>
      <c r="AB534" s="194"/>
      <c r="AC534" s="194"/>
      <c r="AD534" s="194"/>
      <c r="AE534" s="194"/>
      <c r="AF534" s="194"/>
      <c r="AG534" s="194"/>
      <c r="AH534" s="194"/>
      <c r="AI534" s="194"/>
      <c r="AJ534" s="194"/>
      <c r="AK534" s="1"/>
      <c r="AL534" s="1"/>
      <c r="AM534" s="1"/>
      <c r="AN534" s="1"/>
      <c r="AO534" s="1"/>
      <c r="AP534" s="1"/>
      <c r="AQ534" s="1"/>
      <c r="AR534" s="1"/>
    </row>
    <row r="535" spans="1:44" ht="15.75" customHeight="1">
      <c r="A535" s="1"/>
      <c r="B535" s="1"/>
      <c r="C535" s="193"/>
      <c r="D535" s="194"/>
      <c r="E535" s="194"/>
      <c r="F535" s="194"/>
      <c r="G535" s="194"/>
      <c r="H535" s="194"/>
      <c r="I535" s="194"/>
      <c r="J535" s="194"/>
      <c r="K535" s="194"/>
      <c r="L535" s="195"/>
      <c r="M535" s="195"/>
      <c r="N535" s="195"/>
      <c r="O535" s="195"/>
      <c r="P535" s="195"/>
      <c r="Q535" s="1"/>
      <c r="R535" s="194"/>
      <c r="S535" s="194"/>
      <c r="T535" s="194"/>
      <c r="U535" s="194"/>
      <c r="V535" s="194"/>
      <c r="W535" s="194"/>
      <c r="X535" s="194"/>
      <c r="Y535" s="194"/>
      <c r="Z535" s="194"/>
      <c r="AA535" s="194"/>
      <c r="AB535" s="194"/>
      <c r="AC535" s="194"/>
      <c r="AD535" s="194"/>
      <c r="AE535" s="194"/>
      <c r="AF535" s="194"/>
      <c r="AG535" s="194"/>
      <c r="AH535" s="194"/>
      <c r="AI535" s="194"/>
      <c r="AJ535" s="194"/>
      <c r="AK535" s="1"/>
      <c r="AL535" s="1"/>
      <c r="AM535" s="1"/>
      <c r="AN535" s="1"/>
      <c r="AO535" s="1"/>
      <c r="AP535" s="1"/>
      <c r="AQ535" s="1"/>
      <c r="AR535" s="1"/>
    </row>
    <row r="536" spans="1:44" ht="15.75" customHeight="1">
      <c r="A536" s="1"/>
      <c r="B536" s="1"/>
      <c r="C536" s="193"/>
      <c r="D536" s="194"/>
      <c r="E536" s="194"/>
      <c r="F536" s="194"/>
      <c r="G536" s="194"/>
      <c r="H536" s="194"/>
      <c r="I536" s="194"/>
      <c r="J536" s="194"/>
      <c r="K536" s="194"/>
      <c r="L536" s="195"/>
      <c r="M536" s="195"/>
      <c r="N536" s="195"/>
      <c r="O536" s="195"/>
      <c r="P536" s="195"/>
      <c r="Q536" s="1"/>
      <c r="R536" s="194"/>
      <c r="S536" s="194"/>
      <c r="T536" s="194"/>
      <c r="U536" s="194"/>
      <c r="V536" s="194"/>
      <c r="W536" s="194"/>
      <c r="X536" s="194"/>
      <c r="Y536" s="194"/>
      <c r="Z536" s="194"/>
      <c r="AA536" s="194"/>
      <c r="AB536" s="194"/>
      <c r="AC536" s="194"/>
      <c r="AD536" s="194"/>
      <c r="AE536" s="194"/>
      <c r="AF536" s="194"/>
      <c r="AG536" s="194"/>
      <c r="AH536" s="194"/>
      <c r="AI536" s="194"/>
      <c r="AJ536" s="194"/>
      <c r="AK536" s="1"/>
      <c r="AL536" s="1"/>
      <c r="AM536" s="1"/>
      <c r="AN536" s="1"/>
      <c r="AO536" s="1"/>
      <c r="AP536" s="1"/>
      <c r="AQ536" s="1"/>
      <c r="AR536" s="1"/>
    </row>
    <row r="537" spans="1:44" ht="15.75" customHeight="1">
      <c r="A537" s="1"/>
      <c r="B537" s="1"/>
      <c r="C537" s="193"/>
      <c r="D537" s="194"/>
      <c r="E537" s="194"/>
      <c r="F537" s="194"/>
      <c r="G537" s="194"/>
      <c r="H537" s="194"/>
      <c r="I537" s="194"/>
      <c r="J537" s="194"/>
      <c r="K537" s="194"/>
      <c r="L537" s="195"/>
      <c r="M537" s="195"/>
      <c r="N537" s="195"/>
      <c r="O537" s="195"/>
      <c r="P537" s="195"/>
      <c r="Q537" s="1"/>
      <c r="R537" s="194"/>
      <c r="S537" s="194"/>
      <c r="T537" s="194"/>
      <c r="U537" s="194"/>
      <c r="V537" s="194"/>
      <c r="W537" s="194"/>
      <c r="X537" s="194"/>
      <c r="Y537" s="194"/>
      <c r="Z537" s="194"/>
      <c r="AA537" s="194"/>
      <c r="AB537" s="194"/>
      <c r="AC537" s="194"/>
      <c r="AD537" s="194"/>
      <c r="AE537" s="194"/>
      <c r="AF537" s="194"/>
      <c r="AG537" s="194"/>
      <c r="AH537" s="194"/>
      <c r="AI537" s="194"/>
      <c r="AJ537" s="194"/>
      <c r="AK537" s="1"/>
      <c r="AL537" s="1"/>
      <c r="AM537" s="1"/>
      <c r="AN537" s="1"/>
      <c r="AO537" s="1"/>
      <c r="AP537" s="1"/>
      <c r="AQ537" s="1"/>
      <c r="AR537" s="1"/>
    </row>
    <row r="538" spans="1:44" ht="15.75" customHeight="1">
      <c r="A538" s="1"/>
      <c r="B538" s="1"/>
      <c r="C538" s="193"/>
      <c r="D538" s="194"/>
      <c r="E538" s="194"/>
      <c r="F538" s="194"/>
      <c r="G538" s="194"/>
      <c r="H538" s="194"/>
      <c r="I538" s="194"/>
      <c r="J538" s="194"/>
      <c r="K538" s="194"/>
      <c r="L538" s="195"/>
      <c r="M538" s="195"/>
      <c r="N538" s="195"/>
      <c r="O538" s="195"/>
      <c r="P538" s="195"/>
      <c r="Q538" s="1"/>
      <c r="R538" s="194"/>
      <c r="S538" s="194"/>
      <c r="T538" s="194"/>
      <c r="U538" s="194"/>
      <c r="V538" s="194"/>
      <c r="W538" s="194"/>
      <c r="X538" s="194"/>
      <c r="Y538" s="194"/>
      <c r="Z538" s="194"/>
      <c r="AA538" s="194"/>
      <c r="AB538" s="194"/>
      <c r="AC538" s="194"/>
      <c r="AD538" s="194"/>
      <c r="AE538" s="194"/>
      <c r="AF538" s="194"/>
      <c r="AG538" s="194"/>
      <c r="AH538" s="194"/>
      <c r="AI538" s="194"/>
      <c r="AJ538" s="194"/>
      <c r="AK538" s="1"/>
      <c r="AL538" s="1"/>
      <c r="AM538" s="1"/>
      <c r="AN538" s="1"/>
      <c r="AO538" s="1"/>
      <c r="AP538" s="1"/>
      <c r="AQ538" s="1"/>
      <c r="AR538" s="1"/>
    </row>
    <row r="539" spans="1:44" ht="15.75" customHeight="1">
      <c r="A539" s="1"/>
      <c r="B539" s="1"/>
      <c r="C539" s="193"/>
      <c r="D539" s="194"/>
      <c r="E539" s="194"/>
      <c r="F539" s="194"/>
      <c r="G539" s="194"/>
      <c r="H539" s="194"/>
      <c r="I539" s="194"/>
      <c r="J539" s="194"/>
      <c r="K539" s="194"/>
      <c r="L539" s="195"/>
      <c r="M539" s="195"/>
      <c r="N539" s="195"/>
      <c r="O539" s="195"/>
      <c r="P539" s="195"/>
      <c r="Q539" s="1"/>
      <c r="R539" s="194"/>
      <c r="S539" s="194"/>
      <c r="T539" s="194"/>
      <c r="U539" s="194"/>
      <c r="V539" s="194"/>
      <c r="W539" s="194"/>
      <c r="X539" s="194"/>
      <c r="Y539" s="194"/>
      <c r="Z539" s="194"/>
      <c r="AA539" s="194"/>
      <c r="AB539" s="194"/>
      <c r="AC539" s="194"/>
      <c r="AD539" s="194"/>
      <c r="AE539" s="194"/>
      <c r="AF539" s="194"/>
      <c r="AG539" s="194"/>
      <c r="AH539" s="194"/>
      <c r="AI539" s="194"/>
      <c r="AJ539" s="194"/>
      <c r="AK539" s="1"/>
      <c r="AL539" s="1"/>
      <c r="AM539" s="1"/>
      <c r="AN539" s="1"/>
      <c r="AO539" s="1"/>
      <c r="AP539" s="1"/>
      <c r="AQ539" s="1"/>
      <c r="AR539" s="1"/>
    </row>
    <row r="540" spans="1:44" ht="15.75" customHeight="1">
      <c r="A540" s="1"/>
      <c r="B540" s="1"/>
      <c r="C540" s="193"/>
      <c r="D540" s="194"/>
      <c r="E540" s="194"/>
      <c r="F540" s="194"/>
      <c r="G540" s="194"/>
      <c r="H540" s="194"/>
      <c r="I540" s="194"/>
      <c r="J540" s="194"/>
      <c r="K540" s="194"/>
      <c r="L540" s="195"/>
      <c r="M540" s="195"/>
      <c r="N540" s="195"/>
      <c r="O540" s="195"/>
      <c r="P540" s="195"/>
      <c r="Q540" s="1"/>
      <c r="R540" s="194"/>
      <c r="S540" s="194"/>
      <c r="T540" s="194"/>
      <c r="U540" s="194"/>
      <c r="V540" s="194"/>
      <c r="W540" s="194"/>
      <c r="X540" s="194"/>
      <c r="Y540" s="194"/>
      <c r="Z540" s="194"/>
      <c r="AA540" s="194"/>
      <c r="AB540" s="194"/>
      <c r="AC540" s="194"/>
      <c r="AD540" s="194"/>
      <c r="AE540" s="194"/>
      <c r="AF540" s="194"/>
      <c r="AG540" s="194"/>
      <c r="AH540" s="194"/>
      <c r="AI540" s="194"/>
      <c r="AJ540" s="194"/>
      <c r="AK540" s="1"/>
      <c r="AL540" s="1"/>
      <c r="AM540" s="1"/>
      <c r="AN540" s="1"/>
      <c r="AO540" s="1"/>
      <c r="AP540" s="1"/>
      <c r="AQ540" s="1"/>
      <c r="AR540" s="1"/>
    </row>
    <row r="541" spans="1:44" ht="15.75" customHeight="1">
      <c r="A541" s="1"/>
      <c r="B541" s="1"/>
      <c r="C541" s="193"/>
      <c r="D541" s="194"/>
      <c r="E541" s="194"/>
      <c r="F541" s="194"/>
      <c r="G541" s="194"/>
      <c r="H541" s="194"/>
      <c r="I541" s="194"/>
      <c r="J541" s="194"/>
      <c r="K541" s="194"/>
      <c r="L541" s="195"/>
      <c r="M541" s="195"/>
      <c r="N541" s="195"/>
      <c r="O541" s="195"/>
      <c r="P541" s="195"/>
      <c r="Q541" s="1"/>
      <c r="R541" s="194"/>
      <c r="S541" s="194"/>
      <c r="T541" s="194"/>
      <c r="U541" s="194"/>
      <c r="V541" s="194"/>
      <c r="W541" s="194"/>
      <c r="X541" s="194"/>
      <c r="Y541" s="194"/>
      <c r="Z541" s="194"/>
      <c r="AA541" s="194"/>
      <c r="AB541" s="194"/>
      <c r="AC541" s="194"/>
      <c r="AD541" s="194"/>
      <c r="AE541" s="194"/>
      <c r="AF541" s="194"/>
      <c r="AG541" s="194"/>
      <c r="AH541" s="194"/>
      <c r="AI541" s="194"/>
      <c r="AJ541" s="194"/>
      <c r="AK541" s="1"/>
      <c r="AL541" s="1"/>
      <c r="AM541" s="1"/>
      <c r="AN541" s="1"/>
      <c r="AO541" s="1"/>
      <c r="AP541" s="1"/>
      <c r="AQ541" s="1"/>
      <c r="AR541" s="1"/>
    </row>
    <row r="542" spans="1:44" ht="15.75" customHeight="1">
      <c r="A542" s="1"/>
      <c r="B542" s="1"/>
      <c r="C542" s="193"/>
      <c r="D542" s="194"/>
      <c r="E542" s="194"/>
      <c r="F542" s="194"/>
      <c r="G542" s="194"/>
      <c r="H542" s="194"/>
      <c r="I542" s="194"/>
      <c r="J542" s="194"/>
      <c r="K542" s="194"/>
      <c r="L542" s="195"/>
      <c r="M542" s="195"/>
      <c r="N542" s="195"/>
      <c r="O542" s="195"/>
      <c r="P542" s="195"/>
      <c r="Q542" s="1"/>
      <c r="R542" s="194"/>
      <c r="S542" s="194"/>
      <c r="T542" s="194"/>
      <c r="U542" s="194"/>
      <c r="V542" s="194"/>
      <c r="W542" s="194"/>
      <c r="X542" s="194"/>
      <c r="Y542" s="194"/>
      <c r="Z542" s="194"/>
      <c r="AA542" s="194"/>
      <c r="AB542" s="194"/>
      <c r="AC542" s="194"/>
      <c r="AD542" s="194"/>
      <c r="AE542" s="194"/>
      <c r="AF542" s="194"/>
      <c r="AG542" s="194"/>
      <c r="AH542" s="194"/>
      <c r="AI542" s="194"/>
      <c r="AJ542" s="194"/>
      <c r="AK542" s="1"/>
      <c r="AL542" s="1"/>
      <c r="AM542" s="1"/>
      <c r="AN542" s="1"/>
      <c r="AO542" s="1"/>
      <c r="AP542" s="1"/>
      <c r="AQ542" s="1"/>
      <c r="AR542" s="1"/>
    </row>
    <row r="543" spans="1:44" ht="15.75" customHeight="1">
      <c r="A543" s="1"/>
      <c r="B543" s="1"/>
      <c r="C543" s="193"/>
      <c r="D543" s="194"/>
      <c r="E543" s="194"/>
      <c r="F543" s="194"/>
      <c r="G543" s="194"/>
      <c r="H543" s="194"/>
      <c r="I543" s="194"/>
      <c r="J543" s="194"/>
      <c r="K543" s="194"/>
      <c r="L543" s="195"/>
      <c r="M543" s="195"/>
      <c r="N543" s="195"/>
      <c r="O543" s="195"/>
      <c r="P543" s="195"/>
      <c r="Q543" s="1"/>
      <c r="R543" s="194"/>
      <c r="S543" s="194"/>
      <c r="T543" s="194"/>
      <c r="U543" s="194"/>
      <c r="V543" s="194"/>
      <c r="W543" s="194"/>
      <c r="X543" s="194"/>
      <c r="Y543" s="194"/>
      <c r="Z543" s="194"/>
      <c r="AA543" s="194"/>
      <c r="AB543" s="194"/>
      <c r="AC543" s="194"/>
      <c r="AD543" s="194"/>
      <c r="AE543" s="194"/>
      <c r="AF543" s="194"/>
      <c r="AG543" s="194"/>
      <c r="AH543" s="194"/>
      <c r="AI543" s="194"/>
      <c r="AJ543" s="194"/>
      <c r="AK543" s="1"/>
      <c r="AL543" s="1"/>
      <c r="AM543" s="1"/>
      <c r="AN543" s="1"/>
      <c r="AO543" s="1"/>
      <c r="AP543" s="1"/>
      <c r="AQ543" s="1"/>
      <c r="AR543" s="1"/>
    </row>
    <row r="544" spans="1:44" ht="15.75" customHeight="1">
      <c r="A544" s="1"/>
      <c r="B544" s="1"/>
      <c r="C544" s="193"/>
      <c r="D544" s="194"/>
      <c r="E544" s="194"/>
      <c r="F544" s="194"/>
      <c r="G544" s="194"/>
      <c r="H544" s="194"/>
      <c r="I544" s="194"/>
      <c r="J544" s="194"/>
      <c r="K544" s="194"/>
      <c r="L544" s="195"/>
      <c r="M544" s="195"/>
      <c r="N544" s="195"/>
      <c r="O544" s="195"/>
      <c r="P544" s="195"/>
      <c r="Q544" s="1"/>
      <c r="R544" s="194"/>
      <c r="S544" s="194"/>
      <c r="T544" s="194"/>
      <c r="U544" s="194"/>
      <c r="V544" s="194"/>
      <c r="W544" s="194"/>
      <c r="X544" s="194"/>
      <c r="Y544" s="194"/>
      <c r="Z544" s="194"/>
      <c r="AA544" s="194"/>
      <c r="AB544" s="194"/>
      <c r="AC544" s="194"/>
      <c r="AD544" s="194"/>
      <c r="AE544" s="194"/>
      <c r="AF544" s="194"/>
      <c r="AG544" s="194"/>
      <c r="AH544" s="194"/>
      <c r="AI544" s="194"/>
      <c r="AJ544" s="194"/>
      <c r="AK544" s="1"/>
      <c r="AL544" s="1"/>
      <c r="AM544" s="1"/>
      <c r="AN544" s="1"/>
      <c r="AO544" s="1"/>
      <c r="AP544" s="1"/>
      <c r="AQ544" s="1"/>
      <c r="AR544" s="1"/>
    </row>
    <row r="545" spans="1:44" ht="15.75" customHeight="1">
      <c r="A545" s="1"/>
      <c r="B545" s="1"/>
      <c r="C545" s="193"/>
      <c r="D545" s="194"/>
      <c r="E545" s="194"/>
      <c r="F545" s="194"/>
      <c r="G545" s="194"/>
      <c r="H545" s="194"/>
      <c r="I545" s="194"/>
      <c r="J545" s="194"/>
      <c r="K545" s="194"/>
      <c r="L545" s="195"/>
      <c r="M545" s="195"/>
      <c r="N545" s="195"/>
      <c r="O545" s="195"/>
      <c r="P545" s="195"/>
      <c r="Q545" s="1"/>
      <c r="R545" s="194"/>
      <c r="S545" s="194"/>
      <c r="T545" s="194"/>
      <c r="U545" s="194"/>
      <c r="V545" s="194"/>
      <c r="W545" s="194"/>
      <c r="X545" s="194"/>
      <c r="Y545" s="194"/>
      <c r="Z545" s="194"/>
      <c r="AA545" s="194"/>
      <c r="AB545" s="194"/>
      <c r="AC545" s="194"/>
      <c r="AD545" s="194"/>
      <c r="AE545" s="194"/>
      <c r="AF545" s="194"/>
      <c r="AG545" s="194"/>
      <c r="AH545" s="194"/>
      <c r="AI545" s="194"/>
      <c r="AJ545" s="194"/>
      <c r="AK545" s="1"/>
      <c r="AL545" s="1"/>
      <c r="AM545" s="1"/>
      <c r="AN545" s="1"/>
      <c r="AO545" s="1"/>
      <c r="AP545" s="1"/>
      <c r="AQ545" s="1"/>
      <c r="AR545" s="1"/>
    </row>
    <row r="546" spans="1:44" ht="15.75" customHeight="1">
      <c r="A546" s="1"/>
      <c r="B546" s="1"/>
      <c r="C546" s="193"/>
      <c r="D546" s="194"/>
      <c r="E546" s="194"/>
      <c r="F546" s="194"/>
      <c r="G546" s="194"/>
      <c r="H546" s="194"/>
      <c r="I546" s="194"/>
      <c r="J546" s="194"/>
      <c r="K546" s="194"/>
      <c r="L546" s="195"/>
      <c r="M546" s="195"/>
      <c r="N546" s="195"/>
      <c r="O546" s="195"/>
      <c r="P546" s="195"/>
      <c r="Q546" s="1"/>
      <c r="R546" s="194"/>
      <c r="S546" s="194"/>
      <c r="T546" s="194"/>
      <c r="U546" s="194"/>
      <c r="V546" s="194"/>
      <c r="W546" s="194"/>
      <c r="X546" s="194"/>
      <c r="Y546" s="194"/>
      <c r="Z546" s="194"/>
      <c r="AA546" s="194"/>
      <c r="AB546" s="194"/>
      <c r="AC546" s="194"/>
      <c r="AD546" s="194"/>
      <c r="AE546" s="194"/>
      <c r="AF546" s="194"/>
      <c r="AG546" s="194"/>
      <c r="AH546" s="194"/>
      <c r="AI546" s="194"/>
      <c r="AJ546" s="194"/>
      <c r="AK546" s="1"/>
      <c r="AL546" s="1"/>
      <c r="AM546" s="1"/>
      <c r="AN546" s="1"/>
      <c r="AO546" s="1"/>
      <c r="AP546" s="1"/>
      <c r="AQ546" s="1"/>
      <c r="AR546" s="1"/>
    </row>
    <row r="547" spans="1:44" ht="15.75" customHeight="1">
      <c r="A547" s="1"/>
      <c r="B547" s="1"/>
      <c r="C547" s="193"/>
      <c r="D547" s="194"/>
      <c r="E547" s="194"/>
      <c r="F547" s="194"/>
      <c r="G547" s="194"/>
      <c r="H547" s="194"/>
      <c r="I547" s="194"/>
      <c r="J547" s="194"/>
      <c r="K547" s="194"/>
      <c r="L547" s="195"/>
      <c r="M547" s="195"/>
      <c r="N547" s="195"/>
      <c r="O547" s="195"/>
      <c r="P547" s="195"/>
      <c r="Q547" s="1"/>
      <c r="R547" s="194"/>
      <c r="S547" s="194"/>
      <c r="T547" s="194"/>
      <c r="U547" s="194"/>
      <c r="V547" s="194"/>
      <c r="W547" s="194"/>
      <c r="X547" s="194"/>
      <c r="Y547" s="194"/>
      <c r="Z547" s="194"/>
      <c r="AA547" s="194"/>
      <c r="AB547" s="194"/>
      <c r="AC547" s="194"/>
      <c r="AD547" s="194"/>
      <c r="AE547" s="194"/>
      <c r="AF547" s="194"/>
      <c r="AG547" s="194"/>
      <c r="AH547" s="194"/>
      <c r="AI547" s="194"/>
      <c r="AJ547" s="194"/>
      <c r="AK547" s="1"/>
      <c r="AL547" s="1"/>
      <c r="AM547" s="1"/>
      <c r="AN547" s="1"/>
      <c r="AO547" s="1"/>
      <c r="AP547" s="1"/>
      <c r="AQ547" s="1"/>
      <c r="AR547" s="1"/>
    </row>
    <row r="548" spans="1:44" ht="15.75" customHeight="1">
      <c r="A548" s="1"/>
      <c r="B548" s="1"/>
      <c r="C548" s="193"/>
      <c r="D548" s="194"/>
      <c r="E548" s="194"/>
      <c r="F548" s="194"/>
      <c r="G548" s="194"/>
      <c r="H548" s="194"/>
      <c r="I548" s="194"/>
      <c r="J548" s="194"/>
      <c r="K548" s="194"/>
      <c r="L548" s="195"/>
      <c r="M548" s="195"/>
      <c r="N548" s="195"/>
      <c r="O548" s="195"/>
      <c r="P548" s="195"/>
      <c r="Q548" s="1"/>
      <c r="R548" s="194"/>
      <c r="S548" s="194"/>
      <c r="T548" s="194"/>
      <c r="U548" s="194"/>
      <c r="V548" s="194"/>
      <c r="W548" s="194"/>
      <c r="X548" s="194"/>
      <c r="Y548" s="194"/>
      <c r="Z548" s="194"/>
      <c r="AA548" s="194"/>
      <c r="AB548" s="194"/>
      <c r="AC548" s="194"/>
      <c r="AD548" s="194"/>
      <c r="AE548" s="194"/>
      <c r="AF548" s="194"/>
      <c r="AG548" s="194"/>
      <c r="AH548" s="194"/>
      <c r="AI548" s="194"/>
      <c r="AJ548" s="194"/>
      <c r="AK548" s="1"/>
      <c r="AL548" s="1"/>
      <c r="AM548" s="1"/>
      <c r="AN548" s="1"/>
      <c r="AO548" s="1"/>
      <c r="AP548" s="1"/>
      <c r="AQ548" s="1"/>
      <c r="AR548" s="1"/>
    </row>
    <row r="549" spans="1:44" ht="15.75" customHeight="1">
      <c r="A549" s="1"/>
      <c r="B549" s="1"/>
      <c r="C549" s="193"/>
      <c r="D549" s="194"/>
      <c r="E549" s="194"/>
      <c r="F549" s="194"/>
      <c r="G549" s="194"/>
      <c r="H549" s="194"/>
      <c r="I549" s="194"/>
      <c r="J549" s="194"/>
      <c r="K549" s="194"/>
      <c r="L549" s="195"/>
      <c r="M549" s="195"/>
      <c r="N549" s="195"/>
      <c r="O549" s="195"/>
      <c r="P549" s="195"/>
      <c r="Q549" s="1"/>
      <c r="R549" s="194"/>
      <c r="S549" s="194"/>
      <c r="T549" s="194"/>
      <c r="U549" s="194"/>
      <c r="V549" s="194"/>
      <c r="W549" s="194"/>
      <c r="X549" s="194"/>
      <c r="Y549" s="194"/>
      <c r="Z549" s="194"/>
      <c r="AA549" s="194"/>
      <c r="AB549" s="194"/>
      <c r="AC549" s="194"/>
      <c r="AD549" s="194"/>
      <c r="AE549" s="194"/>
      <c r="AF549" s="194"/>
      <c r="AG549" s="194"/>
      <c r="AH549" s="194"/>
      <c r="AI549" s="194"/>
      <c r="AJ549" s="194"/>
      <c r="AK549" s="1"/>
      <c r="AL549" s="1"/>
      <c r="AM549" s="1"/>
      <c r="AN549" s="1"/>
      <c r="AO549" s="1"/>
      <c r="AP549" s="1"/>
      <c r="AQ549" s="1"/>
      <c r="AR549" s="1"/>
    </row>
    <row r="550" spans="1:44" ht="15.75" customHeight="1">
      <c r="A550" s="1"/>
      <c r="B550" s="1"/>
      <c r="C550" s="193"/>
      <c r="D550" s="194"/>
      <c r="E550" s="194"/>
      <c r="F550" s="194"/>
      <c r="G550" s="194"/>
      <c r="H550" s="194"/>
      <c r="I550" s="194"/>
      <c r="J550" s="194"/>
      <c r="K550" s="194"/>
      <c r="L550" s="195"/>
      <c r="M550" s="195"/>
      <c r="N550" s="195"/>
      <c r="O550" s="195"/>
      <c r="P550" s="195"/>
      <c r="Q550" s="1"/>
      <c r="R550" s="194"/>
      <c r="S550" s="194"/>
      <c r="T550" s="194"/>
      <c r="U550" s="194"/>
      <c r="V550" s="194"/>
      <c r="W550" s="194"/>
      <c r="X550" s="194"/>
      <c r="Y550" s="194"/>
      <c r="Z550" s="194"/>
      <c r="AA550" s="194"/>
      <c r="AB550" s="194"/>
      <c r="AC550" s="194"/>
      <c r="AD550" s="194"/>
      <c r="AE550" s="194"/>
      <c r="AF550" s="194"/>
      <c r="AG550" s="194"/>
      <c r="AH550" s="194"/>
      <c r="AI550" s="194"/>
      <c r="AJ550" s="194"/>
      <c r="AK550" s="1"/>
      <c r="AL550" s="1"/>
      <c r="AM550" s="1"/>
      <c r="AN550" s="1"/>
      <c r="AO550" s="1"/>
      <c r="AP550" s="1"/>
      <c r="AQ550" s="1"/>
      <c r="AR550" s="1"/>
    </row>
    <row r="551" spans="1:44" ht="15.75" customHeight="1">
      <c r="A551" s="1"/>
      <c r="B551" s="1"/>
      <c r="C551" s="193"/>
      <c r="D551" s="194"/>
      <c r="E551" s="194"/>
      <c r="F551" s="194"/>
      <c r="G551" s="194"/>
      <c r="H551" s="194"/>
      <c r="I551" s="194"/>
      <c r="J551" s="194"/>
      <c r="K551" s="194"/>
      <c r="L551" s="195"/>
      <c r="M551" s="195"/>
      <c r="N551" s="195"/>
      <c r="O551" s="195"/>
      <c r="P551" s="195"/>
      <c r="Q551" s="1"/>
      <c r="R551" s="194"/>
      <c r="S551" s="194"/>
      <c r="T551" s="194"/>
      <c r="U551" s="194"/>
      <c r="V551" s="194"/>
      <c r="W551" s="194"/>
      <c r="X551" s="194"/>
      <c r="Y551" s="194"/>
      <c r="Z551" s="194"/>
      <c r="AA551" s="194"/>
      <c r="AB551" s="194"/>
      <c r="AC551" s="194"/>
      <c r="AD551" s="194"/>
      <c r="AE551" s="194"/>
      <c r="AF551" s="194"/>
      <c r="AG551" s="194"/>
      <c r="AH551" s="194"/>
      <c r="AI551" s="194"/>
      <c r="AJ551" s="194"/>
      <c r="AK551" s="1"/>
      <c r="AL551" s="1"/>
      <c r="AM551" s="1"/>
      <c r="AN551" s="1"/>
      <c r="AO551" s="1"/>
      <c r="AP551" s="1"/>
      <c r="AQ551" s="1"/>
      <c r="AR551" s="1"/>
    </row>
    <row r="552" spans="1:44" ht="15.75" customHeight="1">
      <c r="A552" s="1"/>
      <c r="B552" s="1"/>
      <c r="C552" s="193"/>
      <c r="D552" s="194"/>
      <c r="E552" s="194"/>
      <c r="F552" s="194"/>
      <c r="G552" s="194"/>
      <c r="H552" s="194"/>
      <c r="I552" s="194"/>
      <c r="J552" s="194"/>
      <c r="K552" s="194"/>
      <c r="L552" s="195"/>
      <c r="M552" s="195"/>
      <c r="N552" s="195"/>
      <c r="O552" s="195"/>
      <c r="P552" s="195"/>
      <c r="Q552" s="1"/>
      <c r="R552" s="194"/>
      <c r="S552" s="194"/>
      <c r="T552" s="194"/>
      <c r="U552" s="194"/>
      <c r="V552" s="194"/>
      <c r="W552" s="194"/>
      <c r="X552" s="194"/>
      <c r="Y552" s="194"/>
      <c r="Z552" s="194"/>
      <c r="AA552" s="194"/>
      <c r="AB552" s="194"/>
      <c r="AC552" s="194"/>
      <c r="AD552" s="194"/>
      <c r="AE552" s="194"/>
      <c r="AF552" s="194"/>
      <c r="AG552" s="194"/>
      <c r="AH552" s="194"/>
      <c r="AI552" s="194"/>
      <c r="AJ552" s="194"/>
      <c r="AK552" s="1"/>
      <c r="AL552" s="1"/>
      <c r="AM552" s="1"/>
      <c r="AN552" s="1"/>
      <c r="AO552" s="1"/>
      <c r="AP552" s="1"/>
      <c r="AQ552" s="1"/>
      <c r="AR552" s="1"/>
    </row>
    <row r="553" spans="1:44" ht="15.75" customHeight="1">
      <c r="A553" s="1"/>
      <c r="B553" s="1"/>
      <c r="C553" s="193"/>
      <c r="D553" s="194"/>
      <c r="E553" s="194"/>
      <c r="F553" s="194"/>
      <c r="G553" s="194"/>
      <c r="H553" s="194"/>
      <c r="I553" s="194"/>
      <c r="J553" s="194"/>
      <c r="K553" s="194"/>
      <c r="L553" s="195"/>
      <c r="M553" s="195"/>
      <c r="N553" s="195"/>
      <c r="O553" s="195"/>
      <c r="P553" s="195"/>
      <c r="Q553" s="1"/>
      <c r="R553" s="194"/>
      <c r="S553" s="194"/>
      <c r="T553" s="194"/>
      <c r="U553" s="194"/>
      <c r="V553" s="194"/>
      <c r="W553" s="194"/>
      <c r="X553" s="194"/>
      <c r="Y553" s="194"/>
      <c r="Z553" s="194"/>
      <c r="AA553" s="194"/>
      <c r="AB553" s="194"/>
      <c r="AC553" s="194"/>
      <c r="AD553" s="194"/>
      <c r="AE553" s="194"/>
      <c r="AF553" s="194"/>
      <c r="AG553" s="194"/>
      <c r="AH553" s="194"/>
      <c r="AI553" s="194"/>
      <c r="AJ553" s="194"/>
      <c r="AK553" s="1"/>
      <c r="AL553" s="1"/>
      <c r="AM553" s="1"/>
      <c r="AN553" s="1"/>
      <c r="AO553" s="1"/>
      <c r="AP553" s="1"/>
      <c r="AQ553" s="1"/>
      <c r="AR553" s="1"/>
    </row>
    <row r="554" spans="1:44" ht="15.75" customHeight="1">
      <c r="A554" s="1"/>
      <c r="B554" s="1"/>
      <c r="C554" s="193"/>
      <c r="D554" s="194"/>
      <c r="E554" s="194"/>
      <c r="F554" s="194"/>
      <c r="G554" s="194"/>
      <c r="H554" s="194"/>
      <c r="I554" s="194"/>
      <c r="J554" s="194"/>
      <c r="K554" s="194"/>
      <c r="L554" s="195"/>
      <c r="M554" s="195"/>
      <c r="N554" s="195"/>
      <c r="O554" s="195"/>
      <c r="P554" s="195"/>
      <c r="Q554" s="1"/>
      <c r="R554" s="194"/>
      <c r="S554" s="194"/>
      <c r="T554" s="194"/>
      <c r="U554" s="194"/>
      <c r="V554" s="194"/>
      <c r="W554" s="194"/>
      <c r="X554" s="194"/>
      <c r="Y554" s="194"/>
      <c r="Z554" s="194"/>
      <c r="AA554" s="194"/>
      <c r="AB554" s="194"/>
      <c r="AC554" s="194"/>
      <c r="AD554" s="194"/>
      <c r="AE554" s="194"/>
      <c r="AF554" s="194"/>
      <c r="AG554" s="194"/>
      <c r="AH554" s="194"/>
      <c r="AI554" s="194"/>
      <c r="AJ554" s="194"/>
      <c r="AK554" s="1"/>
      <c r="AL554" s="1"/>
      <c r="AM554" s="1"/>
      <c r="AN554" s="1"/>
      <c r="AO554" s="1"/>
      <c r="AP554" s="1"/>
      <c r="AQ554" s="1"/>
      <c r="AR554" s="1"/>
    </row>
    <row r="555" spans="1:44" ht="15.75" customHeight="1">
      <c r="A555" s="1"/>
      <c r="B555" s="1"/>
      <c r="C555" s="193"/>
      <c r="D555" s="194"/>
      <c r="E555" s="194"/>
      <c r="F555" s="194"/>
      <c r="G555" s="194"/>
      <c r="H555" s="194"/>
      <c r="I555" s="194"/>
      <c r="J555" s="194"/>
      <c r="K555" s="194"/>
      <c r="L555" s="195"/>
      <c r="M555" s="195"/>
      <c r="N555" s="195"/>
      <c r="O555" s="195"/>
      <c r="P555" s="195"/>
      <c r="Q555" s="1"/>
      <c r="R555" s="194"/>
      <c r="S555" s="194"/>
      <c r="T555" s="194"/>
      <c r="U555" s="194"/>
      <c r="V555" s="194"/>
      <c r="W555" s="194"/>
      <c r="X555" s="194"/>
      <c r="Y555" s="194"/>
      <c r="Z555" s="194"/>
      <c r="AA555" s="194"/>
      <c r="AB555" s="194"/>
      <c r="AC555" s="194"/>
      <c r="AD555" s="194"/>
      <c r="AE555" s="194"/>
      <c r="AF555" s="194"/>
      <c r="AG555" s="194"/>
      <c r="AH555" s="194"/>
      <c r="AI555" s="194"/>
      <c r="AJ555" s="194"/>
      <c r="AK555" s="1"/>
      <c r="AL555" s="1"/>
      <c r="AM555" s="1"/>
      <c r="AN555" s="1"/>
      <c r="AO555" s="1"/>
      <c r="AP555" s="1"/>
      <c r="AQ555" s="1"/>
      <c r="AR555" s="1"/>
    </row>
    <row r="556" spans="1:44" ht="15.75" customHeight="1">
      <c r="A556" s="1"/>
      <c r="B556" s="1"/>
      <c r="C556" s="193"/>
      <c r="D556" s="194"/>
      <c r="E556" s="194"/>
      <c r="F556" s="194"/>
      <c r="G556" s="194"/>
      <c r="H556" s="194"/>
      <c r="I556" s="194"/>
      <c r="J556" s="194"/>
      <c r="K556" s="194"/>
      <c r="L556" s="195"/>
      <c r="M556" s="195"/>
      <c r="N556" s="195"/>
      <c r="O556" s="195"/>
      <c r="P556" s="195"/>
      <c r="Q556" s="1"/>
      <c r="R556" s="194"/>
      <c r="S556" s="194"/>
      <c r="T556" s="194"/>
      <c r="U556" s="194"/>
      <c r="V556" s="194"/>
      <c r="W556" s="194"/>
      <c r="X556" s="194"/>
      <c r="Y556" s="194"/>
      <c r="Z556" s="194"/>
      <c r="AA556" s="194"/>
      <c r="AB556" s="194"/>
      <c r="AC556" s="194"/>
      <c r="AD556" s="194"/>
      <c r="AE556" s="194"/>
      <c r="AF556" s="194"/>
      <c r="AG556" s="194"/>
      <c r="AH556" s="194"/>
      <c r="AI556" s="194"/>
      <c r="AJ556" s="194"/>
      <c r="AK556" s="1"/>
      <c r="AL556" s="1"/>
      <c r="AM556" s="1"/>
      <c r="AN556" s="1"/>
      <c r="AO556" s="1"/>
      <c r="AP556" s="1"/>
      <c r="AQ556" s="1"/>
      <c r="AR556" s="1"/>
    </row>
    <row r="557" spans="1:44" ht="15.75" customHeight="1">
      <c r="A557" s="1"/>
      <c r="B557" s="1"/>
      <c r="C557" s="193"/>
      <c r="D557" s="194"/>
      <c r="E557" s="194"/>
      <c r="F557" s="194"/>
      <c r="G557" s="194"/>
      <c r="H557" s="194"/>
      <c r="I557" s="194"/>
      <c r="J557" s="194"/>
      <c r="K557" s="194"/>
      <c r="L557" s="195"/>
      <c r="M557" s="195"/>
      <c r="N557" s="195"/>
      <c r="O557" s="195"/>
      <c r="P557" s="195"/>
      <c r="Q557" s="1"/>
      <c r="R557" s="194"/>
      <c r="S557" s="194"/>
      <c r="T557" s="194"/>
      <c r="U557" s="194"/>
      <c r="V557" s="194"/>
      <c r="W557" s="194"/>
      <c r="X557" s="194"/>
      <c r="Y557" s="194"/>
      <c r="Z557" s="194"/>
      <c r="AA557" s="194"/>
      <c r="AB557" s="194"/>
      <c r="AC557" s="194"/>
      <c r="AD557" s="194"/>
      <c r="AE557" s="194"/>
      <c r="AF557" s="194"/>
      <c r="AG557" s="194"/>
      <c r="AH557" s="194"/>
      <c r="AI557" s="194"/>
      <c r="AJ557" s="194"/>
      <c r="AK557" s="1"/>
      <c r="AL557" s="1"/>
      <c r="AM557" s="1"/>
      <c r="AN557" s="1"/>
      <c r="AO557" s="1"/>
      <c r="AP557" s="1"/>
      <c r="AQ557" s="1"/>
      <c r="AR557" s="1"/>
    </row>
    <row r="558" spans="1:44" ht="15.75" customHeight="1">
      <c r="A558" s="1"/>
      <c r="B558" s="1"/>
      <c r="C558" s="193"/>
      <c r="D558" s="194"/>
      <c r="E558" s="194"/>
      <c r="F558" s="194"/>
      <c r="G558" s="194"/>
      <c r="H558" s="194"/>
      <c r="I558" s="194"/>
      <c r="J558" s="194"/>
      <c r="K558" s="194"/>
      <c r="L558" s="195"/>
      <c r="M558" s="195"/>
      <c r="N558" s="195"/>
      <c r="O558" s="195"/>
      <c r="P558" s="195"/>
      <c r="Q558" s="1"/>
      <c r="R558" s="194"/>
      <c r="S558" s="194"/>
      <c r="T558" s="194"/>
      <c r="U558" s="194"/>
      <c r="V558" s="194"/>
      <c r="W558" s="194"/>
      <c r="X558" s="194"/>
      <c r="Y558" s="194"/>
      <c r="Z558" s="194"/>
      <c r="AA558" s="194"/>
      <c r="AB558" s="194"/>
      <c r="AC558" s="194"/>
      <c r="AD558" s="194"/>
      <c r="AE558" s="194"/>
      <c r="AF558" s="194"/>
      <c r="AG558" s="194"/>
      <c r="AH558" s="194"/>
      <c r="AI558" s="194"/>
      <c r="AJ558" s="194"/>
      <c r="AK558" s="1"/>
      <c r="AL558" s="1"/>
      <c r="AM558" s="1"/>
      <c r="AN558" s="1"/>
      <c r="AO558" s="1"/>
      <c r="AP558" s="1"/>
      <c r="AQ558" s="1"/>
      <c r="AR558" s="1"/>
    </row>
    <row r="559" spans="1:44" ht="15.75" customHeight="1">
      <c r="A559" s="1"/>
      <c r="B559" s="1"/>
      <c r="C559" s="193"/>
      <c r="D559" s="194"/>
      <c r="E559" s="194"/>
      <c r="F559" s="194"/>
      <c r="G559" s="194"/>
      <c r="H559" s="194"/>
      <c r="I559" s="194"/>
      <c r="J559" s="194"/>
      <c r="K559" s="194"/>
      <c r="L559" s="195"/>
      <c r="M559" s="195"/>
      <c r="N559" s="195"/>
      <c r="O559" s="195"/>
      <c r="P559" s="195"/>
      <c r="Q559" s="1"/>
      <c r="R559" s="194"/>
      <c r="S559" s="194"/>
      <c r="T559" s="194"/>
      <c r="U559" s="194"/>
      <c r="V559" s="194"/>
      <c r="W559" s="194"/>
      <c r="X559" s="194"/>
      <c r="Y559" s="194"/>
      <c r="Z559" s="194"/>
      <c r="AA559" s="194"/>
      <c r="AB559" s="194"/>
      <c r="AC559" s="194"/>
      <c r="AD559" s="194"/>
      <c r="AE559" s="194"/>
      <c r="AF559" s="194"/>
      <c r="AG559" s="194"/>
      <c r="AH559" s="194"/>
      <c r="AI559" s="194"/>
      <c r="AJ559" s="194"/>
      <c r="AK559" s="1"/>
      <c r="AL559" s="1"/>
      <c r="AM559" s="1"/>
      <c r="AN559" s="1"/>
      <c r="AO559" s="1"/>
      <c r="AP559" s="1"/>
      <c r="AQ559" s="1"/>
      <c r="AR559" s="1"/>
    </row>
    <row r="560" spans="1:44" ht="15.75" customHeight="1">
      <c r="A560" s="1"/>
      <c r="B560" s="1"/>
      <c r="C560" s="193"/>
      <c r="D560" s="194"/>
      <c r="E560" s="194"/>
      <c r="F560" s="194"/>
      <c r="G560" s="194"/>
      <c r="H560" s="194"/>
      <c r="I560" s="194"/>
      <c r="J560" s="194"/>
      <c r="K560" s="194"/>
      <c r="L560" s="195"/>
      <c r="M560" s="195"/>
      <c r="N560" s="195"/>
      <c r="O560" s="195"/>
      <c r="P560" s="195"/>
      <c r="Q560" s="1"/>
      <c r="R560" s="194"/>
      <c r="S560" s="194"/>
      <c r="T560" s="194"/>
      <c r="U560" s="194"/>
      <c r="V560" s="194"/>
      <c r="W560" s="194"/>
      <c r="X560" s="194"/>
      <c r="Y560" s="194"/>
      <c r="Z560" s="194"/>
      <c r="AA560" s="194"/>
      <c r="AB560" s="194"/>
      <c r="AC560" s="194"/>
      <c r="AD560" s="194"/>
      <c r="AE560" s="194"/>
      <c r="AF560" s="194"/>
      <c r="AG560" s="194"/>
      <c r="AH560" s="194"/>
      <c r="AI560" s="194"/>
      <c r="AJ560" s="194"/>
      <c r="AK560" s="1"/>
      <c r="AL560" s="1"/>
      <c r="AM560" s="1"/>
      <c r="AN560" s="1"/>
      <c r="AO560" s="1"/>
      <c r="AP560" s="1"/>
      <c r="AQ560" s="1"/>
      <c r="AR560" s="1"/>
    </row>
    <row r="561" spans="1:44" ht="15.75" customHeight="1">
      <c r="A561" s="1"/>
      <c r="B561" s="1"/>
      <c r="C561" s="193"/>
      <c r="D561" s="194"/>
      <c r="E561" s="194"/>
      <c r="F561" s="194"/>
      <c r="G561" s="194"/>
      <c r="H561" s="194"/>
      <c r="I561" s="194"/>
      <c r="J561" s="194"/>
      <c r="K561" s="194"/>
      <c r="L561" s="195"/>
      <c r="M561" s="195"/>
      <c r="N561" s="195"/>
      <c r="O561" s="195"/>
      <c r="P561" s="195"/>
      <c r="Q561" s="1"/>
      <c r="R561" s="194"/>
      <c r="S561" s="194"/>
      <c r="T561" s="194"/>
      <c r="U561" s="194"/>
      <c r="V561" s="194"/>
      <c r="W561" s="194"/>
      <c r="X561" s="194"/>
      <c r="Y561" s="194"/>
      <c r="Z561" s="194"/>
      <c r="AA561" s="194"/>
      <c r="AB561" s="194"/>
      <c r="AC561" s="194"/>
      <c r="AD561" s="194"/>
      <c r="AE561" s="194"/>
      <c r="AF561" s="194"/>
      <c r="AG561" s="194"/>
      <c r="AH561" s="194"/>
      <c r="AI561" s="194"/>
      <c r="AJ561" s="194"/>
      <c r="AK561" s="1"/>
      <c r="AL561" s="1"/>
      <c r="AM561" s="1"/>
      <c r="AN561" s="1"/>
      <c r="AO561" s="1"/>
      <c r="AP561" s="1"/>
      <c r="AQ561" s="1"/>
      <c r="AR561" s="1"/>
    </row>
    <row r="562" spans="1:44" ht="15.75" customHeight="1">
      <c r="A562" s="1"/>
      <c r="B562" s="1"/>
      <c r="C562" s="193"/>
      <c r="D562" s="194"/>
      <c r="E562" s="194"/>
      <c r="F562" s="194"/>
      <c r="G562" s="194"/>
      <c r="H562" s="194"/>
      <c r="I562" s="194"/>
      <c r="J562" s="194"/>
      <c r="K562" s="194"/>
      <c r="L562" s="195"/>
      <c r="M562" s="195"/>
      <c r="N562" s="195"/>
      <c r="O562" s="195"/>
      <c r="P562" s="195"/>
      <c r="Q562" s="1"/>
      <c r="R562" s="194"/>
      <c r="S562" s="194"/>
      <c r="T562" s="194"/>
      <c r="U562" s="194"/>
      <c r="V562" s="194"/>
      <c r="W562" s="194"/>
      <c r="X562" s="194"/>
      <c r="Y562" s="194"/>
      <c r="Z562" s="194"/>
      <c r="AA562" s="194"/>
      <c r="AB562" s="194"/>
      <c r="AC562" s="194"/>
      <c r="AD562" s="194"/>
      <c r="AE562" s="194"/>
      <c r="AF562" s="194"/>
      <c r="AG562" s="194"/>
      <c r="AH562" s="194"/>
      <c r="AI562" s="194"/>
      <c r="AJ562" s="194"/>
      <c r="AK562" s="1"/>
      <c r="AL562" s="1"/>
      <c r="AM562" s="1"/>
      <c r="AN562" s="1"/>
      <c r="AO562" s="1"/>
      <c r="AP562" s="1"/>
      <c r="AQ562" s="1"/>
      <c r="AR562" s="1"/>
    </row>
    <row r="563" spans="1:44" ht="15.75" customHeight="1">
      <c r="A563" s="1"/>
      <c r="B563" s="1"/>
      <c r="C563" s="193"/>
      <c r="D563" s="194"/>
      <c r="E563" s="194"/>
      <c r="F563" s="194"/>
      <c r="G563" s="194"/>
      <c r="H563" s="194"/>
      <c r="I563" s="194"/>
      <c r="J563" s="194"/>
      <c r="K563" s="194"/>
      <c r="L563" s="195"/>
      <c r="M563" s="195"/>
      <c r="N563" s="195"/>
      <c r="O563" s="195"/>
      <c r="P563" s="195"/>
      <c r="Q563" s="1"/>
      <c r="R563" s="194"/>
      <c r="S563" s="194"/>
      <c r="T563" s="194"/>
      <c r="U563" s="194"/>
      <c r="V563" s="194"/>
      <c r="W563" s="194"/>
      <c r="X563" s="194"/>
      <c r="Y563" s="194"/>
      <c r="Z563" s="194"/>
      <c r="AA563" s="194"/>
      <c r="AB563" s="194"/>
      <c r="AC563" s="194"/>
      <c r="AD563" s="194"/>
      <c r="AE563" s="194"/>
      <c r="AF563" s="194"/>
      <c r="AG563" s="194"/>
      <c r="AH563" s="194"/>
      <c r="AI563" s="194"/>
      <c r="AJ563" s="194"/>
      <c r="AK563" s="1"/>
      <c r="AL563" s="1"/>
      <c r="AM563" s="1"/>
      <c r="AN563" s="1"/>
      <c r="AO563" s="1"/>
      <c r="AP563" s="1"/>
      <c r="AQ563" s="1"/>
      <c r="AR563" s="1"/>
    </row>
    <row r="564" spans="1:44" ht="15.75" customHeight="1">
      <c r="A564" s="1"/>
      <c r="B564" s="1"/>
      <c r="C564" s="193"/>
      <c r="D564" s="194"/>
      <c r="E564" s="194"/>
      <c r="F564" s="194"/>
      <c r="G564" s="194"/>
      <c r="H564" s="194"/>
      <c r="I564" s="194"/>
      <c r="J564" s="194"/>
      <c r="K564" s="194"/>
      <c r="L564" s="195"/>
      <c r="M564" s="195"/>
      <c r="N564" s="195"/>
      <c r="O564" s="195"/>
      <c r="P564" s="195"/>
      <c r="Q564" s="1"/>
      <c r="R564" s="194"/>
      <c r="S564" s="194"/>
      <c r="T564" s="194"/>
      <c r="U564" s="194"/>
      <c r="V564" s="194"/>
      <c r="W564" s="194"/>
      <c r="X564" s="194"/>
      <c r="Y564" s="194"/>
      <c r="Z564" s="194"/>
      <c r="AA564" s="194"/>
      <c r="AB564" s="194"/>
      <c r="AC564" s="194"/>
      <c r="AD564" s="194"/>
      <c r="AE564" s="194"/>
      <c r="AF564" s="194"/>
      <c r="AG564" s="194"/>
      <c r="AH564" s="194"/>
      <c r="AI564" s="194"/>
      <c r="AJ564" s="194"/>
      <c r="AK564" s="1"/>
      <c r="AL564" s="1"/>
      <c r="AM564" s="1"/>
      <c r="AN564" s="1"/>
      <c r="AO564" s="1"/>
      <c r="AP564" s="1"/>
      <c r="AQ564" s="1"/>
      <c r="AR564" s="1"/>
    </row>
    <row r="565" spans="1:44" ht="15.75" customHeight="1">
      <c r="A565" s="1"/>
      <c r="B565" s="1"/>
      <c r="C565" s="193"/>
      <c r="D565" s="194"/>
      <c r="E565" s="194"/>
      <c r="F565" s="194"/>
      <c r="G565" s="194"/>
      <c r="H565" s="194"/>
      <c r="I565" s="194"/>
      <c r="J565" s="194"/>
      <c r="K565" s="194"/>
      <c r="L565" s="195"/>
      <c r="M565" s="195"/>
      <c r="N565" s="195"/>
      <c r="O565" s="195"/>
      <c r="P565" s="195"/>
      <c r="Q565" s="1"/>
      <c r="R565" s="194"/>
      <c r="S565" s="194"/>
      <c r="T565" s="194"/>
      <c r="U565" s="194"/>
      <c r="V565" s="194"/>
      <c r="W565" s="194"/>
      <c r="X565" s="194"/>
      <c r="Y565" s="194"/>
      <c r="Z565" s="194"/>
      <c r="AA565" s="194"/>
      <c r="AB565" s="194"/>
      <c r="AC565" s="194"/>
      <c r="AD565" s="194"/>
      <c r="AE565" s="194"/>
      <c r="AF565" s="194"/>
      <c r="AG565" s="194"/>
      <c r="AH565" s="194"/>
      <c r="AI565" s="194"/>
      <c r="AJ565" s="194"/>
      <c r="AK565" s="1"/>
      <c r="AL565" s="1"/>
      <c r="AM565" s="1"/>
      <c r="AN565" s="1"/>
      <c r="AO565" s="1"/>
      <c r="AP565" s="1"/>
      <c r="AQ565" s="1"/>
      <c r="AR565" s="1"/>
    </row>
    <row r="566" spans="1:44" ht="15.75" customHeight="1">
      <c r="A566" s="1"/>
      <c r="B566" s="1"/>
      <c r="C566" s="193"/>
      <c r="D566" s="194"/>
      <c r="E566" s="194"/>
      <c r="F566" s="194"/>
      <c r="G566" s="194"/>
      <c r="H566" s="194"/>
      <c r="I566" s="194"/>
      <c r="J566" s="194"/>
      <c r="K566" s="194"/>
      <c r="L566" s="195"/>
      <c r="M566" s="195"/>
      <c r="N566" s="195"/>
      <c r="O566" s="195"/>
      <c r="P566" s="195"/>
      <c r="Q566" s="1"/>
      <c r="R566" s="194"/>
      <c r="S566" s="194"/>
      <c r="T566" s="194"/>
      <c r="U566" s="194"/>
      <c r="V566" s="194"/>
      <c r="W566" s="194"/>
      <c r="X566" s="194"/>
      <c r="Y566" s="194"/>
      <c r="Z566" s="194"/>
      <c r="AA566" s="194"/>
      <c r="AB566" s="194"/>
      <c r="AC566" s="194"/>
      <c r="AD566" s="194"/>
      <c r="AE566" s="194"/>
      <c r="AF566" s="194"/>
      <c r="AG566" s="194"/>
      <c r="AH566" s="194"/>
      <c r="AI566" s="194"/>
      <c r="AJ566" s="194"/>
      <c r="AK566" s="1"/>
      <c r="AL566" s="1"/>
      <c r="AM566" s="1"/>
      <c r="AN566" s="1"/>
      <c r="AO566" s="1"/>
      <c r="AP566" s="1"/>
      <c r="AQ566" s="1"/>
      <c r="AR566" s="1"/>
    </row>
    <row r="567" spans="1:44" ht="15.75" customHeight="1">
      <c r="A567" s="1"/>
      <c r="B567" s="1"/>
      <c r="C567" s="193"/>
      <c r="D567" s="194"/>
      <c r="E567" s="194"/>
      <c r="F567" s="194"/>
      <c r="G567" s="194"/>
      <c r="H567" s="194"/>
      <c r="I567" s="194"/>
      <c r="J567" s="194"/>
      <c r="K567" s="194"/>
      <c r="L567" s="195"/>
      <c r="M567" s="195"/>
      <c r="N567" s="195"/>
      <c r="O567" s="195"/>
      <c r="P567" s="195"/>
      <c r="Q567" s="1"/>
      <c r="R567" s="194"/>
      <c r="S567" s="194"/>
      <c r="T567" s="194"/>
      <c r="U567" s="194"/>
      <c r="V567" s="194"/>
      <c r="W567" s="194"/>
      <c r="X567" s="194"/>
      <c r="Y567" s="194"/>
      <c r="Z567" s="194"/>
      <c r="AA567" s="194"/>
      <c r="AB567" s="194"/>
      <c r="AC567" s="194"/>
      <c r="AD567" s="194"/>
      <c r="AE567" s="194"/>
      <c r="AF567" s="194"/>
      <c r="AG567" s="194"/>
      <c r="AH567" s="194"/>
      <c r="AI567" s="194"/>
      <c r="AJ567" s="194"/>
      <c r="AK567" s="1"/>
      <c r="AL567" s="1"/>
      <c r="AM567" s="1"/>
      <c r="AN567" s="1"/>
      <c r="AO567" s="1"/>
      <c r="AP567" s="1"/>
      <c r="AQ567" s="1"/>
      <c r="AR567" s="1"/>
    </row>
    <row r="568" spans="1:44" ht="15.75" customHeight="1">
      <c r="A568" s="1"/>
      <c r="B568" s="1"/>
      <c r="C568" s="193"/>
      <c r="D568" s="194"/>
      <c r="E568" s="194"/>
      <c r="F568" s="194"/>
      <c r="G568" s="194"/>
      <c r="H568" s="194"/>
      <c r="I568" s="194"/>
      <c r="J568" s="194"/>
      <c r="K568" s="194"/>
      <c r="L568" s="195"/>
      <c r="M568" s="195"/>
      <c r="N568" s="195"/>
      <c r="O568" s="195"/>
      <c r="P568" s="195"/>
      <c r="Q568" s="1"/>
      <c r="R568" s="194"/>
      <c r="S568" s="194"/>
      <c r="T568" s="194"/>
      <c r="U568" s="194"/>
      <c r="V568" s="194"/>
      <c r="W568" s="194"/>
      <c r="X568" s="194"/>
      <c r="Y568" s="194"/>
      <c r="Z568" s="194"/>
      <c r="AA568" s="194"/>
      <c r="AB568" s="194"/>
      <c r="AC568" s="194"/>
      <c r="AD568" s="194"/>
      <c r="AE568" s="194"/>
      <c r="AF568" s="194"/>
      <c r="AG568" s="194"/>
      <c r="AH568" s="194"/>
      <c r="AI568" s="194"/>
      <c r="AJ568" s="194"/>
      <c r="AK568" s="1"/>
      <c r="AL568" s="1"/>
      <c r="AM568" s="1"/>
      <c r="AN568" s="1"/>
      <c r="AO568" s="1"/>
      <c r="AP568" s="1"/>
      <c r="AQ568" s="1"/>
      <c r="AR568" s="1"/>
    </row>
    <row r="569" spans="1:44" ht="15.75" customHeight="1">
      <c r="A569" s="1"/>
      <c r="B569" s="1"/>
      <c r="C569" s="193"/>
      <c r="D569" s="194"/>
      <c r="E569" s="194"/>
      <c r="F569" s="194"/>
      <c r="G569" s="194"/>
      <c r="H569" s="194"/>
      <c r="I569" s="194"/>
      <c r="J569" s="194"/>
      <c r="K569" s="194"/>
      <c r="L569" s="195"/>
      <c r="M569" s="195"/>
      <c r="N569" s="195"/>
      <c r="O569" s="195"/>
      <c r="P569" s="195"/>
      <c r="Q569" s="1"/>
      <c r="R569" s="194"/>
      <c r="S569" s="194"/>
      <c r="T569" s="194"/>
      <c r="U569" s="194"/>
      <c r="V569" s="194"/>
      <c r="W569" s="194"/>
      <c r="X569" s="194"/>
      <c r="Y569" s="194"/>
      <c r="Z569" s="194"/>
      <c r="AA569" s="194"/>
      <c r="AB569" s="194"/>
      <c r="AC569" s="194"/>
      <c r="AD569" s="194"/>
      <c r="AE569" s="194"/>
      <c r="AF569" s="194"/>
      <c r="AG569" s="194"/>
      <c r="AH569" s="194"/>
      <c r="AI569" s="194"/>
      <c r="AJ569" s="194"/>
      <c r="AK569" s="1"/>
      <c r="AL569" s="1"/>
      <c r="AM569" s="1"/>
      <c r="AN569" s="1"/>
      <c r="AO569" s="1"/>
      <c r="AP569" s="1"/>
      <c r="AQ569" s="1"/>
      <c r="AR569" s="1"/>
    </row>
    <row r="570" spans="1:44" ht="15.75" customHeight="1">
      <c r="A570" s="1"/>
      <c r="B570" s="1"/>
      <c r="C570" s="193"/>
      <c r="D570" s="194"/>
      <c r="E570" s="194"/>
      <c r="F570" s="194"/>
      <c r="G570" s="194"/>
      <c r="H570" s="194"/>
      <c r="I570" s="194"/>
      <c r="J570" s="194"/>
      <c r="K570" s="194"/>
      <c r="L570" s="195"/>
      <c r="M570" s="195"/>
      <c r="N570" s="195"/>
      <c r="O570" s="195"/>
      <c r="P570" s="195"/>
      <c r="Q570" s="1"/>
      <c r="R570" s="194"/>
      <c r="S570" s="194"/>
      <c r="T570" s="194"/>
      <c r="U570" s="194"/>
      <c r="V570" s="194"/>
      <c r="W570" s="194"/>
      <c r="X570" s="194"/>
      <c r="Y570" s="194"/>
      <c r="Z570" s="194"/>
      <c r="AA570" s="194"/>
      <c r="AB570" s="194"/>
      <c r="AC570" s="194"/>
      <c r="AD570" s="194"/>
      <c r="AE570" s="194"/>
      <c r="AF570" s="194"/>
      <c r="AG570" s="194"/>
      <c r="AH570" s="194"/>
      <c r="AI570" s="194"/>
      <c r="AJ570" s="194"/>
      <c r="AK570" s="1"/>
      <c r="AL570" s="1"/>
      <c r="AM570" s="1"/>
      <c r="AN570" s="1"/>
      <c r="AO570" s="1"/>
      <c r="AP570" s="1"/>
      <c r="AQ570" s="1"/>
      <c r="AR570" s="1"/>
    </row>
    <row r="571" spans="1:44" ht="15.75" customHeight="1">
      <c r="A571" s="1"/>
      <c r="B571" s="1"/>
      <c r="C571" s="193"/>
      <c r="D571" s="194"/>
      <c r="E571" s="194"/>
      <c r="F571" s="194"/>
      <c r="G571" s="194"/>
      <c r="H571" s="194"/>
      <c r="I571" s="194"/>
      <c r="J571" s="194"/>
      <c r="K571" s="194"/>
      <c r="L571" s="195"/>
      <c r="M571" s="195"/>
      <c r="N571" s="195"/>
      <c r="O571" s="195"/>
      <c r="P571" s="195"/>
      <c r="Q571" s="1"/>
      <c r="R571" s="194"/>
      <c r="S571" s="194"/>
      <c r="T571" s="194"/>
      <c r="U571" s="194"/>
      <c r="V571" s="194"/>
      <c r="W571" s="194"/>
      <c r="X571" s="194"/>
      <c r="Y571" s="194"/>
      <c r="Z571" s="194"/>
      <c r="AA571" s="194"/>
      <c r="AB571" s="194"/>
      <c r="AC571" s="194"/>
      <c r="AD571" s="194"/>
      <c r="AE571" s="194"/>
      <c r="AF571" s="194"/>
      <c r="AG571" s="194"/>
      <c r="AH571" s="194"/>
      <c r="AI571" s="194"/>
      <c r="AJ571" s="194"/>
      <c r="AK571" s="1"/>
      <c r="AL571" s="1"/>
      <c r="AM571" s="1"/>
      <c r="AN571" s="1"/>
      <c r="AO571" s="1"/>
      <c r="AP571" s="1"/>
      <c r="AQ571" s="1"/>
      <c r="AR571" s="1"/>
    </row>
    <row r="572" spans="1:44" ht="15.75" customHeight="1">
      <c r="A572" s="1"/>
      <c r="B572" s="1"/>
      <c r="C572" s="193"/>
      <c r="D572" s="194"/>
      <c r="E572" s="194"/>
      <c r="F572" s="194"/>
      <c r="G572" s="194"/>
      <c r="H572" s="194"/>
      <c r="I572" s="194"/>
      <c r="J572" s="194"/>
      <c r="K572" s="194"/>
      <c r="L572" s="195"/>
      <c r="M572" s="195"/>
      <c r="N572" s="195"/>
      <c r="O572" s="195"/>
      <c r="P572" s="195"/>
      <c r="Q572" s="1"/>
      <c r="R572" s="194"/>
      <c r="S572" s="194"/>
      <c r="T572" s="194"/>
      <c r="U572" s="194"/>
      <c r="V572" s="194"/>
      <c r="W572" s="194"/>
      <c r="X572" s="194"/>
      <c r="Y572" s="194"/>
      <c r="Z572" s="194"/>
      <c r="AA572" s="194"/>
      <c r="AB572" s="194"/>
      <c r="AC572" s="194"/>
      <c r="AD572" s="194"/>
      <c r="AE572" s="194"/>
      <c r="AF572" s="194"/>
      <c r="AG572" s="194"/>
      <c r="AH572" s="194"/>
      <c r="AI572" s="194"/>
      <c r="AJ572" s="194"/>
      <c r="AK572" s="1"/>
      <c r="AL572" s="1"/>
      <c r="AM572" s="1"/>
      <c r="AN572" s="1"/>
      <c r="AO572" s="1"/>
      <c r="AP572" s="1"/>
      <c r="AQ572" s="1"/>
      <c r="AR572" s="1"/>
    </row>
    <row r="573" spans="1:44" ht="15.75" customHeight="1">
      <c r="A573" s="1"/>
      <c r="B573" s="1"/>
      <c r="C573" s="193"/>
      <c r="D573" s="194"/>
      <c r="E573" s="194"/>
      <c r="F573" s="194"/>
      <c r="G573" s="194"/>
      <c r="H573" s="194"/>
      <c r="I573" s="194"/>
      <c r="J573" s="194"/>
      <c r="K573" s="194"/>
      <c r="L573" s="195"/>
      <c r="M573" s="195"/>
      <c r="N573" s="195"/>
      <c r="O573" s="195"/>
      <c r="P573" s="195"/>
      <c r="Q573" s="1"/>
      <c r="R573" s="194"/>
      <c r="S573" s="194"/>
      <c r="T573" s="194"/>
      <c r="U573" s="194"/>
      <c r="V573" s="194"/>
      <c r="W573" s="194"/>
      <c r="X573" s="194"/>
      <c r="Y573" s="194"/>
      <c r="Z573" s="194"/>
      <c r="AA573" s="194"/>
      <c r="AB573" s="194"/>
      <c r="AC573" s="194"/>
      <c r="AD573" s="194"/>
      <c r="AE573" s="194"/>
      <c r="AF573" s="194"/>
      <c r="AG573" s="194"/>
      <c r="AH573" s="194"/>
      <c r="AI573" s="194"/>
      <c r="AJ573" s="194"/>
      <c r="AK573" s="1"/>
      <c r="AL573" s="1"/>
      <c r="AM573" s="1"/>
      <c r="AN573" s="1"/>
      <c r="AO573" s="1"/>
      <c r="AP573" s="1"/>
      <c r="AQ573" s="1"/>
      <c r="AR573" s="1"/>
    </row>
    <row r="574" spans="1:44" ht="15.75" customHeight="1">
      <c r="A574" s="1"/>
      <c r="B574" s="1"/>
      <c r="C574" s="193"/>
      <c r="D574" s="194"/>
      <c r="E574" s="194"/>
      <c r="F574" s="194"/>
      <c r="G574" s="194"/>
      <c r="H574" s="194"/>
      <c r="I574" s="194"/>
      <c r="J574" s="194"/>
      <c r="K574" s="194"/>
      <c r="L574" s="195"/>
      <c r="M574" s="195"/>
      <c r="N574" s="195"/>
      <c r="O574" s="195"/>
      <c r="P574" s="195"/>
      <c r="Q574" s="1"/>
      <c r="R574" s="194"/>
      <c r="S574" s="194"/>
      <c r="T574" s="194"/>
      <c r="U574" s="194"/>
      <c r="V574" s="194"/>
      <c r="W574" s="194"/>
      <c r="X574" s="194"/>
      <c r="Y574" s="194"/>
      <c r="Z574" s="194"/>
      <c r="AA574" s="194"/>
      <c r="AB574" s="194"/>
      <c r="AC574" s="194"/>
      <c r="AD574" s="194"/>
      <c r="AE574" s="194"/>
      <c r="AF574" s="194"/>
      <c r="AG574" s="194"/>
      <c r="AH574" s="194"/>
      <c r="AI574" s="194"/>
      <c r="AJ574" s="194"/>
      <c r="AK574" s="1"/>
      <c r="AL574" s="1"/>
      <c r="AM574" s="1"/>
      <c r="AN574" s="1"/>
      <c r="AO574" s="1"/>
      <c r="AP574" s="1"/>
      <c r="AQ574" s="1"/>
      <c r="AR574" s="1"/>
    </row>
    <row r="575" spans="1:44" ht="15.75" customHeight="1">
      <c r="A575" s="1"/>
      <c r="B575" s="1"/>
      <c r="C575" s="193"/>
      <c r="D575" s="194"/>
      <c r="E575" s="194"/>
      <c r="F575" s="194"/>
      <c r="G575" s="194"/>
      <c r="H575" s="194"/>
      <c r="I575" s="194"/>
      <c r="J575" s="194"/>
      <c r="K575" s="194"/>
      <c r="L575" s="195"/>
      <c r="M575" s="195"/>
      <c r="N575" s="195"/>
      <c r="O575" s="195"/>
      <c r="P575" s="195"/>
      <c r="Q575" s="1"/>
      <c r="R575" s="194"/>
      <c r="S575" s="194"/>
      <c r="T575" s="194"/>
      <c r="U575" s="194"/>
      <c r="V575" s="194"/>
      <c r="W575" s="194"/>
      <c r="X575" s="194"/>
      <c r="Y575" s="194"/>
      <c r="Z575" s="194"/>
      <c r="AA575" s="194"/>
      <c r="AB575" s="194"/>
      <c r="AC575" s="194"/>
      <c r="AD575" s="194"/>
      <c r="AE575" s="194"/>
      <c r="AF575" s="194"/>
      <c r="AG575" s="194"/>
      <c r="AH575" s="194"/>
      <c r="AI575" s="194"/>
      <c r="AJ575" s="194"/>
      <c r="AK575" s="1"/>
      <c r="AL575" s="1"/>
      <c r="AM575" s="1"/>
      <c r="AN575" s="1"/>
      <c r="AO575" s="1"/>
      <c r="AP575" s="1"/>
      <c r="AQ575" s="1"/>
      <c r="AR575" s="1"/>
    </row>
    <row r="576" spans="1:44" ht="15.75" customHeight="1">
      <c r="A576" s="1"/>
      <c r="B576" s="1"/>
      <c r="C576" s="193"/>
      <c r="D576" s="194"/>
      <c r="E576" s="194"/>
      <c r="F576" s="194"/>
      <c r="G576" s="194"/>
      <c r="H576" s="194"/>
      <c r="I576" s="194"/>
      <c r="J576" s="194"/>
      <c r="K576" s="194"/>
      <c r="L576" s="195"/>
      <c r="M576" s="195"/>
      <c r="N576" s="195"/>
      <c r="O576" s="195"/>
      <c r="P576" s="195"/>
      <c r="Q576" s="1"/>
      <c r="R576" s="194"/>
      <c r="S576" s="194"/>
      <c r="T576" s="194"/>
      <c r="U576" s="194"/>
      <c r="V576" s="194"/>
      <c r="W576" s="194"/>
      <c r="X576" s="194"/>
      <c r="Y576" s="194"/>
      <c r="Z576" s="194"/>
      <c r="AA576" s="194"/>
      <c r="AB576" s="194"/>
      <c r="AC576" s="194"/>
      <c r="AD576" s="194"/>
      <c r="AE576" s="194"/>
      <c r="AF576" s="194"/>
      <c r="AG576" s="194"/>
      <c r="AH576" s="194"/>
      <c r="AI576" s="194"/>
      <c r="AJ576" s="194"/>
      <c r="AK576" s="1"/>
      <c r="AL576" s="1"/>
      <c r="AM576" s="1"/>
      <c r="AN576" s="1"/>
      <c r="AO576" s="1"/>
      <c r="AP576" s="1"/>
      <c r="AQ576" s="1"/>
      <c r="AR576" s="1"/>
    </row>
    <row r="577" spans="1:44" ht="15.75" customHeight="1">
      <c r="A577" s="1"/>
      <c r="B577" s="1"/>
      <c r="C577" s="193"/>
      <c r="D577" s="194"/>
      <c r="E577" s="194"/>
      <c r="F577" s="194"/>
      <c r="G577" s="194"/>
      <c r="H577" s="194"/>
      <c r="I577" s="194"/>
      <c r="J577" s="194"/>
      <c r="K577" s="194"/>
      <c r="L577" s="195"/>
      <c r="M577" s="195"/>
      <c r="N577" s="195"/>
      <c r="O577" s="195"/>
      <c r="P577" s="195"/>
      <c r="Q577" s="1"/>
      <c r="R577" s="194"/>
      <c r="S577" s="194"/>
      <c r="T577" s="194"/>
      <c r="U577" s="194"/>
      <c r="V577" s="194"/>
      <c r="W577" s="194"/>
      <c r="X577" s="194"/>
      <c r="Y577" s="194"/>
      <c r="Z577" s="194"/>
      <c r="AA577" s="194"/>
      <c r="AB577" s="194"/>
      <c r="AC577" s="194"/>
      <c r="AD577" s="194"/>
      <c r="AE577" s="194"/>
      <c r="AF577" s="194"/>
      <c r="AG577" s="194"/>
      <c r="AH577" s="194"/>
      <c r="AI577" s="194"/>
      <c r="AJ577" s="194"/>
      <c r="AK577" s="1"/>
      <c r="AL577" s="1"/>
      <c r="AM577" s="1"/>
      <c r="AN577" s="1"/>
      <c r="AO577" s="1"/>
      <c r="AP577" s="1"/>
      <c r="AQ577" s="1"/>
      <c r="AR577" s="1"/>
    </row>
    <row r="578" spans="1:44" ht="15.75" customHeight="1">
      <c r="A578" s="1"/>
      <c r="B578" s="1"/>
      <c r="C578" s="193"/>
      <c r="D578" s="194"/>
      <c r="E578" s="194"/>
      <c r="F578" s="194"/>
      <c r="G578" s="194"/>
      <c r="H578" s="194"/>
      <c r="I578" s="194"/>
      <c r="J578" s="194"/>
      <c r="K578" s="194"/>
      <c r="L578" s="195"/>
      <c r="M578" s="195"/>
      <c r="N578" s="195"/>
      <c r="O578" s="195"/>
      <c r="P578" s="195"/>
      <c r="Q578" s="1"/>
      <c r="R578" s="194"/>
      <c r="S578" s="194"/>
      <c r="T578" s="194"/>
      <c r="U578" s="194"/>
      <c r="V578" s="194"/>
      <c r="W578" s="194"/>
      <c r="X578" s="194"/>
      <c r="Y578" s="194"/>
      <c r="Z578" s="194"/>
      <c r="AA578" s="194"/>
      <c r="AB578" s="194"/>
      <c r="AC578" s="194"/>
      <c r="AD578" s="194"/>
      <c r="AE578" s="194"/>
      <c r="AF578" s="194"/>
      <c r="AG578" s="194"/>
      <c r="AH578" s="194"/>
      <c r="AI578" s="194"/>
      <c r="AJ578" s="194"/>
      <c r="AK578" s="1"/>
      <c r="AL578" s="1"/>
      <c r="AM578" s="1"/>
      <c r="AN578" s="1"/>
      <c r="AO578" s="1"/>
      <c r="AP578" s="1"/>
      <c r="AQ578" s="1"/>
      <c r="AR578" s="1"/>
    </row>
    <row r="579" spans="1:44" ht="15.75" customHeight="1">
      <c r="A579" s="1"/>
      <c r="B579" s="1"/>
      <c r="C579" s="193"/>
      <c r="D579" s="194"/>
      <c r="E579" s="194"/>
      <c r="F579" s="194"/>
      <c r="G579" s="194"/>
      <c r="H579" s="194"/>
      <c r="I579" s="194"/>
      <c r="J579" s="194"/>
      <c r="K579" s="194"/>
      <c r="L579" s="195"/>
      <c r="M579" s="195"/>
      <c r="N579" s="195"/>
      <c r="O579" s="195"/>
      <c r="P579" s="195"/>
      <c r="Q579" s="1"/>
      <c r="R579" s="194"/>
      <c r="S579" s="194"/>
      <c r="T579" s="194"/>
      <c r="U579" s="194"/>
      <c r="V579" s="194"/>
      <c r="W579" s="194"/>
      <c r="X579" s="194"/>
      <c r="Y579" s="194"/>
      <c r="Z579" s="194"/>
      <c r="AA579" s="194"/>
      <c r="AB579" s="194"/>
      <c r="AC579" s="194"/>
      <c r="AD579" s="194"/>
      <c r="AE579" s="194"/>
      <c r="AF579" s="194"/>
      <c r="AG579" s="194"/>
      <c r="AH579" s="194"/>
      <c r="AI579" s="194"/>
      <c r="AJ579" s="194"/>
      <c r="AK579" s="1"/>
      <c r="AL579" s="1"/>
      <c r="AM579" s="1"/>
      <c r="AN579" s="1"/>
      <c r="AO579" s="1"/>
      <c r="AP579" s="1"/>
      <c r="AQ579" s="1"/>
      <c r="AR579" s="1"/>
    </row>
    <row r="580" spans="1:44" ht="15.75" customHeight="1">
      <c r="A580" s="1"/>
      <c r="B580" s="1"/>
      <c r="C580" s="193"/>
      <c r="D580" s="194"/>
      <c r="E580" s="194"/>
      <c r="F580" s="194"/>
      <c r="G580" s="194"/>
      <c r="H580" s="194"/>
      <c r="I580" s="194"/>
      <c r="J580" s="194"/>
      <c r="K580" s="194"/>
      <c r="L580" s="195"/>
      <c r="M580" s="195"/>
      <c r="N580" s="195"/>
      <c r="O580" s="195"/>
      <c r="P580" s="195"/>
      <c r="Q580" s="1"/>
      <c r="R580" s="194"/>
      <c r="S580" s="194"/>
      <c r="T580" s="194"/>
      <c r="U580" s="194"/>
      <c r="V580" s="194"/>
      <c r="W580" s="194"/>
      <c r="X580" s="194"/>
      <c r="Y580" s="194"/>
      <c r="Z580" s="194"/>
      <c r="AA580" s="194"/>
      <c r="AB580" s="194"/>
      <c r="AC580" s="194"/>
      <c r="AD580" s="194"/>
      <c r="AE580" s="194"/>
      <c r="AF580" s="194"/>
      <c r="AG580" s="194"/>
      <c r="AH580" s="194"/>
      <c r="AI580" s="194"/>
      <c r="AJ580" s="194"/>
      <c r="AK580" s="1"/>
      <c r="AL580" s="1"/>
      <c r="AM580" s="1"/>
      <c r="AN580" s="1"/>
      <c r="AO580" s="1"/>
      <c r="AP580" s="1"/>
      <c r="AQ580" s="1"/>
      <c r="AR580" s="1"/>
    </row>
    <row r="581" spans="1:44" ht="15.75" customHeight="1">
      <c r="A581" s="1"/>
      <c r="B581" s="1"/>
      <c r="C581" s="193"/>
      <c r="D581" s="194"/>
      <c r="E581" s="194"/>
      <c r="F581" s="194"/>
      <c r="G581" s="194"/>
      <c r="H581" s="194"/>
      <c r="I581" s="194"/>
      <c r="J581" s="194"/>
      <c r="K581" s="194"/>
      <c r="L581" s="195"/>
      <c r="M581" s="195"/>
      <c r="N581" s="195"/>
      <c r="O581" s="195"/>
      <c r="P581" s="195"/>
      <c r="Q581" s="1"/>
      <c r="R581" s="194"/>
      <c r="S581" s="194"/>
      <c r="T581" s="194"/>
      <c r="U581" s="194"/>
      <c r="V581" s="194"/>
      <c r="W581" s="194"/>
      <c r="X581" s="194"/>
      <c r="Y581" s="194"/>
      <c r="Z581" s="194"/>
      <c r="AA581" s="194"/>
      <c r="AB581" s="194"/>
      <c r="AC581" s="194"/>
      <c r="AD581" s="194"/>
      <c r="AE581" s="194"/>
      <c r="AF581" s="194"/>
      <c r="AG581" s="194"/>
      <c r="AH581" s="194"/>
      <c r="AI581" s="194"/>
      <c r="AJ581" s="194"/>
      <c r="AK581" s="1"/>
      <c r="AL581" s="1"/>
      <c r="AM581" s="1"/>
      <c r="AN581" s="1"/>
      <c r="AO581" s="1"/>
      <c r="AP581" s="1"/>
      <c r="AQ581" s="1"/>
      <c r="AR581" s="1"/>
    </row>
    <row r="582" spans="1:44" ht="15.75" customHeight="1">
      <c r="A582" s="1"/>
      <c r="B582" s="1"/>
      <c r="C582" s="193"/>
      <c r="D582" s="194"/>
      <c r="E582" s="194"/>
      <c r="F582" s="194"/>
      <c r="G582" s="194"/>
      <c r="H582" s="194"/>
      <c r="I582" s="194"/>
      <c r="J582" s="194"/>
      <c r="K582" s="194"/>
      <c r="L582" s="195"/>
      <c r="M582" s="195"/>
      <c r="N582" s="195"/>
      <c r="O582" s="195"/>
      <c r="P582" s="195"/>
      <c r="Q582" s="1"/>
      <c r="R582" s="194"/>
      <c r="S582" s="194"/>
      <c r="T582" s="194"/>
      <c r="U582" s="194"/>
      <c r="V582" s="194"/>
      <c r="W582" s="194"/>
      <c r="X582" s="194"/>
      <c r="Y582" s="194"/>
      <c r="Z582" s="194"/>
      <c r="AA582" s="194"/>
      <c r="AB582" s="194"/>
      <c r="AC582" s="194"/>
      <c r="AD582" s="194"/>
      <c r="AE582" s="194"/>
      <c r="AF582" s="194"/>
      <c r="AG582" s="194"/>
      <c r="AH582" s="194"/>
      <c r="AI582" s="194"/>
      <c r="AJ582" s="194"/>
      <c r="AK582" s="1"/>
      <c r="AL582" s="1"/>
      <c r="AM582" s="1"/>
      <c r="AN582" s="1"/>
      <c r="AO582" s="1"/>
      <c r="AP582" s="1"/>
      <c r="AQ582" s="1"/>
      <c r="AR582" s="1"/>
    </row>
    <row r="583" spans="1:44" ht="15.75" customHeight="1">
      <c r="A583" s="1"/>
      <c r="B583" s="1"/>
      <c r="C583" s="193"/>
      <c r="D583" s="194"/>
      <c r="E583" s="194"/>
      <c r="F583" s="194"/>
      <c r="G583" s="194"/>
      <c r="H583" s="194"/>
      <c r="I583" s="194"/>
      <c r="J583" s="194"/>
      <c r="K583" s="194"/>
      <c r="L583" s="195"/>
      <c r="M583" s="195"/>
      <c r="N583" s="195"/>
      <c r="O583" s="195"/>
      <c r="P583" s="195"/>
      <c r="Q583" s="1"/>
      <c r="R583" s="194"/>
      <c r="S583" s="194"/>
      <c r="T583" s="194"/>
      <c r="U583" s="194"/>
      <c r="V583" s="194"/>
      <c r="W583" s="194"/>
      <c r="X583" s="194"/>
      <c r="Y583" s="194"/>
      <c r="Z583" s="194"/>
      <c r="AA583" s="194"/>
      <c r="AB583" s="194"/>
      <c r="AC583" s="194"/>
      <c r="AD583" s="194"/>
      <c r="AE583" s="194"/>
      <c r="AF583" s="194"/>
      <c r="AG583" s="194"/>
      <c r="AH583" s="194"/>
      <c r="AI583" s="194"/>
      <c r="AJ583" s="194"/>
      <c r="AK583" s="1"/>
      <c r="AL583" s="1"/>
      <c r="AM583" s="1"/>
      <c r="AN583" s="1"/>
      <c r="AO583" s="1"/>
      <c r="AP583" s="1"/>
      <c r="AQ583" s="1"/>
      <c r="AR583" s="1"/>
    </row>
    <row r="584" spans="1:44" ht="15.75" customHeight="1">
      <c r="A584" s="1"/>
      <c r="B584" s="1"/>
      <c r="C584" s="193"/>
      <c r="D584" s="194"/>
      <c r="E584" s="194"/>
      <c r="F584" s="194"/>
      <c r="G584" s="194"/>
      <c r="H584" s="194"/>
      <c r="I584" s="194"/>
      <c r="J584" s="194"/>
      <c r="K584" s="194"/>
      <c r="L584" s="195"/>
      <c r="M584" s="195"/>
      <c r="N584" s="195"/>
      <c r="O584" s="195"/>
      <c r="P584" s="195"/>
      <c r="Q584" s="1"/>
      <c r="R584" s="194"/>
      <c r="S584" s="194"/>
      <c r="T584" s="194"/>
      <c r="U584" s="194"/>
      <c r="V584" s="194"/>
      <c r="W584" s="194"/>
      <c r="X584" s="194"/>
      <c r="Y584" s="194"/>
      <c r="Z584" s="194"/>
      <c r="AA584" s="194"/>
      <c r="AB584" s="194"/>
      <c r="AC584" s="194"/>
      <c r="AD584" s="194"/>
      <c r="AE584" s="194"/>
      <c r="AF584" s="194"/>
      <c r="AG584" s="194"/>
      <c r="AH584" s="194"/>
      <c r="AI584" s="194"/>
      <c r="AJ584" s="194"/>
      <c r="AK584" s="1"/>
      <c r="AL584" s="1"/>
      <c r="AM584" s="1"/>
      <c r="AN584" s="1"/>
      <c r="AO584" s="1"/>
      <c r="AP584" s="1"/>
      <c r="AQ584" s="1"/>
      <c r="AR584" s="1"/>
    </row>
    <row r="585" spans="1:44" ht="15.75" customHeight="1">
      <c r="A585" s="1"/>
      <c r="B585" s="1"/>
      <c r="C585" s="193"/>
      <c r="D585" s="194"/>
      <c r="E585" s="194"/>
      <c r="F585" s="194"/>
      <c r="G585" s="194"/>
      <c r="H585" s="194"/>
      <c r="I585" s="194"/>
      <c r="J585" s="194"/>
      <c r="K585" s="194"/>
      <c r="L585" s="195"/>
      <c r="M585" s="195"/>
      <c r="N585" s="195"/>
      <c r="O585" s="195"/>
      <c r="P585" s="195"/>
      <c r="Q585" s="1"/>
      <c r="R585" s="194"/>
      <c r="S585" s="194"/>
      <c r="T585" s="194"/>
      <c r="U585" s="194"/>
      <c r="V585" s="194"/>
      <c r="W585" s="194"/>
      <c r="X585" s="194"/>
      <c r="Y585" s="194"/>
      <c r="Z585" s="194"/>
      <c r="AA585" s="194"/>
      <c r="AB585" s="194"/>
      <c r="AC585" s="194"/>
      <c r="AD585" s="194"/>
      <c r="AE585" s="194"/>
      <c r="AF585" s="194"/>
      <c r="AG585" s="194"/>
      <c r="AH585" s="194"/>
      <c r="AI585" s="194"/>
      <c r="AJ585" s="194"/>
      <c r="AK585" s="1"/>
      <c r="AL585" s="1"/>
      <c r="AM585" s="1"/>
      <c r="AN585" s="1"/>
      <c r="AO585" s="1"/>
      <c r="AP585" s="1"/>
      <c r="AQ585" s="1"/>
      <c r="AR585" s="1"/>
    </row>
    <row r="586" spans="1:44" ht="15.75" customHeight="1">
      <c r="A586" s="1"/>
      <c r="B586" s="1"/>
      <c r="C586" s="193"/>
      <c r="D586" s="194"/>
      <c r="E586" s="194"/>
      <c r="F586" s="194"/>
      <c r="G586" s="194"/>
      <c r="H586" s="194"/>
      <c r="I586" s="194"/>
      <c r="J586" s="194"/>
      <c r="K586" s="194"/>
      <c r="L586" s="195"/>
      <c r="M586" s="195"/>
      <c r="N586" s="195"/>
      <c r="O586" s="195"/>
      <c r="P586" s="195"/>
      <c r="Q586" s="1"/>
      <c r="R586" s="194"/>
      <c r="S586" s="194"/>
      <c r="T586" s="194"/>
      <c r="U586" s="194"/>
      <c r="V586" s="194"/>
      <c r="W586" s="194"/>
      <c r="X586" s="194"/>
      <c r="Y586" s="194"/>
      <c r="Z586" s="194"/>
      <c r="AA586" s="194"/>
      <c r="AB586" s="194"/>
      <c r="AC586" s="194"/>
      <c r="AD586" s="194"/>
      <c r="AE586" s="194"/>
      <c r="AF586" s="194"/>
      <c r="AG586" s="194"/>
      <c r="AH586" s="194"/>
      <c r="AI586" s="194"/>
      <c r="AJ586" s="194"/>
      <c r="AK586" s="1"/>
      <c r="AL586" s="1"/>
      <c r="AM586" s="1"/>
      <c r="AN586" s="1"/>
      <c r="AO586" s="1"/>
      <c r="AP586" s="1"/>
      <c r="AQ586" s="1"/>
      <c r="AR586" s="1"/>
    </row>
    <row r="587" spans="1:44" ht="15.75" customHeight="1">
      <c r="A587" s="1"/>
      <c r="B587" s="1"/>
      <c r="C587" s="193"/>
      <c r="D587" s="194"/>
      <c r="E587" s="194"/>
      <c r="F587" s="194"/>
      <c r="G587" s="194"/>
      <c r="H587" s="194"/>
      <c r="I587" s="194"/>
      <c r="J587" s="194"/>
      <c r="K587" s="194"/>
      <c r="L587" s="195"/>
      <c r="M587" s="195"/>
      <c r="N587" s="195"/>
      <c r="O587" s="195"/>
      <c r="P587" s="195"/>
      <c r="Q587" s="1"/>
      <c r="R587" s="194"/>
      <c r="S587" s="194"/>
      <c r="T587" s="194"/>
      <c r="U587" s="194"/>
      <c r="V587" s="194"/>
      <c r="W587" s="194"/>
      <c r="X587" s="194"/>
      <c r="Y587" s="194"/>
      <c r="Z587" s="194"/>
      <c r="AA587" s="194"/>
      <c r="AB587" s="194"/>
      <c r="AC587" s="194"/>
      <c r="AD587" s="194"/>
      <c r="AE587" s="194"/>
      <c r="AF587" s="194"/>
      <c r="AG587" s="194"/>
      <c r="AH587" s="194"/>
      <c r="AI587" s="194"/>
      <c r="AJ587" s="194"/>
      <c r="AK587" s="1"/>
      <c r="AL587" s="1"/>
      <c r="AM587" s="1"/>
      <c r="AN587" s="1"/>
      <c r="AO587" s="1"/>
      <c r="AP587" s="1"/>
      <c r="AQ587" s="1"/>
      <c r="AR587" s="1"/>
    </row>
    <row r="588" spans="1:44" ht="15.75" customHeight="1">
      <c r="A588" s="1"/>
      <c r="B588" s="1"/>
      <c r="C588" s="193"/>
      <c r="D588" s="194"/>
      <c r="E588" s="194"/>
      <c r="F588" s="194"/>
      <c r="G588" s="194"/>
      <c r="H588" s="194"/>
      <c r="I588" s="194"/>
      <c r="J588" s="194"/>
      <c r="K588" s="194"/>
      <c r="L588" s="195"/>
      <c r="M588" s="195"/>
      <c r="N588" s="195"/>
      <c r="O588" s="195"/>
      <c r="P588" s="195"/>
      <c r="Q588" s="1"/>
      <c r="R588" s="194"/>
      <c r="S588" s="194"/>
      <c r="T588" s="194"/>
      <c r="U588" s="194"/>
      <c r="V588" s="194"/>
      <c r="W588" s="194"/>
      <c r="X588" s="194"/>
      <c r="Y588" s="194"/>
      <c r="Z588" s="194"/>
      <c r="AA588" s="194"/>
      <c r="AB588" s="194"/>
      <c r="AC588" s="194"/>
      <c r="AD588" s="194"/>
      <c r="AE588" s="194"/>
      <c r="AF588" s="194"/>
      <c r="AG588" s="194"/>
      <c r="AH588" s="194"/>
      <c r="AI588" s="194"/>
      <c r="AJ588" s="194"/>
      <c r="AK588" s="1"/>
      <c r="AL588" s="1"/>
      <c r="AM588" s="1"/>
      <c r="AN588" s="1"/>
      <c r="AO588" s="1"/>
      <c r="AP588" s="1"/>
      <c r="AQ588" s="1"/>
      <c r="AR588" s="1"/>
    </row>
    <row r="589" spans="1:44" ht="15.75" customHeight="1">
      <c r="A589" s="1"/>
      <c r="B589" s="1"/>
      <c r="C589" s="193"/>
      <c r="D589" s="194"/>
      <c r="E589" s="194"/>
      <c r="F589" s="194"/>
      <c r="G589" s="194"/>
      <c r="H589" s="194"/>
      <c r="I589" s="194"/>
      <c r="J589" s="194"/>
      <c r="K589" s="194"/>
      <c r="L589" s="195"/>
      <c r="M589" s="195"/>
      <c r="N589" s="195"/>
      <c r="O589" s="195"/>
      <c r="P589" s="195"/>
      <c r="Q589" s="1"/>
      <c r="R589" s="194"/>
      <c r="S589" s="194"/>
      <c r="T589" s="194"/>
      <c r="U589" s="194"/>
      <c r="V589" s="194"/>
      <c r="W589" s="194"/>
      <c r="X589" s="194"/>
      <c r="Y589" s="194"/>
      <c r="Z589" s="194"/>
      <c r="AA589" s="194"/>
      <c r="AB589" s="194"/>
      <c r="AC589" s="194"/>
      <c r="AD589" s="194"/>
      <c r="AE589" s="194"/>
      <c r="AF589" s="194"/>
      <c r="AG589" s="194"/>
      <c r="AH589" s="194"/>
      <c r="AI589" s="194"/>
      <c r="AJ589" s="194"/>
      <c r="AK589" s="1"/>
      <c r="AL589" s="1"/>
      <c r="AM589" s="1"/>
      <c r="AN589" s="1"/>
      <c r="AO589" s="1"/>
      <c r="AP589" s="1"/>
      <c r="AQ589" s="1"/>
      <c r="AR589" s="1"/>
    </row>
    <row r="590" spans="1:44" ht="15.75" customHeight="1">
      <c r="A590" s="1"/>
      <c r="B590" s="1"/>
      <c r="C590" s="193"/>
      <c r="D590" s="194"/>
      <c r="E590" s="194"/>
      <c r="F590" s="194"/>
      <c r="G590" s="194"/>
      <c r="H590" s="194"/>
      <c r="I590" s="194"/>
      <c r="J590" s="194"/>
      <c r="K590" s="194"/>
      <c r="L590" s="195"/>
      <c r="M590" s="195"/>
      <c r="N590" s="195"/>
      <c r="O590" s="195"/>
      <c r="P590" s="195"/>
      <c r="Q590" s="1"/>
      <c r="R590" s="194"/>
      <c r="S590" s="194"/>
      <c r="T590" s="194"/>
      <c r="U590" s="194"/>
      <c r="V590" s="194"/>
      <c r="W590" s="194"/>
      <c r="X590" s="194"/>
      <c r="Y590" s="194"/>
      <c r="Z590" s="194"/>
      <c r="AA590" s="194"/>
      <c r="AB590" s="194"/>
      <c r="AC590" s="194"/>
      <c r="AD590" s="194"/>
      <c r="AE590" s="194"/>
      <c r="AF590" s="194"/>
      <c r="AG590" s="194"/>
      <c r="AH590" s="194"/>
      <c r="AI590" s="194"/>
      <c r="AJ590" s="194"/>
      <c r="AK590" s="1"/>
      <c r="AL590" s="1"/>
      <c r="AM590" s="1"/>
      <c r="AN590" s="1"/>
      <c r="AO590" s="1"/>
      <c r="AP590" s="1"/>
      <c r="AQ590" s="1"/>
      <c r="AR590" s="1"/>
    </row>
    <row r="591" spans="1:44" ht="15.75" customHeight="1">
      <c r="A591" s="1"/>
      <c r="B591" s="1"/>
      <c r="C591" s="193"/>
      <c r="D591" s="194"/>
      <c r="E591" s="194"/>
      <c r="F591" s="194"/>
      <c r="G591" s="194"/>
      <c r="H591" s="194"/>
      <c r="I591" s="194"/>
      <c r="J591" s="194"/>
      <c r="K591" s="194"/>
      <c r="L591" s="195"/>
      <c r="M591" s="195"/>
      <c r="N591" s="195"/>
      <c r="O591" s="195"/>
      <c r="P591" s="195"/>
      <c r="Q591" s="1"/>
      <c r="R591" s="194"/>
      <c r="S591" s="194"/>
      <c r="T591" s="194"/>
      <c r="U591" s="194"/>
      <c r="V591" s="194"/>
      <c r="W591" s="194"/>
      <c r="X591" s="194"/>
      <c r="Y591" s="194"/>
      <c r="Z591" s="194"/>
      <c r="AA591" s="194"/>
      <c r="AB591" s="194"/>
      <c r="AC591" s="194"/>
      <c r="AD591" s="194"/>
      <c r="AE591" s="194"/>
      <c r="AF591" s="194"/>
      <c r="AG591" s="194"/>
      <c r="AH591" s="194"/>
      <c r="AI591" s="194"/>
      <c r="AJ591" s="194"/>
      <c r="AK591" s="1"/>
      <c r="AL591" s="1"/>
      <c r="AM591" s="1"/>
      <c r="AN591" s="1"/>
      <c r="AO591" s="1"/>
      <c r="AP591" s="1"/>
      <c r="AQ591" s="1"/>
      <c r="AR591" s="1"/>
    </row>
    <row r="592" spans="1:44" ht="15.75" customHeight="1">
      <c r="A592" s="1"/>
      <c r="B592" s="1"/>
      <c r="C592" s="193"/>
      <c r="D592" s="194"/>
      <c r="E592" s="194"/>
      <c r="F592" s="194"/>
      <c r="G592" s="194"/>
      <c r="H592" s="194"/>
      <c r="I592" s="194"/>
      <c r="J592" s="194"/>
      <c r="K592" s="194"/>
      <c r="L592" s="195"/>
      <c r="M592" s="195"/>
      <c r="N592" s="195"/>
      <c r="O592" s="195"/>
      <c r="P592" s="195"/>
      <c r="Q592" s="1"/>
      <c r="R592" s="194"/>
      <c r="S592" s="194"/>
      <c r="T592" s="194"/>
      <c r="U592" s="194"/>
      <c r="V592" s="194"/>
      <c r="W592" s="194"/>
      <c r="X592" s="194"/>
      <c r="Y592" s="194"/>
      <c r="Z592" s="194"/>
      <c r="AA592" s="194"/>
      <c r="AB592" s="194"/>
      <c r="AC592" s="194"/>
      <c r="AD592" s="194"/>
      <c r="AE592" s="194"/>
      <c r="AF592" s="194"/>
      <c r="AG592" s="194"/>
      <c r="AH592" s="194"/>
      <c r="AI592" s="194"/>
      <c r="AJ592" s="194"/>
      <c r="AK592" s="1"/>
      <c r="AL592" s="1"/>
      <c r="AM592" s="1"/>
      <c r="AN592" s="1"/>
      <c r="AO592" s="1"/>
      <c r="AP592" s="1"/>
      <c r="AQ592" s="1"/>
      <c r="AR592" s="1"/>
    </row>
    <row r="593" spans="1:44" ht="15.75" customHeight="1">
      <c r="A593" s="1"/>
      <c r="B593" s="1"/>
      <c r="C593" s="193"/>
      <c r="D593" s="194"/>
      <c r="E593" s="194"/>
      <c r="F593" s="194"/>
      <c r="G593" s="194"/>
      <c r="H593" s="194"/>
      <c r="I593" s="194"/>
      <c r="J593" s="194"/>
      <c r="K593" s="194"/>
      <c r="L593" s="195"/>
      <c r="M593" s="195"/>
      <c r="N593" s="195"/>
      <c r="O593" s="195"/>
      <c r="P593" s="195"/>
      <c r="Q593" s="1"/>
      <c r="R593" s="194"/>
      <c r="S593" s="194"/>
      <c r="T593" s="194"/>
      <c r="U593" s="194"/>
      <c r="V593" s="194"/>
      <c r="W593" s="194"/>
      <c r="X593" s="194"/>
      <c r="Y593" s="194"/>
      <c r="Z593" s="194"/>
      <c r="AA593" s="194"/>
      <c r="AB593" s="194"/>
      <c r="AC593" s="194"/>
      <c r="AD593" s="194"/>
      <c r="AE593" s="194"/>
      <c r="AF593" s="194"/>
      <c r="AG593" s="194"/>
      <c r="AH593" s="194"/>
      <c r="AI593" s="194"/>
      <c r="AJ593" s="194"/>
      <c r="AK593" s="1"/>
      <c r="AL593" s="1"/>
      <c r="AM593" s="1"/>
      <c r="AN593" s="1"/>
      <c r="AO593" s="1"/>
      <c r="AP593" s="1"/>
      <c r="AQ593" s="1"/>
      <c r="AR593" s="1"/>
    </row>
    <row r="594" spans="1:44" ht="15.75" customHeight="1">
      <c r="A594" s="1"/>
      <c r="B594" s="1"/>
      <c r="C594" s="193"/>
      <c r="D594" s="194"/>
      <c r="E594" s="194"/>
      <c r="F594" s="194"/>
      <c r="G594" s="194"/>
      <c r="H594" s="194"/>
      <c r="I594" s="194"/>
      <c r="J594" s="194"/>
      <c r="K594" s="194"/>
      <c r="L594" s="195"/>
      <c r="M594" s="195"/>
      <c r="N594" s="195"/>
      <c r="O594" s="195"/>
      <c r="P594" s="195"/>
      <c r="Q594" s="1"/>
      <c r="R594" s="194"/>
      <c r="S594" s="194"/>
      <c r="T594" s="194"/>
      <c r="U594" s="194"/>
      <c r="V594" s="194"/>
      <c r="W594" s="194"/>
      <c r="X594" s="194"/>
      <c r="Y594" s="194"/>
      <c r="Z594" s="194"/>
      <c r="AA594" s="194"/>
      <c r="AB594" s="194"/>
      <c r="AC594" s="194"/>
      <c r="AD594" s="194"/>
      <c r="AE594" s="194"/>
      <c r="AF594" s="194"/>
      <c r="AG594" s="194"/>
      <c r="AH594" s="194"/>
      <c r="AI594" s="194"/>
      <c r="AJ594" s="194"/>
      <c r="AK594" s="1"/>
      <c r="AL594" s="1"/>
      <c r="AM594" s="1"/>
      <c r="AN594" s="1"/>
      <c r="AO594" s="1"/>
      <c r="AP594" s="1"/>
      <c r="AQ594" s="1"/>
      <c r="AR594" s="1"/>
    </row>
    <row r="595" spans="1:44" ht="15.75" customHeight="1">
      <c r="A595" s="1"/>
      <c r="B595" s="1"/>
      <c r="C595" s="193"/>
      <c r="D595" s="194"/>
      <c r="E595" s="194"/>
      <c r="F595" s="194"/>
      <c r="G595" s="194"/>
      <c r="H595" s="194"/>
      <c r="I595" s="194"/>
      <c r="J595" s="194"/>
      <c r="K595" s="194"/>
      <c r="L595" s="195"/>
      <c r="M595" s="195"/>
      <c r="N595" s="195"/>
      <c r="O595" s="195"/>
      <c r="P595" s="195"/>
      <c r="Q595" s="1"/>
      <c r="R595" s="194"/>
      <c r="S595" s="194"/>
      <c r="T595" s="194"/>
      <c r="U595" s="194"/>
      <c r="V595" s="194"/>
      <c r="W595" s="194"/>
      <c r="X595" s="194"/>
      <c r="Y595" s="194"/>
      <c r="Z595" s="194"/>
      <c r="AA595" s="194"/>
      <c r="AB595" s="194"/>
      <c r="AC595" s="194"/>
      <c r="AD595" s="194"/>
      <c r="AE595" s="194"/>
      <c r="AF595" s="194"/>
      <c r="AG595" s="194"/>
      <c r="AH595" s="194"/>
      <c r="AI595" s="194"/>
      <c r="AJ595" s="194"/>
      <c r="AK595" s="1"/>
      <c r="AL595" s="1"/>
      <c r="AM595" s="1"/>
      <c r="AN595" s="1"/>
      <c r="AO595" s="1"/>
      <c r="AP595" s="1"/>
      <c r="AQ595" s="1"/>
      <c r="AR595" s="1"/>
    </row>
    <row r="596" spans="1:44" ht="15.75" customHeight="1">
      <c r="A596" s="1"/>
      <c r="B596" s="1"/>
      <c r="C596" s="193"/>
      <c r="D596" s="194"/>
      <c r="E596" s="194"/>
      <c r="F596" s="194"/>
      <c r="G596" s="194"/>
      <c r="H596" s="194"/>
      <c r="I596" s="194"/>
      <c r="J596" s="194"/>
      <c r="K596" s="194"/>
      <c r="L596" s="195"/>
      <c r="M596" s="195"/>
      <c r="N596" s="195"/>
      <c r="O596" s="195"/>
      <c r="P596" s="195"/>
      <c r="Q596" s="1"/>
      <c r="R596" s="194"/>
      <c r="S596" s="194"/>
      <c r="T596" s="194"/>
      <c r="U596" s="194"/>
      <c r="V596" s="194"/>
      <c r="W596" s="194"/>
      <c r="X596" s="194"/>
      <c r="Y596" s="194"/>
      <c r="Z596" s="194"/>
      <c r="AA596" s="194"/>
      <c r="AB596" s="194"/>
      <c r="AC596" s="194"/>
      <c r="AD596" s="194"/>
      <c r="AE596" s="194"/>
      <c r="AF596" s="194"/>
      <c r="AG596" s="194"/>
      <c r="AH596" s="194"/>
      <c r="AI596" s="194"/>
      <c r="AJ596" s="194"/>
      <c r="AK596" s="1"/>
      <c r="AL596" s="1"/>
      <c r="AM596" s="1"/>
      <c r="AN596" s="1"/>
      <c r="AO596" s="1"/>
      <c r="AP596" s="1"/>
      <c r="AQ596" s="1"/>
      <c r="AR596" s="1"/>
    </row>
    <row r="597" spans="1:44" ht="15.75" customHeight="1">
      <c r="A597" s="1"/>
      <c r="B597" s="1"/>
      <c r="C597" s="193"/>
      <c r="D597" s="194"/>
      <c r="E597" s="194"/>
      <c r="F597" s="194"/>
      <c r="G597" s="194"/>
      <c r="H597" s="194"/>
      <c r="I597" s="194"/>
      <c r="J597" s="194"/>
      <c r="K597" s="194"/>
      <c r="L597" s="195"/>
      <c r="M597" s="195"/>
      <c r="N597" s="195"/>
      <c r="O597" s="195"/>
      <c r="P597" s="195"/>
      <c r="Q597" s="1"/>
      <c r="R597" s="194"/>
      <c r="S597" s="194"/>
      <c r="T597" s="194"/>
      <c r="U597" s="194"/>
      <c r="V597" s="194"/>
      <c r="W597" s="194"/>
      <c r="X597" s="194"/>
      <c r="Y597" s="194"/>
      <c r="Z597" s="194"/>
      <c r="AA597" s="194"/>
      <c r="AB597" s="194"/>
      <c r="AC597" s="194"/>
      <c r="AD597" s="194"/>
      <c r="AE597" s="194"/>
      <c r="AF597" s="194"/>
      <c r="AG597" s="194"/>
      <c r="AH597" s="194"/>
      <c r="AI597" s="194"/>
      <c r="AJ597" s="194"/>
      <c r="AK597" s="1"/>
      <c r="AL597" s="1"/>
      <c r="AM597" s="1"/>
      <c r="AN597" s="1"/>
      <c r="AO597" s="1"/>
      <c r="AP597" s="1"/>
      <c r="AQ597" s="1"/>
      <c r="AR597" s="1"/>
    </row>
    <row r="598" spans="1:44" ht="15.75" customHeight="1">
      <c r="A598" s="1"/>
      <c r="B598" s="1"/>
      <c r="C598" s="193"/>
      <c r="D598" s="194"/>
      <c r="E598" s="194"/>
      <c r="F598" s="194"/>
      <c r="G598" s="194"/>
      <c r="H598" s="194"/>
      <c r="I598" s="194"/>
      <c r="J598" s="194"/>
      <c r="K598" s="194"/>
      <c r="L598" s="195"/>
      <c r="M598" s="195"/>
      <c r="N598" s="195"/>
      <c r="O598" s="195"/>
      <c r="P598" s="195"/>
      <c r="Q598" s="1"/>
      <c r="R598" s="194"/>
      <c r="S598" s="194"/>
      <c r="T598" s="194"/>
      <c r="U598" s="194"/>
      <c r="V598" s="194"/>
      <c r="W598" s="194"/>
      <c r="X598" s="194"/>
      <c r="Y598" s="194"/>
      <c r="Z598" s="194"/>
      <c r="AA598" s="194"/>
      <c r="AB598" s="194"/>
      <c r="AC598" s="194"/>
      <c r="AD598" s="194"/>
      <c r="AE598" s="194"/>
      <c r="AF598" s="194"/>
      <c r="AG598" s="194"/>
      <c r="AH598" s="194"/>
      <c r="AI598" s="194"/>
      <c r="AJ598" s="194"/>
      <c r="AK598" s="1"/>
      <c r="AL598" s="1"/>
      <c r="AM598" s="1"/>
      <c r="AN598" s="1"/>
      <c r="AO598" s="1"/>
      <c r="AP598" s="1"/>
      <c r="AQ598" s="1"/>
      <c r="AR598" s="1"/>
    </row>
    <row r="599" spans="1:44" ht="15.75" customHeight="1">
      <c r="A599" s="1"/>
      <c r="B599" s="1"/>
      <c r="C599" s="193"/>
      <c r="D599" s="194"/>
      <c r="E599" s="194"/>
      <c r="F599" s="194"/>
      <c r="G599" s="194"/>
      <c r="H599" s="194"/>
      <c r="I599" s="194"/>
      <c r="J599" s="194"/>
      <c r="K599" s="194"/>
      <c r="L599" s="195"/>
      <c r="M599" s="195"/>
      <c r="N599" s="195"/>
      <c r="O599" s="195"/>
      <c r="P599" s="195"/>
      <c r="Q599" s="1"/>
      <c r="R599" s="194"/>
      <c r="S599" s="194"/>
      <c r="T599" s="194"/>
      <c r="U599" s="194"/>
      <c r="V599" s="194"/>
      <c r="W599" s="194"/>
      <c r="X599" s="194"/>
      <c r="Y599" s="194"/>
      <c r="Z599" s="194"/>
      <c r="AA599" s="194"/>
      <c r="AB599" s="194"/>
      <c r="AC599" s="194"/>
      <c r="AD599" s="194"/>
      <c r="AE599" s="194"/>
      <c r="AF599" s="194"/>
      <c r="AG599" s="194"/>
      <c r="AH599" s="194"/>
      <c r="AI599" s="194"/>
      <c r="AJ599" s="194"/>
      <c r="AK599" s="1"/>
      <c r="AL599" s="1"/>
      <c r="AM599" s="1"/>
      <c r="AN599" s="1"/>
      <c r="AO599" s="1"/>
      <c r="AP599" s="1"/>
      <c r="AQ599" s="1"/>
      <c r="AR599" s="1"/>
    </row>
    <row r="600" spans="1:44" ht="15.75" customHeight="1">
      <c r="A600" s="1"/>
      <c r="B600" s="1"/>
      <c r="C600" s="193"/>
      <c r="D600" s="194"/>
      <c r="E600" s="194"/>
      <c r="F600" s="194"/>
      <c r="G600" s="194"/>
      <c r="H600" s="194"/>
      <c r="I600" s="194"/>
      <c r="J600" s="194"/>
      <c r="K600" s="194"/>
      <c r="L600" s="195"/>
      <c r="M600" s="195"/>
      <c r="N600" s="195"/>
      <c r="O600" s="195"/>
      <c r="P600" s="195"/>
      <c r="Q600" s="1"/>
      <c r="R600" s="194"/>
      <c r="S600" s="194"/>
      <c r="T600" s="194"/>
      <c r="U600" s="194"/>
      <c r="V600" s="194"/>
      <c r="W600" s="194"/>
      <c r="X600" s="194"/>
      <c r="Y600" s="194"/>
      <c r="Z600" s="194"/>
      <c r="AA600" s="194"/>
      <c r="AB600" s="194"/>
      <c r="AC600" s="194"/>
      <c r="AD600" s="194"/>
      <c r="AE600" s="194"/>
      <c r="AF600" s="194"/>
      <c r="AG600" s="194"/>
      <c r="AH600" s="194"/>
      <c r="AI600" s="194"/>
      <c r="AJ600" s="194"/>
      <c r="AK600" s="1"/>
      <c r="AL600" s="1"/>
      <c r="AM600" s="1"/>
      <c r="AN600" s="1"/>
      <c r="AO600" s="1"/>
      <c r="AP600" s="1"/>
      <c r="AQ600" s="1"/>
      <c r="AR600" s="1"/>
    </row>
    <row r="601" spans="1:44" ht="15.75" customHeight="1">
      <c r="A601" s="1"/>
      <c r="B601" s="1"/>
      <c r="C601" s="193"/>
      <c r="D601" s="194"/>
      <c r="E601" s="194"/>
      <c r="F601" s="194"/>
      <c r="G601" s="194"/>
      <c r="H601" s="194"/>
      <c r="I601" s="194"/>
      <c r="J601" s="194"/>
      <c r="K601" s="194"/>
      <c r="L601" s="195"/>
      <c r="M601" s="195"/>
      <c r="N601" s="195"/>
      <c r="O601" s="195"/>
      <c r="P601" s="195"/>
      <c r="Q601" s="1"/>
      <c r="R601" s="194"/>
      <c r="S601" s="194"/>
      <c r="T601" s="194"/>
      <c r="U601" s="194"/>
      <c r="V601" s="194"/>
      <c r="W601" s="194"/>
      <c r="X601" s="194"/>
      <c r="Y601" s="194"/>
      <c r="Z601" s="194"/>
      <c r="AA601" s="194"/>
      <c r="AB601" s="194"/>
      <c r="AC601" s="194"/>
      <c r="AD601" s="194"/>
      <c r="AE601" s="194"/>
      <c r="AF601" s="194"/>
      <c r="AG601" s="194"/>
      <c r="AH601" s="194"/>
      <c r="AI601" s="194"/>
      <c r="AJ601" s="194"/>
      <c r="AK601" s="1"/>
      <c r="AL601" s="1"/>
      <c r="AM601" s="1"/>
      <c r="AN601" s="1"/>
      <c r="AO601" s="1"/>
      <c r="AP601" s="1"/>
      <c r="AQ601" s="1"/>
      <c r="AR601" s="1"/>
    </row>
    <row r="602" spans="1:44" ht="15.75" customHeight="1">
      <c r="A602" s="1"/>
      <c r="B602" s="1"/>
      <c r="C602" s="193"/>
      <c r="D602" s="194"/>
      <c r="E602" s="194"/>
      <c r="F602" s="194"/>
      <c r="G602" s="194"/>
      <c r="H602" s="194"/>
      <c r="I602" s="194"/>
      <c r="J602" s="194"/>
      <c r="K602" s="194"/>
      <c r="L602" s="195"/>
      <c r="M602" s="195"/>
      <c r="N602" s="195"/>
      <c r="O602" s="195"/>
      <c r="P602" s="195"/>
      <c r="Q602" s="1"/>
      <c r="R602" s="194"/>
      <c r="S602" s="194"/>
      <c r="T602" s="194"/>
      <c r="U602" s="194"/>
      <c r="V602" s="194"/>
      <c r="W602" s="194"/>
      <c r="X602" s="194"/>
      <c r="Y602" s="194"/>
      <c r="Z602" s="194"/>
      <c r="AA602" s="194"/>
      <c r="AB602" s="194"/>
      <c r="AC602" s="194"/>
      <c r="AD602" s="194"/>
      <c r="AE602" s="194"/>
      <c r="AF602" s="194"/>
      <c r="AG602" s="194"/>
      <c r="AH602" s="194"/>
      <c r="AI602" s="194"/>
      <c r="AJ602" s="194"/>
      <c r="AK602" s="1"/>
      <c r="AL602" s="1"/>
      <c r="AM602" s="1"/>
      <c r="AN602" s="1"/>
      <c r="AO602" s="1"/>
      <c r="AP602" s="1"/>
      <c r="AQ602" s="1"/>
      <c r="AR602" s="1"/>
    </row>
    <row r="603" spans="1:44" ht="15.75" customHeight="1">
      <c r="A603" s="1"/>
      <c r="B603" s="1"/>
      <c r="C603" s="193"/>
      <c r="D603" s="194"/>
      <c r="E603" s="194"/>
      <c r="F603" s="194"/>
      <c r="G603" s="194"/>
      <c r="H603" s="194"/>
      <c r="I603" s="194"/>
      <c r="J603" s="194"/>
      <c r="K603" s="194"/>
      <c r="L603" s="195"/>
      <c r="M603" s="195"/>
      <c r="N603" s="195"/>
      <c r="O603" s="195"/>
      <c r="P603" s="195"/>
      <c r="Q603" s="1"/>
      <c r="R603" s="194"/>
      <c r="S603" s="194"/>
      <c r="T603" s="194"/>
      <c r="U603" s="194"/>
      <c r="V603" s="194"/>
      <c r="W603" s="194"/>
      <c r="X603" s="194"/>
      <c r="Y603" s="194"/>
      <c r="Z603" s="194"/>
      <c r="AA603" s="194"/>
      <c r="AB603" s="194"/>
      <c r="AC603" s="194"/>
      <c r="AD603" s="194"/>
      <c r="AE603" s="194"/>
      <c r="AF603" s="194"/>
      <c r="AG603" s="194"/>
      <c r="AH603" s="194"/>
      <c r="AI603" s="194"/>
      <c r="AJ603" s="194"/>
      <c r="AK603" s="1"/>
      <c r="AL603" s="1"/>
      <c r="AM603" s="1"/>
      <c r="AN603" s="1"/>
      <c r="AO603" s="1"/>
      <c r="AP603" s="1"/>
      <c r="AQ603" s="1"/>
      <c r="AR603" s="1"/>
    </row>
    <row r="604" spans="1:44" ht="15.75" customHeight="1">
      <c r="A604" s="1"/>
      <c r="B604" s="1"/>
      <c r="C604" s="193"/>
      <c r="D604" s="194"/>
      <c r="E604" s="194"/>
      <c r="F604" s="194"/>
      <c r="G604" s="194"/>
      <c r="H604" s="194"/>
      <c r="I604" s="194"/>
      <c r="J604" s="194"/>
      <c r="K604" s="194"/>
      <c r="L604" s="195"/>
      <c r="M604" s="195"/>
      <c r="N604" s="195"/>
      <c r="O604" s="195"/>
      <c r="P604" s="195"/>
      <c r="Q604" s="1"/>
      <c r="R604" s="194"/>
      <c r="S604" s="194"/>
      <c r="T604" s="194"/>
      <c r="U604" s="194"/>
      <c r="V604" s="194"/>
      <c r="W604" s="194"/>
      <c r="X604" s="194"/>
      <c r="Y604" s="194"/>
      <c r="Z604" s="194"/>
      <c r="AA604" s="194"/>
      <c r="AB604" s="194"/>
      <c r="AC604" s="194"/>
      <c r="AD604" s="194"/>
      <c r="AE604" s="194"/>
      <c r="AF604" s="194"/>
      <c r="AG604" s="194"/>
      <c r="AH604" s="194"/>
      <c r="AI604" s="194"/>
      <c r="AJ604" s="194"/>
      <c r="AK604" s="1"/>
      <c r="AL604" s="1"/>
      <c r="AM604" s="1"/>
      <c r="AN604" s="1"/>
      <c r="AO604" s="1"/>
      <c r="AP604" s="1"/>
      <c r="AQ604" s="1"/>
      <c r="AR604" s="1"/>
    </row>
    <row r="605" spans="1:44" ht="15.75" customHeight="1">
      <c r="A605" s="1"/>
      <c r="B605" s="1"/>
      <c r="C605" s="193"/>
      <c r="D605" s="194"/>
      <c r="E605" s="194"/>
      <c r="F605" s="194"/>
      <c r="G605" s="194"/>
      <c r="H605" s="194"/>
      <c r="I605" s="194"/>
      <c r="J605" s="194"/>
      <c r="K605" s="194"/>
      <c r="L605" s="195"/>
      <c r="M605" s="195"/>
      <c r="N605" s="195"/>
      <c r="O605" s="195"/>
      <c r="P605" s="195"/>
      <c r="Q605" s="1"/>
      <c r="R605" s="194"/>
      <c r="S605" s="194"/>
      <c r="T605" s="194"/>
      <c r="U605" s="194"/>
      <c r="V605" s="194"/>
      <c r="W605" s="194"/>
      <c r="X605" s="194"/>
      <c r="Y605" s="194"/>
      <c r="Z605" s="194"/>
      <c r="AA605" s="194"/>
      <c r="AB605" s="194"/>
      <c r="AC605" s="194"/>
      <c r="AD605" s="194"/>
      <c r="AE605" s="194"/>
      <c r="AF605" s="194"/>
      <c r="AG605" s="194"/>
      <c r="AH605" s="194"/>
      <c r="AI605" s="194"/>
      <c r="AJ605" s="194"/>
      <c r="AK605" s="1"/>
      <c r="AL605" s="1"/>
      <c r="AM605" s="1"/>
      <c r="AN605" s="1"/>
      <c r="AO605" s="1"/>
      <c r="AP605" s="1"/>
      <c r="AQ605" s="1"/>
      <c r="AR605" s="1"/>
    </row>
    <row r="606" spans="1:44" ht="15.75" customHeight="1">
      <c r="A606" s="1"/>
      <c r="B606" s="1"/>
      <c r="C606" s="193"/>
      <c r="D606" s="194"/>
      <c r="E606" s="194"/>
      <c r="F606" s="194"/>
      <c r="G606" s="194"/>
      <c r="H606" s="194"/>
      <c r="I606" s="194"/>
      <c r="J606" s="194"/>
      <c r="K606" s="194"/>
      <c r="L606" s="195"/>
      <c r="M606" s="195"/>
      <c r="N606" s="195"/>
      <c r="O606" s="195"/>
      <c r="P606" s="195"/>
      <c r="Q606" s="1"/>
      <c r="R606" s="194"/>
      <c r="S606" s="194"/>
      <c r="T606" s="194"/>
      <c r="U606" s="194"/>
      <c r="V606" s="194"/>
      <c r="W606" s="194"/>
      <c r="X606" s="194"/>
      <c r="Y606" s="194"/>
      <c r="Z606" s="194"/>
      <c r="AA606" s="194"/>
      <c r="AB606" s="194"/>
      <c r="AC606" s="194"/>
      <c r="AD606" s="194"/>
      <c r="AE606" s="194"/>
      <c r="AF606" s="194"/>
      <c r="AG606" s="194"/>
      <c r="AH606" s="194"/>
      <c r="AI606" s="194"/>
      <c r="AJ606" s="194"/>
      <c r="AK606" s="1"/>
      <c r="AL606" s="1"/>
      <c r="AM606" s="1"/>
      <c r="AN606" s="1"/>
      <c r="AO606" s="1"/>
      <c r="AP606" s="1"/>
      <c r="AQ606" s="1"/>
      <c r="AR606" s="1"/>
    </row>
    <row r="607" spans="1:44" ht="15.75" customHeight="1">
      <c r="A607" s="1"/>
      <c r="B607" s="1"/>
      <c r="C607" s="193"/>
      <c r="D607" s="194"/>
      <c r="E607" s="194"/>
      <c r="F607" s="194"/>
      <c r="G607" s="194"/>
      <c r="H607" s="194"/>
      <c r="I607" s="194"/>
      <c r="J607" s="194"/>
      <c r="K607" s="194"/>
      <c r="L607" s="195"/>
      <c r="M607" s="195"/>
      <c r="N607" s="195"/>
      <c r="O607" s="195"/>
      <c r="P607" s="195"/>
      <c r="Q607" s="1"/>
      <c r="R607" s="194"/>
      <c r="S607" s="194"/>
      <c r="T607" s="194"/>
      <c r="U607" s="194"/>
      <c r="V607" s="194"/>
      <c r="W607" s="194"/>
      <c r="X607" s="194"/>
      <c r="Y607" s="194"/>
      <c r="Z607" s="194"/>
      <c r="AA607" s="194"/>
      <c r="AB607" s="194"/>
      <c r="AC607" s="194"/>
      <c r="AD607" s="194"/>
      <c r="AE607" s="194"/>
      <c r="AF607" s="194"/>
      <c r="AG607" s="194"/>
      <c r="AH607" s="194"/>
      <c r="AI607" s="194"/>
      <c r="AJ607" s="194"/>
      <c r="AK607" s="1"/>
      <c r="AL607" s="1"/>
      <c r="AM607" s="1"/>
      <c r="AN607" s="1"/>
      <c r="AO607" s="1"/>
      <c r="AP607" s="1"/>
      <c r="AQ607" s="1"/>
      <c r="AR607" s="1"/>
    </row>
    <row r="608" spans="1:44" ht="15.75" customHeight="1">
      <c r="A608" s="1"/>
      <c r="B608" s="1"/>
      <c r="C608" s="193"/>
      <c r="D608" s="194"/>
      <c r="E608" s="194"/>
      <c r="F608" s="194"/>
      <c r="G608" s="194"/>
      <c r="H608" s="194"/>
      <c r="I608" s="194"/>
      <c r="J608" s="194"/>
      <c r="K608" s="194"/>
      <c r="L608" s="195"/>
      <c r="M608" s="195"/>
      <c r="N608" s="195"/>
      <c r="O608" s="195"/>
      <c r="P608" s="195"/>
      <c r="Q608" s="1"/>
      <c r="R608" s="194"/>
      <c r="S608" s="194"/>
      <c r="T608" s="194"/>
      <c r="U608" s="194"/>
      <c r="V608" s="194"/>
      <c r="W608" s="194"/>
      <c r="X608" s="194"/>
      <c r="Y608" s="194"/>
      <c r="Z608" s="194"/>
      <c r="AA608" s="194"/>
      <c r="AB608" s="194"/>
      <c r="AC608" s="194"/>
      <c r="AD608" s="194"/>
      <c r="AE608" s="194"/>
      <c r="AF608" s="194"/>
      <c r="AG608" s="194"/>
      <c r="AH608" s="194"/>
      <c r="AI608" s="194"/>
      <c r="AJ608" s="194"/>
      <c r="AK608" s="1"/>
      <c r="AL608" s="1"/>
      <c r="AM608" s="1"/>
      <c r="AN608" s="1"/>
      <c r="AO608" s="1"/>
      <c r="AP608" s="1"/>
      <c r="AQ608" s="1"/>
      <c r="AR608" s="1"/>
    </row>
    <row r="609" spans="1:44" ht="15.75" customHeight="1">
      <c r="A609" s="1"/>
      <c r="B609" s="1"/>
      <c r="C609" s="193"/>
      <c r="D609" s="194"/>
      <c r="E609" s="194"/>
      <c r="F609" s="194"/>
      <c r="G609" s="194"/>
      <c r="H609" s="194"/>
      <c r="I609" s="194"/>
      <c r="J609" s="194"/>
      <c r="K609" s="194"/>
      <c r="L609" s="195"/>
      <c r="M609" s="195"/>
      <c r="N609" s="195"/>
      <c r="O609" s="195"/>
      <c r="P609" s="195"/>
      <c r="Q609" s="1"/>
      <c r="R609" s="194"/>
      <c r="S609" s="194"/>
      <c r="T609" s="194"/>
      <c r="U609" s="194"/>
      <c r="V609" s="194"/>
      <c r="W609" s="194"/>
      <c r="X609" s="194"/>
      <c r="Y609" s="194"/>
      <c r="Z609" s="194"/>
      <c r="AA609" s="194"/>
      <c r="AB609" s="194"/>
      <c r="AC609" s="194"/>
      <c r="AD609" s="194"/>
      <c r="AE609" s="194"/>
      <c r="AF609" s="194"/>
      <c r="AG609" s="194"/>
      <c r="AH609" s="194"/>
      <c r="AI609" s="194"/>
      <c r="AJ609" s="194"/>
      <c r="AK609" s="1"/>
      <c r="AL609" s="1"/>
      <c r="AM609" s="1"/>
      <c r="AN609" s="1"/>
      <c r="AO609" s="1"/>
      <c r="AP609" s="1"/>
      <c r="AQ609" s="1"/>
      <c r="AR609" s="1"/>
    </row>
    <row r="610" spans="1:44" ht="15.75" customHeight="1">
      <c r="A610" s="1"/>
      <c r="B610" s="1"/>
      <c r="C610" s="193"/>
      <c r="D610" s="194"/>
      <c r="E610" s="194"/>
      <c r="F610" s="194"/>
      <c r="G610" s="194"/>
      <c r="H610" s="194"/>
      <c r="I610" s="194"/>
      <c r="J610" s="194"/>
      <c r="K610" s="194"/>
      <c r="L610" s="195"/>
      <c r="M610" s="195"/>
      <c r="N610" s="195"/>
      <c r="O610" s="195"/>
      <c r="P610" s="195"/>
      <c r="Q610" s="1"/>
      <c r="R610" s="194"/>
      <c r="S610" s="194"/>
      <c r="T610" s="194"/>
      <c r="U610" s="194"/>
      <c r="V610" s="194"/>
      <c r="W610" s="194"/>
      <c r="X610" s="194"/>
      <c r="Y610" s="194"/>
      <c r="Z610" s="194"/>
      <c r="AA610" s="194"/>
      <c r="AB610" s="194"/>
      <c r="AC610" s="194"/>
      <c r="AD610" s="194"/>
      <c r="AE610" s="194"/>
      <c r="AF610" s="194"/>
      <c r="AG610" s="194"/>
      <c r="AH610" s="194"/>
      <c r="AI610" s="194"/>
      <c r="AJ610" s="194"/>
      <c r="AK610" s="1"/>
      <c r="AL610" s="1"/>
      <c r="AM610" s="1"/>
      <c r="AN610" s="1"/>
      <c r="AO610" s="1"/>
      <c r="AP610" s="1"/>
      <c r="AQ610" s="1"/>
      <c r="AR610" s="1"/>
    </row>
    <row r="611" spans="1:44" ht="15.75" customHeight="1">
      <c r="A611" s="1"/>
      <c r="B611" s="1"/>
      <c r="C611" s="193"/>
      <c r="D611" s="194"/>
      <c r="E611" s="194"/>
      <c r="F611" s="194"/>
      <c r="G611" s="194"/>
      <c r="H611" s="194"/>
      <c r="I611" s="194"/>
      <c r="J611" s="194"/>
      <c r="K611" s="194"/>
      <c r="L611" s="195"/>
      <c r="M611" s="195"/>
      <c r="N611" s="195"/>
      <c r="O611" s="195"/>
      <c r="P611" s="195"/>
      <c r="Q611" s="1"/>
      <c r="R611" s="194"/>
      <c r="S611" s="194"/>
      <c r="T611" s="194"/>
      <c r="U611" s="194"/>
      <c r="V611" s="194"/>
      <c r="W611" s="194"/>
      <c r="X611" s="194"/>
      <c r="Y611" s="194"/>
      <c r="Z611" s="194"/>
      <c r="AA611" s="194"/>
      <c r="AB611" s="194"/>
      <c r="AC611" s="194"/>
      <c r="AD611" s="194"/>
      <c r="AE611" s="194"/>
      <c r="AF611" s="194"/>
      <c r="AG611" s="194"/>
      <c r="AH611" s="194"/>
      <c r="AI611" s="194"/>
      <c r="AJ611" s="194"/>
      <c r="AK611" s="1"/>
      <c r="AL611" s="1"/>
      <c r="AM611" s="1"/>
      <c r="AN611" s="1"/>
      <c r="AO611" s="1"/>
      <c r="AP611" s="1"/>
      <c r="AQ611" s="1"/>
      <c r="AR611" s="1"/>
    </row>
    <row r="612" spans="1:44" ht="15.75" customHeight="1">
      <c r="A612" s="1"/>
      <c r="B612" s="1"/>
      <c r="C612" s="193"/>
      <c r="D612" s="194"/>
      <c r="E612" s="194"/>
      <c r="F612" s="194"/>
      <c r="G612" s="194"/>
      <c r="H612" s="194"/>
      <c r="I612" s="194"/>
      <c r="J612" s="194"/>
      <c r="K612" s="194"/>
      <c r="L612" s="195"/>
      <c r="M612" s="195"/>
      <c r="N612" s="195"/>
      <c r="O612" s="195"/>
      <c r="P612" s="195"/>
      <c r="Q612" s="1"/>
      <c r="R612" s="194"/>
      <c r="S612" s="194"/>
      <c r="T612" s="194"/>
      <c r="U612" s="194"/>
      <c r="V612" s="194"/>
      <c r="W612" s="194"/>
      <c r="X612" s="194"/>
      <c r="Y612" s="194"/>
      <c r="Z612" s="194"/>
      <c r="AA612" s="194"/>
      <c r="AB612" s="194"/>
      <c r="AC612" s="194"/>
      <c r="AD612" s="194"/>
      <c r="AE612" s="194"/>
      <c r="AF612" s="194"/>
      <c r="AG612" s="194"/>
      <c r="AH612" s="194"/>
      <c r="AI612" s="194"/>
      <c r="AJ612" s="194"/>
      <c r="AK612" s="1"/>
      <c r="AL612" s="1"/>
      <c r="AM612" s="1"/>
      <c r="AN612" s="1"/>
      <c r="AO612" s="1"/>
      <c r="AP612" s="1"/>
      <c r="AQ612" s="1"/>
      <c r="AR612" s="1"/>
    </row>
    <row r="613" spans="1:44" ht="15.75" customHeight="1">
      <c r="A613" s="1"/>
      <c r="B613" s="1"/>
      <c r="C613" s="193"/>
      <c r="D613" s="194"/>
      <c r="E613" s="194"/>
      <c r="F613" s="194"/>
      <c r="G613" s="194"/>
      <c r="H613" s="194"/>
      <c r="I613" s="194"/>
      <c r="J613" s="194"/>
      <c r="K613" s="194"/>
      <c r="L613" s="195"/>
      <c r="M613" s="195"/>
      <c r="N613" s="195"/>
      <c r="O613" s="195"/>
      <c r="P613" s="195"/>
      <c r="Q613" s="1"/>
      <c r="R613" s="194"/>
      <c r="S613" s="194"/>
      <c r="T613" s="194"/>
      <c r="U613" s="194"/>
      <c r="V613" s="194"/>
      <c r="W613" s="194"/>
      <c r="X613" s="194"/>
      <c r="Y613" s="194"/>
      <c r="Z613" s="194"/>
      <c r="AA613" s="194"/>
      <c r="AB613" s="194"/>
      <c r="AC613" s="194"/>
      <c r="AD613" s="194"/>
      <c r="AE613" s="194"/>
      <c r="AF613" s="194"/>
      <c r="AG613" s="194"/>
      <c r="AH613" s="194"/>
      <c r="AI613" s="194"/>
      <c r="AJ613" s="194"/>
      <c r="AK613" s="1"/>
      <c r="AL613" s="1"/>
      <c r="AM613" s="1"/>
      <c r="AN613" s="1"/>
      <c r="AO613" s="1"/>
      <c r="AP613" s="1"/>
      <c r="AQ613" s="1"/>
      <c r="AR613" s="1"/>
    </row>
    <row r="614" spans="1:44" ht="15.75" customHeight="1">
      <c r="A614" s="1"/>
      <c r="B614" s="1"/>
      <c r="C614" s="193"/>
      <c r="D614" s="194"/>
      <c r="E614" s="194"/>
      <c r="F614" s="194"/>
      <c r="G614" s="194"/>
      <c r="H614" s="194"/>
      <c r="I614" s="194"/>
      <c r="J614" s="194"/>
      <c r="K614" s="194"/>
      <c r="L614" s="195"/>
      <c r="M614" s="195"/>
      <c r="N614" s="195"/>
      <c r="O614" s="195"/>
      <c r="P614" s="195"/>
      <c r="Q614" s="1"/>
      <c r="R614" s="194"/>
      <c r="S614" s="194"/>
      <c r="T614" s="194"/>
      <c r="U614" s="194"/>
      <c r="V614" s="194"/>
      <c r="W614" s="194"/>
      <c r="X614" s="194"/>
      <c r="Y614" s="194"/>
      <c r="Z614" s="194"/>
      <c r="AA614" s="194"/>
      <c r="AB614" s="194"/>
      <c r="AC614" s="194"/>
      <c r="AD614" s="194"/>
      <c r="AE614" s="194"/>
      <c r="AF614" s="194"/>
      <c r="AG614" s="194"/>
      <c r="AH614" s="194"/>
      <c r="AI614" s="194"/>
      <c r="AJ614" s="194"/>
      <c r="AK614" s="1"/>
      <c r="AL614" s="1"/>
      <c r="AM614" s="1"/>
      <c r="AN614" s="1"/>
      <c r="AO614" s="1"/>
      <c r="AP614" s="1"/>
      <c r="AQ614" s="1"/>
      <c r="AR614" s="1"/>
    </row>
    <row r="615" spans="1:44" ht="15.75" customHeight="1">
      <c r="A615" s="1"/>
      <c r="B615" s="1"/>
      <c r="C615" s="193"/>
      <c r="D615" s="194"/>
      <c r="E615" s="194"/>
      <c r="F615" s="194"/>
      <c r="G615" s="194"/>
      <c r="H615" s="194"/>
      <c r="I615" s="194"/>
      <c r="J615" s="194"/>
      <c r="K615" s="194"/>
      <c r="L615" s="195"/>
      <c r="M615" s="195"/>
      <c r="N615" s="195"/>
      <c r="O615" s="195"/>
      <c r="P615" s="195"/>
      <c r="Q615" s="1"/>
      <c r="R615" s="194"/>
      <c r="S615" s="194"/>
      <c r="T615" s="194"/>
      <c r="U615" s="194"/>
      <c r="V615" s="194"/>
      <c r="W615" s="194"/>
      <c r="X615" s="194"/>
      <c r="Y615" s="194"/>
      <c r="Z615" s="194"/>
      <c r="AA615" s="194"/>
      <c r="AB615" s="194"/>
      <c r="AC615" s="194"/>
      <c r="AD615" s="194"/>
      <c r="AE615" s="194"/>
      <c r="AF615" s="194"/>
      <c r="AG615" s="194"/>
      <c r="AH615" s="194"/>
      <c r="AI615" s="194"/>
      <c r="AJ615" s="194"/>
      <c r="AK615" s="1"/>
      <c r="AL615" s="1"/>
      <c r="AM615" s="1"/>
      <c r="AN615" s="1"/>
      <c r="AO615" s="1"/>
      <c r="AP615" s="1"/>
      <c r="AQ615" s="1"/>
      <c r="AR615" s="1"/>
    </row>
    <row r="616" spans="1:44" ht="15.75" customHeight="1">
      <c r="A616" s="1"/>
      <c r="B616" s="1"/>
      <c r="C616" s="193"/>
      <c r="D616" s="194"/>
      <c r="E616" s="194"/>
      <c r="F616" s="194"/>
      <c r="G616" s="194"/>
      <c r="H616" s="194"/>
      <c r="I616" s="194"/>
      <c r="J616" s="194"/>
      <c r="K616" s="194"/>
      <c r="L616" s="195"/>
      <c r="M616" s="195"/>
      <c r="N616" s="195"/>
      <c r="O616" s="195"/>
      <c r="P616" s="195"/>
      <c r="Q616" s="1"/>
      <c r="R616" s="194"/>
      <c r="S616" s="194"/>
      <c r="T616" s="194"/>
      <c r="U616" s="194"/>
      <c r="V616" s="194"/>
      <c r="W616" s="194"/>
      <c r="X616" s="194"/>
      <c r="Y616" s="194"/>
      <c r="Z616" s="194"/>
      <c r="AA616" s="194"/>
      <c r="AB616" s="194"/>
      <c r="AC616" s="194"/>
      <c r="AD616" s="194"/>
      <c r="AE616" s="194"/>
      <c r="AF616" s="194"/>
      <c r="AG616" s="194"/>
      <c r="AH616" s="194"/>
      <c r="AI616" s="194"/>
      <c r="AJ616" s="194"/>
      <c r="AK616" s="1"/>
      <c r="AL616" s="1"/>
      <c r="AM616" s="1"/>
      <c r="AN616" s="1"/>
      <c r="AO616" s="1"/>
      <c r="AP616" s="1"/>
      <c r="AQ616" s="1"/>
      <c r="AR616" s="1"/>
    </row>
    <row r="617" spans="1:44" ht="15.75" customHeight="1">
      <c r="A617" s="1"/>
      <c r="B617" s="1"/>
      <c r="C617" s="193"/>
      <c r="D617" s="194"/>
      <c r="E617" s="194"/>
      <c r="F617" s="194"/>
      <c r="G617" s="194"/>
      <c r="H617" s="194"/>
      <c r="I617" s="194"/>
      <c r="J617" s="194"/>
      <c r="K617" s="194"/>
      <c r="L617" s="195"/>
      <c r="M617" s="195"/>
      <c r="N617" s="195"/>
      <c r="O617" s="195"/>
      <c r="P617" s="195"/>
      <c r="Q617" s="1"/>
      <c r="R617" s="194"/>
      <c r="S617" s="194"/>
      <c r="T617" s="194"/>
      <c r="U617" s="194"/>
      <c r="V617" s="194"/>
      <c r="W617" s="194"/>
      <c r="X617" s="194"/>
      <c r="Y617" s="194"/>
      <c r="Z617" s="194"/>
      <c r="AA617" s="194"/>
      <c r="AB617" s="194"/>
      <c r="AC617" s="194"/>
      <c r="AD617" s="194"/>
      <c r="AE617" s="194"/>
      <c r="AF617" s="194"/>
      <c r="AG617" s="194"/>
      <c r="AH617" s="194"/>
      <c r="AI617" s="194"/>
      <c r="AJ617" s="194"/>
      <c r="AK617" s="1"/>
      <c r="AL617" s="1"/>
      <c r="AM617" s="1"/>
      <c r="AN617" s="1"/>
      <c r="AO617" s="1"/>
      <c r="AP617" s="1"/>
      <c r="AQ617" s="1"/>
      <c r="AR617" s="1"/>
    </row>
    <row r="618" spans="1:44" ht="15.75" customHeight="1">
      <c r="A618" s="1"/>
      <c r="B618" s="1"/>
      <c r="C618" s="193"/>
      <c r="D618" s="194"/>
      <c r="E618" s="194"/>
      <c r="F618" s="194"/>
      <c r="G618" s="194"/>
      <c r="H618" s="194"/>
      <c r="I618" s="194"/>
      <c r="J618" s="194"/>
      <c r="K618" s="194"/>
      <c r="L618" s="195"/>
      <c r="M618" s="195"/>
      <c r="N618" s="195"/>
      <c r="O618" s="195"/>
      <c r="P618" s="195"/>
      <c r="Q618" s="1"/>
      <c r="R618" s="194"/>
      <c r="S618" s="194"/>
      <c r="T618" s="194"/>
      <c r="U618" s="194"/>
      <c r="V618" s="194"/>
      <c r="W618" s="194"/>
      <c r="X618" s="194"/>
      <c r="Y618" s="194"/>
      <c r="Z618" s="194"/>
      <c r="AA618" s="194"/>
      <c r="AB618" s="194"/>
      <c r="AC618" s="194"/>
      <c r="AD618" s="194"/>
      <c r="AE618" s="194"/>
      <c r="AF618" s="194"/>
      <c r="AG618" s="194"/>
      <c r="AH618" s="194"/>
      <c r="AI618" s="194"/>
      <c r="AJ618" s="194"/>
      <c r="AK618" s="1"/>
      <c r="AL618" s="1"/>
      <c r="AM618" s="1"/>
      <c r="AN618" s="1"/>
      <c r="AO618" s="1"/>
      <c r="AP618" s="1"/>
      <c r="AQ618" s="1"/>
      <c r="AR618" s="1"/>
    </row>
    <row r="619" spans="1:44" ht="15.75" customHeight="1">
      <c r="A619" s="1"/>
      <c r="B619" s="1"/>
      <c r="C619" s="193"/>
      <c r="D619" s="194"/>
      <c r="E619" s="194"/>
      <c r="F619" s="194"/>
      <c r="G619" s="194"/>
      <c r="H619" s="194"/>
      <c r="I619" s="194"/>
      <c r="J619" s="194"/>
      <c r="K619" s="194"/>
      <c r="L619" s="195"/>
      <c r="M619" s="195"/>
      <c r="N619" s="195"/>
      <c r="O619" s="195"/>
      <c r="P619" s="195"/>
      <c r="Q619" s="1"/>
      <c r="R619" s="194"/>
      <c r="S619" s="194"/>
      <c r="T619" s="194"/>
      <c r="U619" s="194"/>
      <c r="V619" s="194"/>
      <c r="W619" s="194"/>
      <c r="X619" s="194"/>
      <c r="Y619" s="194"/>
      <c r="Z619" s="194"/>
      <c r="AA619" s="194"/>
      <c r="AB619" s="194"/>
      <c r="AC619" s="194"/>
      <c r="AD619" s="194"/>
      <c r="AE619" s="194"/>
      <c r="AF619" s="194"/>
      <c r="AG619" s="194"/>
      <c r="AH619" s="194"/>
      <c r="AI619" s="194"/>
      <c r="AJ619" s="194"/>
      <c r="AK619" s="1"/>
      <c r="AL619" s="1"/>
      <c r="AM619" s="1"/>
      <c r="AN619" s="1"/>
      <c r="AO619" s="1"/>
      <c r="AP619" s="1"/>
      <c r="AQ619" s="1"/>
      <c r="AR619" s="1"/>
    </row>
    <row r="620" spans="1:44" ht="15.75" customHeight="1">
      <c r="A620" s="1"/>
      <c r="B620" s="1"/>
      <c r="C620" s="193"/>
      <c r="D620" s="194"/>
      <c r="E620" s="194"/>
      <c r="F620" s="194"/>
      <c r="G620" s="194"/>
      <c r="H620" s="194"/>
      <c r="I620" s="194"/>
      <c r="J620" s="194"/>
      <c r="K620" s="194"/>
      <c r="L620" s="195"/>
      <c r="M620" s="195"/>
      <c r="N620" s="195"/>
      <c r="O620" s="195"/>
      <c r="P620" s="195"/>
      <c r="Q620" s="1"/>
      <c r="R620" s="194"/>
      <c r="S620" s="194"/>
      <c r="T620" s="194"/>
      <c r="U620" s="194"/>
      <c r="V620" s="194"/>
      <c r="W620" s="194"/>
      <c r="X620" s="194"/>
      <c r="Y620" s="194"/>
      <c r="Z620" s="194"/>
      <c r="AA620" s="194"/>
      <c r="AB620" s="194"/>
      <c r="AC620" s="194"/>
      <c r="AD620" s="194"/>
      <c r="AE620" s="194"/>
      <c r="AF620" s="194"/>
      <c r="AG620" s="194"/>
      <c r="AH620" s="194"/>
      <c r="AI620" s="194"/>
      <c r="AJ620" s="194"/>
      <c r="AK620" s="1"/>
      <c r="AL620" s="1"/>
      <c r="AM620" s="1"/>
      <c r="AN620" s="1"/>
      <c r="AO620" s="1"/>
      <c r="AP620" s="1"/>
      <c r="AQ620" s="1"/>
      <c r="AR620" s="1"/>
    </row>
    <row r="621" spans="1:44" ht="15.75" customHeight="1">
      <c r="A621" s="1"/>
      <c r="B621" s="1"/>
      <c r="C621" s="193"/>
      <c r="D621" s="194"/>
      <c r="E621" s="194"/>
      <c r="F621" s="194"/>
      <c r="G621" s="194"/>
      <c r="H621" s="194"/>
      <c r="I621" s="194"/>
      <c r="J621" s="194"/>
      <c r="K621" s="194"/>
      <c r="L621" s="195"/>
      <c r="M621" s="195"/>
      <c r="N621" s="195"/>
      <c r="O621" s="195"/>
      <c r="P621" s="195"/>
      <c r="Q621" s="1"/>
      <c r="R621" s="194"/>
      <c r="S621" s="194"/>
      <c r="T621" s="194"/>
      <c r="U621" s="194"/>
      <c r="V621" s="194"/>
      <c r="W621" s="194"/>
      <c r="X621" s="194"/>
      <c r="Y621" s="194"/>
      <c r="Z621" s="194"/>
      <c r="AA621" s="194"/>
      <c r="AB621" s="194"/>
      <c r="AC621" s="194"/>
      <c r="AD621" s="194"/>
      <c r="AE621" s="194"/>
      <c r="AF621" s="194"/>
      <c r="AG621" s="194"/>
      <c r="AH621" s="194"/>
      <c r="AI621" s="194"/>
      <c r="AJ621" s="194"/>
      <c r="AK621" s="1"/>
      <c r="AL621" s="1"/>
      <c r="AM621" s="1"/>
      <c r="AN621" s="1"/>
      <c r="AO621" s="1"/>
      <c r="AP621" s="1"/>
      <c r="AQ621" s="1"/>
      <c r="AR621" s="1"/>
    </row>
    <row r="622" spans="1:44" ht="15.75" customHeight="1">
      <c r="A622" s="1"/>
      <c r="B622" s="1"/>
      <c r="C622" s="193"/>
      <c r="D622" s="194"/>
      <c r="E622" s="194"/>
      <c r="F622" s="194"/>
      <c r="G622" s="194"/>
      <c r="H622" s="194"/>
      <c r="I622" s="194"/>
      <c r="J622" s="194"/>
      <c r="K622" s="194"/>
      <c r="L622" s="195"/>
      <c r="M622" s="195"/>
      <c r="N622" s="195"/>
      <c r="O622" s="195"/>
      <c r="P622" s="195"/>
      <c r="Q622" s="1"/>
      <c r="R622" s="194"/>
      <c r="S622" s="194"/>
      <c r="T622" s="194"/>
      <c r="U622" s="194"/>
      <c r="V622" s="194"/>
      <c r="W622" s="194"/>
      <c r="X622" s="194"/>
      <c r="Y622" s="194"/>
      <c r="Z622" s="194"/>
      <c r="AA622" s="194"/>
      <c r="AB622" s="194"/>
      <c r="AC622" s="194"/>
      <c r="AD622" s="194"/>
      <c r="AE622" s="194"/>
      <c r="AF622" s="194"/>
      <c r="AG622" s="194"/>
      <c r="AH622" s="194"/>
      <c r="AI622" s="194"/>
      <c r="AJ622" s="194"/>
      <c r="AK622" s="1"/>
      <c r="AL622" s="1"/>
      <c r="AM622" s="1"/>
      <c r="AN622" s="1"/>
      <c r="AO622" s="1"/>
      <c r="AP622" s="1"/>
      <c r="AQ622" s="1"/>
      <c r="AR622" s="1"/>
    </row>
    <row r="623" spans="1:44" ht="15.75" customHeight="1">
      <c r="A623" s="1"/>
      <c r="B623" s="1"/>
      <c r="C623" s="193"/>
      <c r="D623" s="194"/>
      <c r="E623" s="194"/>
      <c r="F623" s="194"/>
      <c r="G623" s="194"/>
      <c r="H623" s="194"/>
      <c r="I623" s="194"/>
      <c r="J623" s="194"/>
      <c r="K623" s="194"/>
      <c r="L623" s="195"/>
      <c r="M623" s="195"/>
      <c r="N623" s="195"/>
      <c r="O623" s="195"/>
      <c r="P623" s="195"/>
      <c r="Q623" s="1"/>
      <c r="R623" s="194"/>
      <c r="S623" s="194"/>
      <c r="T623" s="194"/>
      <c r="U623" s="194"/>
      <c r="V623" s="194"/>
      <c r="W623" s="194"/>
      <c r="X623" s="194"/>
      <c r="Y623" s="194"/>
      <c r="Z623" s="194"/>
      <c r="AA623" s="194"/>
      <c r="AB623" s="194"/>
      <c r="AC623" s="194"/>
      <c r="AD623" s="194"/>
      <c r="AE623" s="194"/>
      <c r="AF623" s="194"/>
      <c r="AG623" s="194"/>
      <c r="AH623" s="194"/>
      <c r="AI623" s="194"/>
      <c r="AJ623" s="194"/>
      <c r="AK623" s="1"/>
      <c r="AL623" s="1"/>
      <c r="AM623" s="1"/>
      <c r="AN623" s="1"/>
      <c r="AO623" s="1"/>
      <c r="AP623" s="1"/>
      <c r="AQ623" s="1"/>
      <c r="AR623" s="1"/>
    </row>
    <row r="624" spans="1:44" ht="15.75" customHeight="1">
      <c r="A624" s="1"/>
      <c r="B624" s="1"/>
      <c r="C624" s="193"/>
      <c r="D624" s="194"/>
      <c r="E624" s="194"/>
      <c r="F624" s="194"/>
      <c r="G624" s="194"/>
      <c r="H624" s="194"/>
      <c r="I624" s="194"/>
      <c r="J624" s="194"/>
      <c r="K624" s="194"/>
      <c r="L624" s="195"/>
      <c r="M624" s="195"/>
      <c r="N624" s="195"/>
      <c r="O624" s="195"/>
      <c r="P624" s="195"/>
      <c r="Q624" s="1"/>
      <c r="R624" s="194"/>
      <c r="S624" s="194"/>
      <c r="T624" s="194"/>
      <c r="U624" s="194"/>
      <c r="V624" s="194"/>
      <c r="W624" s="194"/>
      <c r="X624" s="194"/>
      <c r="Y624" s="194"/>
      <c r="Z624" s="194"/>
      <c r="AA624" s="194"/>
      <c r="AB624" s="194"/>
      <c r="AC624" s="194"/>
      <c r="AD624" s="194"/>
      <c r="AE624" s="194"/>
      <c r="AF624" s="194"/>
      <c r="AG624" s="194"/>
      <c r="AH624" s="194"/>
      <c r="AI624" s="194"/>
      <c r="AJ624" s="194"/>
      <c r="AK624" s="1"/>
      <c r="AL624" s="1"/>
      <c r="AM624" s="1"/>
      <c r="AN624" s="1"/>
      <c r="AO624" s="1"/>
      <c r="AP624" s="1"/>
      <c r="AQ624" s="1"/>
      <c r="AR624" s="1"/>
    </row>
    <row r="625" spans="1:44" ht="15.75" customHeight="1">
      <c r="A625" s="1"/>
      <c r="B625" s="1"/>
      <c r="C625" s="193"/>
      <c r="D625" s="194"/>
      <c r="E625" s="194"/>
      <c r="F625" s="194"/>
      <c r="G625" s="194"/>
      <c r="H625" s="194"/>
      <c r="I625" s="194"/>
      <c r="J625" s="194"/>
      <c r="K625" s="194"/>
      <c r="L625" s="195"/>
      <c r="M625" s="195"/>
      <c r="N625" s="195"/>
      <c r="O625" s="195"/>
      <c r="P625" s="195"/>
      <c r="Q625" s="1"/>
      <c r="R625" s="194"/>
      <c r="S625" s="194"/>
      <c r="T625" s="194"/>
      <c r="U625" s="194"/>
      <c r="V625" s="194"/>
      <c r="W625" s="194"/>
      <c r="X625" s="194"/>
      <c r="Y625" s="194"/>
      <c r="Z625" s="194"/>
      <c r="AA625" s="194"/>
      <c r="AB625" s="194"/>
      <c r="AC625" s="194"/>
      <c r="AD625" s="194"/>
      <c r="AE625" s="194"/>
      <c r="AF625" s="194"/>
      <c r="AG625" s="194"/>
      <c r="AH625" s="194"/>
      <c r="AI625" s="194"/>
      <c r="AJ625" s="194"/>
      <c r="AK625" s="1"/>
      <c r="AL625" s="1"/>
      <c r="AM625" s="1"/>
      <c r="AN625" s="1"/>
      <c r="AO625" s="1"/>
      <c r="AP625" s="1"/>
      <c r="AQ625" s="1"/>
      <c r="AR625" s="1"/>
    </row>
    <row r="626" spans="1:44" ht="15.75" customHeight="1">
      <c r="A626" s="1"/>
      <c r="B626" s="1"/>
      <c r="C626" s="193"/>
      <c r="D626" s="194"/>
      <c r="E626" s="194"/>
      <c r="F626" s="194"/>
      <c r="G626" s="194"/>
      <c r="H626" s="194"/>
      <c r="I626" s="194"/>
      <c r="J626" s="194"/>
      <c r="K626" s="194"/>
      <c r="L626" s="195"/>
      <c r="M626" s="195"/>
      <c r="N626" s="195"/>
      <c r="O626" s="195"/>
      <c r="P626" s="195"/>
      <c r="Q626" s="1"/>
      <c r="R626" s="194"/>
      <c r="S626" s="194"/>
      <c r="T626" s="194"/>
      <c r="U626" s="194"/>
      <c r="V626" s="194"/>
      <c r="W626" s="194"/>
      <c r="X626" s="194"/>
      <c r="Y626" s="194"/>
      <c r="Z626" s="194"/>
      <c r="AA626" s="194"/>
      <c r="AB626" s="194"/>
      <c r="AC626" s="194"/>
      <c r="AD626" s="194"/>
      <c r="AE626" s="194"/>
      <c r="AF626" s="194"/>
      <c r="AG626" s="194"/>
      <c r="AH626" s="194"/>
      <c r="AI626" s="194"/>
      <c r="AJ626" s="194"/>
      <c r="AK626" s="1"/>
      <c r="AL626" s="1"/>
      <c r="AM626" s="1"/>
      <c r="AN626" s="1"/>
      <c r="AO626" s="1"/>
      <c r="AP626" s="1"/>
      <c r="AQ626" s="1"/>
      <c r="AR626" s="1"/>
    </row>
    <row r="627" spans="1:44" ht="15.75" customHeight="1">
      <c r="A627" s="1"/>
      <c r="B627" s="1"/>
      <c r="C627" s="193"/>
      <c r="D627" s="194"/>
      <c r="E627" s="194"/>
      <c r="F627" s="194"/>
      <c r="G627" s="194"/>
      <c r="H627" s="194"/>
      <c r="I627" s="194"/>
      <c r="J627" s="194"/>
      <c r="K627" s="194"/>
      <c r="L627" s="195"/>
      <c r="M627" s="195"/>
      <c r="N627" s="195"/>
      <c r="O627" s="195"/>
      <c r="P627" s="195"/>
      <c r="Q627" s="1"/>
      <c r="R627" s="194"/>
      <c r="S627" s="194"/>
      <c r="T627" s="194"/>
      <c r="U627" s="194"/>
      <c r="V627" s="194"/>
      <c r="W627" s="194"/>
      <c r="X627" s="194"/>
      <c r="Y627" s="194"/>
      <c r="Z627" s="194"/>
      <c r="AA627" s="194"/>
      <c r="AB627" s="194"/>
      <c r="AC627" s="194"/>
      <c r="AD627" s="194"/>
      <c r="AE627" s="194"/>
      <c r="AF627" s="194"/>
      <c r="AG627" s="194"/>
      <c r="AH627" s="194"/>
      <c r="AI627" s="194"/>
      <c r="AJ627" s="194"/>
      <c r="AK627" s="1"/>
      <c r="AL627" s="1"/>
      <c r="AM627" s="1"/>
      <c r="AN627" s="1"/>
      <c r="AO627" s="1"/>
      <c r="AP627" s="1"/>
      <c r="AQ627" s="1"/>
      <c r="AR627" s="1"/>
    </row>
    <row r="628" spans="1:44" ht="15.75" customHeight="1">
      <c r="A628" s="1"/>
      <c r="B628" s="1"/>
      <c r="C628" s="193"/>
      <c r="D628" s="194"/>
      <c r="E628" s="194"/>
      <c r="F628" s="194"/>
      <c r="G628" s="194"/>
      <c r="H628" s="194"/>
      <c r="I628" s="194"/>
      <c r="J628" s="194"/>
      <c r="K628" s="194"/>
      <c r="L628" s="195"/>
      <c r="M628" s="195"/>
      <c r="N628" s="195"/>
      <c r="O628" s="195"/>
      <c r="P628" s="195"/>
      <c r="Q628" s="1"/>
      <c r="R628" s="194"/>
      <c r="S628" s="194"/>
      <c r="T628" s="194"/>
      <c r="U628" s="194"/>
      <c r="V628" s="194"/>
      <c r="W628" s="194"/>
      <c r="X628" s="194"/>
      <c r="Y628" s="194"/>
      <c r="Z628" s="194"/>
      <c r="AA628" s="194"/>
      <c r="AB628" s="194"/>
      <c r="AC628" s="194"/>
      <c r="AD628" s="194"/>
      <c r="AE628" s="194"/>
      <c r="AF628" s="194"/>
      <c r="AG628" s="194"/>
      <c r="AH628" s="194"/>
      <c r="AI628" s="194"/>
      <c r="AJ628" s="194"/>
      <c r="AK628" s="1"/>
      <c r="AL628" s="1"/>
      <c r="AM628" s="1"/>
      <c r="AN628" s="1"/>
      <c r="AO628" s="1"/>
      <c r="AP628" s="1"/>
      <c r="AQ628" s="1"/>
      <c r="AR628" s="1"/>
    </row>
    <row r="629" spans="1:44" ht="15.75" customHeight="1">
      <c r="A629" s="1"/>
      <c r="B629" s="1"/>
      <c r="C629" s="193"/>
      <c r="D629" s="194"/>
      <c r="E629" s="194"/>
      <c r="F629" s="194"/>
      <c r="G629" s="194"/>
      <c r="H629" s="194"/>
      <c r="I629" s="194"/>
      <c r="J629" s="194"/>
      <c r="K629" s="194"/>
      <c r="L629" s="195"/>
      <c r="M629" s="195"/>
      <c r="N629" s="195"/>
      <c r="O629" s="195"/>
      <c r="P629" s="195"/>
      <c r="Q629" s="1"/>
      <c r="R629" s="194"/>
      <c r="S629" s="194"/>
      <c r="T629" s="194"/>
      <c r="U629" s="194"/>
      <c r="V629" s="194"/>
      <c r="W629" s="194"/>
      <c r="X629" s="194"/>
      <c r="Y629" s="194"/>
      <c r="Z629" s="194"/>
      <c r="AA629" s="194"/>
      <c r="AB629" s="194"/>
      <c r="AC629" s="194"/>
      <c r="AD629" s="194"/>
      <c r="AE629" s="194"/>
      <c r="AF629" s="194"/>
      <c r="AG629" s="194"/>
      <c r="AH629" s="194"/>
      <c r="AI629" s="194"/>
      <c r="AJ629" s="194"/>
      <c r="AK629" s="1"/>
      <c r="AL629" s="1"/>
      <c r="AM629" s="1"/>
      <c r="AN629" s="1"/>
      <c r="AO629" s="1"/>
      <c r="AP629" s="1"/>
      <c r="AQ629" s="1"/>
      <c r="AR629" s="1"/>
    </row>
    <row r="630" spans="1:44" ht="15.75" customHeight="1">
      <c r="A630" s="1"/>
      <c r="B630" s="1"/>
      <c r="C630" s="193"/>
      <c r="D630" s="194"/>
      <c r="E630" s="194"/>
      <c r="F630" s="194"/>
      <c r="G630" s="194"/>
      <c r="H630" s="194"/>
      <c r="I630" s="194"/>
      <c r="J630" s="194"/>
      <c r="K630" s="194"/>
      <c r="L630" s="195"/>
      <c r="M630" s="195"/>
      <c r="N630" s="195"/>
      <c r="O630" s="195"/>
      <c r="P630" s="195"/>
      <c r="Q630" s="1"/>
      <c r="R630" s="194"/>
      <c r="S630" s="194"/>
      <c r="T630" s="194"/>
      <c r="U630" s="194"/>
      <c r="V630" s="194"/>
      <c r="W630" s="194"/>
      <c r="X630" s="194"/>
      <c r="Y630" s="194"/>
      <c r="Z630" s="194"/>
      <c r="AA630" s="194"/>
      <c r="AB630" s="194"/>
      <c r="AC630" s="194"/>
      <c r="AD630" s="194"/>
      <c r="AE630" s="194"/>
      <c r="AF630" s="194"/>
      <c r="AG630" s="194"/>
      <c r="AH630" s="194"/>
      <c r="AI630" s="194"/>
      <c r="AJ630" s="194"/>
      <c r="AK630" s="1"/>
      <c r="AL630" s="1"/>
      <c r="AM630" s="1"/>
      <c r="AN630" s="1"/>
      <c r="AO630" s="1"/>
      <c r="AP630" s="1"/>
      <c r="AQ630" s="1"/>
      <c r="AR630" s="1"/>
    </row>
    <row r="631" spans="1:44" ht="15.75" customHeight="1">
      <c r="A631" s="1"/>
      <c r="B631" s="1"/>
      <c r="C631" s="193"/>
      <c r="D631" s="194"/>
      <c r="E631" s="194"/>
      <c r="F631" s="194"/>
      <c r="G631" s="194"/>
      <c r="H631" s="194"/>
      <c r="I631" s="194"/>
      <c r="J631" s="194"/>
      <c r="K631" s="194"/>
      <c r="L631" s="195"/>
      <c r="M631" s="195"/>
      <c r="N631" s="195"/>
      <c r="O631" s="195"/>
      <c r="P631" s="195"/>
      <c r="Q631" s="1"/>
      <c r="R631" s="194"/>
      <c r="S631" s="194"/>
      <c r="T631" s="194"/>
      <c r="U631" s="194"/>
      <c r="V631" s="194"/>
      <c r="W631" s="194"/>
      <c r="X631" s="194"/>
      <c r="Y631" s="194"/>
      <c r="Z631" s="194"/>
      <c r="AA631" s="194"/>
      <c r="AB631" s="194"/>
      <c r="AC631" s="194"/>
      <c r="AD631" s="194"/>
      <c r="AE631" s="194"/>
      <c r="AF631" s="194"/>
      <c r="AG631" s="194"/>
      <c r="AH631" s="194"/>
      <c r="AI631" s="194"/>
      <c r="AJ631" s="194"/>
      <c r="AK631" s="1"/>
      <c r="AL631" s="1"/>
      <c r="AM631" s="1"/>
      <c r="AN631" s="1"/>
      <c r="AO631" s="1"/>
      <c r="AP631" s="1"/>
      <c r="AQ631" s="1"/>
      <c r="AR631" s="1"/>
    </row>
    <row r="632" spans="1:44" ht="15.75" customHeight="1">
      <c r="A632" s="1"/>
      <c r="B632" s="1"/>
      <c r="C632" s="193"/>
      <c r="D632" s="194"/>
      <c r="E632" s="194"/>
      <c r="F632" s="194"/>
      <c r="G632" s="194"/>
      <c r="H632" s="194"/>
      <c r="I632" s="194"/>
      <c r="J632" s="194"/>
      <c r="K632" s="194"/>
      <c r="L632" s="195"/>
      <c r="M632" s="195"/>
      <c r="N632" s="195"/>
      <c r="O632" s="195"/>
      <c r="P632" s="195"/>
      <c r="Q632" s="1"/>
      <c r="R632" s="194"/>
      <c r="S632" s="194"/>
      <c r="T632" s="194"/>
      <c r="U632" s="194"/>
      <c r="V632" s="194"/>
      <c r="W632" s="194"/>
      <c r="X632" s="194"/>
      <c r="Y632" s="194"/>
      <c r="Z632" s="194"/>
      <c r="AA632" s="194"/>
      <c r="AB632" s="194"/>
      <c r="AC632" s="194"/>
      <c r="AD632" s="194"/>
      <c r="AE632" s="194"/>
      <c r="AF632" s="194"/>
      <c r="AG632" s="194"/>
      <c r="AH632" s="194"/>
      <c r="AI632" s="194"/>
      <c r="AJ632" s="194"/>
      <c r="AK632" s="1"/>
      <c r="AL632" s="1"/>
      <c r="AM632" s="1"/>
      <c r="AN632" s="1"/>
      <c r="AO632" s="1"/>
      <c r="AP632" s="1"/>
      <c r="AQ632" s="1"/>
      <c r="AR632" s="1"/>
    </row>
    <row r="633" spans="1:44" ht="15.75" customHeight="1">
      <c r="A633" s="1"/>
      <c r="B633" s="1"/>
      <c r="C633" s="193"/>
      <c r="D633" s="194"/>
      <c r="E633" s="194"/>
      <c r="F633" s="194"/>
      <c r="G633" s="194"/>
      <c r="H633" s="194"/>
      <c r="I633" s="194"/>
      <c r="J633" s="194"/>
      <c r="K633" s="194"/>
      <c r="L633" s="195"/>
      <c r="M633" s="195"/>
      <c r="N633" s="195"/>
      <c r="O633" s="195"/>
      <c r="P633" s="195"/>
      <c r="Q633" s="1"/>
      <c r="R633" s="194"/>
      <c r="S633" s="194"/>
      <c r="T633" s="194"/>
      <c r="U633" s="194"/>
      <c r="V633" s="194"/>
      <c r="W633" s="194"/>
      <c r="X633" s="194"/>
      <c r="Y633" s="194"/>
      <c r="Z633" s="194"/>
      <c r="AA633" s="194"/>
      <c r="AB633" s="194"/>
      <c r="AC633" s="194"/>
      <c r="AD633" s="194"/>
      <c r="AE633" s="194"/>
      <c r="AF633" s="194"/>
      <c r="AG633" s="194"/>
      <c r="AH633" s="194"/>
      <c r="AI633" s="194"/>
      <c r="AJ633" s="194"/>
      <c r="AK633" s="1"/>
      <c r="AL633" s="1"/>
      <c r="AM633" s="1"/>
      <c r="AN633" s="1"/>
      <c r="AO633" s="1"/>
      <c r="AP633" s="1"/>
      <c r="AQ633" s="1"/>
      <c r="AR633" s="1"/>
    </row>
    <row r="634" spans="1:44" ht="15.75" customHeight="1">
      <c r="A634" s="1"/>
      <c r="B634" s="1"/>
      <c r="C634" s="193"/>
      <c r="D634" s="194"/>
      <c r="E634" s="194"/>
      <c r="F634" s="194"/>
      <c r="G634" s="194"/>
      <c r="H634" s="194"/>
      <c r="I634" s="194"/>
      <c r="J634" s="194"/>
      <c r="K634" s="194"/>
      <c r="L634" s="195"/>
      <c r="M634" s="195"/>
      <c r="N634" s="195"/>
      <c r="O634" s="195"/>
      <c r="P634" s="195"/>
      <c r="Q634" s="1"/>
      <c r="R634" s="194"/>
      <c r="S634" s="194"/>
      <c r="T634" s="194"/>
      <c r="U634" s="194"/>
      <c r="V634" s="194"/>
      <c r="W634" s="194"/>
      <c r="X634" s="194"/>
      <c r="Y634" s="194"/>
      <c r="Z634" s="194"/>
      <c r="AA634" s="194"/>
      <c r="AB634" s="194"/>
      <c r="AC634" s="194"/>
      <c r="AD634" s="194"/>
      <c r="AE634" s="194"/>
      <c r="AF634" s="194"/>
      <c r="AG634" s="194"/>
      <c r="AH634" s="194"/>
      <c r="AI634" s="194"/>
      <c r="AJ634" s="194"/>
      <c r="AK634" s="1"/>
      <c r="AL634" s="1"/>
      <c r="AM634" s="1"/>
      <c r="AN634" s="1"/>
      <c r="AO634" s="1"/>
      <c r="AP634" s="1"/>
      <c r="AQ634" s="1"/>
      <c r="AR634" s="1"/>
    </row>
    <row r="635" spans="1:44" ht="15.75" customHeight="1">
      <c r="A635" s="1"/>
      <c r="B635" s="1"/>
      <c r="C635" s="193"/>
      <c r="D635" s="194"/>
      <c r="E635" s="194"/>
      <c r="F635" s="194"/>
      <c r="G635" s="194"/>
      <c r="H635" s="194"/>
      <c r="I635" s="194"/>
      <c r="J635" s="194"/>
      <c r="K635" s="194"/>
      <c r="L635" s="195"/>
      <c r="M635" s="195"/>
      <c r="N635" s="195"/>
      <c r="O635" s="195"/>
      <c r="P635" s="195"/>
      <c r="Q635" s="1"/>
      <c r="R635" s="194"/>
      <c r="S635" s="194"/>
      <c r="T635" s="194"/>
      <c r="U635" s="194"/>
      <c r="V635" s="194"/>
      <c r="W635" s="194"/>
      <c r="X635" s="194"/>
      <c r="Y635" s="194"/>
      <c r="Z635" s="194"/>
      <c r="AA635" s="194"/>
      <c r="AB635" s="194"/>
      <c r="AC635" s="194"/>
      <c r="AD635" s="194"/>
      <c r="AE635" s="194"/>
      <c r="AF635" s="194"/>
      <c r="AG635" s="194"/>
      <c r="AH635" s="194"/>
      <c r="AI635" s="194"/>
      <c r="AJ635" s="194"/>
      <c r="AK635" s="1"/>
      <c r="AL635" s="1"/>
      <c r="AM635" s="1"/>
      <c r="AN635" s="1"/>
      <c r="AO635" s="1"/>
      <c r="AP635" s="1"/>
      <c r="AQ635" s="1"/>
      <c r="AR635" s="1"/>
    </row>
    <row r="636" spans="1:44" ht="15.75" customHeight="1">
      <c r="A636" s="1"/>
      <c r="B636" s="1"/>
      <c r="C636" s="193"/>
      <c r="D636" s="194"/>
      <c r="E636" s="194"/>
      <c r="F636" s="194"/>
      <c r="G636" s="194"/>
      <c r="H636" s="194"/>
      <c r="I636" s="194"/>
      <c r="J636" s="194"/>
      <c r="K636" s="194"/>
      <c r="L636" s="195"/>
      <c r="M636" s="195"/>
      <c r="N636" s="195"/>
      <c r="O636" s="195"/>
      <c r="P636" s="195"/>
      <c r="Q636" s="1"/>
      <c r="R636" s="194"/>
      <c r="S636" s="194"/>
      <c r="T636" s="194"/>
      <c r="U636" s="194"/>
      <c r="V636" s="194"/>
      <c r="W636" s="194"/>
      <c r="X636" s="194"/>
      <c r="Y636" s="194"/>
      <c r="Z636" s="194"/>
      <c r="AA636" s="194"/>
      <c r="AB636" s="194"/>
      <c r="AC636" s="194"/>
      <c r="AD636" s="194"/>
      <c r="AE636" s="194"/>
      <c r="AF636" s="194"/>
      <c r="AG636" s="194"/>
      <c r="AH636" s="194"/>
      <c r="AI636" s="194"/>
      <c r="AJ636" s="194"/>
      <c r="AK636" s="1"/>
      <c r="AL636" s="1"/>
      <c r="AM636" s="1"/>
      <c r="AN636" s="1"/>
      <c r="AO636" s="1"/>
      <c r="AP636" s="1"/>
      <c r="AQ636" s="1"/>
      <c r="AR636" s="1"/>
    </row>
    <row r="637" spans="1:44" ht="15.75" customHeight="1">
      <c r="A637" s="1"/>
      <c r="B637" s="1"/>
      <c r="C637" s="193"/>
      <c r="D637" s="194"/>
      <c r="E637" s="194"/>
      <c r="F637" s="194"/>
      <c r="G637" s="194"/>
      <c r="H637" s="194"/>
      <c r="I637" s="194"/>
      <c r="J637" s="194"/>
      <c r="K637" s="194"/>
      <c r="L637" s="195"/>
      <c r="M637" s="195"/>
      <c r="N637" s="195"/>
      <c r="O637" s="195"/>
      <c r="P637" s="195"/>
      <c r="Q637" s="1"/>
      <c r="R637" s="194"/>
      <c r="S637" s="194"/>
      <c r="T637" s="194"/>
      <c r="U637" s="194"/>
      <c r="V637" s="194"/>
      <c r="W637" s="194"/>
      <c r="X637" s="194"/>
      <c r="Y637" s="194"/>
      <c r="Z637" s="194"/>
      <c r="AA637" s="194"/>
      <c r="AB637" s="194"/>
      <c r="AC637" s="194"/>
      <c r="AD637" s="194"/>
      <c r="AE637" s="194"/>
      <c r="AF637" s="194"/>
      <c r="AG637" s="194"/>
      <c r="AH637" s="194"/>
      <c r="AI637" s="194"/>
      <c r="AJ637" s="194"/>
      <c r="AK637" s="1"/>
      <c r="AL637" s="1"/>
      <c r="AM637" s="1"/>
      <c r="AN637" s="1"/>
      <c r="AO637" s="1"/>
      <c r="AP637" s="1"/>
      <c r="AQ637" s="1"/>
      <c r="AR637" s="1"/>
    </row>
    <row r="638" spans="1:44" ht="15.75" customHeight="1">
      <c r="A638" s="1"/>
      <c r="B638" s="1"/>
      <c r="C638" s="193"/>
      <c r="D638" s="194"/>
      <c r="E638" s="194"/>
      <c r="F638" s="194"/>
      <c r="G638" s="194"/>
      <c r="H638" s="194"/>
      <c r="I638" s="194"/>
      <c r="J638" s="194"/>
      <c r="K638" s="194"/>
      <c r="L638" s="195"/>
      <c r="M638" s="195"/>
      <c r="N638" s="195"/>
      <c r="O638" s="195"/>
      <c r="P638" s="195"/>
      <c r="Q638" s="1"/>
      <c r="R638" s="194"/>
      <c r="S638" s="194"/>
      <c r="T638" s="194"/>
      <c r="U638" s="194"/>
      <c r="V638" s="194"/>
      <c r="W638" s="194"/>
      <c r="X638" s="194"/>
      <c r="Y638" s="194"/>
      <c r="Z638" s="194"/>
      <c r="AA638" s="194"/>
      <c r="AB638" s="194"/>
      <c r="AC638" s="194"/>
      <c r="AD638" s="194"/>
      <c r="AE638" s="194"/>
      <c r="AF638" s="194"/>
      <c r="AG638" s="194"/>
      <c r="AH638" s="194"/>
      <c r="AI638" s="194"/>
      <c r="AJ638" s="194"/>
      <c r="AK638" s="1"/>
      <c r="AL638" s="1"/>
      <c r="AM638" s="1"/>
      <c r="AN638" s="1"/>
      <c r="AO638" s="1"/>
      <c r="AP638" s="1"/>
      <c r="AQ638" s="1"/>
      <c r="AR638" s="1"/>
    </row>
    <row r="639" spans="1:44" ht="15.75" customHeight="1">
      <c r="A639" s="1"/>
      <c r="B639" s="1"/>
      <c r="C639" s="193"/>
      <c r="D639" s="194"/>
      <c r="E639" s="194"/>
      <c r="F639" s="194"/>
      <c r="G639" s="194"/>
      <c r="H639" s="194"/>
      <c r="I639" s="194"/>
      <c r="J639" s="194"/>
      <c r="K639" s="194"/>
      <c r="L639" s="195"/>
      <c r="M639" s="195"/>
      <c r="N639" s="195"/>
      <c r="O639" s="195"/>
      <c r="P639" s="195"/>
      <c r="Q639" s="1"/>
      <c r="R639" s="194"/>
      <c r="S639" s="194"/>
      <c r="T639" s="194"/>
      <c r="U639" s="194"/>
      <c r="V639" s="194"/>
      <c r="W639" s="194"/>
      <c r="X639" s="194"/>
      <c r="Y639" s="194"/>
      <c r="Z639" s="194"/>
      <c r="AA639" s="194"/>
      <c r="AB639" s="194"/>
      <c r="AC639" s="194"/>
      <c r="AD639" s="194"/>
      <c r="AE639" s="194"/>
      <c r="AF639" s="194"/>
      <c r="AG639" s="194"/>
      <c r="AH639" s="194"/>
      <c r="AI639" s="194"/>
      <c r="AJ639" s="194"/>
      <c r="AK639" s="1"/>
      <c r="AL639" s="1"/>
      <c r="AM639" s="1"/>
      <c r="AN639" s="1"/>
      <c r="AO639" s="1"/>
      <c r="AP639" s="1"/>
      <c r="AQ639" s="1"/>
      <c r="AR639" s="1"/>
    </row>
    <row r="640" spans="1:44" ht="15.75" customHeight="1">
      <c r="A640" s="1"/>
      <c r="B640" s="1"/>
      <c r="C640" s="193"/>
      <c r="D640" s="194"/>
      <c r="E640" s="194"/>
      <c r="F640" s="194"/>
      <c r="G640" s="194"/>
      <c r="H640" s="194"/>
      <c r="I640" s="194"/>
      <c r="J640" s="194"/>
      <c r="K640" s="194"/>
      <c r="L640" s="195"/>
      <c r="M640" s="195"/>
      <c r="N640" s="195"/>
      <c r="O640" s="195"/>
      <c r="P640" s="195"/>
      <c r="Q640" s="1"/>
      <c r="R640" s="194"/>
      <c r="S640" s="194"/>
      <c r="T640" s="194"/>
      <c r="U640" s="194"/>
      <c r="V640" s="194"/>
      <c r="W640" s="194"/>
      <c r="X640" s="194"/>
      <c r="Y640" s="194"/>
      <c r="Z640" s="194"/>
      <c r="AA640" s="194"/>
      <c r="AB640" s="194"/>
      <c r="AC640" s="194"/>
      <c r="AD640" s="194"/>
      <c r="AE640" s="194"/>
      <c r="AF640" s="194"/>
      <c r="AG640" s="194"/>
      <c r="AH640" s="194"/>
      <c r="AI640" s="194"/>
      <c r="AJ640" s="194"/>
      <c r="AK640" s="1"/>
      <c r="AL640" s="1"/>
      <c r="AM640" s="1"/>
      <c r="AN640" s="1"/>
      <c r="AO640" s="1"/>
      <c r="AP640" s="1"/>
      <c r="AQ640" s="1"/>
      <c r="AR640" s="1"/>
    </row>
    <row r="641" spans="1:44" ht="15.75" customHeight="1">
      <c r="A641" s="1"/>
      <c r="B641" s="1"/>
      <c r="C641" s="193"/>
      <c r="D641" s="194"/>
      <c r="E641" s="194"/>
      <c r="F641" s="194"/>
      <c r="G641" s="194"/>
      <c r="H641" s="194"/>
      <c r="I641" s="194"/>
      <c r="J641" s="194"/>
      <c r="K641" s="194"/>
      <c r="L641" s="195"/>
      <c r="M641" s="195"/>
      <c r="N641" s="195"/>
      <c r="O641" s="195"/>
      <c r="P641" s="195"/>
      <c r="Q641" s="1"/>
      <c r="R641" s="194"/>
      <c r="S641" s="194"/>
      <c r="T641" s="194"/>
      <c r="U641" s="194"/>
      <c r="V641" s="194"/>
      <c r="W641" s="194"/>
      <c r="X641" s="194"/>
      <c r="Y641" s="194"/>
      <c r="Z641" s="194"/>
      <c r="AA641" s="194"/>
      <c r="AB641" s="194"/>
      <c r="AC641" s="194"/>
      <c r="AD641" s="194"/>
      <c r="AE641" s="194"/>
      <c r="AF641" s="194"/>
      <c r="AG641" s="194"/>
      <c r="AH641" s="194"/>
      <c r="AI641" s="194"/>
      <c r="AJ641" s="194"/>
      <c r="AK641" s="1"/>
      <c r="AL641" s="1"/>
      <c r="AM641" s="1"/>
      <c r="AN641" s="1"/>
      <c r="AO641" s="1"/>
      <c r="AP641" s="1"/>
      <c r="AQ641" s="1"/>
      <c r="AR641" s="1"/>
    </row>
    <row r="642" spans="1:44" ht="15.75" customHeight="1">
      <c r="A642" s="1"/>
      <c r="B642" s="1"/>
      <c r="C642" s="193"/>
      <c r="D642" s="194"/>
      <c r="E642" s="194"/>
      <c r="F642" s="194"/>
      <c r="G642" s="194"/>
      <c r="H642" s="194"/>
      <c r="I642" s="194"/>
      <c r="J642" s="194"/>
      <c r="K642" s="194"/>
      <c r="L642" s="195"/>
      <c r="M642" s="195"/>
      <c r="N642" s="195"/>
      <c r="O642" s="195"/>
      <c r="P642" s="195"/>
      <c r="Q642" s="1"/>
      <c r="R642" s="194"/>
      <c r="S642" s="194"/>
      <c r="T642" s="194"/>
      <c r="U642" s="194"/>
      <c r="V642" s="194"/>
      <c r="W642" s="194"/>
      <c r="X642" s="194"/>
      <c r="Y642" s="194"/>
      <c r="Z642" s="194"/>
      <c r="AA642" s="194"/>
      <c r="AB642" s="194"/>
      <c r="AC642" s="194"/>
      <c r="AD642" s="194"/>
      <c r="AE642" s="194"/>
      <c r="AF642" s="194"/>
      <c r="AG642" s="194"/>
      <c r="AH642" s="194"/>
      <c r="AI642" s="194"/>
      <c r="AJ642" s="194"/>
      <c r="AK642" s="1"/>
      <c r="AL642" s="1"/>
      <c r="AM642" s="1"/>
      <c r="AN642" s="1"/>
      <c r="AO642" s="1"/>
      <c r="AP642" s="1"/>
      <c r="AQ642" s="1"/>
      <c r="AR642" s="1"/>
    </row>
    <row r="643" spans="1:44" ht="15.75" customHeight="1">
      <c r="A643" s="1"/>
      <c r="B643" s="1"/>
      <c r="C643" s="193"/>
      <c r="D643" s="194"/>
      <c r="E643" s="194"/>
      <c r="F643" s="194"/>
      <c r="G643" s="194"/>
      <c r="H643" s="194"/>
      <c r="I643" s="194"/>
      <c r="J643" s="194"/>
      <c r="K643" s="194"/>
      <c r="L643" s="195"/>
      <c r="M643" s="195"/>
      <c r="N643" s="195"/>
      <c r="O643" s="195"/>
      <c r="P643" s="195"/>
      <c r="Q643" s="1"/>
      <c r="R643" s="194"/>
      <c r="S643" s="194"/>
      <c r="T643" s="194"/>
      <c r="U643" s="194"/>
      <c r="V643" s="194"/>
      <c r="W643" s="194"/>
      <c r="X643" s="194"/>
      <c r="Y643" s="194"/>
      <c r="Z643" s="194"/>
      <c r="AA643" s="194"/>
      <c r="AB643" s="194"/>
      <c r="AC643" s="194"/>
      <c r="AD643" s="194"/>
      <c r="AE643" s="194"/>
      <c r="AF643" s="194"/>
      <c r="AG643" s="194"/>
      <c r="AH643" s="194"/>
      <c r="AI643" s="194"/>
      <c r="AJ643" s="194"/>
      <c r="AK643" s="1"/>
      <c r="AL643" s="1"/>
      <c r="AM643" s="1"/>
      <c r="AN643" s="1"/>
      <c r="AO643" s="1"/>
      <c r="AP643" s="1"/>
      <c r="AQ643" s="1"/>
      <c r="AR643" s="1"/>
    </row>
    <row r="644" spans="1:44" ht="15.75" customHeight="1">
      <c r="A644" s="1"/>
      <c r="B644" s="1"/>
      <c r="C644" s="193"/>
      <c r="D644" s="194"/>
      <c r="E644" s="194"/>
      <c r="F644" s="194"/>
      <c r="G644" s="194"/>
      <c r="H644" s="194"/>
      <c r="I644" s="194"/>
      <c r="J644" s="194"/>
      <c r="K644" s="194"/>
      <c r="L644" s="195"/>
      <c r="M644" s="195"/>
      <c r="N644" s="195"/>
      <c r="O644" s="195"/>
      <c r="P644" s="195"/>
      <c r="Q644" s="1"/>
      <c r="R644" s="194"/>
      <c r="S644" s="194"/>
      <c r="T644" s="194"/>
      <c r="U644" s="194"/>
      <c r="V644" s="194"/>
      <c r="W644" s="194"/>
      <c r="X644" s="194"/>
      <c r="Y644" s="194"/>
      <c r="Z644" s="194"/>
      <c r="AA644" s="194"/>
      <c r="AB644" s="194"/>
      <c r="AC644" s="194"/>
      <c r="AD644" s="194"/>
      <c r="AE644" s="194"/>
      <c r="AF644" s="194"/>
      <c r="AG644" s="194"/>
      <c r="AH644" s="194"/>
      <c r="AI644" s="194"/>
      <c r="AJ644" s="194"/>
      <c r="AK644" s="1"/>
      <c r="AL644" s="1"/>
      <c r="AM644" s="1"/>
      <c r="AN644" s="1"/>
      <c r="AO644" s="1"/>
      <c r="AP644" s="1"/>
      <c r="AQ644" s="1"/>
      <c r="AR644" s="1"/>
    </row>
    <row r="645" spans="1:44" ht="15.75" customHeight="1">
      <c r="A645" s="1"/>
      <c r="B645" s="1"/>
      <c r="C645" s="193"/>
      <c r="D645" s="194"/>
      <c r="E645" s="194"/>
      <c r="F645" s="194"/>
      <c r="G645" s="194"/>
      <c r="H645" s="194"/>
      <c r="I645" s="194"/>
      <c r="J645" s="194"/>
      <c r="K645" s="194"/>
      <c r="L645" s="195"/>
      <c r="M645" s="195"/>
      <c r="N645" s="195"/>
      <c r="O645" s="195"/>
      <c r="P645" s="195"/>
      <c r="Q645" s="1"/>
      <c r="R645" s="194"/>
      <c r="S645" s="194"/>
      <c r="T645" s="194"/>
      <c r="U645" s="194"/>
      <c r="V645" s="194"/>
      <c r="W645" s="194"/>
      <c r="X645" s="194"/>
      <c r="Y645" s="194"/>
      <c r="Z645" s="194"/>
      <c r="AA645" s="194"/>
      <c r="AB645" s="194"/>
      <c r="AC645" s="194"/>
      <c r="AD645" s="194"/>
      <c r="AE645" s="194"/>
      <c r="AF645" s="194"/>
      <c r="AG645" s="194"/>
      <c r="AH645" s="194"/>
      <c r="AI645" s="194"/>
      <c r="AJ645" s="194"/>
      <c r="AK645" s="1"/>
      <c r="AL645" s="1"/>
      <c r="AM645" s="1"/>
      <c r="AN645" s="1"/>
      <c r="AO645" s="1"/>
      <c r="AP645" s="1"/>
      <c r="AQ645" s="1"/>
      <c r="AR645" s="1"/>
    </row>
    <row r="646" spans="1:44" ht="15.75" customHeight="1">
      <c r="A646" s="1"/>
      <c r="B646" s="1"/>
      <c r="C646" s="193"/>
      <c r="D646" s="194"/>
      <c r="E646" s="194"/>
      <c r="F646" s="194"/>
      <c r="G646" s="194"/>
      <c r="H646" s="194"/>
      <c r="I646" s="194"/>
      <c r="J646" s="194"/>
      <c r="K646" s="194"/>
      <c r="L646" s="195"/>
      <c r="M646" s="195"/>
      <c r="N646" s="195"/>
      <c r="O646" s="195"/>
      <c r="P646" s="195"/>
      <c r="Q646" s="1"/>
      <c r="R646" s="194"/>
      <c r="S646" s="194"/>
      <c r="T646" s="194"/>
      <c r="U646" s="194"/>
      <c r="V646" s="194"/>
      <c r="W646" s="194"/>
      <c r="X646" s="194"/>
      <c r="Y646" s="194"/>
      <c r="Z646" s="194"/>
      <c r="AA646" s="194"/>
      <c r="AB646" s="194"/>
      <c r="AC646" s="194"/>
      <c r="AD646" s="194"/>
      <c r="AE646" s="194"/>
      <c r="AF646" s="194"/>
      <c r="AG646" s="194"/>
      <c r="AH646" s="194"/>
      <c r="AI646" s="194"/>
      <c r="AJ646" s="194"/>
      <c r="AK646" s="1"/>
      <c r="AL646" s="1"/>
      <c r="AM646" s="1"/>
      <c r="AN646" s="1"/>
      <c r="AO646" s="1"/>
      <c r="AP646" s="1"/>
      <c r="AQ646" s="1"/>
      <c r="AR646" s="1"/>
    </row>
    <row r="647" spans="1:44" ht="15.75" customHeight="1">
      <c r="A647" s="1"/>
      <c r="B647" s="1"/>
      <c r="C647" s="193"/>
      <c r="D647" s="194"/>
      <c r="E647" s="194"/>
      <c r="F647" s="194"/>
      <c r="G647" s="194"/>
      <c r="H647" s="194"/>
      <c r="I647" s="194"/>
      <c r="J647" s="194"/>
      <c r="K647" s="194"/>
      <c r="L647" s="195"/>
      <c r="M647" s="195"/>
      <c r="N647" s="195"/>
      <c r="O647" s="195"/>
      <c r="P647" s="195"/>
      <c r="Q647" s="1"/>
      <c r="R647" s="194"/>
      <c r="S647" s="194"/>
      <c r="T647" s="194"/>
      <c r="U647" s="194"/>
      <c r="V647" s="194"/>
      <c r="W647" s="194"/>
      <c r="X647" s="194"/>
      <c r="Y647" s="194"/>
      <c r="Z647" s="194"/>
      <c r="AA647" s="194"/>
      <c r="AB647" s="194"/>
      <c r="AC647" s="194"/>
      <c r="AD647" s="194"/>
      <c r="AE647" s="194"/>
      <c r="AF647" s="194"/>
      <c r="AG647" s="194"/>
      <c r="AH647" s="194"/>
      <c r="AI647" s="194"/>
      <c r="AJ647" s="194"/>
      <c r="AK647" s="1"/>
      <c r="AL647" s="1"/>
      <c r="AM647" s="1"/>
      <c r="AN647" s="1"/>
      <c r="AO647" s="1"/>
      <c r="AP647" s="1"/>
      <c r="AQ647" s="1"/>
      <c r="AR647" s="1"/>
    </row>
    <row r="648" spans="1:44" ht="15.75" customHeight="1">
      <c r="A648" s="1"/>
      <c r="B648" s="1"/>
      <c r="C648" s="193"/>
      <c r="D648" s="194"/>
      <c r="E648" s="194"/>
      <c r="F648" s="194"/>
      <c r="G648" s="194"/>
      <c r="H648" s="194"/>
      <c r="I648" s="194"/>
      <c r="J648" s="194"/>
      <c r="K648" s="194"/>
      <c r="L648" s="195"/>
      <c r="M648" s="195"/>
      <c r="N648" s="195"/>
      <c r="O648" s="195"/>
      <c r="P648" s="195"/>
      <c r="Q648" s="1"/>
      <c r="R648" s="194"/>
      <c r="S648" s="194"/>
      <c r="T648" s="194"/>
      <c r="U648" s="194"/>
      <c r="V648" s="194"/>
      <c r="W648" s="194"/>
      <c r="X648" s="194"/>
      <c r="Y648" s="194"/>
      <c r="Z648" s="194"/>
      <c r="AA648" s="194"/>
      <c r="AB648" s="194"/>
      <c r="AC648" s="194"/>
      <c r="AD648" s="194"/>
      <c r="AE648" s="194"/>
      <c r="AF648" s="194"/>
      <c r="AG648" s="194"/>
      <c r="AH648" s="194"/>
      <c r="AI648" s="194"/>
      <c r="AJ648" s="194"/>
      <c r="AK648" s="1"/>
      <c r="AL648" s="1"/>
      <c r="AM648" s="1"/>
      <c r="AN648" s="1"/>
      <c r="AO648" s="1"/>
      <c r="AP648" s="1"/>
      <c r="AQ648" s="1"/>
      <c r="AR648" s="1"/>
    </row>
    <row r="649" spans="1:44" ht="15.75" customHeight="1">
      <c r="A649" s="1"/>
      <c r="B649" s="1"/>
      <c r="C649" s="193"/>
      <c r="D649" s="194"/>
      <c r="E649" s="194"/>
      <c r="F649" s="194"/>
      <c r="G649" s="194"/>
      <c r="H649" s="194"/>
      <c r="I649" s="194"/>
      <c r="J649" s="194"/>
      <c r="K649" s="194"/>
      <c r="L649" s="195"/>
      <c r="M649" s="195"/>
      <c r="N649" s="195"/>
      <c r="O649" s="195"/>
      <c r="P649" s="195"/>
      <c r="Q649" s="1"/>
      <c r="R649" s="194"/>
      <c r="S649" s="194"/>
      <c r="T649" s="194"/>
      <c r="U649" s="194"/>
      <c r="V649" s="194"/>
      <c r="W649" s="194"/>
      <c r="X649" s="194"/>
      <c r="Y649" s="194"/>
      <c r="Z649" s="194"/>
      <c r="AA649" s="194"/>
      <c r="AB649" s="194"/>
      <c r="AC649" s="194"/>
      <c r="AD649" s="194"/>
      <c r="AE649" s="194"/>
      <c r="AF649" s="194"/>
      <c r="AG649" s="194"/>
      <c r="AH649" s="194"/>
      <c r="AI649" s="194"/>
      <c r="AJ649" s="194"/>
      <c r="AK649" s="1"/>
      <c r="AL649" s="1"/>
      <c r="AM649" s="1"/>
      <c r="AN649" s="1"/>
      <c r="AO649" s="1"/>
      <c r="AP649" s="1"/>
      <c r="AQ649" s="1"/>
      <c r="AR649" s="1"/>
    </row>
    <row r="650" spans="1:44" ht="15.75" customHeight="1">
      <c r="A650" s="1"/>
      <c r="B650" s="1"/>
      <c r="C650" s="193"/>
      <c r="D650" s="194"/>
      <c r="E650" s="194"/>
      <c r="F650" s="194"/>
      <c r="G650" s="194"/>
      <c r="H650" s="194"/>
      <c r="I650" s="194"/>
      <c r="J650" s="194"/>
      <c r="K650" s="194"/>
      <c r="L650" s="195"/>
      <c r="M650" s="195"/>
      <c r="N650" s="195"/>
      <c r="O650" s="195"/>
      <c r="P650" s="195"/>
      <c r="Q650" s="1"/>
      <c r="R650" s="194"/>
      <c r="S650" s="194"/>
      <c r="T650" s="194"/>
      <c r="U650" s="194"/>
      <c r="V650" s="194"/>
      <c r="W650" s="194"/>
      <c r="X650" s="194"/>
      <c r="Y650" s="194"/>
      <c r="Z650" s="194"/>
      <c r="AA650" s="194"/>
      <c r="AB650" s="194"/>
      <c r="AC650" s="194"/>
      <c r="AD650" s="194"/>
      <c r="AE650" s="194"/>
      <c r="AF650" s="194"/>
      <c r="AG650" s="194"/>
      <c r="AH650" s="194"/>
      <c r="AI650" s="194"/>
      <c r="AJ650" s="194"/>
      <c r="AK650" s="1"/>
      <c r="AL650" s="1"/>
      <c r="AM650" s="1"/>
      <c r="AN650" s="1"/>
      <c r="AO650" s="1"/>
      <c r="AP650" s="1"/>
      <c r="AQ650" s="1"/>
      <c r="AR650" s="1"/>
    </row>
    <row r="651" spans="1:44" ht="15.75" customHeight="1">
      <c r="A651" s="1"/>
      <c r="B651" s="1"/>
      <c r="C651" s="193"/>
      <c r="D651" s="194"/>
      <c r="E651" s="194"/>
      <c r="F651" s="194"/>
      <c r="G651" s="194"/>
      <c r="H651" s="194"/>
      <c r="I651" s="194"/>
      <c r="J651" s="194"/>
      <c r="K651" s="194"/>
      <c r="L651" s="195"/>
      <c r="M651" s="195"/>
      <c r="N651" s="195"/>
      <c r="O651" s="195"/>
      <c r="P651" s="195"/>
      <c r="Q651" s="1"/>
      <c r="R651" s="194"/>
      <c r="S651" s="194"/>
      <c r="T651" s="194"/>
      <c r="U651" s="194"/>
      <c r="V651" s="194"/>
      <c r="W651" s="194"/>
      <c r="X651" s="194"/>
      <c r="Y651" s="194"/>
      <c r="Z651" s="194"/>
      <c r="AA651" s="194"/>
      <c r="AB651" s="194"/>
      <c r="AC651" s="194"/>
      <c r="AD651" s="194"/>
      <c r="AE651" s="194"/>
      <c r="AF651" s="194"/>
      <c r="AG651" s="194"/>
      <c r="AH651" s="194"/>
      <c r="AI651" s="194"/>
      <c r="AJ651" s="194"/>
      <c r="AK651" s="1"/>
      <c r="AL651" s="1"/>
      <c r="AM651" s="1"/>
      <c r="AN651" s="1"/>
      <c r="AO651" s="1"/>
      <c r="AP651" s="1"/>
      <c r="AQ651" s="1"/>
      <c r="AR651" s="1"/>
    </row>
    <row r="652" spans="1:44" ht="15.75" customHeight="1">
      <c r="A652" s="1"/>
      <c r="B652" s="1"/>
      <c r="C652" s="193"/>
      <c r="D652" s="194"/>
      <c r="E652" s="194"/>
      <c r="F652" s="194"/>
      <c r="G652" s="194"/>
      <c r="H652" s="194"/>
      <c r="I652" s="194"/>
      <c r="J652" s="194"/>
      <c r="K652" s="194"/>
      <c r="L652" s="195"/>
      <c r="M652" s="195"/>
      <c r="N652" s="195"/>
      <c r="O652" s="195"/>
      <c r="P652" s="195"/>
      <c r="Q652" s="1"/>
      <c r="R652" s="194"/>
      <c r="S652" s="194"/>
      <c r="T652" s="194"/>
      <c r="U652" s="194"/>
      <c r="V652" s="194"/>
      <c r="W652" s="194"/>
      <c r="X652" s="194"/>
      <c r="Y652" s="194"/>
      <c r="Z652" s="194"/>
      <c r="AA652" s="194"/>
      <c r="AB652" s="194"/>
      <c r="AC652" s="194"/>
      <c r="AD652" s="194"/>
      <c r="AE652" s="194"/>
      <c r="AF652" s="194"/>
      <c r="AG652" s="194"/>
      <c r="AH652" s="194"/>
      <c r="AI652" s="194"/>
      <c r="AJ652" s="194"/>
      <c r="AK652" s="1"/>
      <c r="AL652" s="1"/>
      <c r="AM652" s="1"/>
      <c r="AN652" s="1"/>
      <c r="AO652" s="1"/>
      <c r="AP652" s="1"/>
      <c r="AQ652" s="1"/>
      <c r="AR652" s="1"/>
    </row>
    <row r="653" spans="1:44" ht="15.75" customHeight="1">
      <c r="A653" s="1"/>
      <c r="B653" s="1"/>
      <c r="C653" s="193"/>
      <c r="D653" s="194"/>
      <c r="E653" s="194"/>
      <c r="F653" s="194"/>
      <c r="G653" s="194"/>
      <c r="H653" s="194"/>
      <c r="I653" s="194"/>
      <c r="J653" s="194"/>
      <c r="K653" s="194"/>
      <c r="L653" s="195"/>
      <c r="M653" s="195"/>
      <c r="N653" s="195"/>
      <c r="O653" s="195"/>
      <c r="P653" s="195"/>
      <c r="Q653" s="1"/>
      <c r="R653" s="194"/>
      <c r="S653" s="194"/>
      <c r="T653" s="194"/>
      <c r="U653" s="194"/>
      <c r="V653" s="194"/>
      <c r="W653" s="194"/>
      <c r="X653" s="194"/>
      <c r="Y653" s="194"/>
      <c r="Z653" s="194"/>
      <c r="AA653" s="194"/>
      <c r="AB653" s="194"/>
      <c r="AC653" s="194"/>
      <c r="AD653" s="194"/>
      <c r="AE653" s="194"/>
      <c r="AF653" s="194"/>
      <c r="AG653" s="194"/>
      <c r="AH653" s="194"/>
      <c r="AI653" s="194"/>
      <c r="AJ653" s="194"/>
      <c r="AK653" s="1"/>
      <c r="AL653" s="1"/>
      <c r="AM653" s="1"/>
      <c r="AN653" s="1"/>
      <c r="AO653" s="1"/>
      <c r="AP653" s="1"/>
      <c r="AQ653" s="1"/>
      <c r="AR653" s="1"/>
    </row>
    <row r="654" spans="1:44" ht="15.75" customHeight="1">
      <c r="A654" s="1"/>
      <c r="B654" s="1"/>
      <c r="C654" s="193"/>
      <c r="D654" s="194"/>
      <c r="E654" s="194"/>
      <c r="F654" s="194"/>
      <c r="G654" s="194"/>
      <c r="H654" s="194"/>
      <c r="I654" s="194"/>
      <c r="J654" s="194"/>
      <c r="K654" s="194"/>
      <c r="L654" s="195"/>
      <c r="M654" s="195"/>
      <c r="N654" s="195"/>
      <c r="O654" s="195"/>
      <c r="P654" s="195"/>
      <c r="Q654" s="1"/>
      <c r="R654" s="194"/>
      <c r="S654" s="194"/>
      <c r="T654" s="194"/>
      <c r="U654" s="194"/>
      <c r="V654" s="194"/>
      <c r="W654" s="194"/>
      <c r="X654" s="194"/>
      <c r="Y654" s="194"/>
      <c r="Z654" s="194"/>
      <c r="AA654" s="194"/>
      <c r="AB654" s="194"/>
      <c r="AC654" s="194"/>
      <c r="AD654" s="194"/>
      <c r="AE654" s="194"/>
      <c r="AF654" s="194"/>
      <c r="AG654" s="194"/>
      <c r="AH654" s="194"/>
      <c r="AI654" s="194"/>
      <c r="AJ654" s="194"/>
      <c r="AK654" s="1"/>
      <c r="AL654" s="1"/>
      <c r="AM654" s="1"/>
      <c r="AN654" s="1"/>
      <c r="AO654" s="1"/>
      <c r="AP654" s="1"/>
      <c r="AQ654" s="1"/>
      <c r="AR654" s="1"/>
    </row>
    <row r="655" spans="1:44" ht="15.75" customHeight="1">
      <c r="A655" s="1"/>
      <c r="B655" s="1"/>
      <c r="C655" s="193"/>
      <c r="D655" s="194"/>
      <c r="E655" s="194"/>
      <c r="F655" s="194"/>
      <c r="G655" s="194"/>
      <c r="H655" s="194"/>
      <c r="I655" s="194"/>
      <c r="J655" s="194"/>
      <c r="K655" s="194"/>
      <c r="L655" s="195"/>
      <c r="M655" s="195"/>
      <c r="N655" s="195"/>
      <c r="O655" s="195"/>
      <c r="P655" s="195"/>
      <c r="Q655" s="1"/>
      <c r="R655" s="194"/>
      <c r="S655" s="194"/>
      <c r="T655" s="194"/>
      <c r="U655" s="194"/>
      <c r="V655" s="194"/>
      <c r="W655" s="194"/>
      <c r="X655" s="194"/>
      <c r="Y655" s="194"/>
      <c r="Z655" s="194"/>
      <c r="AA655" s="194"/>
      <c r="AB655" s="194"/>
      <c r="AC655" s="194"/>
      <c r="AD655" s="194"/>
      <c r="AE655" s="194"/>
      <c r="AF655" s="194"/>
      <c r="AG655" s="194"/>
      <c r="AH655" s="194"/>
      <c r="AI655" s="194"/>
      <c r="AJ655" s="194"/>
      <c r="AK655" s="1"/>
      <c r="AL655" s="1"/>
      <c r="AM655" s="1"/>
      <c r="AN655" s="1"/>
      <c r="AO655" s="1"/>
      <c r="AP655" s="1"/>
      <c r="AQ655" s="1"/>
      <c r="AR655" s="1"/>
    </row>
    <row r="656" spans="1:44" ht="15.75" customHeight="1">
      <c r="A656" s="1"/>
      <c r="B656" s="1"/>
      <c r="C656" s="193"/>
      <c r="D656" s="194"/>
      <c r="E656" s="194"/>
      <c r="F656" s="194"/>
      <c r="G656" s="194"/>
      <c r="H656" s="194"/>
      <c r="I656" s="194"/>
      <c r="J656" s="194"/>
      <c r="K656" s="194"/>
      <c r="L656" s="195"/>
      <c r="M656" s="195"/>
      <c r="N656" s="195"/>
      <c r="O656" s="195"/>
      <c r="P656" s="195"/>
      <c r="Q656" s="1"/>
      <c r="R656" s="194"/>
      <c r="S656" s="194"/>
      <c r="T656" s="194"/>
      <c r="U656" s="194"/>
      <c r="V656" s="194"/>
      <c r="W656" s="194"/>
      <c r="X656" s="194"/>
      <c r="Y656" s="194"/>
      <c r="Z656" s="194"/>
      <c r="AA656" s="194"/>
      <c r="AB656" s="194"/>
      <c r="AC656" s="194"/>
      <c r="AD656" s="194"/>
      <c r="AE656" s="194"/>
      <c r="AF656" s="194"/>
      <c r="AG656" s="194"/>
      <c r="AH656" s="194"/>
      <c r="AI656" s="194"/>
      <c r="AJ656" s="194"/>
      <c r="AK656" s="1"/>
      <c r="AL656" s="1"/>
      <c r="AM656" s="1"/>
      <c r="AN656" s="1"/>
      <c r="AO656" s="1"/>
      <c r="AP656" s="1"/>
      <c r="AQ656" s="1"/>
      <c r="AR656" s="1"/>
    </row>
    <row r="657" spans="1:44" ht="15.75" customHeight="1">
      <c r="A657" s="1"/>
      <c r="B657" s="1"/>
      <c r="C657" s="193"/>
      <c r="D657" s="194"/>
      <c r="E657" s="194"/>
      <c r="F657" s="194"/>
      <c r="G657" s="194"/>
      <c r="H657" s="194"/>
      <c r="I657" s="194"/>
      <c r="J657" s="194"/>
      <c r="K657" s="194"/>
      <c r="L657" s="195"/>
      <c r="M657" s="195"/>
      <c r="N657" s="195"/>
      <c r="O657" s="195"/>
      <c r="P657" s="195"/>
      <c r="Q657" s="1"/>
      <c r="R657" s="194"/>
      <c r="S657" s="194"/>
      <c r="T657" s="194"/>
      <c r="U657" s="194"/>
      <c r="V657" s="194"/>
      <c r="W657" s="194"/>
      <c r="X657" s="194"/>
      <c r="Y657" s="194"/>
      <c r="Z657" s="194"/>
      <c r="AA657" s="194"/>
      <c r="AB657" s="194"/>
      <c r="AC657" s="194"/>
      <c r="AD657" s="194"/>
      <c r="AE657" s="194"/>
      <c r="AF657" s="194"/>
      <c r="AG657" s="194"/>
      <c r="AH657" s="194"/>
      <c r="AI657" s="194"/>
      <c r="AJ657" s="194"/>
      <c r="AK657" s="1"/>
      <c r="AL657" s="1"/>
      <c r="AM657" s="1"/>
      <c r="AN657" s="1"/>
      <c r="AO657" s="1"/>
      <c r="AP657" s="1"/>
      <c r="AQ657" s="1"/>
      <c r="AR657" s="1"/>
    </row>
    <row r="658" spans="1:44" ht="15.75" customHeight="1">
      <c r="A658" s="1"/>
      <c r="B658" s="1"/>
      <c r="C658" s="193"/>
      <c r="D658" s="194"/>
      <c r="E658" s="194"/>
      <c r="F658" s="194"/>
      <c r="G658" s="194"/>
      <c r="H658" s="194"/>
      <c r="I658" s="194"/>
      <c r="J658" s="194"/>
      <c r="K658" s="194"/>
      <c r="L658" s="195"/>
      <c r="M658" s="195"/>
      <c r="N658" s="195"/>
      <c r="O658" s="195"/>
      <c r="P658" s="195"/>
      <c r="Q658" s="1"/>
      <c r="R658" s="194"/>
      <c r="S658" s="194"/>
      <c r="T658" s="194"/>
      <c r="U658" s="194"/>
      <c r="V658" s="194"/>
      <c r="W658" s="194"/>
      <c r="X658" s="194"/>
      <c r="Y658" s="194"/>
      <c r="Z658" s="194"/>
      <c r="AA658" s="194"/>
      <c r="AB658" s="194"/>
      <c r="AC658" s="194"/>
      <c r="AD658" s="194"/>
      <c r="AE658" s="194"/>
      <c r="AF658" s="194"/>
      <c r="AG658" s="194"/>
      <c r="AH658" s="194"/>
      <c r="AI658" s="194"/>
      <c r="AJ658" s="194"/>
      <c r="AK658" s="1"/>
      <c r="AL658" s="1"/>
      <c r="AM658" s="1"/>
      <c r="AN658" s="1"/>
      <c r="AO658" s="1"/>
      <c r="AP658" s="1"/>
      <c r="AQ658" s="1"/>
      <c r="AR658" s="1"/>
    </row>
    <row r="659" spans="1:44" ht="15.75" customHeight="1">
      <c r="A659" s="1"/>
      <c r="B659" s="1"/>
      <c r="C659" s="193"/>
      <c r="D659" s="194"/>
      <c r="E659" s="194"/>
      <c r="F659" s="194"/>
      <c r="G659" s="194"/>
      <c r="H659" s="194"/>
      <c r="I659" s="194"/>
      <c r="J659" s="194"/>
      <c r="K659" s="194"/>
      <c r="L659" s="195"/>
      <c r="M659" s="195"/>
      <c r="N659" s="195"/>
      <c r="O659" s="195"/>
      <c r="P659" s="195"/>
      <c r="Q659" s="1"/>
      <c r="R659" s="194"/>
      <c r="S659" s="194"/>
      <c r="T659" s="194"/>
      <c r="U659" s="194"/>
      <c r="V659" s="194"/>
      <c r="W659" s="194"/>
      <c r="X659" s="194"/>
      <c r="Y659" s="194"/>
      <c r="Z659" s="194"/>
      <c r="AA659" s="194"/>
      <c r="AB659" s="194"/>
      <c r="AC659" s="194"/>
      <c r="AD659" s="194"/>
      <c r="AE659" s="194"/>
      <c r="AF659" s="194"/>
      <c r="AG659" s="194"/>
      <c r="AH659" s="194"/>
      <c r="AI659" s="194"/>
      <c r="AJ659" s="194"/>
      <c r="AK659" s="1"/>
      <c r="AL659" s="1"/>
      <c r="AM659" s="1"/>
      <c r="AN659" s="1"/>
      <c r="AO659" s="1"/>
      <c r="AP659" s="1"/>
      <c r="AQ659" s="1"/>
      <c r="AR659" s="1"/>
    </row>
    <row r="660" spans="1:44" ht="15.75" customHeight="1">
      <c r="A660" s="1"/>
      <c r="B660" s="1"/>
      <c r="C660" s="193"/>
      <c r="D660" s="194"/>
      <c r="E660" s="194"/>
      <c r="F660" s="194"/>
      <c r="G660" s="194"/>
      <c r="H660" s="194"/>
      <c r="I660" s="194"/>
      <c r="J660" s="194"/>
      <c r="K660" s="194"/>
      <c r="L660" s="195"/>
      <c r="M660" s="195"/>
      <c r="N660" s="195"/>
      <c r="O660" s="195"/>
      <c r="P660" s="195"/>
      <c r="Q660" s="1"/>
      <c r="R660" s="194"/>
      <c r="S660" s="194"/>
      <c r="T660" s="194"/>
      <c r="U660" s="194"/>
      <c r="V660" s="194"/>
      <c r="W660" s="194"/>
      <c r="X660" s="194"/>
      <c r="Y660" s="194"/>
      <c r="Z660" s="194"/>
      <c r="AA660" s="194"/>
      <c r="AB660" s="194"/>
      <c r="AC660" s="194"/>
      <c r="AD660" s="194"/>
      <c r="AE660" s="194"/>
      <c r="AF660" s="194"/>
      <c r="AG660" s="194"/>
      <c r="AH660" s="194"/>
      <c r="AI660" s="194"/>
      <c r="AJ660" s="194"/>
      <c r="AK660" s="1"/>
      <c r="AL660" s="1"/>
      <c r="AM660" s="1"/>
      <c r="AN660" s="1"/>
      <c r="AO660" s="1"/>
      <c r="AP660" s="1"/>
      <c r="AQ660" s="1"/>
      <c r="AR660" s="1"/>
    </row>
    <row r="661" spans="1:44" ht="15.75" customHeight="1">
      <c r="A661" s="1"/>
      <c r="B661" s="1"/>
      <c r="C661" s="193"/>
      <c r="D661" s="194"/>
      <c r="E661" s="194"/>
      <c r="F661" s="194"/>
      <c r="G661" s="194"/>
      <c r="H661" s="194"/>
      <c r="I661" s="194"/>
      <c r="J661" s="194"/>
      <c r="K661" s="194"/>
      <c r="L661" s="195"/>
      <c r="M661" s="195"/>
      <c r="N661" s="195"/>
      <c r="O661" s="195"/>
      <c r="P661" s="195"/>
      <c r="Q661" s="1"/>
      <c r="R661" s="194"/>
      <c r="S661" s="194"/>
      <c r="T661" s="194"/>
      <c r="U661" s="194"/>
      <c r="V661" s="194"/>
      <c r="W661" s="194"/>
      <c r="X661" s="194"/>
      <c r="Y661" s="194"/>
      <c r="Z661" s="194"/>
      <c r="AA661" s="194"/>
      <c r="AB661" s="194"/>
      <c r="AC661" s="194"/>
      <c r="AD661" s="194"/>
      <c r="AE661" s="194"/>
      <c r="AF661" s="194"/>
      <c r="AG661" s="194"/>
      <c r="AH661" s="194"/>
      <c r="AI661" s="194"/>
      <c r="AJ661" s="194"/>
      <c r="AK661" s="1"/>
      <c r="AL661" s="1"/>
      <c r="AM661" s="1"/>
      <c r="AN661" s="1"/>
      <c r="AO661" s="1"/>
      <c r="AP661" s="1"/>
      <c r="AQ661" s="1"/>
      <c r="AR661" s="1"/>
    </row>
    <row r="662" spans="1:44" ht="15.75" customHeight="1">
      <c r="A662" s="1"/>
      <c r="B662" s="1"/>
      <c r="C662" s="193"/>
      <c r="D662" s="194"/>
      <c r="E662" s="194"/>
      <c r="F662" s="194"/>
      <c r="G662" s="194"/>
      <c r="H662" s="194"/>
      <c r="I662" s="194"/>
      <c r="J662" s="194"/>
      <c r="K662" s="194"/>
      <c r="L662" s="195"/>
      <c r="M662" s="195"/>
      <c r="N662" s="195"/>
      <c r="O662" s="195"/>
      <c r="P662" s="195"/>
      <c r="Q662" s="1"/>
      <c r="R662" s="194"/>
      <c r="S662" s="194"/>
      <c r="T662" s="194"/>
      <c r="U662" s="194"/>
      <c r="V662" s="194"/>
      <c r="W662" s="194"/>
      <c r="X662" s="194"/>
      <c r="Y662" s="194"/>
      <c r="Z662" s="194"/>
      <c r="AA662" s="194"/>
      <c r="AB662" s="194"/>
      <c r="AC662" s="194"/>
      <c r="AD662" s="194"/>
      <c r="AE662" s="194"/>
      <c r="AF662" s="194"/>
      <c r="AG662" s="194"/>
      <c r="AH662" s="194"/>
      <c r="AI662" s="194"/>
      <c r="AJ662" s="194"/>
      <c r="AK662" s="1"/>
      <c r="AL662" s="1"/>
      <c r="AM662" s="1"/>
      <c r="AN662" s="1"/>
      <c r="AO662" s="1"/>
      <c r="AP662" s="1"/>
      <c r="AQ662" s="1"/>
      <c r="AR662" s="1"/>
    </row>
    <row r="663" spans="1:44" ht="15.75" customHeight="1">
      <c r="A663" s="1"/>
      <c r="B663" s="1"/>
      <c r="C663" s="193"/>
      <c r="D663" s="194"/>
      <c r="E663" s="194"/>
      <c r="F663" s="194"/>
      <c r="G663" s="194"/>
      <c r="H663" s="194"/>
      <c r="I663" s="194"/>
      <c r="J663" s="194"/>
      <c r="K663" s="194"/>
      <c r="L663" s="195"/>
      <c r="M663" s="195"/>
      <c r="N663" s="195"/>
      <c r="O663" s="195"/>
      <c r="P663" s="195"/>
      <c r="Q663" s="1"/>
      <c r="R663" s="194"/>
      <c r="S663" s="194"/>
      <c r="T663" s="194"/>
      <c r="U663" s="194"/>
      <c r="V663" s="194"/>
      <c r="W663" s="194"/>
      <c r="X663" s="194"/>
      <c r="Y663" s="194"/>
      <c r="Z663" s="194"/>
      <c r="AA663" s="194"/>
      <c r="AB663" s="194"/>
      <c r="AC663" s="194"/>
      <c r="AD663" s="194"/>
      <c r="AE663" s="194"/>
      <c r="AF663" s="194"/>
      <c r="AG663" s="194"/>
      <c r="AH663" s="194"/>
      <c r="AI663" s="194"/>
      <c r="AJ663" s="194"/>
      <c r="AK663" s="1"/>
      <c r="AL663" s="1"/>
      <c r="AM663" s="1"/>
      <c r="AN663" s="1"/>
      <c r="AO663" s="1"/>
      <c r="AP663" s="1"/>
      <c r="AQ663" s="1"/>
      <c r="AR663" s="1"/>
    </row>
    <row r="664" spans="1:44" ht="15.75" customHeight="1">
      <c r="A664" s="1"/>
      <c r="B664" s="1"/>
      <c r="C664" s="193"/>
      <c r="D664" s="194"/>
      <c r="E664" s="194"/>
      <c r="F664" s="194"/>
      <c r="G664" s="194"/>
      <c r="H664" s="194"/>
      <c r="I664" s="194"/>
      <c r="J664" s="194"/>
      <c r="K664" s="194"/>
      <c r="L664" s="195"/>
      <c r="M664" s="195"/>
      <c r="N664" s="195"/>
      <c r="O664" s="195"/>
      <c r="P664" s="195"/>
      <c r="Q664" s="1"/>
      <c r="R664" s="194"/>
      <c r="S664" s="194"/>
      <c r="T664" s="194"/>
      <c r="U664" s="194"/>
      <c r="V664" s="194"/>
      <c r="W664" s="194"/>
      <c r="X664" s="194"/>
      <c r="Y664" s="194"/>
      <c r="Z664" s="194"/>
      <c r="AA664" s="194"/>
      <c r="AB664" s="194"/>
      <c r="AC664" s="194"/>
      <c r="AD664" s="194"/>
      <c r="AE664" s="194"/>
      <c r="AF664" s="194"/>
      <c r="AG664" s="194"/>
      <c r="AH664" s="194"/>
      <c r="AI664" s="194"/>
      <c r="AJ664" s="194"/>
      <c r="AK664" s="1"/>
      <c r="AL664" s="1"/>
      <c r="AM664" s="1"/>
      <c r="AN664" s="1"/>
      <c r="AO664" s="1"/>
      <c r="AP664" s="1"/>
      <c r="AQ664" s="1"/>
      <c r="AR664" s="1"/>
    </row>
    <row r="665" spans="1:44" ht="15.75" customHeight="1">
      <c r="A665" s="1"/>
      <c r="B665" s="1"/>
      <c r="C665" s="193"/>
      <c r="D665" s="194"/>
      <c r="E665" s="194"/>
      <c r="F665" s="194"/>
      <c r="G665" s="194"/>
      <c r="H665" s="194"/>
      <c r="I665" s="194"/>
      <c r="J665" s="194"/>
      <c r="K665" s="194"/>
      <c r="L665" s="195"/>
      <c r="M665" s="195"/>
      <c r="N665" s="195"/>
      <c r="O665" s="195"/>
      <c r="P665" s="195"/>
      <c r="Q665" s="1"/>
      <c r="R665" s="194"/>
      <c r="S665" s="194"/>
      <c r="T665" s="194"/>
      <c r="U665" s="194"/>
      <c r="V665" s="194"/>
      <c r="W665" s="194"/>
      <c r="X665" s="194"/>
      <c r="Y665" s="194"/>
      <c r="Z665" s="194"/>
      <c r="AA665" s="194"/>
      <c r="AB665" s="194"/>
      <c r="AC665" s="194"/>
      <c r="AD665" s="194"/>
      <c r="AE665" s="194"/>
      <c r="AF665" s="194"/>
      <c r="AG665" s="194"/>
      <c r="AH665" s="194"/>
      <c r="AI665" s="194"/>
      <c r="AJ665" s="194"/>
      <c r="AK665" s="1"/>
      <c r="AL665" s="1"/>
      <c r="AM665" s="1"/>
      <c r="AN665" s="1"/>
      <c r="AO665" s="1"/>
      <c r="AP665" s="1"/>
      <c r="AQ665" s="1"/>
      <c r="AR665" s="1"/>
    </row>
    <row r="666" spans="1:44" ht="15.75" customHeight="1">
      <c r="A666" s="1"/>
      <c r="B666" s="1"/>
      <c r="C666" s="193"/>
      <c r="D666" s="194"/>
      <c r="E666" s="194"/>
      <c r="F666" s="194"/>
      <c r="G666" s="194"/>
      <c r="H666" s="194"/>
      <c r="I666" s="194"/>
      <c r="J666" s="194"/>
      <c r="K666" s="194"/>
      <c r="L666" s="195"/>
      <c r="M666" s="195"/>
      <c r="N666" s="195"/>
      <c r="O666" s="195"/>
      <c r="P666" s="195"/>
      <c r="Q666" s="1"/>
      <c r="R666" s="194"/>
      <c r="S666" s="194"/>
      <c r="T666" s="194"/>
      <c r="U666" s="194"/>
      <c r="V666" s="194"/>
      <c r="W666" s="194"/>
      <c r="X666" s="194"/>
      <c r="Y666" s="194"/>
      <c r="Z666" s="194"/>
      <c r="AA666" s="194"/>
      <c r="AB666" s="194"/>
      <c r="AC666" s="194"/>
      <c r="AD666" s="194"/>
      <c r="AE666" s="194"/>
      <c r="AF666" s="194"/>
      <c r="AG666" s="194"/>
      <c r="AH666" s="194"/>
      <c r="AI666" s="194"/>
      <c r="AJ666" s="194"/>
      <c r="AK666" s="1"/>
      <c r="AL666" s="1"/>
      <c r="AM666" s="1"/>
      <c r="AN666" s="1"/>
      <c r="AO666" s="1"/>
      <c r="AP666" s="1"/>
      <c r="AQ666" s="1"/>
      <c r="AR666" s="1"/>
    </row>
    <row r="667" spans="1:44" ht="15.75" customHeight="1">
      <c r="A667" s="1"/>
      <c r="B667" s="1"/>
      <c r="C667" s="193"/>
      <c r="D667" s="194"/>
      <c r="E667" s="194"/>
      <c r="F667" s="194"/>
      <c r="G667" s="194"/>
      <c r="H667" s="194"/>
      <c r="I667" s="194"/>
      <c r="J667" s="194"/>
      <c r="K667" s="194"/>
      <c r="L667" s="195"/>
      <c r="M667" s="195"/>
      <c r="N667" s="195"/>
      <c r="O667" s="195"/>
      <c r="P667" s="195"/>
      <c r="Q667" s="1"/>
      <c r="R667" s="194"/>
      <c r="S667" s="194"/>
      <c r="T667" s="194"/>
      <c r="U667" s="194"/>
      <c r="V667" s="194"/>
      <c r="W667" s="194"/>
      <c r="X667" s="194"/>
      <c r="Y667" s="194"/>
      <c r="Z667" s="194"/>
      <c r="AA667" s="194"/>
      <c r="AB667" s="194"/>
      <c r="AC667" s="194"/>
      <c r="AD667" s="194"/>
      <c r="AE667" s="194"/>
      <c r="AF667" s="194"/>
      <c r="AG667" s="194"/>
      <c r="AH667" s="194"/>
      <c r="AI667" s="194"/>
      <c r="AJ667" s="194"/>
      <c r="AK667" s="1"/>
      <c r="AL667" s="1"/>
      <c r="AM667" s="1"/>
      <c r="AN667" s="1"/>
      <c r="AO667" s="1"/>
      <c r="AP667" s="1"/>
      <c r="AQ667" s="1"/>
      <c r="AR667" s="1"/>
    </row>
    <row r="668" spans="1:44" ht="15.75" customHeight="1">
      <c r="A668" s="1"/>
      <c r="B668" s="1"/>
      <c r="C668" s="193"/>
      <c r="D668" s="194"/>
      <c r="E668" s="194"/>
      <c r="F668" s="194"/>
      <c r="G668" s="194"/>
      <c r="H668" s="194"/>
      <c r="I668" s="194"/>
      <c r="J668" s="194"/>
      <c r="K668" s="194"/>
      <c r="L668" s="195"/>
      <c r="M668" s="195"/>
      <c r="N668" s="195"/>
      <c r="O668" s="195"/>
      <c r="P668" s="195"/>
      <c r="Q668" s="1"/>
      <c r="R668" s="194"/>
      <c r="S668" s="194"/>
      <c r="T668" s="194"/>
      <c r="U668" s="194"/>
      <c r="V668" s="194"/>
      <c r="W668" s="194"/>
      <c r="X668" s="194"/>
      <c r="Y668" s="194"/>
      <c r="Z668" s="194"/>
      <c r="AA668" s="194"/>
      <c r="AB668" s="194"/>
      <c r="AC668" s="194"/>
      <c r="AD668" s="194"/>
      <c r="AE668" s="194"/>
      <c r="AF668" s="194"/>
      <c r="AG668" s="194"/>
      <c r="AH668" s="194"/>
      <c r="AI668" s="194"/>
      <c r="AJ668" s="194"/>
      <c r="AK668" s="1"/>
      <c r="AL668" s="1"/>
      <c r="AM668" s="1"/>
      <c r="AN668" s="1"/>
      <c r="AO668" s="1"/>
      <c r="AP668" s="1"/>
      <c r="AQ668" s="1"/>
      <c r="AR668" s="1"/>
    </row>
    <row r="669" spans="1:44" ht="15.75" customHeight="1">
      <c r="A669" s="1"/>
      <c r="B669" s="1"/>
      <c r="C669" s="193"/>
      <c r="D669" s="194"/>
      <c r="E669" s="194"/>
      <c r="F669" s="194"/>
      <c r="G669" s="194"/>
      <c r="H669" s="194"/>
      <c r="I669" s="194"/>
      <c r="J669" s="194"/>
      <c r="K669" s="194"/>
      <c r="L669" s="195"/>
      <c r="M669" s="195"/>
      <c r="N669" s="195"/>
      <c r="O669" s="195"/>
      <c r="P669" s="195"/>
      <c r="Q669" s="1"/>
      <c r="R669" s="194"/>
      <c r="S669" s="194"/>
      <c r="T669" s="194"/>
      <c r="U669" s="194"/>
      <c r="V669" s="194"/>
      <c r="W669" s="194"/>
      <c r="X669" s="194"/>
      <c r="Y669" s="194"/>
      <c r="Z669" s="194"/>
      <c r="AA669" s="194"/>
      <c r="AB669" s="194"/>
      <c r="AC669" s="194"/>
      <c r="AD669" s="194"/>
      <c r="AE669" s="194"/>
      <c r="AF669" s="194"/>
      <c r="AG669" s="194"/>
      <c r="AH669" s="194"/>
      <c r="AI669" s="194"/>
      <c r="AJ669" s="194"/>
      <c r="AK669" s="1"/>
      <c r="AL669" s="1"/>
      <c r="AM669" s="1"/>
      <c r="AN669" s="1"/>
      <c r="AO669" s="1"/>
      <c r="AP669" s="1"/>
      <c r="AQ669" s="1"/>
      <c r="AR669" s="1"/>
    </row>
    <row r="670" spans="1:44" ht="15.75" customHeight="1">
      <c r="A670" s="1"/>
      <c r="B670" s="1"/>
      <c r="C670" s="193"/>
      <c r="D670" s="194"/>
      <c r="E670" s="194"/>
      <c r="F670" s="194"/>
      <c r="G670" s="194"/>
      <c r="H670" s="194"/>
      <c r="I670" s="194"/>
      <c r="J670" s="194"/>
      <c r="K670" s="194"/>
      <c r="L670" s="195"/>
      <c r="M670" s="195"/>
      <c r="N670" s="195"/>
      <c r="O670" s="195"/>
      <c r="P670" s="195"/>
      <c r="Q670" s="1"/>
      <c r="R670" s="194"/>
      <c r="S670" s="194"/>
      <c r="T670" s="194"/>
      <c r="U670" s="194"/>
      <c r="V670" s="194"/>
      <c r="W670" s="194"/>
      <c r="X670" s="194"/>
      <c r="Y670" s="194"/>
      <c r="Z670" s="194"/>
      <c r="AA670" s="194"/>
      <c r="AB670" s="194"/>
      <c r="AC670" s="194"/>
      <c r="AD670" s="194"/>
      <c r="AE670" s="194"/>
      <c r="AF670" s="194"/>
      <c r="AG670" s="194"/>
      <c r="AH670" s="194"/>
      <c r="AI670" s="194"/>
      <c r="AJ670" s="194"/>
      <c r="AK670" s="1"/>
      <c r="AL670" s="1"/>
      <c r="AM670" s="1"/>
      <c r="AN670" s="1"/>
      <c r="AO670" s="1"/>
      <c r="AP670" s="1"/>
      <c r="AQ670" s="1"/>
      <c r="AR670" s="1"/>
    </row>
    <row r="671" spans="1:44" ht="15.75" customHeight="1">
      <c r="A671" s="1"/>
      <c r="B671" s="1"/>
      <c r="C671" s="193"/>
      <c r="D671" s="194"/>
      <c r="E671" s="194"/>
      <c r="F671" s="194"/>
      <c r="G671" s="194"/>
      <c r="H671" s="194"/>
      <c r="I671" s="194"/>
      <c r="J671" s="194"/>
      <c r="K671" s="194"/>
      <c r="L671" s="195"/>
      <c r="M671" s="195"/>
      <c r="N671" s="195"/>
      <c r="O671" s="195"/>
      <c r="P671" s="195"/>
      <c r="Q671" s="1"/>
      <c r="R671" s="194"/>
      <c r="S671" s="194"/>
      <c r="T671" s="194"/>
      <c r="U671" s="194"/>
      <c r="V671" s="194"/>
      <c r="W671" s="194"/>
      <c r="X671" s="194"/>
      <c r="Y671" s="194"/>
      <c r="Z671" s="194"/>
      <c r="AA671" s="194"/>
      <c r="AB671" s="194"/>
      <c r="AC671" s="194"/>
      <c r="AD671" s="194"/>
      <c r="AE671" s="194"/>
      <c r="AF671" s="194"/>
      <c r="AG671" s="194"/>
      <c r="AH671" s="194"/>
      <c r="AI671" s="194"/>
      <c r="AJ671" s="194"/>
      <c r="AK671" s="1"/>
      <c r="AL671" s="1"/>
      <c r="AM671" s="1"/>
      <c r="AN671" s="1"/>
      <c r="AO671" s="1"/>
      <c r="AP671" s="1"/>
      <c r="AQ671" s="1"/>
      <c r="AR671" s="1"/>
    </row>
    <row r="672" spans="1:44" ht="15.75" customHeight="1">
      <c r="A672" s="1"/>
      <c r="B672" s="1"/>
      <c r="C672" s="193"/>
      <c r="D672" s="194"/>
      <c r="E672" s="194"/>
      <c r="F672" s="194"/>
      <c r="G672" s="194"/>
      <c r="H672" s="194"/>
      <c r="I672" s="194"/>
      <c r="J672" s="194"/>
      <c r="K672" s="194"/>
      <c r="L672" s="195"/>
      <c r="M672" s="195"/>
      <c r="N672" s="195"/>
      <c r="O672" s="195"/>
      <c r="P672" s="195"/>
      <c r="Q672" s="1"/>
      <c r="R672" s="194"/>
      <c r="S672" s="194"/>
      <c r="T672" s="194"/>
      <c r="U672" s="194"/>
      <c r="V672" s="194"/>
      <c r="W672" s="194"/>
      <c r="X672" s="194"/>
      <c r="Y672" s="194"/>
      <c r="Z672" s="194"/>
      <c r="AA672" s="194"/>
      <c r="AB672" s="194"/>
      <c r="AC672" s="194"/>
      <c r="AD672" s="194"/>
      <c r="AE672" s="194"/>
      <c r="AF672" s="194"/>
      <c r="AG672" s="194"/>
      <c r="AH672" s="194"/>
      <c r="AI672" s="194"/>
      <c r="AJ672" s="194"/>
      <c r="AK672" s="1"/>
      <c r="AL672" s="1"/>
      <c r="AM672" s="1"/>
      <c r="AN672" s="1"/>
      <c r="AO672" s="1"/>
      <c r="AP672" s="1"/>
      <c r="AQ672" s="1"/>
      <c r="AR672" s="1"/>
    </row>
    <row r="673" spans="1:44" ht="15.75" customHeight="1">
      <c r="A673" s="1"/>
      <c r="B673" s="1"/>
      <c r="C673" s="193"/>
      <c r="D673" s="194"/>
      <c r="E673" s="194"/>
      <c r="F673" s="194"/>
      <c r="G673" s="194"/>
      <c r="H673" s="194"/>
      <c r="I673" s="194"/>
      <c r="J673" s="194"/>
      <c r="K673" s="194"/>
      <c r="L673" s="195"/>
      <c r="M673" s="195"/>
      <c r="N673" s="195"/>
      <c r="O673" s="195"/>
      <c r="P673" s="195"/>
      <c r="Q673" s="1"/>
      <c r="R673" s="194"/>
      <c r="S673" s="194"/>
      <c r="T673" s="194"/>
      <c r="U673" s="194"/>
      <c r="V673" s="194"/>
      <c r="W673" s="194"/>
      <c r="X673" s="194"/>
      <c r="Y673" s="194"/>
      <c r="Z673" s="194"/>
      <c r="AA673" s="194"/>
      <c r="AB673" s="194"/>
      <c r="AC673" s="194"/>
      <c r="AD673" s="194"/>
      <c r="AE673" s="194"/>
      <c r="AF673" s="194"/>
      <c r="AG673" s="194"/>
      <c r="AH673" s="194"/>
      <c r="AI673" s="194"/>
      <c r="AJ673" s="194"/>
      <c r="AK673" s="1"/>
      <c r="AL673" s="1"/>
      <c r="AM673" s="1"/>
      <c r="AN673" s="1"/>
      <c r="AO673" s="1"/>
      <c r="AP673" s="1"/>
      <c r="AQ673" s="1"/>
      <c r="AR673" s="1"/>
    </row>
    <row r="674" spans="1:44" ht="15.75" customHeight="1">
      <c r="A674" s="1"/>
      <c r="B674" s="1"/>
      <c r="C674" s="193"/>
      <c r="D674" s="194"/>
      <c r="E674" s="194"/>
      <c r="F674" s="194"/>
      <c r="G674" s="194"/>
      <c r="H674" s="194"/>
      <c r="I674" s="194"/>
      <c r="J674" s="194"/>
      <c r="K674" s="194"/>
      <c r="L674" s="195"/>
      <c r="M674" s="195"/>
      <c r="N674" s="195"/>
      <c r="O674" s="195"/>
      <c r="P674" s="195"/>
      <c r="Q674" s="1"/>
      <c r="R674" s="194"/>
      <c r="S674" s="194"/>
      <c r="T674" s="194"/>
      <c r="U674" s="194"/>
      <c r="V674" s="194"/>
      <c r="W674" s="194"/>
      <c r="X674" s="194"/>
      <c r="Y674" s="194"/>
      <c r="Z674" s="194"/>
      <c r="AA674" s="194"/>
      <c r="AB674" s="194"/>
      <c r="AC674" s="194"/>
      <c r="AD674" s="194"/>
      <c r="AE674" s="194"/>
      <c r="AF674" s="194"/>
      <c r="AG674" s="194"/>
      <c r="AH674" s="194"/>
      <c r="AI674" s="194"/>
      <c r="AJ674" s="194"/>
      <c r="AK674" s="1"/>
      <c r="AL674" s="1"/>
      <c r="AM674" s="1"/>
      <c r="AN674" s="1"/>
      <c r="AO674" s="1"/>
      <c r="AP674" s="1"/>
      <c r="AQ674" s="1"/>
      <c r="AR674" s="1"/>
    </row>
    <row r="675" spans="1:44" ht="15.75" customHeight="1">
      <c r="A675" s="1"/>
      <c r="B675" s="1"/>
      <c r="C675" s="193"/>
      <c r="D675" s="194"/>
      <c r="E675" s="194"/>
      <c r="F675" s="194"/>
      <c r="G675" s="194"/>
      <c r="H675" s="194"/>
      <c r="I675" s="194"/>
      <c r="J675" s="194"/>
      <c r="K675" s="194"/>
      <c r="L675" s="195"/>
      <c r="M675" s="195"/>
      <c r="N675" s="195"/>
      <c r="O675" s="195"/>
      <c r="P675" s="195"/>
      <c r="Q675" s="1"/>
      <c r="R675" s="194"/>
      <c r="S675" s="194"/>
      <c r="T675" s="194"/>
      <c r="U675" s="194"/>
      <c r="V675" s="194"/>
      <c r="W675" s="194"/>
      <c r="X675" s="194"/>
      <c r="Y675" s="194"/>
      <c r="Z675" s="194"/>
      <c r="AA675" s="194"/>
      <c r="AB675" s="194"/>
      <c r="AC675" s="194"/>
      <c r="AD675" s="194"/>
      <c r="AE675" s="194"/>
      <c r="AF675" s="194"/>
      <c r="AG675" s="194"/>
      <c r="AH675" s="194"/>
      <c r="AI675" s="194"/>
      <c r="AJ675" s="194"/>
      <c r="AK675" s="1"/>
      <c r="AL675" s="1"/>
      <c r="AM675" s="1"/>
      <c r="AN675" s="1"/>
      <c r="AO675" s="1"/>
      <c r="AP675" s="1"/>
      <c r="AQ675" s="1"/>
      <c r="AR675" s="1"/>
    </row>
    <row r="676" spans="1:44" ht="15.75" customHeight="1">
      <c r="A676" s="1"/>
      <c r="B676" s="1"/>
      <c r="C676" s="193"/>
      <c r="D676" s="194"/>
      <c r="E676" s="194"/>
      <c r="F676" s="194"/>
      <c r="G676" s="194"/>
      <c r="H676" s="194"/>
      <c r="I676" s="194"/>
      <c r="J676" s="194"/>
      <c r="K676" s="194"/>
      <c r="L676" s="195"/>
      <c r="M676" s="195"/>
      <c r="N676" s="195"/>
      <c r="O676" s="195"/>
      <c r="P676" s="195"/>
      <c r="Q676" s="1"/>
      <c r="R676" s="194"/>
      <c r="S676" s="194"/>
      <c r="T676" s="194"/>
      <c r="U676" s="194"/>
      <c r="V676" s="194"/>
      <c r="W676" s="194"/>
      <c r="X676" s="194"/>
      <c r="Y676" s="194"/>
      <c r="Z676" s="194"/>
      <c r="AA676" s="194"/>
      <c r="AB676" s="194"/>
      <c r="AC676" s="194"/>
      <c r="AD676" s="194"/>
      <c r="AE676" s="194"/>
      <c r="AF676" s="194"/>
      <c r="AG676" s="194"/>
      <c r="AH676" s="194"/>
      <c r="AI676" s="194"/>
      <c r="AJ676" s="194"/>
      <c r="AK676" s="1"/>
      <c r="AL676" s="1"/>
      <c r="AM676" s="1"/>
      <c r="AN676" s="1"/>
      <c r="AO676" s="1"/>
      <c r="AP676" s="1"/>
      <c r="AQ676" s="1"/>
      <c r="AR676" s="1"/>
    </row>
    <row r="677" spans="1:44" ht="15.75" customHeight="1">
      <c r="A677" s="1"/>
      <c r="B677" s="1"/>
      <c r="C677" s="193"/>
      <c r="D677" s="194"/>
      <c r="E677" s="194"/>
      <c r="F677" s="194"/>
      <c r="G677" s="194"/>
      <c r="H677" s="194"/>
      <c r="I677" s="194"/>
      <c r="J677" s="194"/>
      <c r="K677" s="194"/>
      <c r="L677" s="195"/>
      <c r="M677" s="195"/>
      <c r="N677" s="195"/>
      <c r="O677" s="195"/>
      <c r="P677" s="195"/>
      <c r="Q677" s="1"/>
      <c r="R677" s="194"/>
      <c r="S677" s="194"/>
      <c r="T677" s="194"/>
      <c r="U677" s="194"/>
      <c r="V677" s="194"/>
      <c r="W677" s="194"/>
      <c r="X677" s="194"/>
      <c r="Y677" s="194"/>
      <c r="Z677" s="194"/>
      <c r="AA677" s="194"/>
      <c r="AB677" s="194"/>
      <c r="AC677" s="194"/>
      <c r="AD677" s="194"/>
      <c r="AE677" s="194"/>
      <c r="AF677" s="194"/>
      <c r="AG677" s="194"/>
      <c r="AH677" s="194"/>
      <c r="AI677" s="194"/>
      <c r="AJ677" s="194"/>
      <c r="AK677" s="1"/>
      <c r="AL677" s="1"/>
      <c r="AM677" s="1"/>
      <c r="AN677" s="1"/>
      <c r="AO677" s="1"/>
      <c r="AP677" s="1"/>
      <c r="AQ677" s="1"/>
      <c r="AR677" s="1"/>
    </row>
    <row r="678" spans="1:44" ht="15.75" customHeight="1">
      <c r="A678" s="1"/>
      <c r="B678" s="1"/>
      <c r="C678" s="193"/>
      <c r="D678" s="194"/>
      <c r="E678" s="194"/>
      <c r="F678" s="194"/>
      <c r="G678" s="194"/>
      <c r="H678" s="194"/>
      <c r="I678" s="194"/>
      <c r="J678" s="194"/>
      <c r="K678" s="194"/>
      <c r="L678" s="195"/>
      <c r="M678" s="195"/>
      <c r="N678" s="195"/>
      <c r="O678" s="195"/>
      <c r="P678" s="195"/>
      <c r="Q678" s="1"/>
      <c r="R678" s="194"/>
      <c r="S678" s="194"/>
      <c r="T678" s="194"/>
      <c r="U678" s="194"/>
      <c r="V678" s="194"/>
      <c r="W678" s="194"/>
      <c r="X678" s="194"/>
      <c r="Y678" s="194"/>
      <c r="Z678" s="194"/>
      <c r="AA678" s="194"/>
      <c r="AB678" s="194"/>
      <c r="AC678" s="194"/>
      <c r="AD678" s="194"/>
      <c r="AE678" s="194"/>
      <c r="AF678" s="194"/>
      <c r="AG678" s="194"/>
      <c r="AH678" s="194"/>
      <c r="AI678" s="194"/>
      <c r="AJ678" s="194"/>
      <c r="AK678" s="1"/>
      <c r="AL678" s="1"/>
      <c r="AM678" s="1"/>
      <c r="AN678" s="1"/>
      <c r="AO678" s="1"/>
      <c r="AP678" s="1"/>
      <c r="AQ678" s="1"/>
      <c r="AR678" s="1"/>
    </row>
    <row r="679" spans="1:44" ht="15.75" customHeight="1">
      <c r="A679" s="1"/>
      <c r="B679" s="1"/>
      <c r="C679" s="193"/>
      <c r="D679" s="194"/>
      <c r="E679" s="194"/>
      <c r="F679" s="194"/>
      <c r="G679" s="194"/>
      <c r="H679" s="194"/>
      <c r="I679" s="194"/>
      <c r="J679" s="194"/>
      <c r="K679" s="194"/>
      <c r="L679" s="195"/>
      <c r="M679" s="195"/>
      <c r="N679" s="195"/>
      <c r="O679" s="195"/>
      <c r="P679" s="195"/>
      <c r="Q679" s="1"/>
      <c r="R679" s="194"/>
      <c r="S679" s="194"/>
      <c r="T679" s="194"/>
      <c r="U679" s="194"/>
      <c r="V679" s="194"/>
      <c r="W679" s="194"/>
      <c r="X679" s="194"/>
      <c r="Y679" s="194"/>
      <c r="Z679" s="194"/>
      <c r="AA679" s="194"/>
      <c r="AB679" s="194"/>
      <c r="AC679" s="194"/>
      <c r="AD679" s="194"/>
      <c r="AE679" s="194"/>
      <c r="AF679" s="194"/>
      <c r="AG679" s="194"/>
      <c r="AH679" s="194"/>
      <c r="AI679" s="194"/>
      <c r="AJ679" s="194"/>
      <c r="AK679" s="1"/>
      <c r="AL679" s="1"/>
      <c r="AM679" s="1"/>
      <c r="AN679" s="1"/>
      <c r="AO679" s="1"/>
      <c r="AP679" s="1"/>
      <c r="AQ679" s="1"/>
      <c r="AR679" s="1"/>
    </row>
    <row r="680" spans="1:44" ht="15.75" customHeight="1">
      <c r="A680" s="1"/>
      <c r="B680" s="1"/>
      <c r="C680" s="193"/>
      <c r="D680" s="194"/>
      <c r="E680" s="194"/>
      <c r="F680" s="194"/>
      <c r="G680" s="194"/>
      <c r="H680" s="194"/>
      <c r="I680" s="194"/>
      <c r="J680" s="194"/>
      <c r="K680" s="194"/>
      <c r="L680" s="195"/>
      <c r="M680" s="195"/>
      <c r="N680" s="195"/>
      <c r="O680" s="195"/>
      <c r="P680" s="195"/>
      <c r="Q680" s="1"/>
      <c r="R680" s="194"/>
      <c r="S680" s="194"/>
      <c r="T680" s="194"/>
      <c r="U680" s="194"/>
      <c r="V680" s="194"/>
      <c r="W680" s="194"/>
      <c r="X680" s="194"/>
      <c r="Y680" s="194"/>
      <c r="Z680" s="194"/>
      <c r="AA680" s="194"/>
      <c r="AB680" s="194"/>
      <c r="AC680" s="194"/>
      <c r="AD680" s="194"/>
      <c r="AE680" s="194"/>
      <c r="AF680" s="194"/>
      <c r="AG680" s="194"/>
      <c r="AH680" s="194"/>
      <c r="AI680" s="194"/>
      <c r="AJ680" s="194"/>
      <c r="AK680" s="1"/>
      <c r="AL680" s="1"/>
      <c r="AM680" s="1"/>
      <c r="AN680" s="1"/>
      <c r="AO680" s="1"/>
      <c r="AP680" s="1"/>
      <c r="AQ680" s="1"/>
      <c r="AR680" s="1"/>
    </row>
    <row r="681" spans="1:44" ht="15.75" customHeight="1">
      <c r="A681" s="1"/>
      <c r="B681" s="1"/>
      <c r="C681" s="193"/>
      <c r="D681" s="194"/>
      <c r="E681" s="194"/>
      <c r="F681" s="194"/>
      <c r="G681" s="194"/>
      <c r="H681" s="194"/>
      <c r="I681" s="194"/>
      <c r="J681" s="194"/>
      <c r="K681" s="194"/>
      <c r="L681" s="195"/>
      <c r="M681" s="195"/>
      <c r="N681" s="195"/>
      <c r="O681" s="195"/>
      <c r="P681" s="195"/>
      <c r="Q681" s="1"/>
      <c r="R681" s="194"/>
      <c r="S681" s="194"/>
      <c r="T681" s="194"/>
      <c r="U681" s="194"/>
      <c r="V681" s="194"/>
      <c r="W681" s="194"/>
      <c r="X681" s="194"/>
      <c r="Y681" s="194"/>
      <c r="Z681" s="194"/>
      <c r="AA681" s="194"/>
      <c r="AB681" s="194"/>
      <c r="AC681" s="194"/>
      <c r="AD681" s="194"/>
      <c r="AE681" s="194"/>
      <c r="AF681" s="194"/>
      <c r="AG681" s="194"/>
      <c r="AH681" s="194"/>
      <c r="AI681" s="194"/>
      <c r="AJ681" s="194"/>
      <c r="AK681" s="1"/>
      <c r="AL681" s="1"/>
      <c r="AM681" s="1"/>
      <c r="AN681" s="1"/>
      <c r="AO681" s="1"/>
      <c r="AP681" s="1"/>
      <c r="AQ681" s="1"/>
      <c r="AR681" s="1"/>
    </row>
    <row r="682" spans="1:44" ht="15.75" customHeight="1">
      <c r="A682" s="1"/>
      <c r="B682" s="1"/>
      <c r="C682" s="193"/>
      <c r="D682" s="194"/>
      <c r="E682" s="194"/>
      <c r="F682" s="194"/>
      <c r="G682" s="194"/>
      <c r="H682" s="194"/>
      <c r="I682" s="194"/>
      <c r="J682" s="194"/>
      <c r="K682" s="194"/>
      <c r="L682" s="195"/>
      <c r="M682" s="195"/>
      <c r="N682" s="195"/>
      <c r="O682" s="195"/>
      <c r="P682" s="195"/>
      <c r="Q682" s="1"/>
      <c r="R682" s="194"/>
      <c r="S682" s="194"/>
      <c r="T682" s="194"/>
      <c r="U682" s="194"/>
      <c r="V682" s="194"/>
      <c r="W682" s="194"/>
      <c r="X682" s="194"/>
      <c r="Y682" s="194"/>
      <c r="Z682" s="194"/>
      <c r="AA682" s="194"/>
      <c r="AB682" s="194"/>
      <c r="AC682" s="194"/>
      <c r="AD682" s="194"/>
      <c r="AE682" s="194"/>
      <c r="AF682" s="194"/>
      <c r="AG682" s="194"/>
      <c r="AH682" s="194"/>
      <c r="AI682" s="194"/>
      <c r="AJ682" s="194"/>
      <c r="AK682" s="1"/>
      <c r="AL682" s="1"/>
      <c r="AM682" s="1"/>
      <c r="AN682" s="1"/>
      <c r="AO682" s="1"/>
      <c r="AP682" s="1"/>
      <c r="AQ682" s="1"/>
      <c r="AR682" s="1"/>
    </row>
    <row r="683" spans="1:44" ht="15.75" customHeight="1">
      <c r="A683" s="1"/>
      <c r="B683" s="1"/>
      <c r="C683" s="193"/>
      <c r="D683" s="194"/>
      <c r="E683" s="194"/>
      <c r="F683" s="194"/>
      <c r="G683" s="194"/>
      <c r="H683" s="194"/>
      <c r="I683" s="194"/>
      <c r="J683" s="194"/>
      <c r="K683" s="194"/>
      <c r="L683" s="195"/>
      <c r="M683" s="195"/>
      <c r="N683" s="195"/>
      <c r="O683" s="195"/>
      <c r="P683" s="195"/>
      <c r="Q683" s="1"/>
      <c r="R683" s="194"/>
      <c r="S683" s="194"/>
      <c r="T683" s="194"/>
      <c r="U683" s="194"/>
      <c r="V683" s="194"/>
      <c r="W683" s="194"/>
      <c r="X683" s="194"/>
      <c r="Y683" s="194"/>
      <c r="Z683" s="194"/>
      <c r="AA683" s="194"/>
      <c r="AB683" s="194"/>
      <c r="AC683" s="194"/>
      <c r="AD683" s="194"/>
      <c r="AE683" s="194"/>
      <c r="AF683" s="194"/>
      <c r="AG683" s="194"/>
      <c r="AH683" s="194"/>
      <c r="AI683" s="194"/>
      <c r="AJ683" s="194"/>
      <c r="AK683" s="1"/>
      <c r="AL683" s="1"/>
      <c r="AM683" s="1"/>
      <c r="AN683" s="1"/>
      <c r="AO683" s="1"/>
      <c r="AP683" s="1"/>
      <c r="AQ683" s="1"/>
      <c r="AR683" s="1"/>
    </row>
    <row r="684" spans="1:44" ht="15.75" customHeight="1">
      <c r="A684" s="1"/>
      <c r="B684" s="1"/>
      <c r="C684" s="193"/>
      <c r="D684" s="194"/>
      <c r="E684" s="194"/>
      <c r="F684" s="194"/>
      <c r="G684" s="194"/>
      <c r="H684" s="194"/>
      <c r="I684" s="194"/>
      <c r="J684" s="194"/>
      <c r="K684" s="194"/>
      <c r="L684" s="195"/>
      <c r="M684" s="195"/>
      <c r="N684" s="195"/>
      <c r="O684" s="195"/>
      <c r="P684" s="195"/>
      <c r="Q684" s="1"/>
      <c r="R684" s="194"/>
      <c r="S684" s="194"/>
      <c r="T684" s="194"/>
      <c r="U684" s="194"/>
      <c r="V684" s="194"/>
      <c r="W684" s="194"/>
      <c r="X684" s="194"/>
      <c r="Y684" s="194"/>
      <c r="Z684" s="194"/>
      <c r="AA684" s="194"/>
      <c r="AB684" s="194"/>
      <c r="AC684" s="194"/>
      <c r="AD684" s="194"/>
      <c r="AE684" s="194"/>
      <c r="AF684" s="194"/>
      <c r="AG684" s="194"/>
      <c r="AH684" s="194"/>
      <c r="AI684" s="194"/>
      <c r="AJ684" s="194"/>
      <c r="AK684" s="1"/>
      <c r="AL684" s="1"/>
      <c r="AM684" s="1"/>
      <c r="AN684" s="1"/>
      <c r="AO684" s="1"/>
      <c r="AP684" s="1"/>
      <c r="AQ684" s="1"/>
      <c r="AR684" s="1"/>
    </row>
    <row r="685" spans="1:44" ht="15.75" customHeight="1">
      <c r="A685" s="1"/>
      <c r="B685" s="1"/>
      <c r="C685" s="193"/>
      <c r="D685" s="194"/>
      <c r="E685" s="194"/>
      <c r="F685" s="194"/>
      <c r="G685" s="194"/>
      <c r="H685" s="194"/>
      <c r="I685" s="194"/>
      <c r="J685" s="194"/>
      <c r="K685" s="194"/>
      <c r="L685" s="195"/>
      <c r="M685" s="195"/>
      <c r="N685" s="195"/>
      <c r="O685" s="195"/>
      <c r="P685" s="195"/>
      <c r="Q685" s="1"/>
      <c r="R685" s="194"/>
      <c r="S685" s="194"/>
      <c r="T685" s="194"/>
      <c r="U685" s="194"/>
      <c r="V685" s="194"/>
      <c r="W685" s="194"/>
      <c r="X685" s="194"/>
      <c r="Y685" s="194"/>
      <c r="Z685" s="194"/>
      <c r="AA685" s="194"/>
      <c r="AB685" s="194"/>
      <c r="AC685" s="194"/>
      <c r="AD685" s="194"/>
      <c r="AE685" s="194"/>
      <c r="AF685" s="194"/>
      <c r="AG685" s="194"/>
      <c r="AH685" s="194"/>
      <c r="AI685" s="194"/>
      <c r="AJ685" s="194"/>
      <c r="AK685" s="1"/>
      <c r="AL685" s="1"/>
      <c r="AM685" s="1"/>
      <c r="AN685" s="1"/>
      <c r="AO685" s="1"/>
      <c r="AP685" s="1"/>
      <c r="AQ685" s="1"/>
      <c r="AR685" s="1"/>
    </row>
    <row r="686" spans="1:44" ht="15.75" customHeight="1">
      <c r="A686" s="1"/>
      <c r="B686" s="1"/>
      <c r="C686" s="193"/>
      <c r="D686" s="194"/>
      <c r="E686" s="194"/>
      <c r="F686" s="194"/>
      <c r="G686" s="194"/>
      <c r="H686" s="194"/>
      <c r="I686" s="194"/>
      <c r="J686" s="194"/>
      <c r="K686" s="194"/>
      <c r="L686" s="195"/>
      <c r="M686" s="195"/>
      <c r="N686" s="195"/>
      <c r="O686" s="195"/>
      <c r="P686" s="195"/>
      <c r="Q686" s="1"/>
      <c r="R686" s="194"/>
      <c r="S686" s="194"/>
      <c r="T686" s="194"/>
      <c r="U686" s="194"/>
      <c r="V686" s="194"/>
      <c r="W686" s="194"/>
      <c r="X686" s="194"/>
      <c r="Y686" s="194"/>
      <c r="Z686" s="194"/>
      <c r="AA686" s="194"/>
      <c r="AB686" s="194"/>
      <c r="AC686" s="194"/>
      <c r="AD686" s="194"/>
      <c r="AE686" s="194"/>
      <c r="AF686" s="194"/>
      <c r="AG686" s="194"/>
      <c r="AH686" s="194"/>
      <c r="AI686" s="194"/>
      <c r="AJ686" s="194"/>
      <c r="AK686" s="1"/>
      <c r="AL686" s="1"/>
      <c r="AM686" s="1"/>
      <c r="AN686" s="1"/>
      <c r="AO686" s="1"/>
      <c r="AP686" s="1"/>
      <c r="AQ686" s="1"/>
      <c r="AR686" s="1"/>
    </row>
    <row r="687" spans="1:44" ht="15.75" customHeight="1">
      <c r="A687" s="1"/>
      <c r="B687" s="1"/>
      <c r="C687" s="193"/>
      <c r="D687" s="194"/>
      <c r="E687" s="194"/>
      <c r="F687" s="194"/>
      <c r="G687" s="194"/>
      <c r="H687" s="194"/>
      <c r="I687" s="194"/>
      <c r="J687" s="194"/>
      <c r="K687" s="194"/>
      <c r="L687" s="195"/>
      <c r="M687" s="195"/>
      <c r="N687" s="195"/>
      <c r="O687" s="195"/>
      <c r="P687" s="195"/>
      <c r="Q687" s="1"/>
      <c r="R687" s="194"/>
      <c r="S687" s="194"/>
      <c r="T687" s="194"/>
      <c r="U687" s="194"/>
      <c r="V687" s="194"/>
      <c r="W687" s="194"/>
      <c r="X687" s="194"/>
      <c r="Y687" s="194"/>
      <c r="Z687" s="194"/>
      <c r="AA687" s="194"/>
      <c r="AB687" s="194"/>
      <c r="AC687" s="194"/>
      <c r="AD687" s="194"/>
      <c r="AE687" s="194"/>
      <c r="AF687" s="194"/>
      <c r="AG687" s="194"/>
      <c r="AH687" s="194"/>
      <c r="AI687" s="194"/>
      <c r="AJ687" s="194"/>
      <c r="AK687" s="1"/>
      <c r="AL687" s="1"/>
      <c r="AM687" s="1"/>
      <c r="AN687" s="1"/>
      <c r="AO687" s="1"/>
      <c r="AP687" s="1"/>
      <c r="AQ687" s="1"/>
      <c r="AR687" s="1"/>
    </row>
    <row r="688" spans="1:44" ht="15.75" customHeight="1">
      <c r="A688" s="1"/>
      <c r="B688" s="1"/>
      <c r="C688" s="193"/>
      <c r="D688" s="194"/>
      <c r="E688" s="194"/>
      <c r="F688" s="194"/>
      <c r="G688" s="194"/>
      <c r="H688" s="194"/>
      <c r="I688" s="194"/>
      <c r="J688" s="194"/>
      <c r="K688" s="194"/>
      <c r="L688" s="195"/>
      <c r="M688" s="195"/>
      <c r="N688" s="195"/>
      <c r="O688" s="195"/>
      <c r="P688" s="195"/>
      <c r="Q688" s="1"/>
      <c r="R688" s="194"/>
      <c r="S688" s="194"/>
      <c r="T688" s="194"/>
      <c r="U688" s="194"/>
      <c r="V688" s="194"/>
      <c r="W688" s="194"/>
      <c r="X688" s="194"/>
      <c r="Y688" s="194"/>
      <c r="Z688" s="194"/>
      <c r="AA688" s="194"/>
      <c r="AB688" s="194"/>
      <c r="AC688" s="194"/>
      <c r="AD688" s="194"/>
      <c r="AE688" s="194"/>
      <c r="AF688" s="194"/>
      <c r="AG688" s="194"/>
      <c r="AH688" s="194"/>
      <c r="AI688" s="194"/>
      <c r="AJ688" s="194"/>
      <c r="AK688" s="1"/>
      <c r="AL688" s="1"/>
      <c r="AM688" s="1"/>
      <c r="AN688" s="1"/>
      <c r="AO688" s="1"/>
      <c r="AP688" s="1"/>
      <c r="AQ688" s="1"/>
      <c r="AR688" s="1"/>
    </row>
    <row r="689" spans="1:44" ht="15.75" customHeight="1">
      <c r="A689" s="1"/>
      <c r="B689" s="1"/>
      <c r="C689" s="193"/>
      <c r="D689" s="194"/>
      <c r="E689" s="194"/>
      <c r="F689" s="194"/>
      <c r="G689" s="194"/>
      <c r="H689" s="194"/>
      <c r="I689" s="194"/>
      <c r="J689" s="194"/>
      <c r="K689" s="194"/>
      <c r="L689" s="195"/>
      <c r="M689" s="195"/>
      <c r="N689" s="195"/>
      <c r="O689" s="195"/>
      <c r="P689" s="195"/>
      <c r="Q689" s="1"/>
      <c r="R689" s="194"/>
      <c r="S689" s="194"/>
      <c r="T689" s="194"/>
      <c r="U689" s="194"/>
      <c r="V689" s="194"/>
      <c r="W689" s="194"/>
      <c r="X689" s="194"/>
      <c r="Y689" s="194"/>
      <c r="Z689" s="194"/>
      <c r="AA689" s="194"/>
      <c r="AB689" s="194"/>
      <c r="AC689" s="194"/>
      <c r="AD689" s="194"/>
      <c r="AE689" s="194"/>
      <c r="AF689" s="194"/>
      <c r="AG689" s="194"/>
      <c r="AH689" s="194"/>
      <c r="AI689" s="194"/>
      <c r="AJ689" s="194"/>
      <c r="AK689" s="1"/>
      <c r="AL689" s="1"/>
      <c r="AM689" s="1"/>
      <c r="AN689" s="1"/>
      <c r="AO689" s="1"/>
      <c r="AP689" s="1"/>
      <c r="AQ689" s="1"/>
      <c r="AR689" s="1"/>
    </row>
    <row r="690" spans="1:44" ht="15.75" customHeight="1">
      <c r="A690" s="1"/>
      <c r="B690" s="1"/>
      <c r="C690" s="193"/>
      <c r="D690" s="194"/>
      <c r="E690" s="194"/>
      <c r="F690" s="194"/>
      <c r="G690" s="194"/>
      <c r="H690" s="194"/>
      <c r="I690" s="194"/>
      <c r="J690" s="194"/>
      <c r="K690" s="194"/>
      <c r="L690" s="195"/>
      <c r="M690" s="195"/>
      <c r="N690" s="195"/>
      <c r="O690" s="195"/>
      <c r="P690" s="195"/>
      <c r="Q690" s="1"/>
      <c r="R690" s="194"/>
      <c r="S690" s="194"/>
      <c r="T690" s="194"/>
      <c r="U690" s="194"/>
      <c r="V690" s="194"/>
      <c r="W690" s="194"/>
      <c r="X690" s="194"/>
      <c r="Y690" s="194"/>
      <c r="Z690" s="194"/>
      <c r="AA690" s="194"/>
      <c r="AB690" s="194"/>
      <c r="AC690" s="194"/>
      <c r="AD690" s="194"/>
      <c r="AE690" s="194"/>
      <c r="AF690" s="194"/>
      <c r="AG690" s="194"/>
      <c r="AH690" s="194"/>
      <c r="AI690" s="194"/>
      <c r="AJ690" s="194"/>
      <c r="AK690" s="1"/>
      <c r="AL690" s="1"/>
      <c r="AM690" s="1"/>
      <c r="AN690" s="1"/>
      <c r="AO690" s="1"/>
      <c r="AP690" s="1"/>
      <c r="AQ690" s="1"/>
      <c r="AR690" s="1"/>
    </row>
    <row r="691" spans="1:44" ht="15.75" customHeight="1">
      <c r="A691" s="1"/>
      <c r="B691" s="1"/>
      <c r="C691" s="193"/>
      <c r="D691" s="194"/>
      <c r="E691" s="194"/>
      <c r="F691" s="194"/>
      <c r="G691" s="194"/>
      <c r="H691" s="194"/>
      <c r="I691" s="194"/>
      <c r="J691" s="194"/>
      <c r="K691" s="194"/>
      <c r="L691" s="195"/>
      <c r="M691" s="195"/>
      <c r="N691" s="195"/>
      <c r="O691" s="195"/>
      <c r="P691" s="195"/>
      <c r="Q691" s="1"/>
      <c r="R691" s="194"/>
      <c r="S691" s="194"/>
      <c r="T691" s="194"/>
      <c r="U691" s="194"/>
      <c r="V691" s="194"/>
      <c r="W691" s="194"/>
      <c r="X691" s="194"/>
      <c r="Y691" s="194"/>
      <c r="Z691" s="194"/>
      <c r="AA691" s="194"/>
      <c r="AB691" s="194"/>
      <c r="AC691" s="194"/>
      <c r="AD691" s="194"/>
      <c r="AE691" s="194"/>
      <c r="AF691" s="194"/>
      <c r="AG691" s="194"/>
      <c r="AH691" s="194"/>
      <c r="AI691" s="194"/>
      <c r="AJ691" s="194"/>
      <c r="AK691" s="1"/>
      <c r="AL691" s="1"/>
      <c r="AM691" s="1"/>
      <c r="AN691" s="1"/>
      <c r="AO691" s="1"/>
      <c r="AP691" s="1"/>
      <c r="AQ691" s="1"/>
      <c r="AR691" s="1"/>
    </row>
    <row r="692" spans="1:44" ht="15.75" customHeight="1">
      <c r="A692" s="1"/>
      <c r="B692" s="1"/>
      <c r="C692" s="193"/>
      <c r="D692" s="194"/>
      <c r="E692" s="194"/>
      <c r="F692" s="194"/>
      <c r="G692" s="194"/>
      <c r="H692" s="194"/>
      <c r="I692" s="194"/>
      <c r="J692" s="194"/>
      <c r="K692" s="194"/>
      <c r="L692" s="195"/>
      <c r="M692" s="195"/>
      <c r="N692" s="195"/>
      <c r="O692" s="195"/>
      <c r="P692" s="195"/>
      <c r="Q692" s="1"/>
      <c r="R692" s="194"/>
      <c r="S692" s="194"/>
      <c r="T692" s="194"/>
      <c r="U692" s="194"/>
      <c r="V692" s="194"/>
      <c r="W692" s="194"/>
      <c r="X692" s="194"/>
      <c r="Y692" s="194"/>
      <c r="Z692" s="194"/>
      <c r="AA692" s="194"/>
      <c r="AB692" s="194"/>
      <c r="AC692" s="194"/>
      <c r="AD692" s="194"/>
      <c r="AE692" s="194"/>
      <c r="AF692" s="194"/>
      <c r="AG692" s="194"/>
      <c r="AH692" s="194"/>
      <c r="AI692" s="194"/>
      <c r="AJ692" s="194"/>
      <c r="AK692" s="1"/>
      <c r="AL692" s="1"/>
      <c r="AM692" s="1"/>
      <c r="AN692" s="1"/>
      <c r="AO692" s="1"/>
      <c r="AP692" s="1"/>
      <c r="AQ692" s="1"/>
      <c r="AR692" s="1"/>
    </row>
    <row r="693" spans="1:44" ht="15.75" customHeight="1">
      <c r="A693" s="1"/>
      <c r="B693" s="1"/>
      <c r="C693" s="193"/>
      <c r="D693" s="194"/>
      <c r="E693" s="194"/>
      <c r="F693" s="194"/>
      <c r="G693" s="194"/>
      <c r="H693" s="194"/>
      <c r="I693" s="194"/>
      <c r="J693" s="194"/>
      <c r="K693" s="194"/>
      <c r="L693" s="195"/>
      <c r="M693" s="195"/>
      <c r="N693" s="195"/>
      <c r="O693" s="195"/>
      <c r="P693" s="195"/>
      <c r="Q693" s="1"/>
      <c r="R693" s="194"/>
      <c r="S693" s="194"/>
      <c r="T693" s="194"/>
      <c r="U693" s="194"/>
      <c r="V693" s="194"/>
      <c r="W693" s="194"/>
      <c r="X693" s="194"/>
      <c r="Y693" s="194"/>
      <c r="Z693" s="194"/>
      <c r="AA693" s="194"/>
      <c r="AB693" s="194"/>
      <c r="AC693" s="194"/>
      <c r="AD693" s="194"/>
      <c r="AE693" s="194"/>
      <c r="AF693" s="194"/>
      <c r="AG693" s="194"/>
      <c r="AH693" s="194"/>
      <c r="AI693" s="194"/>
      <c r="AJ693" s="194"/>
      <c r="AK693" s="1"/>
      <c r="AL693" s="1"/>
      <c r="AM693" s="1"/>
      <c r="AN693" s="1"/>
      <c r="AO693" s="1"/>
      <c r="AP693" s="1"/>
      <c r="AQ693" s="1"/>
      <c r="AR693" s="1"/>
    </row>
    <row r="694" spans="1:44" ht="15.75" customHeight="1">
      <c r="A694" s="1"/>
      <c r="B694" s="1"/>
      <c r="C694" s="193"/>
      <c r="D694" s="194"/>
      <c r="E694" s="194"/>
      <c r="F694" s="194"/>
      <c r="G694" s="194"/>
      <c r="H694" s="194"/>
      <c r="I694" s="194"/>
      <c r="J694" s="194"/>
      <c r="K694" s="194"/>
      <c r="L694" s="195"/>
      <c r="M694" s="195"/>
      <c r="N694" s="195"/>
      <c r="O694" s="195"/>
      <c r="P694" s="195"/>
      <c r="Q694" s="1"/>
      <c r="R694" s="194"/>
      <c r="S694" s="194"/>
      <c r="T694" s="194"/>
      <c r="U694" s="194"/>
      <c r="V694" s="194"/>
      <c r="W694" s="194"/>
      <c r="X694" s="194"/>
      <c r="Y694" s="194"/>
      <c r="Z694" s="194"/>
      <c r="AA694" s="194"/>
      <c r="AB694" s="194"/>
      <c r="AC694" s="194"/>
      <c r="AD694" s="194"/>
      <c r="AE694" s="194"/>
      <c r="AF694" s="194"/>
      <c r="AG694" s="194"/>
      <c r="AH694" s="194"/>
      <c r="AI694" s="194"/>
      <c r="AJ694" s="194"/>
      <c r="AK694" s="1"/>
      <c r="AL694" s="1"/>
      <c r="AM694" s="1"/>
      <c r="AN694" s="1"/>
      <c r="AO694" s="1"/>
      <c r="AP694" s="1"/>
      <c r="AQ694" s="1"/>
      <c r="AR694" s="1"/>
    </row>
    <row r="695" spans="1:44" ht="15.75" customHeight="1">
      <c r="A695" s="1"/>
      <c r="B695" s="1"/>
      <c r="C695" s="193"/>
      <c r="D695" s="194"/>
      <c r="E695" s="194"/>
      <c r="F695" s="194"/>
      <c r="G695" s="194"/>
      <c r="H695" s="194"/>
      <c r="I695" s="194"/>
      <c r="J695" s="194"/>
      <c r="K695" s="194"/>
      <c r="L695" s="195"/>
      <c r="M695" s="195"/>
      <c r="N695" s="195"/>
      <c r="O695" s="195"/>
      <c r="P695" s="195"/>
      <c r="Q695" s="1"/>
      <c r="R695" s="194"/>
      <c r="S695" s="194"/>
      <c r="T695" s="194"/>
      <c r="U695" s="194"/>
      <c r="V695" s="194"/>
      <c r="W695" s="194"/>
      <c r="X695" s="194"/>
      <c r="Y695" s="194"/>
      <c r="Z695" s="194"/>
      <c r="AA695" s="194"/>
      <c r="AB695" s="194"/>
      <c r="AC695" s="194"/>
      <c r="AD695" s="194"/>
      <c r="AE695" s="194"/>
      <c r="AF695" s="194"/>
      <c r="AG695" s="194"/>
      <c r="AH695" s="194"/>
      <c r="AI695" s="194"/>
      <c r="AJ695" s="194"/>
      <c r="AK695" s="1"/>
      <c r="AL695" s="1"/>
      <c r="AM695" s="1"/>
      <c r="AN695" s="1"/>
      <c r="AO695" s="1"/>
      <c r="AP695" s="1"/>
      <c r="AQ695" s="1"/>
      <c r="AR695" s="1"/>
    </row>
    <row r="696" spans="1:44" ht="15.75" customHeight="1">
      <c r="A696" s="1"/>
      <c r="B696" s="1"/>
      <c r="C696" s="193"/>
      <c r="D696" s="194"/>
      <c r="E696" s="194"/>
      <c r="F696" s="194"/>
      <c r="G696" s="194"/>
      <c r="H696" s="194"/>
      <c r="I696" s="194"/>
      <c r="J696" s="194"/>
      <c r="K696" s="194"/>
      <c r="L696" s="195"/>
      <c r="M696" s="195"/>
      <c r="N696" s="195"/>
      <c r="O696" s="195"/>
      <c r="P696" s="195"/>
      <c r="Q696" s="1"/>
      <c r="R696" s="194"/>
      <c r="S696" s="194"/>
      <c r="T696" s="194"/>
      <c r="U696" s="194"/>
      <c r="V696" s="194"/>
      <c r="W696" s="194"/>
      <c r="X696" s="194"/>
      <c r="Y696" s="194"/>
      <c r="Z696" s="194"/>
      <c r="AA696" s="194"/>
      <c r="AB696" s="194"/>
      <c r="AC696" s="194"/>
      <c r="AD696" s="194"/>
      <c r="AE696" s="194"/>
      <c r="AF696" s="194"/>
      <c r="AG696" s="194"/>
      <c r="AH696" s="194"/>
      <c r="AI696" s="194"/>
      <c r="AJ696" s="194"/>
      <c r="AK696" s="1"/>
      <c r="AL696" s="1"/>
      <c r="AM696" s="1"/>
      <c r="AN696" s="1"/>
      <c r="AO696" s="1"/>
      <c r="AP696" s="1"/>
      <c r="AQ696" s="1"/>
      <c r="AR696" s="1"/>
    </row>
    <row r="697" spans="1:44" ht="15.75" customHeight="1">
      <c r="A697" s="1"/>
      <c r="B697" s="1"/>
      <c r="C697" s="193"/>
      <c r="D697" s="194"/>
      <c r="E697" s="194"/>
      <c r="F697" s="194"/>
      <c r="G697" s="194"/>
      <c r="H697" s="194"/>
      <c r="I697" s="194"/>
      <c r="J697" s="194"/>
      <c r="K697" s="194"/>
      <c r="L697" s="195"/>
      <c r="M697" s="195"/>
      <c r="N697" s="195"/>
      <c r="O697" s="195"/>
      <c r="P697" s="195"/>
      <c r="Q697" s="1"/>
      <c r="R697" s="194"/>
      <c r="S697" s="194"/>
      <c r="T697" s="194"/>
      <c r="U697" s="194"/>
      <c r="V697" s="194"/>
      <c r="W697" s="194"/>
      <c r="X697" s="194"/>
      <c r="Y697" s="194"/>
      <c r="Z697" s="194"/>
      <c r="AA697" s="194"/>
      <c r="AB697" s="194"/>
      <c r="AC697" s="194"/>
      <c r="AD697" s="194"/>
      <c r="AE697" s="194"/>
      <c r="AF697" s="194"/>
      <c r="AG697" s="194"/>
      <c r="AH697" s="194"/>
      <c r="AI697" s="194"/>
      <c r="AJ697" s="194"/>
      <c r="AK697" s="1"/>
      <c r="AL697" s="1"/>
      <c r="AM697" s="1"/>
      <c r="AN697" s="1"/>
      <c r="AO697" s="1"/>
      <c r="AP697" s="1"/>
      <c r="AQ697" s="1"/>
      <c r="AR697" s="1"/>
    </row>
    <row r="698" spans="1:44" ht="15.75" customHeight="1">
      <c r="A698" s="1"/>
      <c r="B698" s="1"/>
      <c r="C698" s="193"/>
      <c r="D698" s="194"/>
      <c r="E698" s="194"/>
      <c r="F698" s="194"/>
      <c r="G698" s="194"/>
      <c r="H698" s="194"/>
      <c r="I698" s="194"/>
      <c r="J698" s="194"/>
      <c r="K698" s="194"/>
      <c r="L698" s="195"/>
      <c r="M698" s="195"/>
      <c r="N698" s="195"/>
      <c r="O698" s="195"/>
      <c r="P698" s="195"/>
      <c r="Q698" s="1"/>
      <c r="R698" s="194"/>
      <c r="S698" s="194"/>
      <c r="T698" s="194"/>
      <c r="U698" s="194"/>
      <c r="V698" s="194"/>
      <c r="W698" s="194"/>
      <c r="X698" s="194"/>
      <c r="Y698" s="194"/>
      <c r="Z698" s="194"/>
      <c r="AA698" s="194"/>
      <c r="AB698" s="194"/>
      <c r="AC698" s="194"/>
      <c r="AD698" s="194"/>
      <c r="AE698" s="194"/>
      <c r="AF698" s="194"/>
      <c r="AG698" s="194"/>
      <c r="AH698" s="194"/>
      <c r="AI698" s="194"/>
      <c r="AJ698" s="194"/>
      <c r="AK698" s="1"/>
      <c r="AL698" s="1"/>
      <c r="AM698" s="1"/>
      <c r="AN698" s="1"/>
      <c r="AO698" s="1"/>
      <c r="AP698" s="1"/>
      <c r="AQ698" s="1"/>
      <c r="AR698" s="1"/>
    </row>
    <row r="699" spans="1:44" ht="15.75" customHeight="1">
      <c r="A699" s="1"/>
      <c r="B699" s="1"/>
      <c r="C699" s="193"/>
      <c r="D699" s="194"/>
      <c r="E699" s="194"/>
      <c r="F699" s="194"/>
      <c r="G699" s="194"/>
      <c r="H699" s="194"/>
      <c r="I699" s="194"/>
      <c r="J699" s="194"/>
      <c r="K699" s="194"/>
      <c r="L699" s="195"/>
      <c r="M699" s="195"/>
      <c r="N699" s="195"/>
      <c r="O699" s="195"/>
      <c r="P699" s="195"/>
      <c r="Q699" s="1"/>
      <c r="R699" s="194"/>
      <c r="S699" s="194"/>
      <c r="T699" s="194"/>
      <c r="U699" s="194"/>
      <c r="V699" s="194"/>
      <c r="W699" s="194"/>
      <c r="X699" s="194"/>
      <c r="Y699" s="194"/>
      <c r="Z699" s="194"/>
      <c r="AA699" s="194"/>
      <c r="AB699" s="194"/>
      <c r="AC699" s="194"/>
      <c r="AD699" s="194"/>
      <c r="AE699" s="194"/>
      <c r="AF699" s="194"/>
      <c r="AG699" s="194"/>
      <c r="AH699" s="194"/>
      <c r="AI699" s="194"/>
      <c r="AJ699" s="194"/>
      <c r="AK699" s="1"/>
      <c r="AL699" s="1"/>
      <c r="AM699" s="1"/>
      <c r="AN699" s="1"/>
      <c r="AO699" s="1"/>
      <c r="AP699" s="1"/>
      <c r="AQ699" s="1"/>
      <c r="AR699" s="1"/>
    </row>
    <row r="700" spans="1:44" ht="15.75" customHeight="1">
      <c r="A700" s="1"/>
      <c r="B700" s="1"/>
      <c r="C700" s="193"/>
      <c r="D700" s="194"/>
      <c r="E700" s="194"/>
      <c r="F700" s="194"/>
      <c r="G700" s="194"/>
      <c r="H700" s="194"/>
      <c r="I700" s="194"/>
      <c r="J700" s="194"/>
      <c r="K700" s="194"/>
      <c r="L700" s="195"/>
      <c r="M700" s="195"/>
      <c r="N700" s="195"/>
      <c r="O700" s="195"/>
      <c r="P700" s="195"/>
      <c r="Q700" s="1"/>
      <c r="R700" s="194"/>
      <c r="S700" s="194"/>
      <c r="T700" s="194"/>
      <c r="U700" s="194"/>
      <c r="V700" s="194"/>
      <c r="W700" s="194"/>
      <c r="X700" s="194"/>
      <c r="Y700" s="194"/>
      <c r="Z700" s="194"/>
      <c r="AA700" s="194"/>
      <c r="AB700" s="194"/>
      <c r="AC700" s="194"/>
      <c r="AD700" s="194"/>
      <c r="AE700" s="194"/>
      <c r="AF700" s="194"/>
      <c r="AG700" s="194"/>
      <c r="AH700" s="194"/>
      <c r="AI700" s="194"/>
      <c r="AJ700" s="194"/>
      <c r="AK700" s="1"/>
      <c r="AL700" s="1"/>
      <c r="AM700" s="1"/>
      <c r="AN700" s="1"/>
      <c r="AO700" s="1"/>
      <c r="AP700" s="1"/>
      <c r="AQ700" s="1"/>
      <c r="AR700" s="1"/>
    </row>
    <row r="701" spans="1:44" ht="15.75" customHeight="1">
      <c r="A701" s="1"/>
      <c r="B701" s="1"/>
      <c r="C701" s="193"/>
      <c r="D701" s="194"/>
      <c r="E701" s="194"/>
      <c r="F701" s="194"/>
      <c r="G701" s="194"/>
      <c r="H701" s="194"/>
      <c r="I701" s="194"/>
      <c r="J701" s="194"/>
      <c r="K701" s="194"/>
      <c r="L701" s="195"/>
      <c r="M701" s="195"/>
      <c r="N701" s="195"/>
      <c r="O701" s="195"/>
      <c r="P701" s="195"/>
      <c r="Q701" s="1"/>
      <c r="R701" s="194"/>
      <c r="S701" s="194"/>
      <c r="T701" s="194"/>
      <c r="U701" s="194"/>
      <c r="V701" s="194"/>
      <c r="W701" s="194"/>
      <c r="X701" s="194"/>
      <c r="Y701" s="194"/>
      <c r="Z701" s="194"/>
      <c r="AA701" s="194"/>
      <c r="AB701" s="194"/>
      <c r="AC701" s="194"/>
      <c r="AD701" s="194"/>
      <c r="AE701" s="194"/>
      <c r="AF701" s="194"/>
      <c r="AG701" s="194"/>
      <c r="AH701" s="194"/>
      <c r="AI701" s="194"/>
      <c r="AJ701" s="194"/>
      <c r="AK701" s="1"/>
      <c r="AL701" s="1"/>
      <c r="AM701" s="1"/>
      <c r="AN701" s="1"/>
      <c r="AO701" s="1"/>
      <c r="AP701" s="1"/>
      <c r="AQ701" s="1"/>
      <c r="AR701" s="1"/>
    </row>
    <row r="702" spans="1:44" ht="15.75" customHeight="1">
      <c r="A702" s="1"/>
      <c r="B702" s="1"/>
      <c r="C702" s="193"/>
      <c r="D702" s="194"/>
      <c r="E702" s="194"/>
      <c r="F702" s="194"/>
      <c r="G702" s="194"/>
      <c r="H702" s="194"/>
      <c r="I702" s="194"/>
      <c r="J702" s="194"/>
      <c r="K702" s="194"/>
      <c r="L702" s="195"/>
      <c r="M702" s="195"/>
      <c r="N702" s="195"/>
      <c r="O702" s="195"/>
      <c r="P702" s="195"/>
      <c r="Q702" s="1"/>
      <c r="R702" s="194"/>
      <c r="S702" s="194"/>
      <c r="T702" s="194"/>
      <c r="U702" s="194"/>
      <c r="V702" s="194"/>
      <c r="W702" s="194"/>
      <c r="X702" s="194"/>
      <c r="Y702" s="194"/>
      <c r="Z702" s="194"/>
      <c r="AA702" s="194"/>
      <c r="AB702" s="194"/>
      <c r="AC702" s="194"/>
      <c r="AD702" s="194"/>
      <c r="AE702" s="194"/>
      <c r="AF702" s="194"/>
      <c r="AG702" s="194"/>
      <c r="AH702" s="194"/>
      <c r="AI702" s="194"/>
      <c r="AJ702" s="194"/>
      <c r="AK702" s="1"/>
      <c r="AL702" s="1"/>
      <c r="AM702" s="1"/>
      <c r="AN702" s="1"/>
      <c r="AO702" s="1"/>
      <c r="AP702" s="1"/>
      <c r="AQ702" s="1"/>
      <c r="AR702" s="1"/>
    </row>
    <row r="703" spans="1:44" ht="15.75" customHeight="1">
      <c r="A703" s="1"/>
      <c r="B703" s="1"/>
      <c r="C703" s="193"/>
      <c r="D703" s="194"/>
      <c r="E703" s="194"/>
      <c r="F703" s="194"/>
      <c r="G703" s="194"/>
      <c r="H703" s="194"/>
      <c r="I703" s="194"/>
      <c r="J703" s="194"/>
      <c r="K703" s="194"/>
      <c r="L703" s="195"/>
      <c r="M703" s="195"/>
      <c r="N703" s="195"/>
      <c r="O703" s="195"/>
      <c r="P703" s="195"/>
      <c r="Q703" s="1"/>
      <c r="R703" s="194"/>
      <c r="S703" s="194"/>
      <c r="T703" s="194"/>
      <c r="U703" s="194"/>
      <c r="V703" s="194"/>
      <c r="W703" s="194"/>
      <c r="X703" s="194"/>
      <c r="Y703" s="194"/>
      <c r="Z703" s="194"/>
      <c r="AA703" s="194"/>
      <c r="AB703" s="194"/>
      <c r="AC703" s="194"/>
      <c r="AD703" s="194"/>
      <c r="AE703" s="194"/>
      <c r="AF703" s="194"/>
      <c r="AG703" s="194"/>
      <c r="AH703" s="194"/>
      <c r="AI703" s="194"/>
      <c r="AJ703" s="194"/>
      <c r="AK703" s="1"/>
      <c r="AL703" s="1"/>
      <c r="AM703" s="1"/>
      <c r="AN703" s="1"/>
      <c r="AO703" s="1"/>
      <c r="AP703" s="1"/>
      <c r="AQ703" s="1"/>
      <c r="AR703" s="1"/>
    </row>
    <row r="704" spans="1:44" ht="15.75" customHeight="1">
      <c r="A704" s="1"/>
      <c r="B704" s="1"/>
      <c r="C704" s="193"/>
      <c r="D704" s="194"/>
      <c r="E704" s="194"/>
      <c r="F704" s="194"/>
      <c r="G704" s="194"/>
      <c r="H704" s="194"/>
      <c r="I704" s="194"/>
      <c r="J704" s="194"/>
      <c r="K704" s="194"/>
      <c r="L704" s="195"/>
      <c r="M704" s="195"/>
      <c r="N704" s="195"/>
      <c r="O704" s="195"/>
      <c r="P704" s="195"/>
      <c r="Q704" s="1"/>
      <c r="R704" s="194"/>
      <c r="S704" s="194"/>
      <c r="T704" s="194"/>
      <c r="U704" s="194"/>
      <c r="V704" s="194"/>
      <c r="W704" s="194"/>
      <c r="X704" s="194"/>
      <c r="Y704" s="194"/>
      <c r="Z704" s="194"/>
      <c r="AA704" s="194"/>
      <c r="AB704" s="194"/>
      <c r="AC704" s="194"/>
      <c r="AD704" s="194"/>
      <c r="AE704" s="194"/>
      <c r="AF704" s="194"/>
      <c r="AG704" s="194"/>
      <c r="AH704" s="194"/>
      <c r="AI704" s="194"/>
      <c r="AJ704" s="194"/>
      <c r="AK704" s="1"/>
      <c r="AL704" s="1"/>
      <c r="AM704" s="1"/>
      <c r="AN704" s="1"/>
      <c r="AO704" s="1"/>
      <c r="AP704" s="1"/>
      <c r="AQ704" s="1"/>
      <c r="AR704" s="1"/>
    </row>
    <row r="705" spans="1:44" ht="15.75" customHeight="1">
      <c r="A705" s="1"/>
      <c r="B705" s="1"/>
      <c r="C705" s="193"/>
      <c r="D705" s="194"/>
      <c r="E705" s="194"/>
      <c r="F705" s="194"/>
      <c r="G705" s="194"/>
      <c r="H705" s="194"/>
      <c r="I705" s="194"/>
      <c r="J705" s="194"/>
      <c r="K705" s="194"/>
      <c r="L705" s="195"/>
      <c r="M705" s="195"/>
      <c r="N705" s="195"/>
      <c r="O705" s="195"/>
      <c r="P705" s="195"/>
      <c r="Q705" s="1"/>
      <c r="R705" s="194"/>
      <c r="S705" s="194"/>
      <c r="T705" s="194"/>
      <c r="U705" s="194"/>
      <c r="V705" s="194"/>
      <c r="W705" s="194"/>
      <c r="X705" s="194"/>
      <c r="Y705" s="194"/>
      <c r="Z705" s="194"/>
      <c r="AA705" s="194"/>
      <c r="AB705" s="194"/>
      <c r="AC705" s="194"/>
      <c r="AD705" s="194"/>
      <c r="AE705" s="194"/>
      <c r="AF705" s="194"/>
      <c r="AG705" s="194"/>
      <c r="AH705" s="194"/>
      <c r="AI705" s="194"/>
      <c r="AJ705" s="194"/>
      <c r="AK705" s="1"/>
      <c r="AL705" s="1"/>
      <c r="AM705" s="1"/>
      <c r="AN705" s="1"/>
      <c r="AO705" s="1"/>
      <c r="AP705" s="1"/>
      <c r="AQ705" s="1"/>
      <c r="AR705" s="1"/>
    </row>
    <row r="706" spans="1:44" ht="15.75" customHeight="1">
      <c r="A706" s="1"/>
      <c r="B706" s="1"/>
      <c r="C706" s="193"/>
      <c r="D706" s="194"/>
      <c r="E706" s="194"/>
      <c r="F706" s="194"/>
      <c r="G706" s="194"/>
      <c r="H706" s="194"/>
      <c r="I706" s="194"/>
      <c r="J706" s="194"/>
      <c r="K706" s="194"/>
      <c r="L706" s="195"/>
      <c r="M706" s="195"/>
      <c r="N706" s="195"/>
      <c r="O706" s="195"/>
      <c r="P706" s="195"/>
      <c r="Q706" s="1"/>
      <c r="R706" s="194"/>
      <c r="S706" s="194"/>
      <c r="T706" s="194"/>
      <c r="U706" s="194"/>
      <c r="V706" s="194"/>
      <c r="W706" s="194"/>
      <c r="X706" s="194"/>
      <c r="Y706" s="194"/>
      <c r="Z706" s="194"/>
      <c r="AA706" s="194"/>
      <c r="AB706" s="194"/>
      <c r="AC706" s="194"/>
      <c r="AD706" s="194"/>
      <c r="AE706" s="194"/>
      <c r="AF706" s="194"/>
      <c r="AG706" s="194"/>
      <c r="AH706" s="194"/>
      <c r="AI706" s="194"/>
      <c r="AJ706" s="194"/>
      <c r="AK706" s="1"/>
      <c r="AL706" s="1"/>
      <c r="AM706" s="1"/>
      <c r="AN706" s="1"/>
      <c r="AO706" s="1"/>
      <c r="AP706" s="1"/>
      <c r="AQ706" s="1"/>
      <c r="AR706" s="1"/>
    </row>
    <row r="707" spans="1:44" ht="15.75" customHeight="1">
      <c r="A707" s="1"/>
      <c r="B707" s="1"/>
      <c r="C707" s="193"/>
      <c r="D707" s="194"/>
      <c r="E707" s="194"/>
      <c r="F707" s="194"/>
      <c r="G707" s="194"/>
      <c r="H707" s="194"/>
      <c r="I707" s="194"/>
      <c r="J707" s="194"/>
      <c r="K707" s="194"/>
      <c r="L707" s="195"/>
      <c r="M707" s="195"/>
      <c r="N707" s="195"/>
      <c r="O707" s="195"/>
      <c r="P707" s="195"/>
      <c r="Q707" s="1"/>
      <c r="R707" s="194"/>
      <c r="S707" s="194"/>
      <c r="T707" s="194"/>
      <c r="U707" s="194"/>
      <c r="V707" s="194"/>
      <c r="W707" s="194"/>
      <c r="X707" s="194"/>
      <c r="Y707" s="194"/>
      <c r="Z707" s="194"/>
      <c r="AA707" s="194"/>
      <c r="AB707" s="194"/>
      <c r="AC707" s="194"/>
      <c r="AD707" s="194"/>
      <c r="AE707" s="194"/>
      <c r="AF707" s="194"/>
      <c r="AG707" s="194"/>
      <c r="AH707" s="194"/>
      <c r="AI707" s="194"/>
      <c r="AJ707" s="194"/>
      <c r="AK707" s="1"/>
      <c r="AL707" s="1"/>
      <c r="AM707" s="1"/>
      <c r="AN707" s="1"/>
      <c r="AO707" s="1"/>
      <c r="AP707" s="1"/>
      <c r="AQ707" s="1"/>
      <c r="AR707" s="1"/>
    </row>
    <row r="708" spans="1:44" ht="15.75" customHeight="1">
      <c r="A708" s="1"/>
      <c r="B708" s="1"/>
      <c r="C708" s="193"/>
      <c r="D708" s="194"/>
      <c r="E708" s="194"/>
      <c r="F708" s="194"/>
      <c r="G708" s="194"/>
      <c r="H708" s="194"/>
      <c r="I708" s="194"/>
      <c r="J708" s="194"/>
      <c r="K708" s="194"/>
      <c r="L708" s="195"/>
      <c r="M708" s="195"/>
      <c r="N708" s="195"/>
      <c r="O708" s="195"/>
      <c r="P708" s="195"/>
      <c r="Q708" s="1"/>
      <c r="R708" s="194"/>
      <c r="S708" s="194"/>
      <c r="T708" s="194"/>
      <c r="U708" s="194"/>
      <c r="V708" s="194"/>
      <c r="W708" s="194"/>
      <c r="X708" s="194"/>
      <c r="Y708" s="194"/>
      <c r="Z708" s="194"/>
      <c r="AA708" s="194"/>
      <c r="AB708" s="194"/>
      <c r="AC708" s="194"/>
      <c r="AD708" s="194"/>
      <c r="AE708" s="194"/>
      <c r="AF708" s="194"/>
      <c r="AG708" s="194"/>
      <c r="AH708" s="194"/>
      <c r="AI708" s="194"/>
      <c r="AJ708" s="194"/>
      <c r="AK708" s="1"/>
      <c r="AL708" s="1"/>
      <c r="AM708" s="1"/>
      <c r="AN708" s="1"/>
      <c r="AO708" s="1"/>
      <c r="AP708" s="1"/>
      <c r="AQ708" s="1"/>
      <c r="AR708" s="1"/>
    </row>
    <row r="709" spans="1:44" ht="15.75" customHeight="1">
      <c r="A709" s="1"/>
      <c r="B709" s="1"/>
      <c r="C709" s="193"/>
      <c r="D709" s="194"/>
      <c r="E709" s="194"/>
      <c r="F709" s="194"/>
      <c r="G709" s="194"/>
      <c r="H709" s="194"/>
      <c r="I709" s="194"/>
      <c r="J709" s="194"/>
      <c r="K709" s="194"/>
      <c r="L709" s="195"/>
      <c r="M709" s="195"/>
      <c r="N709" s="195"/>
      <c r="O709" s="195"/>
      <c r="P709" s="195"/>
      <c r="Q709" s="1"/>
      <c r="R709" s="194"/>
      <c r="S709" s="194"/>
      <c r="T709" s="194"/>
      <c r="U709" s="194"/>
      <c r="V709" s="194"/>
      <c r="W709" s="194"/>
      <c r="X709" s="194"/>
      <c r="Y709" s="194"/>
      <c r="Z709" s="194"/>
      <c r="AA709" s="194"/>
      <c r="AB709" s="194"/>
      <c r="AC709" s="194"/>
      <c r="AD709" s="194"/>
      <c r="AE709" s="194"/>
      <c r="AF709" s="194"/>
      <c r="AG709" s="194"/>
      <c r="AH709" s="194"/>
      <c r="AI709" s="194"/>
      <c r="AJ709" s="194"/>
      <c r="AK709" s="1"/>
      <c r="AL709" s="1"/>
      <c r="AM709" s="1"/>
      <c r="AN709" s="1"/>
      <c r="AO709" s="1"/>
      <c r="AP709" s="1"/>
      <c r="AQ709" s="1"/>
      <c r="AR709" s="1"/>
    </row>
    <row r="710" spans="1:44" ht="15.75" customHeight="1">
      <c r="A710" s="1"/>
      <c r="B710" s="1"/>
      <c r="C710" s="193"/>
      <c r="D710" s="194"/>
      <c r="E710" s="194"/>
      <c r="F710" s="194"/>
      <c r="G710" s="194"/>
      <c r="H710" s="194"/>
      <c r="I710" s="194"/>
      <c r="J710" s="194"/>
      <c r="K710" s="194"/>
      <c r="L710" s="195"/>
      <c r="M710" s="195"/>
      <c r="N710" s="195"/>
      <c r="O710" s="195"/>
      <c r="P710" s="195"/>
      <c r="Q710" s="1"/>
      <c r="R710" s="194"/>
      <c r="S710" s="194"/>
      <c r="T710" s="194"/>
      <c r="U710" s="194"/>
      <c r="V710" s="194"/>
      <c r="W710" s="194"/>
      <c r="X710" s="194"/>
      <c r="Y710" s="194"/>
      <c r="Z710" s="194"/>
      <c r="AA710" s="194"/>
      <c r="AB710" s="194"/>
      <c r="AC710" s="194"/>
      <c r="AD710" s="194"/>
      <c r="AE710" s="194"/>
      <c r="AF710" s="194"/>
      <c r="AG710" s="194"/>
      <c r="AH710" s="194"/>
      <c r="AI710" s="194"/>
      <c r="AJ710" s="194"/>
      <c r="AK710" s="1"/>
      <c r="AL710" s="1"/>
      <c r="AM710" s="1"/>
      <c r="AN710" s="1"/>
      <c r="AO710" s="1"/>
      <c r="AP710" s="1"/>
      <c r="AQ710" s="1"/>
      <c r="AR710" s="1"/>
    </row>
    <row r="711" spans="1:44" ht="15.75" customHeight="1">
      <c r="A711" s="1"/>
      <c r="B711" s="1"/>
      <c r="C711" s="193"/>
      <c r="D711" s="194"/>
      <c r="E711" s="194"/>
      <c r="F711" s="194"/>
      <c r="G711" s="194"/>
      <c r="H711" s="194"/>
      <c r="I711" s="194"/>
      <c r="J711" s="194"/>
      <c r="K711" s="194"/>
      <c r="L711" s="195"/>
      <c r="M711" s="195"/>
      <c r="N711" s="195"/>
      <c r="O711" s="195"/>
      <c r="P711" s="195"/>
      <c r="Q711" s="1"/>
      <c r="R711" s="194"/>
      <c r="S711" s="194"/>
      <c r="T711" s="194"/>
      <c r="U711" s="194"/>
      <c r="V711" s="194"/>
      <c r="W711" s="194"/>
      <c r="X711" s="194"/>
      <c r="Y711" s="194"/>
      <c r="Z711" s="194"/>
      <c r="AA711" s="194"/>
      <c r="AB711" s="194"/>
      <c r="AC711" s="194"/>
      <c r="AD711" s="194"/>
      <c r="AE711" s="194"/>
      <c r="AF711" s="194"/>
      <c r="AG711" s="194"/>
      <c r="AH711" s="194"/>
      <c r="AI711" s="194"/>
      <c r="AJ711" s="194"/>
      <c r="AK711" s="1"/>
      <c r="AL711" s="1"/>
      <c r="AM711" s="1"/>
      <c r="AN711" s="1"/>
      <c r="AO711" s="1"/>
      <c r="AP711" s="1"/>
      <c r="AQ711" s="1"/>
      <c r="AR711" s="1"/>
    </row>
    <row r="712" spans="1:44" ht="15.75" customHeight="1">
      <c r="A712" s="1"/>
      <c r="B712" s="1"/>
      <c r="C712" s="193"/>
      <c r="D712" s="194"/>
      <c r="E712" s="194"/>
      <c r="F712" s="194"/>
      <c r="G712" s="194"/>
      <c r="H712" s="194"/>
      <c r="I712" s="194"/>
      <c r="J712" s="194"/>
      <c r="K712" s="194"/>
      <c r="L712" s="195"/>
      <c r="M712" s="195"/>
      <c r="N712" s="195"/>
      <c r="O712" s="195"/>
      <c r="P712" s="195"/>
      <c r="Q712" s="1"/>
      <c r="R712" s="194"/>
      <c r="S712" s="194"/>
      <c r="T712" s="194"/>
      <c r="U712" s="194"/>
      <c r="V712" s="194"/>
      <c r="W712" s="194"/>
      <c r="X712" s="194"/>
      <c r="Y712" s="194"/>
      <c r="Z712" s="194"/>
      <c r="AA712" s="194"/>
      <c r="AB712" s="194"/>
      <c r="AC712" s="194"/>
      <c r="AD712" s="194"/>
      <c r="AE712" s="194"/>
      <c r="AF712" s="194"/>
      <c r="AG712" s="194"/>
      <c r="AH712" s="194"/>
      <c r="AI712" s="194"/>
      <c r="AJ712" s="194"/>
      <c r="AK712" s="1"/>
      <c r="AL712" s="1"/>
      <c r="AM712" s="1"/>
      <c r="AN712" s="1"/>
      <c r="AO712" s="1"/>
      <c r="AP712" s="1"/>
      <c r="AQ712" s="1"/>
      <c r="AR712" s="1"/>
    </row>
    <row r="713" spans="1:44" ht="15.75" customHeight="1">
      <c r="A713" s="1"/>
      <c r="B713" s="1"/>
      <c r="C713" s="193"/>
      <c r="D713" s="194"/>
      <c r="E713" s="194"/>
      <c r="F713" s="194"/>
      <c r="G713" s="194"/>
      <c r="H713" s="194"/>
      <c r="I713" s="194"/>
      <c r="J713" s="194"/>
      <c r="K713" s="194"/>
      <c r="L713" s="195"/>
      <c r="M713" s="195"/>
      <c r="N713" s="195"/>
      <c r="O713" s="195"/>
      <c r="P713" s="195"/>
      <c r="Q713" s="1"/>
      <c r="R713" s="194"/>
      <c r="S713" s="194"/>
      <c r="T713" s="194"/>
      <c r="U713" s="194"/>
      <c r="V713" s="194"/>
      <c r="W713" s="194"/>
      <c r="X713" s="194"/>
      <c r="Y713" s="194"/>
      <c r="Z713" s="194"/>
      <c r="AA713" s="194"/>
      <c r="AB713" s="194"/>
      <c r="AC713" s="194"/>
      <c r="AD713" s="194"/>
      <c r="AE713" s="194"/>
      <c r="AF713" s="194"/>
      <c r="AG713" s="194"/>
      <c r="AH713" s="194"/>
      <c r="AI713" s="194"/>
      <c r="AJ713" s="194"/>
      <c r="AK713" s="1"/>
      <c r="AL713" s="1"/>
      <c r="AM713" s="1"/>
      <c r="AN713" s="1"/>
      <c r="AO713" s="1"/>
      <c r="AP713" s="1"/>
      <c r="AQ713" s="1"/>
      <c r="AR713" s="1"/>
    </row>
    <row r="714" spans="1:44" ht="15.75" customHeight="1">
      <c r="A714" s="1"/>
      <c r="B714" s="1"/>
      <c r="C714" s="193"/>
      <c r="D714" s="194"/>
      <c r="E714" s="194"/>
      <c r="F714" s="194"/>
      <c r="G714" s="194"/>
      <c r="H714" s="194"/>
      <c r="I714" s="194"/>
      <c r="J714" s="194"/>
      <c r="K714" s="194"/>
      <c r="L714" s="195"/>
      <c r="M714" s="195"/>
      <c r="N714" s="195"/>
      <c r="O714" s="195"/>
      <c r="P714" s="195"/>
      <c r="Q714" s="1"/>
      <c r="R714" s="194"/>
      <c r="S714" s="194"/>
      <c r="T714" s="194"/>
      <c r="U714" s="194"/>
      <c r="V714" s="194"/>
      <c r="W714" s="194"/>
      <c r="X714" s="194"/>
      <c r="Y714" s="194"/>
      <c r="Z714" s="194"/>
      <c r="AA714" s="194"/>
      <c r="AB714" s="194"/>
      <c r="AC714" s="194"/>
      <c r="AD714" s="194"/>
      <c r="AE714" s="194"/>
      <c r="AF714" s="194"/>
      <c r="AG714" s="194"/>
      <c r="AH714" s="194"/>
      <c r="AI714" s="194"/>
      <c r="AJ714" s="194"/>
      <c r="AK714" s="1"/>
      <c r="AL714" s="1"/>
      <c r="AM714" s="1"/>
      <c r="AN714" s="1"/>
      <c r="AO714" s="1"/>
      <c r="AP714" s="1"/>
      <c r="AQ714" s="1"/>
      <c r="AR714" s="1"/>
    </row>
    <row r="715" spans="1:44" ht="15.75" customHeight="1">
      <c r="A715" s="1"/>
      <c r="B715" s="1"/>
      <c r="C715" s="193"/>
      <c r="D715" s="194"/>
      <c r="E715" s="194"/>
      <c r="F715" s="194"/>
      <c r="G715" s="194"/>
      <c r="H715" s="194"/>
      <c r="I715" s="194"/>
      <c r="J715" s="194"/>
      <c r="K715" s="194"/>
      <c r="L715" s="195"/>
      <c r="M715" s="195"/>
      <c r="N715" s="195"/>
      <c r="O715" s="195"/>
      <c r="P715" s="195"/>
      <c r="Q715" s="1"/>
      <c r="R715" s="194"/>
      <c r="S715" s="194"/>
      <c r="T715" s="194"/>
      <c r="U715" s="194"/>
      <c r="V715" s="194"/>
      <c r="W715" s="194"/>
      <c r="X715" s="194"/>
      <c r="Y715" s="194"/>
      <c r="Z715" s="194"/>
      <c r="AA715" s="194"/>
      <c r="AB715" s="194"/>
      <c r="AC715" s="194"/>
      <c r="AD715" s="194"/>
      <c r="AE715" s="194"/>
      <c r="AF715" s="194"/>
      <c r="AG715" s="194"/>
      <c r="AH715" s="194"/>
      <c r="AI715" s="194"/>
      <c r="AJ715" s="194"/>
      <c r="AK715" s="1"/>
      <c r="AL715" s="1"/>
      <c r="AM715" s="1"/>
      <c r="AN715" s="1"/>
      <c r="AO715" s="1"/>
      <c r="AP715" s="1"/>
      <c r="AQ715" s="1"/>
      <c r="AR715" s="1"/>
    </row>
    <row r="716" spans="1:44" ht="15.75" customHeight="1">
      <c r="A716" s="1"/>
      <c r="B716" s="1"/>
      <c r="C716" s="193"/>
      <c r="D716" s="194"/>
      <c r="E716" s="194"/>
      <c r="F716" s="194"/>
      <c r="G716" s="194"/>
      <c r="H716" s="194"/>
      <c r="I716" s="194"/>
      <c r="J716" s="194"/>
      <c r="K716" s="194"/>
      <c r="L716" s="195"/>
      <c r="M716" s="195"/>
      <c r="N716" s="195"/>
      <c r="O716" s="195"/>
      <c r="P716" s="195"/>
      <c r="Q716" s="1"/>
      <c r="R716" s="194"/>
      <c r="S716" s="194"/>
      <c r="T716" s="194"/>
      <c r="U716" s="194"/>
      <c r="V716" s="194"/>
      <c r="W716" s="194"/>
      <c r="X716" s="194"/>
      <c r="Y716" s="194"/>
      <c r="Z716" s="194"/>
      <c r="AA716" s="194"/>
      <c r="AB716" s="194"/>
      <c r="AC716" s="194"/>
      <c r="AD716" s="194"/>
      <c r="AE716" s="194"/>
      <c r="AF716" s="194"/>
      <c r="AG716" s="194"/>
      <c r="AH716" s="194"/>
      <c r="AI716" s="194"/>
      <c r="AJ716" s="194"/>
      <c r="AK716" s="1"/>
      <c r="AL716" s="1"/>
      <c r="AM716" s="1"/>
      <c r="AN716" s="1"/>
      <c r="AO716" s="1"/>
      <c r="AP716" s="1"/>
      <c r="AQ716" s="1"/>
      <c r="AR716" s="1"/>
    </row>
    <row r="717" spans="1:44" ht="15.75" customHeight="1">
      <c r="A717" s="1"/>
      <c r="B717" s="1"/>
      <c r="C717" s="193"/>
      <c r="D717" s="194"/>
      <c r="E717" s="194"/>
      <c r="F717" s="194"/>
      <c r="G717" s="194"/>
      <c r="H717" s="194"/>
      <c r="I717" s="194"/>
      <c r="J717" s="194"/>
      <c r="K717" s="194"/>
      <c r="L717" s="195"/>
      <c r="M717" s="195"/>
      <c r="N717" s="195"/>
      <c r="O717" s="195"/>
      <c r="P717" s="195"/>
      <c r="Q717" s="1"/>
      <c r="R717" s="194"/>
      <c r="S717" s="194"/>
      <c r="T717" s="194"/>
      <c r="U717" s="194"/>
      <c r="V717" s="194"/>
      <c r="W717" s="194"/>
      <c r="X717" s="194"/>
      <c r="Y717" s="194"/>
      <c r="Z717" s="194"/>
      <c r="AA717" s="194"/>
      <c r="AB717" s="194"/>
      <c r="AC717" s="194"/>
      <c r="AD717" s="194"/>
      <c r="AE717" s="194"/>
      <c r="AF717" s="194"/>
      <c r="AG717" s="194"/>
      <c r="AH717" s="194"/>
      <c r="AI717" s="194"/>
      <c r="AJ717" s="194"/>
      <c r="AK717" s="1"/>
      <c r="AL717" s="1"/>
      <c r="AM717" s="1"/>
      <c r="AN717" s="1"/>
      <c r="AO717" s="1"/>
      <c r="AP717" s="1"/>
      <c r="AQ717" s="1"/>
      <c r="AR717" s="1"/>
    </row>
    <row r="718" spans="1:44" ht="15.75" customHeight="1">
      <c r="A718" s="1"/>
      <c r="B718" s="1"/>
      <c r="C718" s="193"/>
      <c r="D718" s="194"/>
      <c r="E718" s="194"/>
      <c r="F718" s="194"/>
      <c r="G718" s="194"/>
      <c r="H718" s="194"/>
      <c r="I718" s="194"/>
      <c r="J718" s="194"/>
      <c r="K718" s="194"/>
      <c r="L718" s="195"/>
      <c r="M718" s="195"/>
      <c r="N718" s="195"/>
      <c r="O718" s="195"/>
      <c r="P718" s="195"/>
      <c r="Q718" s="1"/>
      <c r="R718" s="194"/>
      <c r="S718" s="194"/>
      <c r="T718" s="194"/>
      <c r="U718" s="194"/>
      <c r="V718" s="194"/>
      <c r="W718" s="194"/>
      <c r="X718" s="194"/>
      <c r="Y718" s="194"/>
      <c r="Z718" s="194"/>
      <c r="AA718" s="194"/>
      <c r="AB718" s="194"/>
      <c r="AC718" s="194"/>
      <c r="AD718" s="194"/>
      <c r="AE718" s="194"/>
      <c r="AF718" s="194"/>
      <c r="AG718" s="194"/>
      <c r="AH718" s="194"/>
      <c r="AI718" s="194"/>
      <c r="AJ718" s="194"/>
      <c r="AK718" s="1"/>
      <c r="AL718" s="1"/>
      <c r="AM718" s="1"/>
      <c r="AN718" s="1"/>
      <c r="AO718" s="1"/>
      <c r="AP718" s="1"/>
      <c r="AQ718" s="1"/>
      <c r="AR718" s="1"/>
    </row>
    <row r="719" spans="1:44" ht="15.75" customHeight="1">
      <c r="A719" s="1"/>
      <c r="B719" s="1"/>
      <c r="C719" s="193"/>
      <c r="D719" s="194"/>
      <c r="E719" s="194"/>
      <c r="F719" s="194"/>
      <c r="G719" s="194"/>
      <c r="H719" s="194"/>
      <c r="I719" s="194"/>
      <c r="J719" s="194"/>
      <c r="K719" s="194"/>
      <c r="L719" s="195"/>
      <c r="M719" s="195"/>
      <c r="N719" s="195"/>
      <c r="O719" s="195"/>
      <c r="P719" s="195"/>
      <c r="Q719" s="1"/>
      <c r="R719" s="194"/>
      <c r="S719" s="194"/>
      <c r="T719" s="194"/>
      <c r="U719" s="194"/>
      <c r="V719" s="194"/>
      <c r="W719" s="194"/>
      <c r="X719" s="194"/>
      <c r="Y719" s="194"/>
      <c r="Z719" s="194"/>
      <c r="AA719" s="194"/>
      <c r="AB719" s="194"/>
      <c r="AC719" s="194"/>
      <c r="AD719" s="194"/>
      <c r="AE719" s="194"/>
      <c r="AF719" s="194"/>
      <c r="AG719" s="194"/>
      <c r="AH719" s="194"/>
      <c r="AI719" s="194"/>
      <c r="AJ719" s="194"/>
      <c r="AK719" s="1"/>
      <c r="AL719" s="1"/>
      <c r="AM719" s="1"/>
      <c r="AN719" s="1"/>
      <c r="AO719" s="1"/>
      <c r="AP719" s="1"/>
      <c r="AQ719" s="1"/>
      <c r="AR719" s="1"/>
    </row>
    <row r="720" spans="1:44" ht="15.75" customHeight="1">
      <c r="A720" s="1"/>
      <c r="B720" s="1"/>
      <c r="C720" s="193"/>
      <c r="D720" s="194"/>
      <c r="E720" s="194"/>
      <c r="F720" s="194"/>
      <c r="G720" s="194"/>
      <c r="H720" s="194"/>
      <c r="I720" s="194"/>
      <c r="J720" s="194"/>
      <c r="K720" s="194"/>
      <c r="L720" s="195"/>
      <c r="M720" s="195"/>
      <c r="N720" s="195"/>
      <c r="O720" s="195"/>
      <c r="P720" s="195"/>
      <c r="Q720" s="1"/>
      <c r="R720" s="194"/>
      <c r="S720" s="194"/>
      <c r="T720" s="194"/>
      <c r="U720" s="194"/>
      <c r="V720" s="194"/>
      <c r="W720" s="194"/>
      <c r="X720" s="194"/>
      <c r="Y720" s="194"/>
      <c r="Z720" s="194"/>
      <c r="AA720" s="194"/>
      <c r="AB720" s="194"/>
      <c r="AC720" s="194"/>
      <c r="AD720" s="194"/>
      <c r="AE720" s="194"/>
      <c r="AF720" s="194"/>
      <c r="AG720" s="194"/>
      <c r="AH720" s="194"/>
      <c r="AI720" s="194"/>
      <c r="AJ720" s="194"/>
      <c r="AK720" s="1"/>
      <c r="AL720" s="1"/>
      <c r="AM720" s="1"/>
      <c r="AN720" s="1"/>
      <c r="AO720" s="1"/>
      <c r="AP720" s="1"/>
      <c r="AQ720" s="1"/>
      <c r="AR720" s="1"/>
    </row>
    <row r="721" spans="1:44" ht="15.75" customHeight="1">
      <c r="A721" s="1"/>
      <c r="B721" s="1"/>
      <c r="C721" s="193"/>
      <c r="D721" s="194"/>
      <c r="E721" s="194"/>
      <c r="F721" s="194"/>
      <c r="G721" s="194"/>
      <c r="H721" s="194"/>
      <c r="I721" s="194"/>
      <c r="J721" s="194"/>
      <c r="K721" s="194"/>
      <c r="L721" s="195"/>
      <c r="M721" s="195"/>
      <c r="N721" s="195"/>
      <c r="O721" s="195"/>
      <c r="P721" s="195"/>
      <c r="Q721" s="1"/>
      <c r="R721" s="194"/>
      <c r="S721" s="194"/>
      <c r="T721" s="194"/>
      <c r="U721" s="194"/>
      <c r="V721" s="194"/>
      <c r="W721" s="194"/>
      <c r="X721" s="194"/>
      <c r="Y721" s="194"/>
      <c r="Z721" s="194"/>
      <c r="AA721" s="194"/>
      <c r="AB721" s="194"/>
      <c r="AC721" s="194"/>
      <c r="AD721" s="194"/>
      <c r="AE721" s="194"/>
      <c r="AF721" s="194"/>
      <c r="AG721" s="194"/>
      <c r="AH721" s="194"/>
      <c r="AI721" s="194"/>
      <c r="AJ721" s="194"/>
      <c r="AK721" s="1"/>
      <c r="AL721" s="1"/>
      <c r="AM721" s="1"/>
      <c r="AN721" s="1"/>
      <c r="AO721" s="1"/>
      <c r="AP721" s="1"/>
      <c r="AQ721" s="1"/>
      <c r="AR721" s="1"/>
    </row>
    <row r="722" spans="1:44" ht="15.75" customHeight="1">
      <c r="A722" s="1"/>
      <c r="B722" s="1"/>
      <c r="C722" s="193"/>
      <c r="D722" s="194"/>
      <c r="E722" s="194"/>
      <c r="F722" s="194"/>
      <c r="G722" s="194"/>
      <c r="H722" s="194"/>
      <c r="I722" s="194"/>
      <c r="J722" s="194"/>
      <c r="K722" s="194"/>
      <c r="L722" s="195"/>
      <c r="M722" s="195"/>
      <c r="N722" s="195"/>
      <c r="O722" s="195"/>
      <c r="P722" s="195"/>
      <c r="Q722" s="1"/>
      <c r="R722" s="194"/>
      <c r="S722" s="194"/>
      <c r="T722" s="194"/>
      <c r="U722" s="194"/>
      <c r="V722" s="194"/>
      <c r="W722" s="194"/>
      <c r="X722" s="194"/>
      <c r="Y722" s="194"/>
      <c r="Z722" s="194"/>
      <c r="AA722" s="194"/>
      <c r="AB722" s="194"/>
      <c r="AC722" s="194"/>
      <c r="AD722" s="194"/>
      <c r="AE722" s="194"/>
      <c r="AF722" s="194"/>
      <c r="AG722" s="194"/>
      <c r="AH722" s="194"/>
      <c r="AI722" s="194"/>
      <c r="AJ722" s="194"/>
      <c r="AK722" s="1"/>
      <c r="AL722" s="1"/>
      <c r="AM722" s="1"/>
      <c r="AN722" s="1"/>
      <c r="AO722" s="1"/>
      <c r="AP722" s="1"/>
      <c r="AQ722" s="1"/>
      <c r="AR722" s="1"/>
    </row>
    <row r="723" spans="1:44" ht="15.75" customHeight="1">
      <c r="A723" s="1"/>
      <c r="B723" s="1"/>
      <c r="C723" s="193"/>
      <c r="D723" s="194"/>
      <c r="E723" s="194"/>
      <c r="F723" s="194"/>
      <c r="G723" s="194"/>
      <c r="H723" s="194"/>
      <c r="I723" s="194"/>
      <c r="J723" s="194"/>
      <c r="K723" s="194"/>
      <c r="L723" s="195"/>
      <c r="M723" s="195"/>
      <c r="N723" s="195"/>
      <c r="O723" s="195"/>
      <c r="P723" s="195"/>
      <c r="Q723" s="1"/>
      <c r="R723" s="194"/>
      <c r="S723" s="194"/>
      <c r="T723" s="194"/>
      <c r="U723" s="194"/>
      <c r="V723" s="194"/>
      <c r="W723" s="194"/>
      <c r="X723" s="194"/>
      <c r="Y723" s="194"/>
      <c r="Z723" s="194"/>
      <c r="AA723" s="194"/>
      <c r="AB723" s="194"/>
      <c r="AC723" s="194"/>
      <c r="AD723" s="194"/>
      <c r="AE723" s="194"/>
      <c r="AF723" s="194"/>
      <c r="AG723" s="194"/>
      <c r="AH723" s="194"/>
      <c r="AI723" s="194"/>
      <c r="AJ723" s="194"/>
      <c r="AK723" s="1"/>
      <c r="AL723" s="1"/>
      <c r="AM723" s="1"/>
      <c r="AN723" s="1"/>
      <c r="AO723" s="1"/>
      <c r="AP723" s="1"/>
      <c r="AQ723" s="1"/>
      <c r="AR723" s="1"/>
    </row>
    <row r="724" spans="1:44" ht="15.75" customHeight="1">
      <c r="A724" s="1"/>
      <c r="B724" s="1"/>
      <c r="C724" s="193"/>
      <c r="D724" s="194"/>
      <c r="E724" s="194"/>
      <c r="F724" s="194"/>
      <c r="G724" s="194"/>
      <c r="H724" s="194"/>
      <c r="I724" s="194"/>
      <c r="J724" s="194"/>
      <c r="K724" s="194"/>
      <c r="L724" s="195"/>
      <c r="M724" s="195"/>
      <c r="N724" s="195"/>
      <c r="O724" s="195"/>
      <c r="P724" s="195"/>
      <c r="Q724" s="1"/>
      <c r="R724" s="194"/>
      <c r="S724" s="194"/>
      <c r="T724" s="194"/>
      <c r="U724" s="194"/>
      <c r="V724" s="194"/>
      <c r="W724" s="194"/>
      <c r="X724" s="194"/>
      <c r="Y724" s="194"/>
      <c r="Z724" s="194"/>
      <c r="AA724" s="194"/>
      <c r="AB724" s="194"/>
      <c r="AC724" s="194"/>
      <c r="AD724" s="194"/>
      <c r="AE724" s="194"/>
      <c r="AF724" s="194"/>
      <c r="AG724" s="194"/>
      <c r="AH724" s="194"/>
      <c r="AI724" s="194"/>
      <c r="AJ724" s="194"/>
      <c r="AK724" s="1"/>
      <c r="AL724" s="1"/>
      <c r="AM724" s="1"/>
      <c r="AN724" s="1"/>
      <c r="AO724" s="1"/>
      <c r="AP724" s="1"/>
      <c r="AQ724" s="1"/>
      <c r="AR724" s="1"/>
    </row>
    <row r="725" spans="1:44" ht="15.75" customHeight="1">
      <c r="A725" s="1"/>
      <c r="B725" s="1"/>
      <c r="C725" s="193"/>
      <c r="D725" s="194"/>
      <c r="E725" s="194"/>
      <c r="F725" s="194"/>
      <c r="G725" s="194"/>
      <c r="H725" s="194"/>
      <c r="I725" s="194"/>
      <c r="J725" s="194"/>
      <c r="K725" s="194"/>
      <c r="L725" s="195"/>
      <c r="M725" s="195"/>
      <c r="N725" s="195"/>
      <c r="O725" s="195"/>
      <c r="P725" s="195"/>
      <c r="Q725" s="1"/>
      <c r="R725" s="194"/>
      <c r="S725" s="194"/>
      <c r="T725" s="194"/>
      <c r="U725" s="194"/>
      <c r="V725" s="194"/>
      <c r="W725" s="194"/>
      <c r="X725" s="194"/>
      <c r="Y725" s="194"/>
      <c r="Z725" s="194"/>
      <c r="AA725" s="194"/>
      <c r="AB725" s="194"/>
      <c r="AC725" s="194"/>
      <c r="AD725" s="194"/>
      <c r="AE725" s="194"/>
      <c r="AF725" s="194"/>
      <c r="AG725" s="194"/>
      <c r="AH725" s="194"/>
      <c r="AI725" s="194"/>
      <c r="AJ725" s="194"/>
      <c r="AK725" s="1"/>
      <c r="AL725" s="1"/>
      <c r="AM725" s="1"/>
      <c r="AN725" s="1"/>
      <c r="AO725" s="1"/>
      <c r="AP725" s="1"/>
      <c r="AQ725" s="1"/>
      <c r="AR725" s="1"/>
    </row>
    <row r="726" spans="1:44" ht="15.75" customHeight="1">
      <c r="A726" s="1"/>
      <c r="B726" s="1"/>
      <c r="C726" s="193"/>
      <c r="D726" s="194"/>
      <c r="E726" s="194"/>
      <c r="F726" s="194"/>
      <c r="G726" s="194"/>
      <c r="H726" s="194"/>
      <c r="I726" s="194"/>
      <c r="J726" s="194"/>
      <c r="K726" s="194"/>
      <c r="L726" s="195"/>
      <c r="M726" s="195"/>
      <c r="N726" s="195"/>
      <c r="O726" s="195"/>
      <c r="P726" s="195"/>
      <c r="Q726" s="1"/>
      <c r="R726" s="194"/>
      <c r="S726" s="194"/>
      <c r="T726" s="194"/>
      <c r="U726" s="194"/>
      <c r="V726" s="194"/>
      <c r="W726" s="194"/>
      <c r="X726" s="194"/>
      <c r="Y726" s="194"/>
      <c r="Z726" s="194"/>
      <c r="AA726" s="194"/>
      <c r="AB726" s="194"/>
      <c r="AC726" s="194"/>
      <c r="AD726" s="194"/>
      <c r="AE726" s="194"/>
      <c r="AF726" s="194"/>
      <c r="AG726" s="194"/>
      <c r="AH726" s="194"/>
      <c r="AI726" s="194"/>
      <c r="AJ726" s="194"/>
      <c r="AK726" s="1"/>
      <c r="AL726" s="1"/>
      <c r="AM726" s="1"/>
      <c r="AN726" s="1"/>
      <c r="AO726" s="1"/>
      <c r="AP726" s="1"/>
      <c r="AQ726" s="1"/>
      <c r="AR726" s="1"/>
    </row>
    <row r="727" spans="1:44" ht="15.75" customHeight="1">
      <c r="A727" s="1"/>
      <c r="B727" s="1"/>
      <c r="C727" s="193"/>
      <c r="D727" s="194"/>
      <c r="E727" s="194"/>
      <c r="F727" s="194"/>
      <c r="G727" s="194"/>
      <c r="H727" s="194"/>
      <c r="I727" s="194"/>
      <c r="J727" s="194"/>
      <c r="K727" s="194"/>
      <c r="L727" s="195"/>
      <c r="M727" s="195"/>
      <c r="N727" s="195"/>
      <c r="O727" s="195"/>
      <c r="P727" s="195"/>
      <c r="Q727" s="1"/>
      <c r="R727" s="194"/>
      <c r="S727" s="194"/>
      <c r="T727" s="194"/>
      <c r="U727" s="194"/>
      <c r="V727" s="194"/>
      <c r="W727" s="194"/>
      <c r="X727" s="194"/>
      <c r="Y727" s="194"/>
      <c r="Z727" s="194"/>
      <c r="AA727" s="194"/>
      <c r="AB727" s="194"/>
      <c r="AC727" s="194"/>
      <c r="AD727" s="194"/>
      <c r="AE727" s="194"/>
      <c r="AF727" s="194"/>
      <c r="AG727" s="194"/>
      <c r="AH727" s="194"/>
      <c r="AI727" s="194"/>
      <c r="AJ727" s="194"/>
      <c r="AK727" s="1"/>
      <c r="AL727" s="1"/>
      <c r="AM727" s="1"/>
      <c r="AN727" s="1"/>
      <c r="AO727" s="1"/>
      <c r="AP727" s="1"/>
      <c r="AQ727" s="1"/>
      <c r="AR727" s="1"/>
    </row>
    <row r="728" spans="1:44" ht="15.75" customHeight="1">
      <c r="A728" s="1"/>
      <c r="B728" s="1"/>
      <c r="C728" s="193"/>
      <c r="D728" s="194"/>
      <c r="E728" s="194"/>
      <c r="F728" s="194"/>
      <c r="G728" s="194"/>
      <c r="H728" s="194"/>
      <c r="I728" s="194"/>
      <c r="J728" s="194"/>
      <c r="K728" s="194"/>
      <c r="L728" s="195"/>
      <c r="M728" s="195"/>
      <c r="N728" s="195"/>
      <c r="O728" s="195"/>
      <c r="P728" s="195"/>
      <c r="Q728" s="1"/>
      <c r="R728" s="194"/>
      <c r="S728" s="194"/>
      <c r="T728" s="194"/>
      <c r="U728" s="194"/>
      <c r="V728" s="194"/>
      <c r="W728" s="194"/>
      <c r="X728" s="194"/>
      <c r="Y728" s="194"/>
      <c r="Z728" s="194"/>
      <c r="AA728" s="194"/>
      <c r="AB728" s="194"/>
      <c r="AC728" s="194"/>
      <c r="AD728" s="194"/>
      <c r="AE728" s="194"/>
      <c r="AF728" s="194"/>
      <c r="AG728" s="194"/>
      <c r="AH728" s="194"/>
      <c r="AI728" s="194"/>
      <c r="AJ728" s="194"/>
      <c r="AK728" s="1"/>
      <c r="AL728" s="1"/>
      <c r="AM728" s="1"/>
      <c r="AN728" s="1"/>
      <c r="AO728" s="1"/>
      <c r="AP728" s="1"/>
      <c r="AQ728" s="1"/>
      <c r="AR728" s="1"/>
    </row>
    <row r="729" spans="1:44" ht="15.75" customHeight="1">
      <c r="A729" s="1"/>
      <c r="B729" s="1"/>
      <c r="C729" s="193"/>
      <c r="D729" s="194"/>
      <c r="E729" s="194"/>
      <c r="F729" s="194"/>
      <c r="G729" s="194"/>
      <c r="H729" s="194"/>
      <c r="I729" s="194"/>
      <c r="J729" s="194"/>
      <c r="K729" s="194"/>
      <c r="L729" s="195"/>
      <c r="M729" s="195"/>
      <c r="N729" s="195"/>
      <c r="O729" s="195"/>
      <c r="P729" s="195"/>
      <c r="Q729" s="1"/>
      <c r="R729" s="194"/>
      <c r="S729" s="194"/>
      <c r="T729" s="194"/>
      <c r="U729" s="194"/>
      <c r="V729" s="194"/>
      <c r="W729" s="194"/>
      <c r="X729" s="194"/>
      <c r="Y729" s="194"/>
      <c r="Z729" s="194"/>
      <c r="AA729" s="194"/>
      <c r="AB729" s="194"/>
      <c r="AC729" s="194"/>
      <c r="AD729" s="194"/>
      <c r="AE729" s="194"/>
      <c r="AF729" s="194"/>
      <c r="AG729" s="194"/>
      <c r="AH729" s="194"/>
      <c r="AI729" s="194"/>
      <c r="AJ729" s="194"/>
      <c r="AK729" s="1"/>
      <c r="AL729" s="1"/>
      <c r="AM729" s="1"/>
      <c r="AN729" s="1"/>
      <c r="AO729" s="1"/>
      <c r="AP729" s="1"/>
      <c r="AQ729" s="1"/>
      <c r="AR729" s="1"/>
    </row>
    <row r="730" spans="1:44" ht="15.75" customHeight="1">
      <c r="A730" s="1"/>
      <c r="B730" s="1"/>
      <c r="C730" s="193"/>
      <c r="D730" s="194"/>
      <c r="E730" s="194"/>
      <c r="F730" s="194"/>
      <c r="G730" s="194"/>
      <c r="H730" s="194"/>
      <c r="I730" s="194"/>
      <c r="J730" s="194"/>
      <c r="K730" s="194"/>
      <c r="L730" s="195"/>
      <c r="M730" s="195"/>
      <c r="N730" s="195"/>
      <c r="O730" s="195"/>
      <c r="P730" s="195"/>
      <c r="Q730" s="1"/>
      <c r="R730" s="194"/>
      <c r="S730" s="194"/>
      <c r="T730" s="194"/>
      <c r="U730" s="194"/>
      <c r="V730" s="194"/>
      <c r="W730" s="194"/>
      <c r="X730" s="194"/>
      <c r="Y730" s="194"/>
      <c r="Z730" s="194"/>
      <c r="AA730" s="194"/>
      <c r="AB730" s="194"/>
      <c r="AC730" s="194"/>
      <c r="AD730" s="194"/>
      <c r="AE730" s="194"/>
      <c r="AF730" s="194"/>
      <c r="AG730" s="194"/>
      <c r="AH730" s="194"/>
      <c r="AI730" s="194"/>
      <c r="AJ730" s="194"/>
      <c r="AK730" s="1"/>
      <c r="AL730" s="1"/>
      <c r="AM730" s="1"/>
      <c r="AN730" s="1"/>
      <c r="AO730" s="1"/>
      <c r="AP730" s="1"/>
      <c r="AQ730" s="1"/>
      <c r="AR730" s="1"/>
    </row>
    <row r="731" spans="1:44" ht="15.75" customHeight="1">
      <c r="A731" s="1"/>
      <c r="B731" s="1"/>
      <c r="C731" s="193"/>
      <c r="D731" s="194"/>
      <c r="E731" s="194"/>
      <c r="F731" s="194"/>
      <c r="G731" s="194"/>
      <c r="H731" s="194"/>
      <c r="I731" s="194"/>
      <c r="J731" s="194"/>
      <c r="K731" s="194"/>
      <c r="L731" s="195"/>
      <c r="M731" s="195"/>
      <c r="N731" s="195"/>
      <c r="O731" s="195"/>
      <c r="P731" s="195"/>
      <c r="Q731" s="1"/>
      <c r="R731" s="194"/>
      <c r="S731" s="194"/>
      <c r="T731" s="194"/>
      <c r="U731" s="194"/>
      <c r="V731" s="194"/>
      <c r="W731" s="194"/>
      <c r="X731" s="194"/>
      <c r="Y731" s="194"/>
      <c r="Z731" s="194"/>
      <c r="AA731" s="194"/>
      <c r="AB731" s="194"/>
      <c r="AC731" s="194"/>
      <c r="AD731" s="194"/>
      <c r="AE731" s="194"/>
      <c r="AF731" s="194"/>
      <c r="AG731" s="194"/>
      <c r="AH731" s="194"/>
      <c r="AI731" s="194"/>
      <c r="AJ731" s="194"/>
      <c r="AK731" s="1"/>
      <c r="AL731" s="1"/>
      <c r="AM731" s="1"/>
      <c r="AN731" s="1"/>
      <c r="AO731" s="1"/>
      <c r="AP731" s="1"/>
      <c r="AQ731" s="1"/>
      <c r="AR731" s="1"/>
    </row>
    <row r="732" spans="1:44" ht="15.75" customHeight="1">
      <c r="A732" s="1"/>
      <c r="B732" s="1"/>
      <c r="C732" s="193"/>
      <c r="D732" s="194"/>
      <c r="E732" s="194"/>
      <c r="F732" s="194"/>
      <c r="G732" s="194"/>
      <c r="H732" s="194"/>
      <c r="I732" s="194"/>
      <c r="J732" s="194"/>
      <c r="K732" s="194"/>
      <c r="L732" s="195"/>
      <c r="M732" s="195"/>
      <c r="N732" s="195"/>
      <c r="O732" s="195"/>
      <c r="P732" s="195"/>
      <c r="Q732" s="1"/>
      <c r="R732" s="194"/>
      <c r="S732" s="194"/>
      <c r="T732" s="194"/>
      <c r="U732" s="194"/>
      <c r="V732" s="194"/>
      <c r="W732" s="194"/>
      <c r="X732" s="194"/>
      <c r="Y732" s="194"/>
      <c r="Z732" s="194"/>
      <c r="AA732" s="194"/>
      <c r="AB732" s="194"/>
      <c r="AC732" s="194"/>
      <c r="AD732" s="194"/>
      <c r="AE732" s="194"/>
      <c r="AF732" s="194"/>
      <c r="AG732" s="194"/>
      <c r="AH732" s="194"/>
      <c r="AI732" s="194"/>
      <c r="AJ732" s="194"/>
      <c r="AK732" s="1"/>
      <c r="AL732" s="1"/>
      <c r="AM732" s="1"/>
      <c r="AN732" s="1"/>
      <c r="AO732" s="1"/>
      <c r="AP732" s="1"/>
      <c r="AQ732" s="1"/>
      <c r="AR732" s="1"/>
    </row>
    <row r="733" spans="1:44" ht="15.75" customHeight="1">
      <c r="A733" s="1"/>
      <c r="B733" s="1"/>
      <c r="C733" s="193"/>
      <c r="D733" s="194"/>
      <c r="E733" s="194"/>
      <c r="F733" s="194"/>
      <c r="G733" s="194"/>
      <c r="H733" s="194"/>
      <c r="I733" s="194"/>
      <c r="J733" s="194"/>
      <c r="K733" s="194"/>
      <c r="L733" s="195"/>
      <c r="M733" s="195"/>
      <c r="N733" s="195"/>
      <c r="O733" s="195"/>
      <c r="P733" s="195"/>
      <c r="Q733" s="1"/>
      <c r="R733" s="194"/>
      <c r="S733" s="194"/>
      <c r="T733" s="194"/>
      <c r="U733" s="194"/>
      <c r="V733" s="194"/>
      <c r="W733" s="194"/>
      <c r="X733" s="194"/>
      <c r="Y733" s="194"/>
      <c r="Z733" s="194"/>
      <c r="AA733" s="194"/>
      <c r="AB733" s="194"/>
      <c r="AC733" s="194"/>
      <c r="AD733" s="194"/>
      <c r="AE733" s="194"/>
      <c r="AF733" s="194"/>
      <c r="AG733" s="194"/>
      <c r="AH733" s="194"/>
      <c r="AI733" s="194"/>
      <c r="AJ733" s="194"/>
      <c r="AK733" s="1"/>
      <c r="AL733" s="1"/>
      <c r="AM733" s="1"/>
      <c r="AN733" s="1"/>
      <c r="AO733" s="1"/>
      <c r="AP733" s="1"/>
      <c r="AQ733" s="1"/>
      <c r="AR733" s="1"/>
    </row>
    <row r="734" spans="1:44" ht="15.75" customHeight="1">
      <c r="A734" s="1"/>
      <c r="B734" s="1"/>
      <c r="C734" s="193"/>
      <c r="D734" s="194"/>
      <c r="E734" s="194"/>
      <c r="F734" s="194"/>
      <c r="G734" s="194"/>
      <c r="H734" s="194"/>
      <c r="I734" s="194"/>
      <c r="J734" s="194"/>
      <c r="K734" s="194"/>
      <c r="L734" s="195"/>
      <c r="M734" s="195"/>
      <c r="N734" s="195"/>
      <c r="O734" s="195"/>
      <c r="P734" s="195"/>
      <c r="Q734" s="1"/>
      <c r="R734" s="194"/>
      <c r="S734" s="194"/>
      <c r="T734" s="194"/>
      <c r="U734" s="194"/>
      <c r="V734" s="194"/>
      <c r="W734" s="194"/>
      <c r="X734" s="194"/>
      <c r="Y734" s="194"/>
      <c r="Z734" s="194"/>
      <c r="AA734" s="194"/>
      <c r="AB734" s="194"/>
      <c r="AC734" s="194"/>
      <c r="AD734" s="194"/>
      <c r="AE734" s="194"/>
      <c r="AF734" s="194"/>
      <c r="AG734" s="194"/>
      <c r="AH734" s="194"/>
      <c r="AI734" s="194"/>
      <c r="AJ734" s="194"/>
      <c r="AK734" s="1"/>
      <c r="AL734" s="1"/>
      <c r="AM734" s="1"/>
      <c r="AN734" s="1"/>
      <c r="AO734" s="1"/>
      <c r="AP734" s="1"/>
      <c r="AQ734" s="1"/>
      <c r="AR734" s="1"/>
    </row>
    <row r="735" spans="1:44" ht="15.75" customHeight="1">
      <c r="A735" s="1"/>
      <c r="B735" s="1"/>
      <c r="C735" s="193"/>
      <c r="D735" s="194"/>
      <c r="E735" s="194"/>
      <c r="F735" s="194"/>
      <c r="G735" s="194"/>
      <c r="H735" s="194"/>
      <c r="I735" s="194"/>
      <c r="J735" s="194"/>
      <c r="K735" s="194"/>
      <c r="L735" s="195"/>
      <c r="M735" s="195"/>
      <c r="N735" s="195"/>
      <c r="O735" s="195"/>
      <c r="P735" s="195"/>
      <c r="Q735" s="1"/>
      <c r="R735" s="194"/>
      <c r="S735" s="194"/>
      <c r="T735" s="194"/>
      <c r="U735" s="194"/>
      <c r="V735" s="194"/>
      <c r="W735" s="194"/>
      <c r="X735" s="194"/>
      <c r="Y735" s="194"/>
      <c r="Z735" s="194"/>
      <c r="AA735" s="194"/>
      <c r="AB735" s="194"/>
      <c r="AC735" s="194"/>
      <c r="AD735" s="194"/>
      <c r="AE735" s="194"/>
      <c r="AF735" s="194"/>
      <c r="AG735" s="194"/>
      <c r="AH735" s="194"/>
      <c r="AI735" s="194"/>
      <c r="AJ735" s="194"/>
      <c r="AK735" s="1"/>
      <c r="AL735" s="1"/>
      <c r="AM735" s="1"/>
      <c r="AN735" s="1"/>
      <c r="AO735" s="1"/>
      <c r="AP735" s="1"/>
      <c r="AQ735" s="1"/>
      <c r="AR735" s="1"/>
    </row>
    <row r="736" spans="1:44" ht="15.75" customHeight="1">
      <c r="A736" s="1"/>
      <c r="B736" s="1"/>
      <c r="C736" s="193"/>
      <c r="D736" s="194"/>
      <c r="E736" s="194"/>
      <c r="F736" s="194"/>
      <c r="G736" s="194"/>
      <c r="H736" s="194"/>
      <c r="I736" s="194"/>
      <c r="J736" s="194"/>
      <c r="K736" s="194"/>
      <c r="L736" s="195"/>
      <c r="M736" s="195"/>
      <c r="N736" s="195"/>
      <c r="O736" s="195"/>
      <c r="P736" s="195"/>
      <c r="Q736" s="1"/>
      <c r="R736" s="194"/>
      <c r="S736" s="194"/>
      <c r="T736" s="194"/>
      <c r="U736" s="194"/>
      <c r="V736" s="194"/>
      <c r="W736" s="194"/>
      <c r="X736" s="194"/>
      <c r="Y736" s="194"/>
      <c r="Z736" s="194"/>
      <c r="AA736" s="194"/>
      <c r="AB736" s="194"/>
      <c r="AC736" s="194"/>
      <c r="AD736" s="194"/>
      <c r="AE736" s="194"/>
      <c r="AF736" s="194"/>
      <c r="AG736" s="194"/>
      <c r="AH736" s="194"/>
      <c r="AI736" s="194"/>
      <c r="AJ736" s="194"/>
      <c r="AK736" s="1"/>
      <c r="AL736" s="1"/>
      <c r="AM736" s="1"/>
      <c r="AN736" s="1"/>
      <c r="AO736" s="1"/>
      <c r="AP736" s="1"/>
      <c r="AQ736" s="1"/>
      <c r="AR736" s="1"/>
    </row>
    <row r="737" spans="1:44" ht="15.75" customHeight="1">
      <c r="A737" s="1"/>
      <c r="B737" s="1"/>
      <c r="C737" s="193"/>
      <c r="D737" s="194"/>
      <c r="E737" s="194"/>
      <c r="F737" s="194"/>
      <c r="G737" s="194"/>
      <c r="H737" s="194"/>
      <c r="I737" s="194"/>
      <c r="J737" s="194"/>
      <c r="K737" s="194"/>
      <c r="L737" s="195"/>
      <c r="M737" s="195"/>
      <c r="N737" s="195"/>
      <c r="O737" s="195"/>
      <c r="P737" s="195"/>
      <c r="Q737" s="1"/>
      <c r="R737" s="194"/>
      <c r="S737" s="194"/>
      <c r="T737" s="194"/>
      <c r="U737" s="194"/>
      <c r="V737" s="194"/>
      <c r="W737" s="194"/>
      <c r="X737" s="194"/>
      <c r="Y737" s="194"/>
      <c r="Z737" s="194"/>
      <c r="AA737" s="194"/>
      <c r="AB737" s="194"/>
      <c r="AC737" s="194"/>
      <c r="AD737" s="194"/>
      <c r="AE737" s="194"/>
      <c r="AF737" s="194"/>
      <c r="AG737" s="194"/>
      <c r="AH737" s="194"/>
      <c r="AI737" s="194"/>
      <c r="AJ737" s="194"/>
      <c r="AK737" s="1"/>
      <c r="AL737" s="1"/>
      <c r="AM737" s="1"/>
      <c r="AN737" s="1"/>
      <c r="AO737" s="1"/>
      <c r="AP737" s="1"/>
      <c r="AQ737" s="1"/>
      <c r="AR737" s="1"/>
    </row>
    <row r="738" spans="1:44" ht="15.75" customHeight="1">
      <c r="A738" s="1"/>
      <c r="B738" s="1"/>
      <c r="C738" s="193"/>
      <c r="D738" s="194"/>
      <c r="E738" s="194"/>
      <c r="F738" s="194"/>
      <c r="G738" s="194"/>
      <c r="H738" s="194"/>
      <c r="I738" s="194"/>
      <c r="J738" s="194"/>
      <c r="K738" s="194"/>
      <c r="L738" s="195"/>
      <c r="M738" s="195"/>
      <c r="N738" s="195"/>
      <c r="O738" s="195"/>
      <c r="P738" s="195"/>
      <c r="Q738" s="1"/>
      <c r="R738" s="194"/>
      <c r="S738" s="194"/>
      <c r="T738" s="194"/>
      <c r="U738" s="194"/>
      <c r="V738" s="194"/>
      <c r="W738" s="194"/>
      <c r="X738" s="194"/>
      <c r="Y738" s="194"/>
      <c r="Z738" s="194"/>
      <c r="AA738" s="194"/>
      <c r="AB738" s="194"/>
      <c r="AC738" s="194"/>
      <c r="AD738" s="194"/>
      <c r="AE738" s="194"/>
      <c r="AF738" s="194"/>
      <c r="AG738" s="194"/>
      <c r="AH738" s="194"/>
      <c r="AI738" s="194"/>
      <c r="AJ738" s="194"/>
      <c r="AK738" s="1"/>
      <c r="AL738" s="1"/>
      <c r="AM738" s="1"/>
      <c r="AN738" s="1"/>
      <c r="AO738" s="1"/>
      <c r="AP738" s="1"/>
      <c r="AQ738" s="1"/>
      <c r="AR738" s="1"/>
    </row>
    <row r="739" spans="1:44" ht="15.75" customHeight="1">
      <c r="A739" s="1"/>
      <c r="B739" s="1"/>
      <c r="C739" s="193"/>
      <c r="D739" s="194"/>
      <c r="E739" s="194"/>
      <c r="F739" s="194"/>
      <c r="G739" s="194"/>
      <c r="H739" s="194"/>
      <c r="I739" s="194"/>
      <c r="J739" s="194"/>
      <c r="K739" s="194"/>
      <c r="L739" s="195"/>
      <c r="M739" s="195"/>
      <c r="N739" s="195"/>
      <c r="O739" s="195"/>
      <c r="P739" s="195"/>
      <c r="Q739" s="1"/>
      <c r="R739" s="194"/>
      <c r="S739" s="194"/>
      <c r="T739" s="194"/>
      <c r="U739" s="194"/>
      <c r="V739" s="194"/>
      <c r="W739" s="194"/>
      <c r="X739" s="194"/>
      <c r="Y739" s="194"/>
      <c r="Z739" s="194"/>
      <c r="AA739" s="194"/>
      <c r="AB739" s="194"/>
      <c r="AC739" s="194"/>
      <c r="AD739" s="194"/>
      <c r="AE739" s="194"/>
      <c r="AF739" s="194"/>
      <c r="AG739" s="194"/>
      <c r="AH739" s="194"/>
      <c r="AI739" s="194"/>
      <c r="AJ739" s="194"/>
      <c r="AK739" s="1"/>
      <c r="AL739" s="1"/>
      <c r="AM739" s="1"/>
      <c r="AN739" s="1"/>
      <c r="AO739" s="1"/>
      <c r="AP739" s="1"/>
      <c r="AQ739" s="1"/>
      <c r="AR739" s="1"/>
    </row>
    <row r="740" spans="1:44" ht="15.75" customHeight="1">
      <c r="A740" s="1"/>
      <c r="B740" s="1"/>
      <c r="C740" s="193"/>
      <c r="D740" s="194"/>
      <c r="E740" s="194"/>
      <c r="F740" s="194"/>
      <c r="G740" s="194"/>
      <c r="H740" s="194"/>
      <c r="I740" s="194"/>
      <c r="J740" s="194"/>
      <c r="K740" s="194"/>
      <c r="L740" s="195"/>
      <c r="M740" s="195"/>
      <c r="N740" s="195"/>
      <c r="O740" s="195"/>
      <c r="P740" s="195"/>
      <c r="Q740" s="1"/>
      <c r="R740" s="194"/>
      <c r="S740" s="194"/>
      <c r="T740" s="194"/>
      <c r="U740" s="194"/>
      <c r="V740" s="194"/>
      <c r="W740" s="194"/>
      <c r="X740" s="194"/>
      <c r="Y740" s="194"/>
      <c r="Z740" s="194"/>
      <c r="AA740" s="194"/>
      <c r="AB740" s="194"/>
      <c r="AC740" s="194"/>
      <c r="AD740" s="194"/>
      <c r="AE740" s="194"/>
      <c r="AF740" s="194"/>
      <c r="AG740" s="194"/>
      <c r="AH740" s="194"/>
      <c r="AI740" s="194"/>
      <c r="AJ740" s="194"/>
      <c r="AK740" s="1"/>
      <c r="AL740" s="1"/>
      <c r="AM740" s="1"/>
      <c r="AN740" s="1"/>
      <c r="AO740" s="1"/>
      <c r="AP740" s="1"/>
      <c r="AQ740" s="1"/>
      <c r="AR740" s="1"/>
    </row>
    <row r="741" spans="1:44" ht="15.75" customHeight="1">
      <c r="A741" s="1"/>
      <c r="B741" s="1"/>
      <c r="C741" s="193"/>
      <c r="D741" s="194"/>
      <c r="E741" s="194"/>
      <c r="F741" s="194"/>
      <c r="G741" s="194"/>
      <c r="H741" s="194"/>
      <c r="I741" s="194"/>
      <c r="J741" s="194"/>
      <c r="K741" s="194"/>
      <c r="L741" s="195"/>
      <c r="M741" s="195"/>
      <c r="N741" s="195"/>
      <c r="O741" s="195"/>
      <c r="P741" s="195"/>
      <c r="Q741" s="1"/>
      <c r="R741" s="194"/>
      <c r="S741" s="194"/>
      <c r="T741" s="194"/>
      <c r="U741" s="194"/>
      <c r="V741" s="194"/>
      <c r="W741" s="194"/>
      <c r="X741" s="194"/>
      <c r="Y741" s="194"/>
      <c r="Z741" s="194"/>
      <c r="AA741" s="194"/>
      <c r="AB741" s="194"/>
      <c r="AC741" s="194"/>
      <c r="AD741" s="194"/>
      <c r="AE741" s="194"/>
      <c r="AF741" s="194"/>
      <c r="AG741" s="194"/>
      <c r="AH741" s="194"/>
      <c r="AI741" s="194"/>
      <c r="AJ741" s="194"/>
      <c r="AK741" s="1"/>
      <c r="AL741" s="1"/>
      <c r="AM741" s="1"/>
      <c r="AN741" s="1"/>
      <c r="AO741" s="1"/>
      <c r="AP741" s="1"/>
      <c r="AQ741" s="1"/>
      <c r="AR741" s="1"/>
    </row>
    <row r="742" spans="1:44" ht="15.75" customHeight="1">
      <c r="A742" s="1"/>
      <c r="B742" s="1"/>
      <c r="C742" s="193"/>
      <c r="D742" s="194"/>
      <c r="E742" s="194"/>
      <c r="F742" s="194"/>
      <c r="G742" s="194"/>
      <c r="H742" s="194"/>
      <c r="I742" s="194"/>
      <c r="J742" s="194"/>
      <c r="K742" s="194"/>
      <c r="L742" s="195"/>
      <c r="M742" s="195"/>
      <c r="N742" s="195"/>
      <c r="O742" s="195"/>
      <c r="P742" s="195"/>
      <c r="Q742" s="1"/>
      <c r="R742" s="194"/>
      <c r="S742" s="194"/>
      <c r="T742" s="194"/>
      <c r="U742" s="194"/>
      <c r="V742" s="194"/>
      <c r="W742" s="194"/>
      <c r="X742" s="194"/>
      <c r="Y742" s="194"/>
      <c r="Z742" s="194"/>
      <c r="AA742" s="194"/>
      <c r="AB742" s="194"/>
      <c r="AC742" s="194"/>
      <c r="AD742" s="194"/>
      <c r="AE742" s="194"/>
      <c r="AF742" s="194"/>
      <c r="AG742" s="194"/>
      <c r="AH742" s="194"/>
      <c r="AI742" s="194"/>
      <c r="AJ742" s="194"/>
      <c r="AK742" s="1"/>
      <c r="AL742" s="1"/>
      <c r="AM742" s="1"/>
      <c r="AN742" s="1"/>
      <c r="AO742" s="1"/>
      <c r="AP742" s="1"/>
      <c r="AQ742" s="1"/>
      <c r="AR742" s="1"/>
    </row>
    <row r="743" spans="1:44" ht="15.75" customHeight="1">
      <c r="A743" s="1"/>
      <c r="B743" s="1"/>
      <c r="C743" s="193"/>
      <c r="D743" s="194"/>
      <c r="E743" s="194"/>
      <c r="F743" s="194"/>
      <c r="G743" s="194"/>
      <c r="H743" s="194"/>
      <c r="I743" s="194"/>
      <c r="J743" s="194"/>
      <c r="K743" s="194"/>
      <c r="L743" s="195"/>
      <c r="M743" s="195"/>
      <c r="N743" s="195"/>
      <c r="O743" s="195"/>
      <c r="P743" s="195"/>
      <c r="Q743" s="1"/>
      <c r="R743" s="194"/>
      <c r="S743" s="194"/>
      <c r="T743" s="194"/>
      <c r="U743" s="194"/>
      <c r="V743" s="194"/>
      <c r="W743" s="194"/>
      <c r="X743" s="194"/>
      <c r="Y743" s="194"/>
      <c r="Z743" s="194"/>
      <c r="AA743" s="194"/>
      <c r="AB743" s="194"/>
      <c r="AC743" s="194"/>
      <c r="AD743" s="194"/>
      <c r="AE743" s="194"/>
      <c r="AF743" s="194"/>
      <c r="AG743" s="194"/>
      <c r="AH743" s="194"/>
      <c r="AI743" s="194"/>
      <c r="AJ743" s="194"/>
      <c r="AK743" s="1"/>
      <c r="AL743" s="1"/>
      <c r="AM743" s="1"/>
      <c r="AN743" s="1"/>
      <c r="AO743" s="1"/>
      <c r="AP743" s="1"/>
      <c r="AQ743" s="1"/>
      <c r="AR743" s="1"/>
    </row>
    <row r="744" spans="1:44" ht="15.75" customHeight="1">
      <c r="A744" s="1"/>
      <c r="B744" s="1"/>
      <c r="C744" s="193"/>
      <c r="D744" s="194"/>
      <c r="E744" s="194"/>
      <c r="F744" s="194"/>
      <c r="G744" s="194"/>
      <c r="H744" s="194"/>
      <c r="I744" s="194"/>
      <c r="J744" s="194"/>
      <c r="K744" s="194"/>
      <c r="L744" s="195"/>
      <c r="M744" s="195"/>
      <c r="N744" s="195"/>
      <c r="O744" s="195"/>
      <c r="P744" s="195"/>
      <c r="Q744" s="1"/>
      <c r="R744" s="194"/>
      <c r="S744" s="194"/>
      <c r="T744" s="194"/>
      <c r="U744" s="194"/>
      <c r="V744" s="194"/>
      <c r="W744" s="194"/>
      <c r="X744" s="194"/>
      <c r="Y744" s="194"/>
      <c r="Z744" s="194"/>
      <c r="AA744" s="194"/>
      <c r="AB744" s="194"/>
      <c r="AC744" s="194"/>
      <c r="AD744" s="194"/>
      <c r="AE744" s="194"/>
      <c r="AF744" s="194"/>
      <c r="AG744" s="194"/>
      <c r="AH744" s="194"/>
      <c r="AI744" s="194"/>
      <c r="AJ744" s="194"/>
      <c r="AK744" s="1"/>
      <c r="AL744" s="1"/>
      <c r="AM744" s="1"/>
      <c r="AN744" s="1"/>
      <c r="AO744" s="1"/>
      <c r="AP744" s="1"/>
      <c r="AQ744" s="1"/>
      <c r="AR744" s="1"/>
    </row>
    <row r="745" spans="1:44" ht="15.75" customHeight="1">
      <c r="A745" s="1"/>
      <c r="B745" s="1"/>
      <c r="C745" s="193"/>
      <c r="D745" s="194"/>
      <c r="E745" s="194"/>
      <c r="F745" s="194"/>
      <c r="G745" s="194"/>
      <c r="H745" s="194"/>
      <c r="I745" s="194"/>
      <c r="J745" s="194"/>
      <c r="K745" s="194"/>
      <c r="L745" s="195"/>
      <c r="M745" s="195"/>
      <c r="N745" s="195"/>
      <c r="O745" s="195"/>
      <c r="P745" s="195"/>
      <c r="Q745" s="1"/>
      <c r="R745" s="194"/>
      <c r="S745" s="194"/>
      <c r="T745" s="194"/>
      <c r="U745" s="194"/>
      <c r="V745" s="194"/>
      <c r="W745" s="194"/>
      <c r="X745" s="194"/>
      <c r="Y745" s="194"/>
      <c r="Z745" s="194"/>
      <c r="AA745" s="194"/>
      <c r="AB745" s="194"/>
      <c r="AC745" s="194"/>
      <c r="AD745" s="194"/>
      <c r="AE745" s="194"/>
      <c r="AF745" s="194"/>
      <c r="AG745" s="194"/>
      <c r="AH745" s="194"/>
      <c r="AI745" s="194"/>
      <c r="AJ745" s="194"/>
      <c r="AK745" s="1"/>
      <c r="AL745" s="1"/>
      <c r="AM745" s="1"/>
      <c r="AN745" s="1"/>
      <c r="AO745" s="1"/>
      <c r="AP745" s="1"/>
      <c r="AQ745" s="1"/>
      <c r="AR745" s="1"/>
    </row>
    <row r="746" spans="1:44" ht="15.75" customHeight="1">
      <c r="A746" s="1"/>
      <c r="B746" s="1"/>
      <c r="C746" s="193"/>
      <c r="D746" s="194"/>
      <c r="E746" s="194"/>
      <c r="F746" s="194"/>
      <c r="G746" s="194"/>
      <c r="H746" s="194"/>
      <c r="I746" s="194"/>
      <c r="J746" s="194"/>
      <c r="K746" s="194"/>
      <c r="L746" s="195"/>
      <c r="M746" s="195"/>
      <c r="N746" s="195"/>
      <c r="O746" s="195"/>
      <c r="P746" s="195"/>
      <c r="Q746" s="1"/>
      <c r="R746" s="194"/>
      <c r="S746" s="194"/>
      <c r="T746" s="194"/>
      <c r="U746" s="194"/>
      <c r="V746" s="194"/>
      <c r="W746" s="194"/>
      <c r="X746" s="194"/>
      <c r="Y746" s="194"/>
      <c r="Z746" s="194"/>
      <c r="AA746" s="194"/>
      <c r="AB746" s="194"/>
      <c r="AC746" s="194"/>
      <c r="AD746" s="194"/>
      <c r="AE746" s="194"/>
      <c r="AF746" s="194"/>
      <c r="AG746" s="194"/>
      <c r="AH746" s="194"/>
      <c r="AI746" s="194"/>
      <c r="AJ746" s="194"/>
      <c r="AK746" s="1"/>
      <c r="AL746" s="1"/>
      <c r="AM746" s="1"/>
      <c r="AN746" s="1"/>
      <c r="AO746" s="1"/>
      <c r="AP746" s="1"/>
      <c r="AQ746" s="1"/>
      <c r="AR746" s="1"/>
    </row>
    <row r="747" spans="1:44" ht="15.75" customHeight="1">
      <c r="A747" s="1"/>
      <c r="B747" s="1"/>
      <c r="C747" s="193"/>
      <c r="D747" s="194"/>
      <c r="E747" s="194"/>
      <c r="F747" s="194"/>
      <c r="G747" s="194"/>
      <c r="H747" s="194"/>
      <c r="I747" s="194"/>
      <c r="J747" s="194"/>
      <c r="K747" s="194"/>
      <c r="L747" s="195"/>
      <c r="M747" s="195"/>
      <c r="N747" s="195"/>
      <c r="O747" s="195"/>
      <c r="P747" s="195"/>
      <c r="Q747" s="1"/>
      <c r="R747" s="194"/>
      <c r="S747" s="194"/>
      <c r="T747" s="194"/>
      <c r="U747" s="194"/>
      <c r="V747" s="194"/>
      <c r="W747" s="194"/>
      <c r="X747" s="194"/>
      <c r="Y747" s="194"/>
      <c r="Z747" s="194"/>
      <c r="AA747" s="194"/>
      <c r="AB747" s="194"/>
      <c r="AC747" s="194"/>
      <c r="AD747" s="194"/>
      <c r="AE747" s="194"/>
      <c r="AF747" s="194"/>
      <c r="AG747" s="194"/>
      <c r="AH747" s="194"/>
      <c r="AI747" s="194"/>
      <c r="AJ747" s="194"/>
      <c r="AK747" s="1"/>
      <c r="AL747" s="1"/>
      <c r="AM747" s="1"/>
      <c r="AN747" s="1"/>
      <c r="AO747" s="1"/>
      <c r="AP747" s="1"/>
      <c r="AQ747" s="1"/>
      <c r="AR747" s="1"/>
    </row>
    <row r="748" spans="1:44" ht="15.75" customHeight="1">
      <c r="A748" s="1"/>
      <c r="B748" s="1"/>
      <c r="C748" s="193"/>
      <c r="D748" s="194"/>
      <c r="E748" s="194"/>
      <c r="F748" s="194"/>
      <c r="G748" s="194"/>
      <c r="H748" s="194"/>
      <c r="I748" s="194"/>
      <c r="J748" s="194"/>
      <c r="K748" s="194"/>
      <c r="L748" s="195"/>
      <c r="M748" s="195"/>
      <c r="N748" s="195"/>
      <c r="O748" s="195"/>
      <c r="P748" s="195"/>
      <c r="Q748" s="1"/>
      <c r="R748" s="194"/>
      <c r="S748" s="194"/>
      <c r="T748" s="194"/>
      <c r="U748" s="194"/>
      <c r="V748" s="194"/>
      <c r="W748" s="194"/>
      <c r="X748" s="194"/>
      <c r="Y748" s="194"/>
      <c r="Z748" s="194"/>
      <c r="AA748" s="194"/>
      <c r="AB748" s="194"/>
      <c r="AC748" s="194"/>
      <c r="AD748" s="194"/>
      <c r="AE748" s="194"/>
      <c r="AF748" s="194"/>
      <c r="AG748" s="194"/>
      <c r="AH748" s="194"/>
      <c r="AI748" s="194"/>
      <c r="AJ748" s="194"/>
      <c r="AK748" s="1"/>
      <c r="AL748" s="1"/>
      <c r="AM748" s="1"/>
      <c r="AN748" s="1"/>
      <c r="AO748" s="1"/>
      <c r="AP748" s="1"/>
      <c r="AQ748" s="1"/>
      <c r="AR748" s="1"/>
    </row>
    <row r="749" spans="1:44" ht="15.75" customHeight="1">
      <c r="A749" s="1"/>
      <c r="B749" s="1"/>
      <c r="C749" s="193"/>
      <c r="D749" s="194"/>
      <c r="E749" s="194"/>
      <c r="F749" s="194"/>
      <c r="G749" s="194"/>
      <c r="H749" s="194"/>
      <c r="I749" s="194"/>
      <c r="J749" s="194"/>
      <c r="K749" s="194"/>
      <c r="L749" s="195"/>
      <c r="M749" s="195"/>
      <c r="N749" s="195"/>
      <c r="O749" s="195"/>
      <c r="P749" s="195"/>
      <c r="Q749" s="1"/>
      <c r="R749" s="194"/>
      <c r="S749" s="194"/>
      <c r="T749" s="194"/>
      <c r="U749" s="194"/>
      <c r="V749" s="194"/>
      <c r="W749" s="194"/>
      <c r="X749" s="194"/>
      <c r="Y749" s="194"/>
      <c r="Z749" s="194"/>
      <c r="AA749" s="194"/>
      <c r="AB749" s="194"/>
      <c r="AC749" s="194"/>
      <c r="AD749" s="194"/>
      <c r="AE749" s="194"/>
      <c r="AF749" s="194"/>
      <c r="AG749" s="194"/>
      <c r="AH749" s="194"/>
      <c r="AI749" s="194"/>
      <c r="AJ749" s="194"/>
      <c r="AK749" s="1"/>
      <c r="AL749" s="1"/>
      <c r="AM749" s="1"/>
      <c r="AN749" s="1"/>
      <c r="AO749" s="1"/>
      <c r="AP749" s="1"/>
      <c r="AQ749" s="1"/>
      <c r="AR749" s="1"/>
    </row>
    <row r="750" spans="1:44" ht="15.75" customHeight="1">
      <c r="A750" s="1"/>
      <c r="B750" s="1"/>
      <c r="C750" s="193"/>
      <c r="D750" s="194"/>
      <c r="E750" s="194"/>
      <c r="F750" s="194"/>
      <c r="G750" s="194"/>
      <c r="H750" s="194"/>
      <c r="I750" s="194"/>
      <c r="J750" s="194"/>
      <c r="K750" s="194"/>
      <c r="L750" s="195"/>
      <c r="M750" s="195"/>
      <c r="N750" s="195"/>
      <c r="O750" s="195"/>
      <c r="P750" s="195"/>
      <c r="Q750" s="1"/>
      <c r="R750" s="194"/>
      <c r="S750" s="194"/>
      <c r="T750" s="194"/>
      <c r="U750" s="194"/>
      <c r="V750" s="194"/>
      <c r="W750" s="194"/>
      <c r="X750" s="194"/>
      <c r="Y750" s="194"/>
      <c r="Z750" s="194"/>
      <c r="AA750" s="194"/>
      <c r="AB750" s="194"/>
      <c r="AC750" s="194"/>
      <c r="AD750" s="194"/>
      <c r="AE750" s="194"/>
      <c r="AF750" s="194"/>
      <c r="AG750" s="194"/>
      <c r="AH750" s="194"/>
      <c r="AI750" s="194"/>
      <c r="AJ750" s="194"/>
      <c r="AK750" s="1"/>
      <c r="AL750" s="1"/>
      <c r="AM750" s="1"/>
      <c r="AN750" s="1"/>
      <c r="AO750" s="1"/>
      <c r="AP750" s="1"/>
      <c r="AQ750" s="1"/>
      <c r="AR750" s="1"/>
    </row>
    <row r="751" spans="1:44" ht="15.75" customHeight="1">
      <c r="A751" s="1"/>
      <c r="B751" s="1"/>
      <c r="C751" s="193"/>
      <c r="D751" s="194"/>
      <c r="E751" s="194"/>
      <c r="F751" s="194"/>
      <c r="G751" s="194"/>
      <c r="H751" s="194"/>
      <c r="I751" s="194"/>
      <c r="J751" s="194"/>
      <c r="K751" s="194"/>
      <c r="L751" s="195"/>
      <c r="M751" s="195"/>
      <c r="N751" s="195"/>
      <c r="O751" s="195"/>
      <c r="P751" s="195"/>
      <c r="Q751" s="1"/>
      <c r="R751" s="194"/>
      <c r="S751" s="194"/>
      <c r="T751" s="194"/>
      <c r="U751" s="194"/>
      <c r="V751" s="194"/>
      <c r="W751" s="194"/>
      <c r="X751" s="194"/>
      <c r="Y751" s="194"/>
      <c r="Z751" s="194"/>
      <c r="AA751" s="194"/>
      <c r="AB751" s="194"/>
      <c r="AC751" s="194"/>
      <c r="AD751" s="194"/>
      <c r="AE751" s="194"/>
      <c r="AF751" s="194"/>
      <c r="AG751" s="194"/>
      <c r="AH751" s="194"/>
      <c r="AI751" s="194"/>
      <c r="AJ751" s="194"/>
      <c r="AK751" s="1"/>
      <c r="AL751" s="1"/>
      <c r="AM751" s="1"/>
      <c r="AN751" s="1"/>
      <c r="AO751" s="1"/>
      <c r="AP751" s="1"/>
      <c r="AQ751" s="1"/>
      <c r="AR751" s="1"/>
    </row>
    <row r="752" spans="1:44" ht="15.75" customHeight="1">
      <c r="A752" s="1"/>
      <c r="B752" s="1"/>
      <c r="C752" s="193"/>
      <c r="D752" s="194"/>
      <c r="E752" s="194"/>
      <c r="F752" s="194"/>
      <c r="G752" s="194"/>
      <c r="H752" s="194"/>
      <c r="I752" s="194"/>
      <c r="J752" s="194"/>
      <c r="K752" s="194"/>
      <c r="L752" s="195"/>
      <c r="M752" s="195"/>
      <c r="N752" s="195"/>
      <c r="O752" s="195"/>
      <c r="P752" s="195"/>
      <c r="Q752" s="1"/>
      <c r="R752" s="194"/>
      <c r="S752" s="194"/>
      <c r="T752" s="194"/>
      <c r="U752" s="194"/>
      <c r="V752" s="194"/>
      <c r="W752" s="194"/>
      <c r="X752" s="194"/>
      <c r="Y752" s="194"/>
      <c r="Z752" s="194"/>
      <c r="AA752" s="194"/>
      <c r="AB752" s="194"/>
      <c r="AC752" s="194"/>
      <c r="AD752" s="194"/>
      <c r="AE752" s="194"/>
      <c r="AF752" s="194"/>
      <c r="AG752" s="194"/>
      <c r="AH752" s="194"/>
      <c r="AI752" s="194"/>
      <c r="AJ752" s="194"/>
      <c r="AK752" s="1"/>
      <c r="AL752" s="1"/>
      <c r="AM752" s="1"/>
      <c r="AN752" s="1"/>
      <c r="AO752" s="1"/>
      <c r="AP752" s="1"/>
      <c r="AQ752" s="1"/>
      <c r="AR752" s="1"/>
    </row>
    <row r="753" spans="1:44" ht="15.75" customHeight="1">
      <c r="A753" s="1"/>
      <c r="B753" s="1"/>
      <c r="C753" s="193"/>
      <c r="D753" s="194"/>
      <c r="E753" s="194"/>
      <c r="F753" s="194"/>
      <c r="G753" s="194"/>
      <c r="H753" s="194"/>
      <c r="I753" s="194"/>
      <c r="J753" s="194"/>
      <c r="K753" s="194"/>
      <c r="L753" s="195"/>
      <c r="M753" s="195"/>
      <c r="N753" s="195"/>
      <c r="O753" s="195"/>
      <c r="P753" s="195"/>
      <c r="Q753" s="1"/>
      <c r="R753" s="194"/>
      <c r="S753" s="194"/>
      <c r="T753" s="194"/>
      <c r="U753" s="194"/>
      <c r="V753" s="194"/>
      <c r="W753" s="194"/>
      <c r="X753" s="194"/>
      <c r="Y753" s="194"/>
      <c r="Z753" s="194"/>
      <c r="AA753" s="194"/>
      <c r="AB753" s="194"/>
      <c r="AC753" s="194"/>
      <c r="AD753" s="194"/>
      <c r="AE753" s="194"/>
      <c r="AF753" s="194"/>
      <c r="AG753" s="194"/>
      <c r="AH753" s="194"/>
      <c r="AI753" s="194"/>
      <c r="AJ753" s="194"/>
      <c r="AK753" s="1"/>
      <c r="AL753" s="1"/>
      <c r="AM753" s="1"/>
      <c r="AN753" s="1"/>
      <c r="AO753" s="1"/>
      <c r="AP753" s="1"/>
      <c r="AQ753" s="1"/>
      <c r="AR753" s="1"/>
    </row>
    <row r="754" spans="1:44" ht="15.75" customHeight="1">
      <c r="A754" s="1"/>
      <c r="B754" s="1"/>
      <c r="C754" s="193"/>
      <c r="D754" s="194"/>
      <c r="E754" s="194"/>
      <c r="F754" s="194"/>
      <c r="G754" s="194"/>
      <c r="H754" s="194"/>
      <c r="I754" s="194"/>
      <c r="J754" s="194"/>
      <c r="K754" s="194"/>
      <c r="L754" s="195"/>
      <c r="M754" s="195"/>
      <c r="N754" s="195"/>
      <c r="O754" s="195"/>
      <c r="P754" s="195"/>
      <c r="Q754" s="1"/>
      <c r="R754" s="194"/>
      <c r="S754" s="194"/>
      <c r="T754" s="194"/>
      <c r="U754" s="194"/>
      <c r="V754" s="194"/>
      <c r="W754" s="194"/>
      <c r="X754" s="194"/>
      <c r="Y754" s="194"/>
      <c r="Z754" s="194"/>
      <c r="AA754" s="194"/>
      <c r="AB754" s="194"/>
      <c r="AC754" s="194"/>
      <c r="AD754" s="194"/>
      <c r="AE754" s="194"/>
      <c r="AF754" s="194"/>
      <c r="AG754" s="194"/>
      <c r="AH754" s="194"/>
      <c r="AI754" s="194"/>
      <c r="AJ754" s="194"/>
      <c r="AK754" s="1"/>
      <c r="AL754" s="1"/>
      <c r="AM754" s="1"/>
      <c r="AN754" s="1"/>
      <c r="AO754" s="1"/>
      <c r="AP754" s="1"/>
      <c r="AQ754" s="1"/>
      <c r="AR754" s="1"/>
    </row>
    <row r="755" spans="1:44" ht="15.75" customHeight="1">
      <c r="A755" s="1"/>
      <c r="B755" s="1"/>
      <c r="C755" s="193"/>
      <c r="D755" s="194"/>
      <c r="E755" s="194"/>
      <c r="F755" s="194"/>
      <c r="G755" s="194"/>
      <c r="H755" s="194"/>
      <c r="I755" s="194"/>
      <c r="J755" s="194"/>
      <c r="K755" s="194"/>
      <c r="L755" s="195"/>
      <c r="M755" s="195"/>
      <c r="N755" s="195"/>
      <c r="O755" s="195"/>
      <c r="P755" s="195"/>
      <c r="Q755" s="1"/>
      <c r="R755" s="194"/>
      <c r="S755" s="194"/>
      <c r="T755" s="194"/>
      <c r="U755" s="194"/>
      <c r="V755" s="194"/>
      <c r="W755" s="194"/>
      <c r="X755" s="194"/>
      <c r="Y755" s="194"/>
      <c r="Z755" s="194"/>
      <c r="AA755" s="194"/>
      <c r="AB755" s="194"/>
      <c r="AC755" s="194"/>
      <c r="AD755" s="194"/>
      <c r="AE755" s="194"/>
      <c r="AF755" s="194"/>
      <c r="AG755" s="194"/>
      <c r="AH755" s="194"/>
      <c r="AI755" s="194"/>
      <c r="AJ755" s="194"/>
      <c r="AK755" s="1"/>
      <c r="AL755" s="1"/>
      <c r="AM755" s="1"/>
      <c r="AN755" s="1"/>
      <c r="AO755" s="1"/>
      <c r="AP755" s="1"/>
      <c r="AQ755" s="1"/>
      <c r="AR755" s="1"/>
    </row>
    <row r="756" spans="1:44" ht="15.75" customHeight="1">
      <c r="A756" s="1"/>
      <c r="B756" s="1"/>
      <c r="C756" s="193"/>
      <c r="D756" s="194"/>
      <c r="E756" s="194"/>
      <c r="F756" s="194"/>
      <c r="G756" s="194"/>
      <c r="H756" s="194"/>
      <c r="I756" s="194"/>
      <c r="J756" s="194"/>
      <c r="K756" s="194"/>
      <c r="L756" s="195"/>
      <c r="M756" s="195"/>
      <c r="N756" s="195"/>
      <c r="O756" s="195"/>
      <c r="P756" s="195"/>
      <c r="Q756" s="1"/>
      <c r="R756" s="194"/>
      <c r="S756" s="194"/>
      <c r="T756" s="194"/>
      <c r="U756" s="194"/>
      <c r="V756" s="194"/>
      <c r="W756" s="194"/>
      <c r="X756" s="194"/>
      <c r="Y756" s="194"/>
      <c r="Z756" s="194"/>
      <c r="AA756" s="194"/>
      <c r="AB756" s="194"/>
      <c r="AC756" s="194"/>
      <c r="AD756" s="194"/>
      <c r="AE756" s="194"/>
      <c r="AF756" s="194"/>
      <c r="AG756" s="194"/>
      <c r="AH756" s="194"/>
      <c r="AI756" s="194"/>
      <c r="AJ756" s="194"/>
      <c r="AK756" s="1"/>
      <c r="AL756" s="1"/>
      <c r="AM756" s="1"/>
      <c r="AN756" s="1"/>
      <c r="AO756" s="1"/>
      <c r="AP756" s="1"/>
      <c r="AQ756" s="1"/>
      <c r="AR756" s="1"/>
    </row>
    <row r="757" spans="1:44" ht="15.75" customHeight="1">
      <c r="A757" s="1"/>
      <c r="B757" s="1"/>
      <c r="C757" s="193"/>
      <c r="D757" s="194"/>
      <c r="E757" s="194"/>
      <c r="F757" s="194"/>
      <c r="G757" s="194"/>
      <c r="H757" s="194"/>
      <c r="I757" s="194"/>
      <c r="J757" s="194"/>
      <c r="K757" s="194"/>
      <c r="L757" s="195"/>
      <c r="M757" s="195"/>
      <c r="N757" s="195"/>
      <c r="O757" s="195"/>
      <c r="P757" s="195"/>
      <c r="Q757" s="1"/>
      <c r="R757" s="194"/>
      <c r="S757" s="194"/>
      <c r="T757" s="194"/>
      <c r="U757" s="194"/>
      <c r="V757" s="194"/>
      <c r="W757" s="194"/>
      <c r="X757" s="194"/>
      <c r="Y757" s="194"/>
      <c r="Z757" s="194"/>
      <c r="AA757" s="194"/>
      <c r="AB757" s="194"/>
      <c r="AC757" s="194"/>
      <c r="AD757" s="194"/>
      <c r="AE757" s="194"/>
      <c r="AF757" s="194"/>
      <c r="AG757" s="194"/>
      <c r="AH757" s="194"/>
      <c r="AI757" s="194"/>
      <c r="AJ757" s="194"/>
      <c r="AK757" s="1"/>
      <c r="AL757" s="1"/>
      <c r="AM757" s="1"/>
      <c r="AN757" s="1"/>
      <c r="AO757" s="1"/>
      <c r="AP757" s="1"/>
      <c r="AQ757" s="1"/>
      <c r="AR757" s="1"/>
    </row>
    <row r="758" spans="1:44" ht="15.75" customHeight="1">
      <c r="A758" s="1"/>
      <c r="B758" s="1"/>
      <c r="C758" s="193"/>
      <c r="D758" s="194"/>
      <c r="E758" s="194"/>
      <c r="F758" s="194"/>
      <c r="G758" s="194"/>
      <c r="H758" s="194"/>
      <c r="I758" s="194"/>
      <c r="J758" s="194"/>
      <c r="K758" s="194"/>
      <c r="L758" s="195"/>
      <c r="M758" s="195"/>
      <c r="N758" s="195"/>
      <c r="O758" s="195"/>
      <c r="P758" s="195"/>
      <c r="Q758" s="1"/>
      <c r="R758" s="194"/>
      <c r="S758" s="194"/>
      <c r="T758" s="194"/>
      <c r="U758" s="194"/>
      <c r="V758" s="194"/>
      <c r="W758" s="194"/>
      <c r="X758" s="194"/>
      <c r="Y758" s="194"/>
      <c r="Z758" s="194"/>
      <c r="AA758" s="194"/>
      <c r="AB758" s="194"/>
      <c r="AC758" s="194"/>
      <c r="AD758" s="194"/>
      <c r="AE758" s="194"/>
      <c r="AF758" s="194"/>
      <c r="AG758" s="194"/>
      <c r="AH758" s="194"/>
      <c r="AI758" s="194"/>
      <c r="AJ758" s="194"/>
      <c r="AK758" s="1"/>
      <c r="AL758" s="1"/>
      <c r="AM758" s="1"/>
      <c r="AN758" s="1"/>
      <c r="AO758" s="1"/>
      <c r="AP758" s="1"/>
      <c r="AQ758" s="1"/>
      <c r="AR758" s="1"/>
    </row>
    <row r="759" spans="1:44" ht="15.75" customHeight="1">
      <c r="A759" s="1"/>
      <c r="B759" s="1"/>
      <c r="C759" s="193"/>
      <c r="D759" s="194"/>
      <c r="E759" s="194"/>
      <c r="F759" s="194"/>
      <c r="G759" s="194"/>
      <c r="H759" s="194"/>
      <c r="I759" s="194"/>
      <c r="J759" s="194"/>
      <c r="K759" s="194"/>
      <c r="L759" s="195"/>
      <c r="M759" s="195"/>
      <c r="N759" s="195"/>
      <c r="O759" s="195"/>
      <c r="P759" s="195"/>
      <c r="Q759" s="1"/>
      <c r="R759" s="194"/>
      <c r="S759" s="194"/>
      <c r="T759" s="194"/>
      <c r="U759" s="194"/>
      <c r="V759" s="194"/>
      <c r="W759" s="194"/>
      <c r="X759" s="194"/>
      <c r="Y759" s="194"/>
      <c r="Z759" s="194"/>
      <c r="AA759" s="194"/>
      <c r="AB759" s="194"/>
      <c r="AC759" s="194"/>
      <c r="AD759" s="194"/>
      <c r="AE759" s="194"/>
      <c r="AF759" s="194"/>
      <c r="AG759" s="194"/>
      <c r="AH759" s="194"/>
      <c r="AI759" s="194"/>
      <c r="AJ759" s="194"/>
      <c r="AK759" s="1"/>
      <c r="AL759" s="1"/>
      <c r="AM759" s="1"/>
      <c r="AN759" s="1"/>
      <c r="AO759" s="1"/>
      <c r="AP759" s="1"/>
      <c r="AQ759" s="1"/>
      <c r="AR759" s="1"/>
    </row>
    <row r="760" spans="1:44" ht="15.75" customHeight="1">
      <c r="A760" s="1"/>
      <c r="B760" s="1"/>
      <c r="C760" s="193"/>
      <c r="D760" s="194"/>
      <c r="E760" s="194"/>
      <c r="F760" s="194"/>
      <c r="G760" s="194"/>
      <c r="H760" s="194"/>
      <c r="I760" s="194"/>
      <c r="J760" s="194"/>
      <c r="K760" s="194"/>
      <c r="L760" s="195"/>
      <c r="M760" s="195"/>
      <c r="N760" s="195"/>
      <c r="O760" s="195"/>
      <c r="P760" s="195"/>
      <c r="Q760" s="1"/>
      <c r="R760" s="194"/>
      <c r="S760" s="194"/>
      <c r="T760" s="194"/>
      <c r="U760" s="194"/>
      <c r="V760" s="194"/>
      <c r="W760" s="194"/>
      <c r="X760" s="194"/>
      <c r="Y760" s="194"/>
      <c r="Z760" s="194"/>
      <c r="AA760" s="194"/>
      <c r="AB760" s="194"/>
      <c r="AC760" s="194"/>
      <c r="AD760" s="194"/>
      <c r="AE760" s="194"/>
      <c r="AF760" s="194"/>
      <c r="AG760" s="194"/>
      <c r="AH760" s="194"/>
      <c r="AI760" s="194"/>
      <c r="AJ760" s="194"/>
      <c r="AK760" s="1"/>
      <c r="AL760" s="1"/>
      <c r="AM760" s="1"/>
      <c r="AN760" s="1"/>
      <c r="AO760" s="1"/>
      <c r="AP760" s="1"/>
      <c r="AQ760" s="1"/>
      <c r="AR760" s="1"/>
    </row>
    <row r="761" spans="1:44" ht="15.75" customHeight="1">
      <c r="A761" s="1"/>
      <c r="B761" s="1"/>
      <c r="C761" s="193"/>
      <c r="D761" s="194"/>
      <c r="E761" s="194"/>
      <c r="F761" s="194"/>
      <c r="G761" s="194"/>
      <c r="H761" s="194"/>
      <c r="I761" s="194"/>
      <c r="J761" s="194"/>
      <c r="K761" s="194"/>
      <c r="L761" s="195"/>
      <c r="M761" s="195"/>
      <c r="N761" s="195"/>
      <c r="O761" s="195"/>
      <c r="P761" s="195"/>
      <c r="Q761" s="1"/>
      <c r="R761" s="194"/>
      <c r="S761" s="194"/>
      <c r="T761" s="194"/>
      <c r="U761" s="194"/>
      <c r="V761" s="194"/>
      <c r="W761" s="194"/>
      <c r="X761" s="194"/>
      <c r="Y761" s="194"/>
      <c r="Z761" s="194"/>
      <c r="AA761" s="194"/>
      <c r="AB761" s="194"/>
      <c r="AC761" s="194"/>
      <c r="AD761" s="194"/>
      <c r="AE761" s="194"/>
      <c r="AF761" s="194"/>
      <c r="AG761" s="194"/>
      <c r="AH761" s="194"/>
      <c r="AI761" s="194"/>
      <c r="AJ761" s="194"/>
      <c r="AK761" s="1"/>
      <c r="AL761" s="1"/>
      <c r="AM761" s="1"/>
      <c r="AN761" s="1"/>
      <c r="AO761" s="1"/>
      <c r="AP761" s="1"/>
      <c r="AQ761" s="1"/>
      <c r="AR761" s="1"/>
    </row>
    <row r="762" spans="1:44" ht="15.75" customHeight="1">
      <c r="A762" s="1"/>
      <c r="B762" s="1"/>
      <c r="C762" s="193"/>
      <c r="D762" s="194"/>
      <c r="E762" s="194"/>
      <c r="F762" s="194"/>
      <c r="G762" s="194"/>
      <c r="H762" s="194"/>
      <c r="I762" s="194"/>
      <c r="J762" s="194"/>
      <c r="K762" s="194"/>
      <c r="L762" s="195"/>
      <c r="M762" s="195"/>
      <c r="N762" s="195"/>
      <c r="O762" s="195"/>
      <c r="P762" s="195"/>
      <c r="Q762" s="1"/>
      <c r="R762" s="194"/>
      <c r="S762" s="194"/>
      <c r="T762" s="194"/>
      <c r="U762" s="194"/>
      <c r="V762" s="194"/>
      <c r="W762" s="194"/>
      <c r="X762" s="194"/>
      <c r="Y762" s="194"/>
      <c r="Z762" s="194"/>
      <c r="AA762" s="194"/>
      <c r="AB762" s="194"/>
      <c r="AC762" s="194"/>
      <c r="AD762" s="194"/>
      <c r="AE762" s="194"/>
      <c r="AF762" s="194"/>
      <c r="AG762" s="194"/>
      <c r="AH762" s="194"/>
      <c r="AI762" s="194"/>
      <c r="AJ762" s="194"/>
      <c r="AK762" s="1"/>
      <c r="AL762" s="1"/>
      <c r="AM762" s="1"/>
      <c r="AN762" s="1"/>
      <c r="AO762" s="1"/>
      <c r="AP762" s="1"/>
      <c r="AQ762" s="1"/>
      <c r="AR762" s="1"/>
    </row>
    <row r="763" spans="1:44" ht="15.75" customHeight="1">
      <c r="A763" s="1"/>
      <c r="B763" s="1"/>
      <c r="C763" s="193"/>
      <c r="D763" s="194"/>
      <c r="E763" s="194"/>
      <c r="F763" s="194"/>
      <c r="G763" s="194"/>
      <c r="H763" s="194"/>
      <c r="I763" s="194"/>
      <c r="J763" s="194"/>
      <c r="K763" s="194"/>
      <c r="L763" s="195"/>
      <c r="M763" s="195"/>
      <c r="N763" s="195"/>
      <c r="O763" s="195"/>
      <c r="P763" s="195"/>
      <c r="Q763" s="1"/>
      <c r="R763" s="194"/>
      <c r="S763" s="194"/>
      <c r="T763" s="194"/>
      <c r="U763" s="194"/>
      <c r="V763" s="194"/>
      <c r="W763" s="194"/>
      <c r="X763" s="194"/>
      <c r="Y763" s="194"/>
      <c r="Z763" s="194"/>
      <c r="AA763" s="194"/>
      <c r="AB763" s="194"/>
      <c r="AC763" s="194"/>
      <c r="AD763" s="194"/>
      <c r="AE763" s="194"/>
      <c r="AF763" s="194"/>
      <c r="AG763" s="194"/>
      <c r="AH763" s="194"/>
      <c r="AI763" s="194"/>
      <c r="AJ763" s="194"/>
      <c r="AK763" s="1"/>
      <c r="AL763" s="1"/>
      <c r="AM763" s="1"/>
      <c r="AN763" s="1"/>
      <c r="AO763" s="1"/>
      <c r="AP763" s="1"/>
      <c r="AQ763" s="1"/>
      <c r="AR763" s="1"/>
    </row>
    <row r="764" spans="1:44" ht="15.75" customHeight="1">
      <c r="A764" s="1"/>
      <c r="B764" s="1"/>
      <c r="C764" s="193"/>
      <c r="D764" s="194"/>
      <c r="E764" s="194"/>
      <c r="F764" s="194"/>
      <c r="G764" s="194"/>
      <c r="H764" s="194"/>
      <c r="I764" s="194"/>
      <c r="J764" s="194"/>
      <c r="K764" s="194"/>
      <c r="L764" s="195"/>
      <c r="M764" s="195"/>
      <c r="N764" s="195"/>
      <c r="O764" s="195"/>
      <c r="P764" s="195"/>
      <c r="Q764" s="1"/>
      <c r="R764" s="194"/>
      <c r="S764" s="194"/>
      <c r="T764" s="194"/>
      <c r="U764" s="194"/>
      <c r="V764" s="194"/>
      <c r="W764" s="194"/>
      <c r="X764" s="194"/>
      <c r="Y764" s="194"/>
      <c r="Z764" s="194"/>
      <c r="AA764" s="194"/>
      <c r="AB764" s="194"/>
      <c r="AC764" s="194"/>
      <c r="AD764" s="194"/>
      <c r="AE764" s="194"/>
      <c r="AF764" s="194"/>
      <c r="AG764" s="194"/>
      <c r="AH764" s="194"/>
      <c r="AI764" s="194"/>
      <c r="AJ764" s="194"/>
      <c r="AK764" s="1"/>
      <c r="AL764" s="1"/>
      <c r="AM764" s="1"/>
      <c r="AN764" s="1"/>
      <c r="AO764" s="1"/>
      <c r="AP764" s="1"/>
      <c r="AQ764" s="1"/>
      <c r="AR764" s="1"/>
    </row>
    <row r="765" spans="1:44" ht="15.75" customHeight="1">
      <c r="A765" s="1"/>
      <c r="B765" s="1"/>
      <c r="C765" s="193"/>
      <c r="D765" s="194"/>
      <c r="E765" s="194"/>
      <c r="F765" s="194"/>
      <c r="G765" s="194"/>
      <c r="H765" s="194"/>
      <c r="I765" s="194"/>
      <c r="J765" s="194"/>
      <c r="K765" s="194"/>
      <c r="L765" s="195"/>
      <c r="M765" s="195"/>
      <c r="N765" s="195"/>
      <c r="O765" s="195"/>
      <c r="P765" s="195"/>
      <c r="Q765" s="1"/>
      <c r="R765" s="194"/>
      <c r="S765" s="194"/>
      <c r="T765" s="194"/>
      <c r="U765" s="194"/>
      <c r="V765" s="194"/>
      <c r="W765" s="194"/>
      <c r="X765" s="194"/>
      <c r="Y765" s="194"/>
      <c r="Z765" s="194"/>
      <c r="AA765" s="194"/>
      <c r="AB765" s="194"/>
      <c r="AC765" s="194"/>
      <c r="AD765" s="194"/>
      <c r="AE765" s="194"/>
      <c r="AF765" s="194"/>
      <c r="AG765" s="194"/>
      <c r="AH765" s="194"/>
      <c r="AI765" s="194"/>
      <c r="AJ765" s="194"/>
      <c r="AK765" s="1"/>
      <c r="AL765" s="1"/>
      <c r="AM765" s="1"/>
      <c r="AN765" s="1"/>
      <c r="AO765" s="1"/>
      <c r="AP765" s="1"/>
      <c r="AQ765" s="1"/>
      <c r="AR765" s="1"/>
    </row>
    <row r="766" spans="1:44" ht="15.75" customHeight="1">
      <c r="A766" s="1"/>
      <c r="B766" s="1"/>
      <c r="C766" s="193"/>
      <c r="D766" s="194"/>
      <c r="E766" s="194"/>
      <c r="F766" s="194"/>
      <c r="G766" s="194"/>
      <c r="H766" s="194"/>
      <c r="I766" s="194"/>
      <c r="J766" s="194"/>
      <c r="K766" s="194"/>
      <c r="L766" s="195"/>
      <c r="M766" s="195"/>
      <c r="N766" s="195"/>
      <c r="O766" s="195"/>
      <c r="P766" s="195"/>
      <c r="Q766" s="1"/>
      <c r="R766" s="194"/>
      <c r="S766" s="194"/>
      <c r="T766" s="194"/>
      <c r="U766" s="194"/>
      <c r="V766" s="194"/>
      <c r="W766" s="194"/>
      <c r="X766" s="194"/>
      <c r="Y766" s="194"/>
      <c r="Z766" s="194"/>
      <c r="AA766" s="194"/>
      <c r="AB766" s="194"/>
      <c r="AC766" s="194"/>
      <c r="AD766" s="194"/>
      <c r="AE766" s="194"/>
      <c r="AF766" s="194"/>
      <c r="AG766" s="194"/>
      <c r="AH766" s="194"/>
      <c r="AI766" s="194"/>
      <c r="AJ766" s="194"/>
      <c r="AK766" s="1"/>
      <c r="AL766" s="1"/>
      <c r="AM766" s="1"/>
      <c r="AN766" s="1"/>
      <c r="AO766" s="1"/>
      <c r="AP766" s="1"/>
      <c r="AQ766" s="1"/>
      <c r="AR766" s="1"/>
    </row>
    <row r="767" spans="1:44" ht="15.75" customHeight="1">
      <c r="A767" s="1"/>
      <c r="B767" s="1"/>
      <c r="C767" s="193"/>
      <c r="D767" s="194"/>
      <c r="E767" s="194"/>
      <c r="F767" s="194"/>
      <c r="G767" s="194"/>
      <c r="H767" s="194"/>
      <c r="I767" s="194"/>
      <c r="J767" s="194"/>
      <c r="K767" s="194"/>
      <c r="L767" s="195"/>
      <c r="M767" s="195"/>
      <c r="N767" s="195"/>
      <c r="O767" s="195"/>
      <c r="P767" s="195"/>
      <c r="Q767" s="1"/>
      <c r="R767" s="194"/>
      <c r="S767" s="194"/>
      <c r="T767" s="194"/>
      <c r="U767" s="194"/>
      <c r="V767" s="194"/>
      <c r="W767" s="194"/>
      <c r="X767" s="194"/>
      <c r="Y767" s="194"/>
      <c r="Z767" s="194"/>
      <c r="AA767" s="194"/>
      <c r="AB767" s="194"/>
      <c r="AC767" s="194"/>
      <c r="AD767" s="194"/>
      <c r="AE767" s="194"/>
      <c r="AF767" s="194"/>
      <c r="AG767" s="194"/>
      <c r="AH767" s="194"/>
      <c r="AI767" s="194"/>
      <c r="AJ767" s="194"/>
      <c r="AK767" s="1"/>
      <c r="AL767" s="1"/>
      <c r="AM767" s="1"/>
      <c r="AN767" s="1"/>
      <c r="AO767" s="1"/>
      <c r="AP767" s="1"/>
      <c r="AQ767" s="1"/>
      <c r="AR767" s="1"/>
    </row>
    <row r="768" spans="1:44" ht="15.75" customHeight="1">
      <c r="A768" s="1"/>
      <c r="B768" s="1"/>
      <c r="C768" s="193"/>
      <c r="D768" s="194"/>
      <c r="E768" s="194"/>
      <c r="F768" s="194"/>
      <c r="G768" s="194"/>
      <c r="H768" s="194"/>
      <c r="I768" s="194"/>
      <c r="J768" s="194"/>
      <c r="K768" s="194"/>
      <c r="L768" s="195"/>
      <c r="M768" s="195"/>
      <c r="N768" s="195"/>
      <c r="O768" s="195"/>
      <c r="P768" s="195"/>
      <c r="Q768" s="1"/>
      <c r="R768" s="194"/>
      <c r="S768" s="194"/>
      <c r="T768" s="194"/>
      <c r="U768" s="194"/>
      <c r="V768" s="194"/>
      <c r="W768" s="194"/>
      <c r="X768" s="194"/>
      <c r="Y768" s="194"/>
      <c r="Z768" s="194"/>
      <c r="AA768" s="194"/>
      <c r="AB768" s="194"/>
      <c r="AC768" s="194"/>
      <c r="AD768" s="194"/>
      <c r="AE768" s="194"/>
      <c r="AF768" s="194"/>
      <c r="AG768" s="194"/>
      <c r="AH768" s="194"/>
      <c r="AI768" s="194"/>
      <c r="AJ768" s="194"/>
      <c r="AK768" s="1"/>
      <c r="AL768" s="1"/>
      <c r="AM768" s="1"/>
      <c r="AN768" s="1"/>
      <c r="AO768" s="1"/>
      <c r="AP768" s="1"/>
      <c r="AQ768" s="1"/>
      <c r="AR768" s="1"/>
    </row>
    <row r="769" spans="1:44" ht="15.75" customHeight="1">
      <c r="A769" s="1"/>
      <c r="B769" s="1"/>
      <c r="C769" s="193"/>
      <c r="D769" s="194"/>
      <c r="E769" s="194"/>
      <c r="F769" s="194"/>
      <c r="G769" s="194"/>
      <c r="H769" s="194"/>
      <c r="I769" s="194"/>
      <c r="J769" s="194"/>
      <c r="K769" s="194"/>
      <c r="L769" s="195"/>
      <c r="M769" s="195"/>
      <c r="N769" s="195"/>
      <c r="O769" s="195"/>
      <c r="P769" s="195"/>
      <c r="Q769" s="1"/>
      <c r="R769" s="194"/>
      <c r="S769" s="194"/>
      <c r="T769" s="194"/>
      <c r="U769" s="194"/>
      <c r="V769" s="194"/>
      <c r="W769" s="194"/>
      <c r="X769" s="194"/>
      <c r="Y769" s="194"/>
      <c r="Z769" s="194"/>
      <c r="AA769" s="194"/>
      <c r="AB769" s="194"/>
      <c r="AC769" s="194"/>
      <c r="AD769" s="194"/>
      <c r="AE769" s="194"/>
      <c r="AF769" s="194"/>
      <c r="AG769" s="194"/>
      <c r="AH769" s="194"/>
      <c r="AI769" s="194"/>
      <c r="AJ769" s="194"/>
      <c r="AK769" s="1"/>
      <c r="AL769" s="1"/>
      <c r="AM769" s="1"/>
      <c r="AN769" s="1"/>
      <c r="AO769" s="1"/>
      <c r="AP769" s="1"/>
      <c r="AQ769" s="1"/>
      <c r="AR769" s="1"/>
    </row>
    <row r="770" spans="1:44" ht="15.75" customHeight="1">
      <c r="A770" s="1"/>
      <c r="B770" s="1"/>
      <c r="C770" s="193"/>
      <c r="D770" s="194"/>
      <c r="E770" s="194"/>
      <c r="F770" s="194"/>
      <c r="G770" s="194"/>
      <c r="H770" s="194"/>
      <c r="I770" s="194"/>
      <c r="J770" s="194"/>
      <c r="K770" s="194"/>
      <c r="L770" s="195"/>
      <c r="M770" s="195"/>
      <c r="N770" s="195"/>
      <c r="O770" s="195"/>
      <c r="P770" s="195"/>
      <c r="Q770" s="1"/>
      <c r="R770" s="194"/>
      <c r="S770" s="194"/>
      <c r="T770" s="194"/>
      <c r="U770" s="194"/>
      <c r="V770" s="194"/>
      <c r="W770" s="194"/>
      <c r="X770" s="194"/>
      <c r="Y770" s="194"/>
      <c r="Z770" s="194"/>
      <c r="AA770" s="194"/>
      <c r="AB770" s="194"/>
      <c r="AC770" s="194"/>
      <c r="AD770" s="194"/>
      <c r="AE770" s="194"/>
      <c r="AF770" s="194"/>
      <c r="AG770" s="194"/>
      <c r="AH770" s="194"/>
      <c r="AI770" s="194"/>
      <c r="AJ770" s="194"/>
      <c r="AK770" s="1"/>
      <c r="AL770" s="1"/>
      <c r="AM770" s="1"/>
      <c r="AN770" s="1"/>
      <c r="AO770" s="1"/>
      <c r="AP770" s="1"/>
      <c r="AQ770" s="1"/>
      <c r="AR770" s="1"/>
    </row>
    <row r="771" spans="1:44" ht="15.75" customHeight="1">
      <c r="A771" s="1"/>
      <c r="B771" s="1"/>
      <c r="C771" s="193"/>
      <c r="D771" s="194"/>
      <c r="E771" s="194"/>
      <c r="F771" s="194"/>
      <c r="G771" s="194"/>
      <c r="H771" s="194"/>
      <c r="I771" s="194"/>
      <c r="J771" s="194"/>
      <c r="K771" s="194"/>
      <c r="L771" s="195"/>
      <c r="M771" s="195"/>
      <c r="N771" s="195"/>
      <c r="O771" s="195"/>
      <c r="P771" s="195"/>
      <c r="Q771" s="1"/>
      <c r="R771" s="194"/>
      <c r="S771" s="194"/>
      <c r="T771" s="194"/>
      <c r="U771" s="194"/>
      <c r="V771" s="194"/>
      <c r="W771" s="194"/>
      <c r="X771" s="194"/>
      <c r="Y771" s="194"/>
      <c r="Z771" s="194"/>
      <c r="AA771" s="194"/>
      <c r="AB771" s="194"/>
      <c r="AC771" s="194"/>
      <c r="AD771" s="194"/>
      <c r="AE771" s="194"/>
      <c r="AF771" s="194"/>
      <c r="AG771" s="194"/>
      <c r="AH771" s="194"/>
      <c r="AI771" s="194"/>
      <c r="AJ771" s="194"/>
      <c r="AK771" s="1"/>
      <c r="AL771" s="1"/>
      <c r="AM771" s="1"/>
      <c r="AN771" s="1"/>
      <c r="AO771" s="1"/>
      <c r="AP771" s="1"/>
      <c r="AQ771" s="1"/>
      <c r="AR771" s="1"/>
    </row>
    <row r="772" spans="1:44" ht="15.75" customHeight="1">
      <c r="A772" s="1"/>
      <c r="B772" s="1"/>
      <c r="C772" s="193"/>
      <c r="D772" s="194"/>
      <c r="E772" s="194"/>
      <c r="F772" s="194"/>
      <c r="G772" s="194"/>
      <c r="H772" s="194"/>
      <c r="I772" s="194"/>
      <c r="J772" s="194"/>
      <c r="K772" s="194"/>
      <c r="L772" s="195"/>
      <c r="M772" s="195"/>
      <c r="N772" s="195"/>
      <c r="O772" s="195"/>
      <c r="P772" s="195"/>
      <c r="Q772" s="1"/>
      <c r="R772" s="194"/>
      <c r="S772" s="194"/>
      <c r="T772" s="194"/>
      <c r="U772" s="194"/>
      <c r="V772" s="194"/>
      <c r="W772" s="194"/>
      <c r="X772" s="194"/>
      <c r="Y772" s="194"/>
      <c r="Z772" s="194"/>
      <c r="AA772" s="194"/>
      <c r="AB772" s="194"/>
      <c r="AC772" s="194"/>
      <c r="AD772" s="194"/>
      <c r="AE772" s="194"/>
      <c r="AF772" s="194"/>
      <c r="AG772" s="194"/>
      <c r="AH772" s="194"/>
      <c r="AI772" s="194"/>
      <c r="AJ772" s="194"/>
      <c r="AK772" s="1"/>
      <c r="AL772" s="1"/>
      <c r="AM772" s="1"/>
      <c r="AN772" s="1"/>
      <c r="AO772" s="1"/>
      <c r="AP772" s="1"/>
      <c r="AQ772" s="1"/>
      <c r="AR772" s="1"/>
    </row>
    <row r="773" spans="1:44" ht="15.75" customHeight="1">
      <c r="A773" s="1"/>
      <c r="B773" s="1"/>
      <c r="C773" s="193"/>
      <c r="D773" s="194"/>
      <c r="E773" s="194"/>
      <c r="F773" s="194"/>
      <c r="G773" s="194"/>
      <c r="H773" s="194"/>
      <c r="I773" s="194"/>
      <c r="J773" s="194"/>
      <c r="K773" s="194"/>
      <c r="L773" s="195"/>
      <c r="M773" s="195"/>
      <c r="N773" s="195"/>
      <c r="O773" s="195"/>
      <c r="P773" s="195"/>
      <c r="Q773" s="1"/>
      <c r="R773" s="194"/>
      <c r="S773" s="194"/>
      <c r="T773" s="194"/>
      <c r="U773" s="194"/>
      <c r="V773" s="194"/>
      <c r="W773" s="194"/>
      <c r="X773" s="194"/>
      <c r="Y773" s="194"/>
      <c r="Z773" s="194"/>
      <c r="AA773" s="194"/>
      <c r="AB773" s="194"/>
      <c r="AC773" s="194"/>
      <c r="AD773" s="194"/>
      <c r="AE773" s="194"/>
      <c r="AF773" s="194"/>
      <c r="AG773" s="194"/>
      <c r="AH773" s="194"/>
      <c r="AI773" s="194"/>
      <c r="AJ773" s="194"/>
      <c r="AK773" s="1"/>
      <c r="AL773" s="1"/>
      <c r="AM773" s="1"/>
      <c r="AN773" s="1"/>
      <c r="AO773" s="1"/>
      <c r="AP773" s="1"/>
      <c r="AQ773" s="1"/>
      <c r="AR773" s="1"/>
    </row>
    <row r="774" spans="1:44" ht="15.75" customHeight="1">
      <c r="A774" s="1"/>
      <c r="B774" s="1"/>
      <c r="C774" s="193"/>
      <c r="D774" s="194"/>
      <c r="E774" s="194"/>
      <c r="F774" s="194"/>
      <c r="G774" s="194"/>
      <c r="H774" s="194"/>
      <c r="I774" s="194"/>
      <c r="J774" s="194"/>
      <c r="K774" s="194"/>
      <c r="L774" s="195"/>
      <c r="M774" s="195"/>
      <c r="N774" s="195"/>
      <c r="O774" s="195"/>
      <c r="P774" s="195"/>
      <c r="Q774" s="1"/>
      <c r="R774" s="194"/>
      <c r="S774" s="194"/>
      <c r="T774" s="194"/>
      <c r="U774" s="194"/>
      <c r="V774" s="194"/>
      <c r="W774" s="194"/>
      <c r="X774" s="194"/>
      <c r="Y774" s="194"/>
      <c r="Z774" s="194"/>
      <c r="AA774" s="194"/>
      <c r="AB774" s="194"/>
      <c r="AC774" s="194"/>
      <c r="AD774" s="194"/>
      <c r="AE774" s="194"/>
      <c r="AF774" s="194"/>
      <c r="AG774" s="194"/>
      <c r="AH774" s="194"/>
      <c r="AI774" s="194"/>
      <c r="AJ774" s="194"/>
      <c r="AK774" s="1"/>
      <c r="AL774" s="1"/>
      <c r="AM774" s="1"/>
      <c r="AN774" s="1"/>
      <c r="AO774" s="1"/>
      <c r="AP774" s="1"/>
      <c r="AQ774" s="1"/>
      <c r="AR774" s="1"/>
    </row>
    <row r="775" spans="1:44" ht="15.75" customHeight="1">
      <c r="A775" s="1"/>
      <c r="B775" s="1"/>
      <c r="C775" s="193"/>
      <c r="D775" s="194"/>
      <c r="E775" s="194"/>
      <c r="F775" s="194"/>
      <c r="G775" s="194"/>
      <c r="H775" s="194"/>
      <c r="I775" s="194"/>
      <c r="J775" s="194"/>
      <c r="K775" s="194"/>
      <c r="L775" s="195"/>
      <c r="M775" s="195"/>
      <c r="N775" s="195"/>
      <c r="O775" s="195"/>
      <c r="P775" s="195"/>
      <c r="Q775" s="1"/>
      <c r="R775" s="194"/>
      <c r="S775" s="194"/>
      <c r="T775" s="194"/>
      <c r="U775" s="194"/>
      <c r="V775" s="194"/>
      <c r="W775" s="194"/>
      <c r="X775" s="194"/>
      <c r="Y775" s="194"/>
      <c r="Z775" s="194"/>
      <c r="AA775" s="194"/>
      <c r="AB775" s="194"/>
      <c r="AC775" s="194"/>
      <c r="AD775" s="194"/>
      <c r="AE775" s="194"/>
      <c r="AF775" s="194"/>
      <c r="AG775" s="194"/>
      <c r="AH775" s="194"/>
      <c r="AI775" s="194"/>
      <c r="AJ775" s="194"/>
      <c r="AK775" s="1"/>
      <c r="AL775" s="1"/>
      <c r="AM775" s="1"/>
      <c r="AN775" s="1"/>
      <c r="AO775" s="1"/>
      <c r="AP775" s="1"/>
      <c r="AQ775" s="1"/>
      <c r="AR775" s="1"/>
    </row>
    <row r="776" spans="1:44" ht="15.75" customHeight="1">
      <c r="A776" s="1"/>
      <c r="B776" s="1"/>
      <c r="C776" s="193"/>
      <c r="D776" s="194"/>
      <c r="E776" s="194"/>
      <c r="F776" s="194"/>
      <c r="G776" s="194"/>
      <c r="H776" s="194"/>
      <c r="I776" s="194"/>
      <c r="J776" s="194"/>
      <c r="K776" s="194"/>
      <c r="L776" s="195"/>
      <c r="M776" s="195"/>
      <c r="N776" s="195"/>
      <c r="O776" s="195"/>
      <c r="P776" s="195"/>
      <c r="Q776" s="1"/>
      <c r="R776" s="194"/>
      <c r="S776" s="194"/>
      <c r="T776" s="194"/>
      <c r="U776" s="194"/>
      <c r="V776" s="194"/>
      <c r="W776" s="194"/>
      <c r="X776" s="194"/>
      <c r="Y776" s="194"/>
      <c r="Z776" s="194"/>
      <c r="AA776" s="194"/>
      <c r="AB776" s="194"/>
      <c r="AC776" s="194"/>
      <c r="AD776" s="194"/>
      <c r="AE776" s="194"/>
      <c r="AF776" s="194"/>
      <c r="AG776" s="194"/>
      <c r="AH776" s="194"/>
      <c r="AI776" s="194"/>
      <c r="AJ776" s="194"/>
      <c r="AK776" s="1"/>
      <c r="AL776" s="1"/>
      <c r="AM776" s="1"/>
      <c r="AN776" s="1"/>
      <c r="AO776" s="1"/>
      <c r="AP776" s="1"/>
      <c r="AQ776" s="1"/>
      <c r="AR776" s="1"/>
    </row>
    <row r="777" spans="1:44" ht="15.75" customHeight="1">
      <c r="A777" s="1"/>
      <c r="B777" s="1"/>
      <c r="C777" s="193"/>
      <c r="D777" s="194"/>
      <c r="E777" s="194"/>
      <c r="F777" s="194"/>
      <c r="G777" s="194"/>
      <c r="H777" s="194"/>
      <c r="I777" s="194"/>
      <c r="J777" s="194"/>
      <c r="K777" s="194"/>
      <c r="L777" s="195"/>
      <c r="M777" s="195"/>
      <c r="N777" s="195"/>
      <c r="O777" s="195"/>
      <c r="P777" s="195"/>
      <c r="Q777" s="1"/>
      <c r="R777" s="194"/>
      <c r="S777" s="194"/>
      <c r="T777" s="194"/>
      <c r="U777" s="194"/>
      <c r="V777" s="194"/>
      <c r="W777" s="194"/>
      <c r="X777" s="194"/>
      <c r="Y777" s="194"/>
      <c r="Z777" s="194"/>
      <c r="AA777" s="194"/>
      <c r="AB777" s="194"/>
      <c r="AC777" s="194"/>
      <c r="AD777" s="194"/>
      <c r="AE777" s="194"/>
      <c r="AF777" s="194"/>
      <c r="AG777" s="194"/>
      <c r="AH777" s="194"/>
      <c r="AI777" s="194"/>
      <c r="AJ777" s="194"/>
      <c r="AK777" s="1"/>
      <c r="AL777" s="1"/>
      <c r="AM777" s="1"/>
      <c r="AN777" s="1"/>
      <c r="AO777" s="1"/>
      <c r="AP777" s="1"/>
      <c r="AQ777" s="1"/>
      <c r="AR777" s="1"/>
    </row>
    <row r="778" spans="1:44" ht="15.75" customHeight="1">
      <c r="A778" s="1"/>
      <c r="B778" s="1"/>
      <c r="C778" s="193"/>
      <c r="D778" s="194"/>
      <c r="E778" s="194"/>
      <c r="F778" s="194"/>
      <c r="G778" s="194"/>
      <c r="H778" s="194"/>
      <c r="I778" s="194"/>
      <c r="J778" s="194"/>
      <c r="K778" s="194"/>
      <c r="L778" s="195"/>
      <c r="M778" s="195"/>
      <c r="N778" s="195"/>
      <c r="O778" s="195"/>
      <c r="P778" s="195"/>
      <c r="Q778" s="1"/>
      <c r="R778" s="194"/>
      <c r="S778" s="194"/>
      <c r="T778" s="194"/>
      <c r="U778" s="194"/>
      <c r="V778" s="194"/>
      <c r="W778" s="194"/>
      <c r="X778" s="194"/>
      <c r="Y778" s="194"/>
      <c r="Z778" s="194"/>
      <c r="AA778" s="194"/>
      <c r="AB778" s="194"/>
      <c r="AC778" s="194"/>
      <c r="AD778" s="194"/>
      <c r="AE778" s="194"/>
      <c r="AF778" s="194"/>
      <c r="AG778" s="194"/>
      <c r="AH778" s="194"/>
      <c r="AI778" s="194"/>
      <c r="AJ778" s="194"/>
      <c r="AK778" s="1"/>
      <c r="AL778" s="1"/>
      <c r="AM778" s="1"/>
      <c r="AN778" s="1"/>
      <c r="AO778" s="1"/>
      <c r="AP778" s="1"/>
      <c r="AQ778" s="1"/>
      <c r="AR778" s="1"/>
    </row>
    <row r="779" spans="1:44" ht="15.75" customHeight="1">
      <c r="A779" s="1"/>
      <c r="B779" s="1"/>
      <c r="C779" s="193"/>
      <c r="D779" s="194"/>
      <c r="E779" s="194"/>
      <c r="F779" s="194"/>
      <c r="G779" s="194"/>
      <c r="H779" s="194"/>
      <c r="I779" s="194"/>
      <c r="J779" s="194"/>
      <c r="K779" s="194"/>
      <c r="L779" s="195"/>
      <c r="M779" s="195"/>
      <c r="N779" s="195"/>
      <c r="O779" s="195"/>
      <c r="P779" s="195"/>
      <c r="Q779" s="1"/>
      <c r="R779" s="194"/>
      <c r="S779" s="194"/>
      <c r="T779" s="194"/>
      <c r="U779" s="194"/>
      <c r="V779" s="194"/>
      <c r="W779" s="194"/>
      <c r="X779" s="194"/>
      <c r="Y779" s="194"/>
      <c r="Z779" s="194"/>
      <c r="AA779" s="194"/>
      <c r="AB779" s="194"/>
      <c r="AC779" s="194"/>
      <c r="AD779" s="194"/>
      <c r="AE779" s="194"/>
      <c r="AF779" s="194"/>
      <c r="AG779" s="194"/>
      <c r="AH779" s="194"/>
      <c r="AI779" s="194"/>
      <c r="AJ779" s="194"/>
      <c r="AK779" s="1"/>
      <c r="AL779" s="1"/>
      <c r="AM779" s="1"/>
      <c r="AN779" s="1"/>
      <c r="AO779" s="1"/>
      <c r="AP779" s="1"/>
      <c r="AQ779" s="1"/>
      <c r="AR779" s="1"/>
    </row>
    <row r="780" spans="1:44" ht="15.75" customHeight="1">
      <c r="A780" s="1"/>
      <c r="B780" s="1"/>
      <c r="C780" s="193"/>
      <c r="D780" s="194"/>
      <c r="E780" s="194"/>
      <c r="F780" s="194"/>
      <c r="G780" s="194"/>
      <c r="H780" s="194"/>
      <c r="I780" s="194"/>
      <c r="J780" s="194"/>
      <c r="K780" s="194"/>
      <c r="L780" s="195"/>
      <c r="M780" s="195"/>
      <c r="N780" s="195"/>
      <c r="O780" s="195"/>
      <c r="P780" s="195"/>
      <c r="Q780" s="1"/>
      <c r="R780" s="194"/>
      <c r="S780" s="194"/>
      <c r="T780" s="194"/>
      <c r="U780" s="194"/>
      <c r="V780" s="194"/>
      <c r="W780" s="194"/>
      <c r="X780" s="194"/>
      <c r="Y780" s="194"/>
      <c r="Z780" s="194"/>
      <c r="AA780" s="194"/>
      <c r="AB780" s="194"/>
      <c r="AC780" s="194"/>
      <c r="AD780" s="194"/>
      <c r="AE780" s="194"/>
      <c r="AF780" s="194"/>
      <c r="AG780" s="194"/>
      <c r="AH780" s="194"/>
      <c r="AI780" s="194"/>
      <c r="AJ780" s="194"/>
      <c r="AK780" s="1"/>
      <c r="AL780" s="1"/>
      <c r="AM780" s="1"/>
      <c r="AN780" s="1"/>
      <c r="AO780" s="1"/>
      <c r="AP780" s="1"/>
      <c r="AQ780" s="1"/>
      <c r="AR780" s="1"/>
    </row>
    <row r="781" spans="1:44" ht="15.75" customHeight="1">
      <c r="A781" s="1"/>
      <c r="B781" s="1"/>
      <c r="C781" s="193"/>
      <c r="D781" s="194"/>
      <c r="E781" s="194"/>
      <c r="F781" s="194"/>
      <c r="G781" s="194"/>
      <c r="H781" s="194"/>
      <c r="I781" s="194"/>
      <c r="J781" s="194"/>
      <c r="K781" s="194"/>
      <c r="L781" s="195"/>
      <c r="M781" s="195"/>
      <c r="N781" s="195"/>
      <c r="O781" s="195"/>
      <c r="P781" s="195"/>
      <c r="Q781" s="1"/>
      <c r="R781" s="194"/>
      <c r="S781" s="194"/>
      <c r="T781" s="194"/>
      <c r="U781" s="194"/>
      <c r="V781" s="194"/>
      <c r="W781" s="194"/>
      <c r="X781" s="194"/>
      <c r="Y781" s="194"/>
      <c r="Z781" s="194"/>
      <c r="AA781" s="194"/>
      <c r="AB781" s="194"/>
      <c r="AC781" s="194"/>
      <c r="AD781" s="194"/>
      <c r="AE781" s="194"/>
      <c r="AF781" s="194"/>
      <c r="AG781" s="194"/>
      <c r="AH781" s="194"/>
      <c r="AI781" s="194"/>
      <c r="AJ781" s="194"/>
      <c r="AK781" s="1"/>
      <c r="AL781" s="1"/>
      <c r="AM781" s="1"/>
      <c r="AN781" s="1"/>
      <c r="AO781" s="1"/>
      <c r="AP781" s="1"/>
      <c r="AQ781" s="1"/>
      <c r="AR781" s="1"/>
    </row>
    <row r="782" spans="1:44" ht="15.75" customHeight="1">
      <c r="A782" s="1"/>
      <c r="B782" s="1"/>
      <c r="C782" s="193"/>
      <c r="D782" s="194"/>
      <c r="E782" s="194"/>
      <c r="F782" s="194"/>
      <c r="G782" s="194"/>
      <c r="H782" s="194"/>
      <c r="I782" s="194"/>
      <c r="J782" s="194"/>
      <c r="K782" s="194"/>
      <c r="L782" s="195"/>
      <c r="M782" s="195"/>
      <c r="N782" s="195"/>
      <c r="O782" s="195"/>
      <c r="P782" s="195"/>
      <c r="Q782" s="1"/>
      <c r="R782" s="194"/>
      <c r="S782" s="194"/>
      <c r="T782" s="194"/>
      <c r="U782" s="194"/>
      <c r="V782" s="194"/>
      <c r="W782" s="194"/>
      <c r="X782" s="194"/>
      <c r="Y782" s="194"/>
      <c r="Z782" s="194"/>
      <c r="AA782" s="194"/>
      <c r="AB782" s="194"/>
      <c r="AC782" s="194"/>
      <c r="AD782" s="194"/>
      <c r="AE782" s="194"/>
      <c r="AF782" s="194"/>
      <c r="AG782" s="194"/>
      <c r="AH782" s="194"/>
      <c r="AI782" s="194"/>
      <c r="AJ782" s="194"/>
      <c r="AK782" s="1"/>
      <c r="AL782" s="1"/>
      <c r="AM782" s="1"/>
      <c r="AN782" s="1"/>
      <c r="AO782" s="1"/>
      <c r="AP782" s="1"/>
      <c r="AQ782" s="1"/>
      <c r="AR782" s="1"/>
    </row>
    <row r="783" spans="1:44" ht="15.75" customHeight="1">
      <c r="A783" s="1"/>
      <c r="B783" s="1"/>
      <c r="C783" s="193"/>
      <c r="D783" s="194"/>
      <c r="E783" s="194"/>
      <c r="F783" s="194"/>
      <c r="G783" s="194"/>
      <c r="H783" s="194"/>
      <c r="I783" s="194"/>
      <c r="J783" s="194"/>
      <c r="K783" s="194"/>
      <c r="L783" s="195"/>
      <c r="M783" s="195"/>
      <c r="N783" s="195"/>
      <c r="O783" s="195"/>
      <c r="P783" s="195"/>
      <c r="Q783" s="1"/>
      <c r="R783" s="194"/>
      <c r="S783" s="194"/>
      <c r="T783" s="194"/>
      <c r="U783" s="194"/>
      <c r="V783" s="194"/>
      <c r="W783" s="194"/>
      <c r="X783" s="194"/>
      <c r="Y783" s="194"/>
      <c r="Z783" s="194"/>
      <c r="AA783" s="194"/>
      <c r="AB783" s="194"/>
      <c r="AC783" s="194"/>
      <c r="AD783" s="194"/>
      <c r="AE783" s="194"/>
      <c r="AF783" s="194"/>
      <c r="AG783" s="194"/>
      <c r="AH783" s="194"/>
      <c r="AI783" s="194"/>
      <c r="AJ783" s="194"/>
      <c r="AK783" s="1"/>
      <c r="AL783" s="1"/>
      <c r="AM783" s="1"/>
      <c r="AN783" s="1"/>
      <c r="AO783" s="1"/>
      <c r="AP783" s="1"/>
      <c r="AQ783" s="1"/>
      <c r="AR783" s="1"/>
    </row>
    <row r="784" spans="1:44" ht="15.75" customHeight="1">
      <c r="A784" s="1"/>
      <c r="B784" s="1"/>
      <c r="C784" s="193"/>
      <c r="D784" s="194"/>
      <c r="E784" s="194"/>
      <c r="F784" s="194"/>
      <c r="G784" s="194"/>
      <c r="H784" s="194"/>
      <c r="I784" s="194"/>
      <c r="J784" s="194"/>
      <c r="K784" s="194"/>
      <c r="L784" s="195"/>
      <c r="M784" s="195"/>
      <c r="N784" s="195"/>
      <c r="O784" s="195"/>
      <c r="P784" s="195"/>
      <c r="Q784" s="1"/>
      <c r="R784" s="194"/>
      <c r="S784" s="194"/>
      <c r="T784" s="194"/>
      <c r="U784" s="194"/>
      <c r="V784" s="194"/>
      <c r="W784" s="194"/>
      <c r="X784" s="194"/>
      <c r="Y784" s="194"/>
      <c r="Z784" s="194"/>
      <c r="AA784" s="194"/>
      <c r="AB784" s="194"/>
      <c r="AC784" s="194"/>
      <c r="AD784" s="194"/>
      <c r="AE784" s="194"/>
      <c r="AF784" s="194"/>
      <c r="AG784" s="194"/>
      <c r="AH784" s="194"/>
      <c r="AI784" s="194"/>
      <c r="AJ784" s="194"/>
      <c r="AK784" s="1"/>
      <c r="AL784" s="1"/>
      <c r="AM784" s="1"/>
      <c r="AN784" s="1"/>
      <c r="AO784" s="1"/>
      <c r="AP784" s="1"/>
      <c r="AQ784" s="1"/>
      <c r="AR784" s="1"/>
    </row>
    <row r="785" spans="1:44" ht="15.75" customHeight="1">
      <c r="A785" s="1"/>
      <c r="B785" s="1"/>
      <c r="C785" s="193"/>
      <c r="D785" s="194"/>
      <c r="E785" s="194"/>
      <c r="F785" s="194"/>
      <c r="G785" s="194"/>
      <c r="H785" s="194"/>
      <c r="I785" s="194"/>
      <c r="J785" s="194"/>
      <c r="K785" s="194"/>
      <c r="L785" s="195"/>
      <c r="M785" s="195"/>
      <c r="N785" s="195"/>
      <c r="O785" s="195"/>
      <c r="P785" s="195"/>
      <c r="Q785" s="1"/>
      <c r="R785" s="194"/>
      <c r="S785" s="194"/>
      <c r="T785" s="194"/>
      <c r="U785" s="194"/>
      <c r="V785" s="194"/>
      <c r="W785" s="194"/>
      <c r="X785" s="194"/>
      <c r="Y785" s="194"/>
      <c r="Z785" s="194"/>
      <c r="AA785" s="194"/>
      <c r="AB785" s="194"/>
      <c r="AC785" s="194"/>
      <c r="AD785" s="194"/>
      <c r="AE785" s="194"/>
      <c r="AF785" s="194"/>
      <c r="AG785" s="194"/>
      <c r="AH785" s="194"/>
      <c r="AI785" s="194"/>
      <c r="AJ785" s="194"/>
      <c r="AK785" s="1"/>
      <c r="AL785" s="1"/>
      <c r="AM785" s="1"/>
      <c r="AN785" s="1"/>
      <c r="AO785" s="1"/>
      <c r="AP785" s="1"/>
      <c r="AQ785" s="1"/>
      <c r="AR785" s="1"/>
    </row>
    <row r="786" spans="1:44" ht="15.75" customHeight="1">
      <c r="A786" s="1"/>
      <c r="B786" s="1"/>
      <c r="C786" s="193"/>
      <c r="D786" s="194"/>
      <c r="E786" s="194"/>
      <c r="F786" s="194"/>
      <c r="G786" s="194"/>
      <c r="H786" s="194"/>
      <c r="I786" s="194"/>
      <c r="J786" s="194"/>
      <c r="K786" s="194"/>
      <c r="L786" s="195"/>
      <c r="M786" s="195"/>
      <c r="N786" s="195"/>
      <c r="O786" s="195"/>
      <c r="P786" s="195"/>
      <c r="Q786" s="1"/>
      <c r="R786" s="194"/>
      <c r="S786" s="194"/>
      <c r="T786" s="194"/>
      <c r="U786" s="194"/>
      <c r="V786" s="194"/>
      <c r="W786" s="194"/>
      <c r="X786" s="194"/>
      <c r="Y786" s="194"/>
      <c r="Z786" s="194"/>
      <c r="AA786" s="194"/>
      <c r="AB786" s="194"/>
      <c r="AC786" s="194"/>
      <c r="AD786" s="194"/>
      <c r="AE786" s="194"/>
      <c r="AF786" s="194"/>
      <c r="AG786" s="194"/>
      <c r="AH786" s="194"/>
      <c r="AI786" s="194"/>
      <c r="AJ786" s="194"/>
      <c r="AK786" s="1"/>
      <c r="AL786" s="1"/>
      <c r="AM786" s="1"/>
      <c r="AN786" s="1"/>
      <c r="AO786" s="1"/>
      <c r="AP786" s="1"/>
      <c r="AQ786" s="1"/>
      <c r="AR786" s="1"/>
    </row>
    <row r="787" spans="1:44" ht="15.75" customHeight="1">
      <c r="A787" s="1"/>
      <c r="B787" s="1"/>
      <c r="C787" s="193"/>
      <c r="D787" s="194"/>
      <c r="E787" s="194"/>
      <c r="F787" s="194"/>
      <c r="G787" s="194"/>
      <c r="H787" s="194"/>
      <c r="I787" s="194"/>
      <c r="J787" s="194"/>
      <c r="K787" s="194"/>
      <c r="L787" s="195"/>
      <c r="M787" s="195"/>
      <c r="N787" s="195"/>
      <c r="O787" s="195"/>
      <c r="P787" s="195"/>
      <c r="Q787" s="1"/>
      <c r="R787" s="194"/>
      <c r="S787" s="194"/>
      <c r="T787" s="194"/>
      <c r="U787" s="194"/>
      <c r="V787" s="194"/>
      <c r="W787" s="194"/>
      <c r="X787" s="194"/>
      <c r="Y787" s="194"/>
      <c r="Z787" s="194"/>
      <c r="AA787" s="194"/>
      <c r="AB787" s="194"/>
      <c r="AC787" s="194"/>
      <c r="AD787" s="194"/>
      <c r="AE787" s="194"/>
      <c r="AF787" s="194"/>
      <c r="AG787" s="194"/>
      <c r="AH787" s="194"/>
      <c r="AI787" s="194"/>
      <c r="AJ787" s="194"/>
      <c r="AK787" s="1"/>
      <c r="AL787" s="1"/>
      <c r="AM787" s="1"/>
      <c r="AN787" s="1"/>
      <c r="AO787" s="1"/>
      <c r="AP787" s="1"/>
      <c r="AQ787" s="1"/>
      <c r="AR787" s="1"/>
    </row>
    <row r="788" spans="1:44" ht="15.75" customHeight="1">
      <c r="A788" s="1"/>
      <c r="B788" s="1"/>
      <c r="C788" s="193"/>
      <c r="D788" s="194"/>
      <c r="E788" s="194"/>
      <c r="F788" s="194"/>
      <c r="G788" s="194"/>
      <c r="H788" s="194"/>
      <c r="I788" s="194"/>
      <c r="J788" s="194"/>
      <c r="K788" s="194"/>
      <c r="L788" s="195"/>
      <c r="M788" s="195"/>
      <c r="N788" s="195"/>
      <c r="O788" s="195"/>
      <c r="P788" s="195"/>
      <c r="Q788" s="1"/>
      <c r="R788" s="194"/>
      <c r="S788" s="194"/>
      <c r="T788" s="194"/>
      <c r="U788" s="194"/>
      <c r="V788" s="194"/>
      <c r="W788" s="194"/>
      <c r="X788" s="194"/>
      <c r="Y788" s="194"/>
      <c r="Z788" s="194"/>
      <c r="AA788" s="194"/>
      <c r="AB788" s="194"/>
      <c r="AC788" s="194"/>
      <c r="AD788" s="194"/>
      <c r="AE788" s="194"/>
      <c r="AF788" s="194"/>
      <c r="AG788" s="194"/>
      <c r="AH788" s="194"/>
      <c r="AI788" s="194"/>
      <c r="AJ788" s="194"/>
      <c r="AK788" s="1"/>
      <c r="AL788" s="1"/>
      <c r="AM788" s="1"/>
      <c r="AN788" s="1"/>
      <c r="AO788" s="1"/>
      <c r="AP788" s="1"/>
      <c r="AQ788" s="1"/>
      <c r="AR788" s="1"/>
    </row>
    <row r="789" spans="1:44" ht="15.75" customHeight="1">
      <c r="A789" s="1"/>
      <c r="B789" s="1"/>
      <c r="C789" s="193"/>
      <c r="D789" s="194"/>
      <c r="E789" s="194"/>
      <c r="F789" s="194"/>
      <c r="G789" s="194"/>
      <c r="H789" s="194"/>
      <c r="I789" s="194"/>
      <c r="J789" s="194"/>
      <c r="K789" s="194"/>
      <c r="L789" s="195"/>
      <c r="M789" s="195"/>
      <c r="N789" s="195"/>
      <c r="O789" s="195"/>
      <c r="P789" s="195"/>
      <c r="Q789" s="1"/>
      <c r="R789" s="194"/>
      <c r="S789" s="194"/>
      <c r="T789" s="194"/>
      <c r="U789" s="194"/>
      <c r="V789" s="194"/>
      <c r="W789" s="194"/>
      <c r="X789" s="194"/>
      <c r="Y789" s="194"/>
      <c r="Z789" s="194"/>
      <c r="AA789" s="194"/>
      <c r="AB789" s="194"/>
      <c r="AC789" s="194"/>
      <c r="AD789" s="194"/>
      <c r="AE789" s="194"/>
      <c r="AF789" s="194"/>
      <c r="AG789" s="194"/>
      <c r="AH789" s="194"/>
      <c r="AI789" s="194"/>
      <c r="AJ789" s="194"/>
      <c r="AK789" s="1"/>
      <c r="AL789" s="1"/>
      <c r="AM789" s="1"/>
      <c r="AN789" s="1"/>
      <c r="AO789" s="1"/>
      <c r="AP789" s="1"/>
      <c r="AQ789" s="1"/>
      <c r="AR789" s="1"/>
    </row>
    <row r="790" spans="1:44" ht="15.75" customHeight="1">
      <c r="A790" s="1"/>
      <c r="B790" s="1"/>
      <c r="C790" s="193"/>
      <c r="D790" s="194"/>
      <c r="E790" s="194"/>
      <c r="F790" s="194"/>
      <c r="G790" s="194"/>
      <c r="H790" s="194"/>
      <c r="I790" s="194"/>
      <c r="J790" s="194"/>
      <c r="K790" s="194"/>
      <c r="L790" s="195"/>
      <c r="M790" s="195"/>
      <c r="N790" s="195"/>
      <c r="O790" s="195"/>
      <c r="P790" s="195"/>
      <c r="Q790" s="1"/>
      <c r="R790" s="194"/>
      <c r="S790" s="194"/>
      <c r="T790" s="194"/>
      <c r="U790" s="194"/>
      <c r="V790" s="194"/>
      <c r="W790" s="194"/>
      <c r="X790" s="194"/>
      <c r="Y790" s="194"/>
      <c r="Z790" s="194"/>
      <c r="AA790" s="194"/>
      <c r="AB790" s="194"/>
      <c r="AC790" s="194"/>
      <c r="AD790" s="194"/>
      <c r="AE790" s="194"/>
      <c r="AF790" s="194"/>
      <c r="AG790" s="194"/>
      <c r="AH790" s="194"/>
      <c r="AI790" s="194"/>
      <c r="AJ790" s="194"/>
      <c r="AK790" s="1"/>
      <c r="AL790" s="1"/>
      <c r="AM790" s="1"/>
      <c r="AN790" s="1"/>
      <c r="AO790" s="1"/>
      <c r="AP790" s="1"/>
      <c r="AQ790" s="1"/>
      <c r="AR790" s="1"/>
    </row>
    <row r="791" spans="1:44" ht="15.75" customHeight="1">
      <c r="A791" s="1"/>
      <c r="B791" s="1"/>
      <c r="C791" s="193"/>
      <c r="D791" s="194"/>
      <c r="E791" s="194"/>
      <c r="F791" s="194"/>
      <c r="G791" s="194"/>
      <c r="H791" s="194"/>
      <c r="I791" s="194"/>
      <c r="J791" s="194"/>
      <c r="K791" s="194"/>
      <c r="L791" s="195"/>
      <c r="M791" s="195"/>
      <c r="N791" s="195"/>
      <c r="O791" s="195"/>
      <c r="P791" s="195"/>
      <c r="Q791" s="1"/>
      <c r="R791" s="194"/>
      <c r="S791" s="194"/>
      <c r="T791" s="194"/>
      <c r="U791" s="194"/>
      <c r="V791" s="194"/>
      <c r="W791" s="194"/>
      <c r="X791" s="194"/>
      <c r="Y791" s="194"/>
      <c r="Z791" s="194"/>
      <c r="AA791" s="194"/>
      <c r="AB791" s="194"/>
      <c r="AC791" s="194"/>
      <c r="AD791" s="194"/>
      <c r="AE791" s="194"/>
      <c r="AF791" s="194"/>
      <c r="AG791" s="194"/>
      <c r="AH791" s="194"/>
      <c r="AI791" s="194"/>
      <c r="AJ791" s="194"/>
      <c r="AK791" s="1"/>
      <c r="AL791" s="1"/>
      <c r="AM791" s="1"/>
      <c r="AN791" s="1"/>
      <c r="AO791" s="1"/>
      <c r="AP791" s="1"/>
      <c r="AQ791" s="1"/>
      <c r="AR791" s="1"/>
    </row>
    <row r="792" spans="1:44" ht="15.75" customHeight="1">
      <c r="A792" s="1"/>
      <c r="B792" s="1"/>
      <c r="C792" s="193"/>
      <c r="D792" s="194"/>
      <c r="E792" s="194"/>
      <c r="F792" s="194"/>
      <c r="G792" s="194"/>
      <c r="H792" s="194"/>
      <c r="I792" s="194"/>
      <c r="J792" s="194"/>
      <c r="K792" s="194"/>
      <c r="L792" s="195"/>
      <c r="M792" s="195"/>
      <c r="N792" s="195"/>
      <c r="O792" s="195"/>
      <c r="P792" s="195"/>
      <c r="Q792" s="1"/>
      <c r="R792" s="194"/>
      <c r="S792" s="194"/>
      <c r="T792" s="194"/>
      <c r="U792" s="194"/>
      <c r="V792" s="194"/>
      <c r="W792" s="194"/>
      <c r="X792" s="194"/>
      <c r="Y792" s="194"/>
      <c r="Z792" s="194"/>
      <c r="AA792" s="194"/>
      <c r="AB792" s="194"/>
      <c r="AC792" s="194"/>
      <c r="AD792" s="194"/>
      <c r="AE792" s="194"/>
      <c r="AF792" s="194"/>
      <c r="AG792" s="194"/>
      <c r="AH792" s="194"/>
      <c r="AI792" s="194"/>
      <c r="AJ792" s="194"/>
      <c r="AK792" s="1"/>
      <c r="AL792" s="1"/>
      <c r="AM792" s="1"/>
      <c r="AN792" s="1"/>
      <c r="AO792" s="1"/>
      <c r="AP792" s="1"/>
      <c r="AQ792" s="1"/>
      <c r="AR792" s="1"/>
    </row>
    <row r="793" spans="1:44" ht="15.75" customHeight="1">
      <c r="A793" s="1"/>
      <c r="B793" s="1"/>
      <c r="C793" s="193"/>
      <c r="D793" s="194"/>
      <c r="E793" s="194"/>
      <c r="F793" s="194"/>
      <c r="G793" s="194"/>
      <c r="H793" s="194"/>
      <c r="I793" s="194"/>
      <c r="J793" s="194"/>
      <c r="K793" s="194"/>
      <c r="L793" s="195"/>
      <c r="M793" s="195"/>
      <c r="N793" s="195"/>
      <c r="O793" s="195"/>
      <c r="P793" s="195"/>
      <c r="Q793" s="1"/>
      <c r="R793" s="194"/>
      <c r="S793" s="194"/>
      <c r="T793" s="194"/>
      <c r="U793" s="194"/>
      <c r="V793" s="194"/>
      <c r="W793" s="194"/>
      <c r="X793" s="194"/>
      <c r="Y793" s="194"/>
      <c r="Z793" s="194"/>
      <c r="AA793" s="194"/>
      <c r="AB793" s="194"/>
      <c r="AC793" s="194"/>
      <c r="AD793" s="194"/>
      <c r="AE793" s="194"/>
      <c r="AF793" s="194"/>
      <c r="AG793" s="194"/>
      <c r="AH793" s="194"/>
      <c r="AI793" s="194"/>
      <c r="AJ793" s="194"/>
      <c r="AK793" s="1"/>
      <c r="AL793" s="1"/>
      <c r="AM793" s="1"/>
      <c r="AN793" s="1"/>
      <c r="AO793" s="1"/>
      <c r="AP793" s="1"/>
      <c r="AQ793" s="1"/>
      <c r="AR793" s="1"/>
    </row>
    <row r="794" spans="1:44" ht="15.75" customHeight="1">
      <c r="A794" s="1"/>
      <c r="B794" s="1"/>
      <c r="C794" s="193"/>
      <c r="D794" s="194"/>
      <c r="E794" s="194"/>
      <c r="F794" s="194"/>
      <c r="G794" s="194"/>
      <c r="H794" s="194"/>
      <c r="I794" s="194"/>
      <c r="J794" s="194"/>
      <c r="K794" s="194"/>
      <c r="L794" s="195"/>
      <c r="M794" s="195"/>
      <c r="N794" s="195"/>
      <c r="O794" s="195"/>
      <c r="P794" s="195"/>
      <c r="Q794" s="1"/>
      <c r="R794" s="194"/>
      <c r="S794" s="194"/>
      <c r="T794" s="194"/>
      <c r="U794" s="194"/>
      <c r="V794" s="194"/>
      <c r="W794" s="194"/>
      <c r="X794" s="194"/>
      <c r="Y794" s="194"/>
      <c r="Z794" s="194"/>
      <c r="AA794" s="194"/>
      <c r="AB794" s="194"/>
      <c r="AC794" s="194"/>
      <c r="AD794" s="194"/>
      <c r="AE794" s="194"/>
      <c r="AF794" s="194"/>
      <c r="AG794" s="194"/>
      <c r="AH794" s="194"/>
      <c r="AI794" s="194"/>
      <c r="AJ794" s="194"/>
      <c r="AK794" s="1"/>
      <c r="AL794" s="1"/>
      <c r="AM794" s="1"/>
      <c r="AN794" s="1"/>
      <c r="AO794" s="1"/>
      <c r="AP794" s="1"/>
      <c r="AQ794" s="1"/>
      <c r="AR794" s="1"/>
    </row>
    <row r="795" spans="1:44" ht="15.75" customHeight="1">
      <c r="A795" s="1"/>
      <c r="B795" s="1"/>
      <c r="C795" s="193"/>
      <c r="D795" s="194"/>
      <c r="E795" s="194"/>
      <c r="F795" s="194"/>
      <c r="G795" s="194"/>
      <c r="H795" s="194"/>
      <c r="I795" s="194"/>
      <c r="J795" s="194"/>
      <c r="K795" s="194"/>
      <c r="L795" s="195"/>
      <c r="M795" s="195"/>
      <c r="N795" s="195"/>
      <c r="O795" s="195"/>
      <c r="P795" s="195"/>
      <c r="Q795" s="1"/>
      <c r="R795" s="194"/>
      <c r="S795" s="194"/>
      <c r="T795" s="194"/>
      <c r="U795" s="194"/>
      <c r="V795" s="194"/>
      <c r="W795" s="194"/>
      <c r="X795" s="194"/>
      <c r="Y795" s="194"/>
      <c r="Z795" s="194"/>
      <c r="AA795" s="194"/>
      <c r="AB795" s="194"/>
      <c r="AC795" s="194"/>
      <c r="AD795" s="194"/>
      <c r="AE795" s="194"/>
      <c r="AF795" s="194"/>
      <c r="AG795" s="194"/>
      <c r="AH795" s="194"/>
      <c r="AI795" s="194"/>
      <c r="AJ795" s="194"/>
      <c r="AK795" s="1"/>
      <c r="AL795" s="1"/>
      <c r="AM795" s="1"/>
      <c r="AN795" s="1"/>
      <c r="AO795" s="1"/>
      <c r="AP795" s="1"/>
      <c r="AQ795" s="1"/>
      <c r="AR795" s="1"/>
    </row>
    <row r="796" spans="1:44" ht="15.75" customHeight="1">
      <c r="A796" s="1"/>
      <c r="B796" s="1"/>
      <c r="C796" s="193"/>
      <c r="D796" s="194"/>
      <c r="E796" s="194"/>
      <c r="F796" s="194"/>
      <c r="G796" s="194"/>
      <c r="H796" s="194"/>
      <c r="I796" s="194"/>
      <c r="J796" s="194"/>
      <c r="K796" s="194"/>
      <c r="L796" s="195"/>
      <c r="M796" s="195"/>
      <c r="N796" s="195"/>
      <c r="O796" s="195"/>
      <c r="P796" s="195"/>
      <c r="Q796" s="1"/>
      <c r="R796" s="194"/>
      <c r="S796" s="194"/>
      <c r="T796" s="194"/>
      <c r="U796" s="194"/>
      <c r="V796" s="194"/>
      <c r="W796" s="194"/>
      <c r="X796" s="194"/>
      <c r="Y796" s="194"/>
      <c r="Z796" s="194"/>
      <c r="AA796" s="194"/>
      <c r="AB796" s="194"/>
      <c r="AC796" s="194"/>
      <c r="AD796" s="194"/>
      <c r="AE796" s="194"/>
      <c r="AF796" s="194"/>
      <c r="AG796" s="194"/>
      <c r="AH796" s="194"/>
      <c r="AI796" s="194"/>
      <c r="AJ796" s="194"/>
      <c r="AK796" s="1"/>
      <c r="AL796" s="1"/>
      <c r="AM796" s="1"/>
      <c r="AN796" s="1"/>
      <c r="AO796" s="1"/>
      <c r="AP796" s="1"/>
      <c r="AQ796" s="1"/>
      <c r="AR796" s="1"/>
    </row>
    <row r="797" spans="1:44" ht="15.75" customHeight="1">
      <c r="A797" s="1"/>
      <c r="B797" s="1"/>
      <c r="C797" s="193"/>
      <c r="D797" s="194"/>
      <c r="E797" s="194"/>
      <c r="F797" s="194"/>
      <c r="G797" s="194"/>
      <c r="H797" s="194"/>
      <c r="I797" s="194"/>
      <c r="J797" s="194"/>
      <c r="K797" s="194"/>
      <c r="L797" s="195"/>
      <c r="M797" s="195"/>
      <c r="N797" s="195"/>
      <c r="O797" s="195"/>
      <c r="P797" s="195"/>
      <c r="Q797" s="1"/>
      <c r="R797" s="194"/>
      <c r="S797" s="194"/>
      <c r="T797" s="194"/>
      <c r="U797" s="194"/>
      <c r="V797" s="194"/>
      <c r="W797" s="194"/>
      <c r="X797" s="194"/>
      <c r="Y797" s="194"/>
      <c r="Z797" s="194"/>
      <c r="AA797" s="194"/>
      <c r="AB797" s="194"/>
      <c r="AC797" s="194"/>
      <c r="AD797" s="194"/>
      <c r="AE797" s="194"/>
      <c r="AF797" s="194"/>
      <c r="AG797" s="194"/>
      <c r="AH797" s="194"/>
      <c r="AI797" s="194"/>
      <c r="AJ797" s="194"/>
      <c r="AK797" s="1"/>
      <c r="AL797" s="1"/>
      <c r="AM797" s="1"/>
      <c r="AN797" s="1"/>
      <c r="AO797" s="1"/>
      <c r="AP797" s="1"/>
      <c r="AQ797" s="1"/>
      <c r="AR797" s="1"/>
    </row>
    <row r="798" spans="1:44" ht="15.75" customHeight="1">
      <c r="A798" s="1"/>
      <c r="B798" s="1"/>
      <c r="C798" s="193"/>
      <c r="D798" s="194"/>
      <c r="E798" s="194"/>
      <c r="F798" s="194"/>
      <c r="G798" s="194"/>
      <c r="H798" s="194"/>
      <c r="I798" s="194"/>
      <c r="J798" s="194"/>
      <c r="K798" s="194"/>
      <c r="L798" s="195"/>
      <c r="M798" s="195"/>
      <c r="N798" s="195"/>
      <c r="O798" s="195"/>
      <c r="P798" s="195"/>
      <c r="Q798" s="1"/>
      <c r="R798" s="194"/>
      <c r="S798" s="194"/>
      <c r="T798" s="194"/>
      <c r="U798" s="194"/>
      <c r="V798" s="194"/>
      <c r="W798" s="194"/>
      <c r="X798" s="194"/>
      <c r="Y798" s="194"/>
      <c r="Z798" s="194"/>
      <c r="AA798" s="194"/>
      <c r="AB798" s="194"/>
      <c r="AC798" s="194"/>
      <c r="AD798" s="194"/>
      <c r="AE798" s="194"/>
      <c r="AF798" s="194"/>
      <c r="AG798" s="194"/>
      <c r="AH798" s="194"/>
      <c r="AI798" s="194"/>
      <c r="AJ798" s="194"/>
      <c r="AK798" s="1"/>
      <c r="AL798" s="1"/>
      <c r="AM798" s="1"/>
      <c r="AN798" s="1"/>
      <c r="AO798" s="1"/>
      <c r="AP798" s="1"/>
      <c r="AQ798" s="1"/>
      <c r="AR798" s="1"/>
    </row>
    <row r="799" spans="1:44" ht="15.75" customHeight="1">
      <c r="A799" s="1"/>
      <c r="B799" s="1"/>
      <c r="C799" s="193"/>
      <c r="D799" s="194"/>
      <c r="E799" s="194"/>
      <c r="F799" s="194"/>
      <c r="G799" s="194"/>
      <c r="H799" s="194"/>
      <c r="I799" s="194"/>
      <c r="J799" s="194"/>
      <c r="K799" s="194"/>
      <c r="L799" s="195"/>
      <c r="M799" s="195"/>
      <c r="N799" s="195"/>
      <c r="O799" s="195"/>
      <c r="P799" s="195"/>
      <c r="Q799" s="1"/>
      <c r="R799" s="194"/>
      <c r="S799" s="194"/>
      <c r="T799" s="194"/>
      <c r="U799" s="194"/>
      <c r="V799" s="194"/>
      <c r="W799" s="194"/>
      <c r="X799" s="194"/>
      <c r="Y799" s="194"/>
      <c r="Z799" s="194"/>
      <c r="AA799" s="194"/>
      <c r="AB799" s="194"/>
      <c r="AC799" s="194"/>
      <c r="AD799" s="194"/>
      <c r="AE799" s="194"/>
      <c r="AF799" s="194"/>
      <c r="AG799" s="194"/>
      <c r="AH799" s="194"/>
      <c r="AI799" s="194"/>
      <c r="AJ799" s="194"/>
      <c r="AK799" s="1"/>
      <c r="AL799" s="1"/>
      <c r="AM799" s="1"/>
      <c r="AN799" s="1"/>
      <c r="AO799" s="1"/>
      <c r="AP799" s="1"/>
      <c r="AQ799" s="1"/>
      <c r="AR799" s="1"/>
    </row>
    <row r="800" spans="1:44" ht="15.75" customHeight="1">
      <c r="A800" s="1"/>
      <c r="B800" s="1"/>
      <c r="C800" s="193"/>
      <c r="D800" s="194"/>
      <c r="E800" s="194"/>
      <c r="F800" s="194"/>
      <c r="G800" s="194"/>
      <c r="H800" s="194"/>
      <c r="I800" s="194"/>
      <c r="J800" s="194"/>
      <c r="K800" s="194"/>
      <c r="L800" s="195"/>
      <c r="M800" s="195"/>
      <c r="N800" s="195"/>
      <c r="O800" s="195"/>
      <c r="P800" s="195"/>
      <c r="Q800" s="1"/>
      <c r="R800" s="194"/>
      <c r="S800" s="194"/>
      <c r="T800" s="194"/>
      <c r="U800" s="194"/>
      <c r="V800" s="194"/>
      <c r="W800" s="194"/>
      <c r="X800" s="194"/>
      <c r="Y800" s="194"/>
      <c r="Z800" s="194"/>
      <c r="AA800" s="194"/>
      <c r="AB800" s="194"/>
      <c r="AC800" s="194"/>
      <c r="AD800" s="194"/>
      <c r="AE800" s="194"/>
      <c r="AF800" s="194"/>
      <c r="AG800" s="194"/>
      <c r="AH800" s="194"/>
      <c r="AI800" s="194"/>
      <c r="AJ800" s="194"/>
      <c r="AK800" s="1"/>
      <c r="AL800" s="1"/>
      <c r="AM800" s="1"/>
      <c r="AN800" s="1"/>
      <c r="AO800" s="1"/>
      <c r="AP800" s="1"/>
      <c r="AQ800" s="1"/>
      <c r="AR800" s="1"/>
    </row>
    <row r="801" spans="1:44" ht="15.75" customHeight="1">
      <c r="A801" s="1"/>
      <c r="B801" s="1"/>
      <c r="C801" s="193"/>
      <c r="D801" s="194"/>
      <c r="E801" s="194"/>
      <c r="F801" s="194"/>
      <c r="G801" s="194"/>
      <c r="H801" s="194"/>
      <c r="I801" s="194"/>
      <c r="J801" s="194"/>
      <c r="K801" s="194"/>
      <c r="L801" s="195"/>
      <c r="M801" s="195"/>
      <c r="N801" s="195"/>
      <c r="O801" s="195"/>
      <c r="P801" s="195"/>
      <c r="Q801" s="1"/>
      <c r="R801" s="194"/>
      <c r="S801" s="194"/>
      <c r="T801" s="194"/>
      <c r="U801" s="194"/>
      <c r="V801" s="194"/>
      <c r="W801" s="194"/>
      <c r="X801" s="194"/>
      <c r="Y801" s="194"/>
      <c r="Z801" s="194"/>
      <c r="AA801" s="194"/>
      <c r="AB801" s="194"/>
      <c r="AC801" s="194"/>
      <c r="AD801" s="194"/>
      <c r="AE801" s="194"/>
      <c r="AF801" s="194"/>
      <c r="AG801" s="194"/>
      <c r="AH801" s="194"/>
      <c r="AI801" s="194"/>
      <c r="AJ801" s="194"/>
      <c r="AK801" s="1"/>
      <c r="AL801" s="1"/>
      <c r="AM801" s="1"/>
      <c r="AN801" s="1"/>
      <c r="AO801" s="1"/>
      <c r="AP801" s="1"/>
      <c r="AQ801" s="1"/>
      <c r="AR801" s="1"/>
    </row>
    <row r="802" spans="1:44" ht="15.75" customHeight="1">
      <c r="A802" s="1"/>
      <c r="B802" s="1"/>
      <c r="C802" s="193"/>
      <c r="D802" s="194"/>
      <c r="E802" s="194"/>
      <c r="F802" s="194"/>
      <c r="G802" s="194"/>
      <c r="H802" s="194"/>
      <c r="I802" s="194"/>
      <c r="J802" s="194"/>
      <c r="K802" s="194"/>
      <c r="L802" s="195"/>
      <c r="M802" s="195"/>
      <c r="N802" s="195"/>
      <c r="O802" s="195"/>
      <c r="P802" s="195"/>
      <c r="Q802" s="1"/>
      <c r="R802" s="194"/>
      <c r="S802" s="194"/>
      <c r="T802" s="194"/>
      <c r="U802" s="194"/>
      <c r="V802" s="194"/>
      <c r="W802" s="194"/>
      <c r="X802" s="194"/>
      <c r="Y802" s="194"/>
      <c r="Z802" s="194"/>
      <c r="AA802" s="194"/>
      <c r="AB802" s="194"/>
      <c r="AC802" s="194"/>
      <c r="AD802" s="194"/>
      <c r="AE802" s="194"/>
      <c r="AF802" s="194"/>
      <c r="AG802" s="194"/>
      <c r="AH802" s="194"/>
      <c r="AI802" s="194"/>
      <c r="AJ802" s="194"/>
      <c r="AK802" s="1"/>
      <c r="AL802" s="1"/>
      <c r="AM802" s="1"/>
      <c r="AN802" s="1"/>
      <c r="AO802" s="1"/>
      <c r="AP802" s="1"/>
      <c r="AQ802" s="1"/>
      <c r="AR802" s="1"/>
    </row>
    <row r="803" spans="1:44" ht="15.75" customHeight="1">
      <c r="A803" s="1"/>
      <c r="B803" s="1"/>
      <c r="C803" s="193"/>
      <c r="D803" s="194"/>
      <c r="E803" s="194"/>
      <c r="F803" s="194"/>
      <c r="G803" s="194"/>
      <c r="H803" s="194"/>
      <c r="I803" s="194"/>
      <c r="J803" s="194"/>
      <c r="K803" s="194"/>
      <c r="L803" s="195"/>
      <c r="M803" s="195"/>
      <c r="N803" s="195"/>
      <c r="O803" s="195"/>
      <c r="P803" s="195"/>
      <c r="Q803" s="1"/>
      <c r="R803" s="194"/>
      <c r="S803" s="194"/>
      <c r="T803" s="194"/>
      <c r="U803" s="194"/>
      <c r="V803" s="194"/>
      <c r="W803" s="194"/>
      <c r="X803" s="194"/>
      <c r="Y803" s="194"/>
      <c r="Z803" s="194"/>
      <c r="AA803" s="194"/>
      <c r="AB803" s="194"/>
      <c r="AC803" s="194"/>
      <c r="AD803" s="194"/>
      <c r="AE803" s="194"/>
      <c r="AF803" s="194"/>
      <c r="AG803" s="194"/>
      <c r="AH803" s="194"/>
      <c r="AI803" s="194"/>
      <c r="AJ803" s="194"/>
      <c r="AK803" s="1"/>
      <c r="AL803" s="1"/>
      <c r="AM803" s="1"/>
      <c r="AN803" s="1"/>
      <c r="AO803" s="1"/>
      <c r="AP803" s="1"/>
      <c r="AQ803" s="1"/>
      <c r="AR803" s="1"/>
    </row>
    <row r="804" spans="1:44" ht="15.75" customHeight="1">
      <c r="A804" s="1"/>
      <c r="B804" s="1"/>
      <c r="C804" s="193"/>
      <c r="D804" s="194"/>
      <c r="E804" s="194"/>
      <c r="F804" s="194"/>
      <c r="G804" s="194"/>
      <c r="H804" s="194"/>
      <c r="I804" s="194"/>
      <c r="J804" s="194"/>
      <c r="K804" s="194"/>
      <c r="L804" s="195"/>
      <c r="M804" s="195"/>
      <c r="N804" s="195"/>
      <c r="O804" s="195"/>
      <c r="P804" s="195"/>
      <c r="Q804" s="1"/>
      <c r="R804" s="194"/>
      <c r="S804" s="194"/>
      <c r="T804" s="194"/>
      <c r="U804" s="194"/>
      <c r="V804" s="194"/>
      <c r="W804" s="194"/>
      <c r="X804" s="194"/>
      <c r="Y804" s="194"/>
      <c r="Z804" s="194"/>
      <c r="AA804" s="194"/>
      <c r="AB804" s="194"/>
      <c r="AC804" s="194"/>
      <c r="AD804" s="194"/>
      <c r="AE804" s="194"/>
      <c r="AF804" s="194"/>
      <c r="AG804" s="194"/>
      <c r="AH804" s="194"/>
      <c r="AI804" s="194"/>
      <c r="AJ804" s="194"/>
      <c r="AK804" s="1"/>
      <c r="AL804" s="1"/>
      <c r="AM804" s="1"/>
      <c r="AN804" s="1"/>
      <c r="AO804" s="1"/>
      <c r="AP804" s="1"/>
      <c r="AQ804" s="1"/>
      <c r="AR804" s="1"/>
    </row>
    <row r="805" spans="1:44" ht="15.75" customHeight="1">
      <c r="A805" s="1"/>
      <c r="B805" s="1"/>
      <c r="C805" s="193"/>
      <c r="D805" s="194"/>
      <c r="E805" s="194"/>
      <c r="F805" s="194"/>
      <c r="G805" s="194"/>
      <c r="H805" s="194"/>
      <c r="I805" s="194"/>
      <c r="J805" s="194"/>
      <c r="K805" s="194"/>
      <c r="L805" s="195"/>
      <c r="M805" s="195"/>
      <c r="N805" s="195"/>
      <c r="O805" s="195"/>
      <c r="P805" s="195"/>
      <c r="Q805" s="1"/>
      <c r="R805" s="194"/>
      <c r="S805" s="194"/>
      <c r="T805" s="194"/>
      <c r="U805" s="194"/>
      <c r="V805" s="194"/>
      <c r="W805" s="194"/>
      <c r="X805" s="194"/>
      <c r="Y805" s="194"/>
      <c r="Z805" s="194"/>
      <c r="AA805" s="194"/>
      <c r="AB805" s="194"/>
      <c r="AC805" s="194"/>
      <c r="AD805" s="194"/>
      <c r="AE805" s="194"/>
      <c r="AF805" s="194"/>
      <c r="AG805" s="194"/>
      <c r="AH805" s="194"/>
      <c r="AI805" s="194"/>
      <c r="AJ805" s="194"/>
      <c r="AK805" s="1"/>
      <c r="AL805" s="1"/>
      <c r="AM805" s="1"/>
      <c r="AN805" s="1"/>
      <c r="AO805" s="1"/>
      <c r="AP805" s="1"/>
      <c r="AQ805" s="1"/>
      <c r="AR805" s="1"/>
    </row>
    <row r="806" spans="1:44" ht="15.75" customHeight="1">
      <c r="A806" s="1"/>
      <c r="B806" s="1"/>
      <c r="C806" s="193"/>
      <c r="D806" s="194"/>
      <c r="E806" s="194"/>
      <c r="F806" s="194"/>
      <c r="G806" s="194"/>
      <c r="H806" s="194"/>
      <c r="I806" s="194"/>
      <c r="J806" s="194"/>
      <c r="K806" s="194"/>
      <c r="L806" s="195"/>
      <c r="M806" s="195"/>
      <c r="N806" s="195"/>
      <c r="O806" s="195"/>
      <c r="P806" s="195"/>
      <c r="Q806" s="1"/>
      <c r="R806" s="194"/>
      <c r="S806" s="194"/>
      <c r="T806" s="194"/>
      <c r="U806" s="194"/>
      <c r="V806" s="194"/>
      <c r="W806" s="194"/>
      <c r="X806" s="194"/>
      <c r="Y806" s="194"/>
      <c r="Z806" s="194"/>
      <c r="AA806" s="194"/>
      <c r="AB806" s="194"/>
      <c r="AC806" s="194"/>
      <c r="AD806" s="194"/>
      <c r="AE806" s="194"/>
      <c r="AF806" s="194"/>
      <c r="AG806" s="194"/>
      <c r="AH806" s="194"/>
      <c r="AI806" s="194"/>
      <c r="AJ806" s="194"/>
      <c r="AK806" s="1"/>
      <c r="AL806" s="1"/>
      <c r="AM806" s="1"/>
      <c r="AN806" s="1"/>
      <c r="AO806" s="1"/>
      <c r="AP806" s="1"/>
      <c r="AQ806" s="1"/>
      <c r="AR806" s="1"/>
    </row>
    <row r="807" spans="1:44" ht="15.75" customHeight="1">
      <c r="A807" s="1"/>
      <c r="B807" s="1"/>
      <c r="C807" s="193"/>
      <c r="D807" s="194"/>
      <c r="E807" s="194"/>
      <c r="F807" s="194"/>
      <c r="G807" s="194"/>
      <c r="H807" s="194"/>
      <c r="I807" s="194"/>
      <c r="J807" s="194"/>
      <c r="K807" s="194"/>
      <c r="L807" s="195"/>
      <c r="M807" s="195"/>
      <c r="N807" s="195"/>
      <c r="O807" s="195"/>
      <c r="P807" s="195"/>
      <c r="Q807" s="1"/>
      <c r="R807" s="194"/>
      <c r="S807" s="194"/>
      <c r="T807" s="194"/>
      <c r="U807" s="194"/>
      <c r="V807" s="194"/>
      <c r="W807" s="194"/>
      <c r="X807" s="194"/>
      <c r="Y807" s="194"/>
      <c r="Z807" s="194"/>
      <c r="AA807" s="194"/>
      <c r="AB807" s="194"/>
      <c r="AC807" s="194"/>
      <c r="AD807" s="194"/>
      <c r="AE807" s="194"/>
      <c r="AF807" s="194"/>
      <c r="AG807" s="194"/>
      <c r="AH807" s="194"/>
      <c r="AI807" s="194"/>
      <c r="AJ807" s="194"/>
      <c r="AK807" s="1"/>
      <c r="AL807" s="1"/>
      <c r="AM807" s="1"/>
      <c r="AN807" s="1"/>
      <c r="AO807" s="1"/>
      <c r="AP807" s="1"/>
      <c r="AQ807" s="1"/>
      <c r="AR807" s="1"/>
    </row>
    <row r="808" spans="1:44" ht="15.75" customHeight="1">
      <c r="A808" s="1"/>
      <c r="B808" s="1"/>
      <c r="C808" s="193"/>
      <c r="D808" s="194"/>
      <c r="E808" s="194"/>
      <c r="F808" s="194"/>
      <c r="G808" s="194"/>
      <c r="H808" s="194"/>
      <c r="I808" s="194"/>
      <c r="J808" s="194"/>
      <c r="K808" s="194"/>
      <c r="L808" s="195"/>
      <c r="M808" s="195"/>
      <c r="N808" s="195"/>
      <c r="O808" s="195"/>
      <c r="P808" s="195"/>
      <c r="Q808" s="1"/>
      <c r="R808" s="194"/>
      <c r="S808" s="194"/>
      <c r="T808" s="194"/>
      <c r="U808" s="194"/>
      <c r="V808" s="194"/>
      <c r="W808" s="194"/>
      <c r="X808" s="194"/>
      <c r="Y808" s="194"/>
      <c r="Z808" s="194"/>
      <c r="AA808" s="194"/>
      <c r="AB808" s="194"/>
      <c r="AC808" s="194"/>
      <c r="AD808" s="194"/>
      <c r="AE808" s="194"/>
      <c r="AF808" s="194"/>
      <c r="AG808" s="194"/>
      <c r="AH808" s="194"/>
      <c r="AI808" s="194"/>
      <c r="AJ808" s="194"/>
      <c r="AK808" s="1"/>
      <c r="AL808" s="1"/>
      <c r="AM808" s="1"/>
      <c r="AN808" s="1"/>
      <c r="AO808" s="1"/>
      <c r="AP808" s="1"/>
      <c r="AQ808" s="1"/>
      <c r="AR808" s="1"/>
    </row>
    <row r="809" spans="1:44" ht="15.75" customHeight="1">
      <c r="A809" s="1"/>
      <c r="B809" s="1"/>
      <c r="C809" s="193"/>
      <c r="D809" s="194"/>
      <c r="E809" s="194"/>
      <c r="F809" s="194"/>
      <c r="G809" s="194"/>
      <c r="H809" s="194"/>
      <c r="I809" s="194"/>
      <c r="J809" s="194"/>
      <c r="K809" s="194"/>
      <c r="L809" s="195"/>
      <c r="M809" s="195"/>
      <c r="N809" s="195"/>
      <c r="O809" s="195"/>
      <c r="P809" s="195"/>
      <c r="Q809" s="1"/>
      <c r="R809" s="194"/>
      <c r="S809" s="194"/>
      <c r="T809" s="194"/>
      <c r="U809" s="194"/>
      <c r="V809" s="194"/>
      <c r="W809" s="194"/>
      <c r="X809" s="194"/>
      <c r="Y809" s="194"/>
      <c r="Z809" s="194"/>
      <c r="AA809" s="194"/>
      <c r="AB809" s="194"/>
      <c r="AC809" s="194"/>
      <c r="AD809" s="194"/>
      <c r="AE809" s="194"/>
      <c r="AF809" s="194"/>
      <c r="AG809" s="194"/>
      <c r="AH809" s="194"/>
      <c r="AI809" s="194"/>
      <c r="AJ809" s="194"/>
      <c r="AK809" s="1"/>
      <c r="AL809" s="1"/>
      <c r="AM809" s="1"/>
      <c r="AN809" s="1"/>
      <c r="AO809" s="1"/>
      <c r="AP809" s="1"/>
      <c r="AQ809" s="1"/>
      <c r="AR809" s="1"/>
    </row>
    <row r="810" spans="1:44" ht="15.75" customHeight="1">
      <c r="A810" s="1"/>
      <c r="B810" s="1"/>
      <c r="C810" s="193"/>
      <c r="D810" s="194"/>
      <c r="E810" s="194"/>
      <c r="F810" s="194"/>
      <c r="G810" s="194"/>
      <c r="H810" s="194"/>
      <c r="I810" s="194"/>
      <c r="J810" s="194"/>
      <c r="K810" s="194"/>
      <c r="L810" s="195"/>
      <c r="M810" s="195"/>
      <c r="N810" s="195"/>
      <c r="O810" s="195"/>
      <c r="P810" s="195"/>
      <c r="Q810" s="1"/>
      <c r="R810" s="194"/>
      <c r="S810" s="194"/>
      <c r="T810" s="194"/>
      <c r="U810" s="194"/>
      <c r="V810" s="194"/>
      <c r="W810" s="194"/>
      <c r="X810" s="194"/>
      <c r="Y810" s="194"/>
      <c r="Z810" s="194"/>
      <c r="AA810" s="194"/>
      <c r="AB810" s="194"/>
      <c r="AC810" s="194"/>
      <c r="AD810" s="194"/>
      <c r="AE810" s="194"/>
      <c r="AF810" s="194"/>
      <c r="AG810" s="194"/>
      <c r="AH810" s="194"/>
      <c r="AI810" s="194"/>
      <c r="AJ810" s="194"/>
      <c r="AK810" s="1"/>
      <c r="AL810" s="1"/>
      <c r="AM810" s="1"/>
      <c r="AN810" s="1"/>
      <c r="AO810" s="1"/>
      <c r="AP810" s="1"/>
      <c r="AQ810" s="1"/>
      <c r="AR810" s="1"/>
    </row>
    <row r="811" spans="1:44" ht="15.75" customHeight="1">
      <c r="A811" s="1"/>
      <c r="B811" s="1"/>
      <c r="C811" s="193"/>
      <c r="D811" s="194"/>
      <c r="E811" s="194"/>
      <c r="F811" s="194"/>
      <c r="G811" s="194"/>
      <c r="H811" s="194"/>
      <c r="I811" s="194"/>
      <c r="J811" s="194"/>
      <c r="K811" s="194"/>
      <c r="L811" s="195"/>
      <c r="M811" s="195"/>
      <c r="N811" s="195"/>
      <c r="O811" s="195"/>
      <c r="P811" s="195"/>
      <c r="Q811" s="1"/>
      <c r="R811" s="194"/>
      <c r="S811" s="194"/>
      <c r="T811" s="194"/>
      <c r="U811" s="194"/>
      <c r="V811" s="194"/>
      <c r="W811" s="194"/>
      <c r="X811" s="194"/>
      <c r="Y811" s="194"/>
      <c r="Z811" s="194"/>
      <c r="AA811" s="194"/>
      <c r="AB811" s="194"/>
      <c r="AC811" s="194"/>
      <c r="AD811" s="194"/>
      <c r="AE811" s="194"/>
      <c r="AF811" s="194"/>
      <c r="AG811" s="194"/>
      <c r="AH811" s="194"/>
      <c r="AI811" s="194"/>
      <c r="AJ811" s="194"/>
      <c r="AK811" s="1"/>
      <c r="AL811" s="1"/>
      <c r="AM811" s="1"/>
      <c r="AN811" s="1"/>
      <c r="AO811" s="1"/>
      <c r="AP811" s="1"/>
      <c r="AQ811" s="1"/>
      <c r="AR811" s="1"/>
    </row>
    <row r="812" spans="1:44" ht="15.75" customHeight="1">
      <c r="A812" s="1"/>
      <c r="B812" s="1"/>
      <c r="C812" s="193"/>
      <c r="D812" s="194"/>
      <c r="E812" s="194"/>
      <c r="F812" s="194"/>
      <c r="G812" s="194"/>
      <c r="H812" s="194"/>
      <c r="I812" s="194"/>
      <c r="J812" s="194"/>
      <c r="K812" s="194"/>
      <c r="L812" s="195"/>
      <c r="M812" s="195"/>
      <c r="N812" s="195"/>
      <c r="O812" s="195"/>
      <c r="P812" s="195"/>
      <c r="Q812" s="1"/>
      <c r="R812" s="194"/>
      <c r="S812" s="194"/>
      <c r="T812" s="194"/>
      <c r="U812" s="194"/>
      <c r="V812" s="194"/>
      <c r="W812" s="194"/>
      <c r="X812" s="194"/>
      <c r="Y812" s="194"/>
      <c r="Z812" s="194"/>
      <c r="AA812" s="194"/>
      <c r="AB812" s="194"/>
      <c r="AC812" s="194"/>
      <c r="AD812" s="194"/>
      <c r="AE812" s="194"/>
      <c r="AF812" s="194"/>
      <c r="AG812" s="194"/>
      <c r="AH812" s="194"/>
      <c r="AI812" s="194"/>
      <c r="AJ812" s="194"/>
      <c r="AK812" s="1"/>
      <c r="AL812" s="1"/>
      <c r="AM812" s="1"/>
      <c r="AN812" s="1"/>
      <c r="AO812" s="1"/>
      <c r="AP812" s="1"/>
      <c r="AQ812" s="1"/>
      <c r="AR812" s="1"/>
    </row>
    <row r="813" spans="1:44" ht="15.75" customHeight="1">
      <c r="A813" s="1"/>
      <c r="B813" s="1"/>
      <c r="C813" s="193"/>
      <c r="D813" s="194"/>
      <c r="E813" s="194"/>
      <c r="F813" s="194"/>
      <c r="G813" s="194"/>
      <c r="H813" s="194"/>
      <c r="I813" s="194"/>
      <c r="J813" s="194"/>
      <c r="K813" s="194"/>
      <c r="L813" s="195"/>
      <c r="M813" s="195"/>
      <c r="N813" s="195"/>
      <c r="O813" s="195"/>
      <c r="P813" s="195"/>
      <c r="Q813" s="1"/>
      <c r="R813" s="194"/>
      <c r="S813" s="194"/>
      <c r="T813" s="194"/>
      <c r="U813" s="194"/>
      <c r="V813" s="194"/>
      <c r="W813" s="194"/>
      <c r="X813" s="194"/>
      <c r="Y813" s="194"/>
      <c r="Z813" s="194"/>
      <c r="AA813" s="194"/>
      <c r="AB813" s="194"/>
      <c r="AC813" s="194"/>
      <c r="AD813" s="194"/>
      <c r="AE813" s="194"/>
      <c r="AF813" s="194"/>
      <c r="AG813" s="194"/>
      <c r="AH813" s="194"/>
      <c r="AI813" s="194"/>
      <c r="AJ813" s="194"/>
      <c r="AK813" s="1"/>
      <c r="AL813" s="1"/>
      <c r="AM813" s="1"/>
      <c r="AN813" s="1"/>
      <c r="AO813" s="1"/>
      <c r="AP813" s="1"/>
      <c r="AQ813" s="1"/>
      <c r="AR813" s="1"/>
    </row>
    <row r="814" spans="1:44" ht="15.75" customHeight="1">
      <c r="A814" s="1"/>
      <c r="B814" s="1"/>
      <c r="C814" s="193"/>
      <c r="D814" s="194"/>
      <c r="E814" s="194"/>
      <c r="F814" s="194"/>
      <c r="G814" s="194"/>
      <c r="H814" s="194"/>
      <c r="I814" s="194"/>
      <c r="J814" s="194"/>
      <c r="K814" s="194"/>
      <c r="L814" s="195"/>
      <c r="M814" s="195"/>
      <c r="N814" s="195"/>
      <c r="O814" s="195"/>
      <c r="P814" s="195"/>
      <c r="Q814" s="1"/>
      <c r="R814" s="194"/>
      <c r="S814" s="194"/>
      <c r="T814" s="194"/>
      <c r="U814" s="194"/>
      <c r="V814" s="194"/>
      <c r="W814" s="194"/>
      <c r="X814" s="194"/>
      <c r="Y814" s="194"/>
      <c r="Z814" s="194"/>
      <c r="AA814" s="194"/>
      <c r="AB814" s="194"/>
      <c r="AC814" s="194"/>
      <c r="AD814" s="194"/>
      <c r="AE814" s="194"/>
      <c r="AF814" s="194"/>
      <c r="AG814" s="194"/>
      <c r="AH814" s="194"/>
      <c r="AI814" s="194"/>
      <c r="AJ814" s="194"/>
      <c r="AK814" s="1"/>
      <c r="AL814" s="1"/>
      <c r="AM814" s="1"/>
      <c r="AN814" s="1"/>
      <c r="AO814" s="1"/>
      <c r="AP814" s="1"/>
      <c r="AQ814" s="1"/>
      <c r="AR814" s="1"/>
    </row>
    <row r="815" spans="1:44" ht="15.75" customHeight="1">
      <c r="A815" s="1"/>
      <c r="B815" s="1"/>
      <c r="C815" s="193"/>
      <c r="D815" s="194"/>
      <c r="E815" s="194"/>
      <c r="F815" s="194"/>
      <c r="G815" s="194"/>
      <c r="H815" s="194"/>
      <c r="I815" s="194"/>
      <c r="J815" s="194"/>
      <c r="K815" s="194"/>
      <c r="L815" s="195"/>
      <c r="M815" s="195"/>
      <c r="N815" s="195"/>
      <c r="O815" s="195"/>
      <c r="P815" s="195"/>
      <c r="Q815" s="1"/>
      <c r="R815" s="194"/>
      <c r="S815" s="194"/>
      <c r="T815" s="194"/>
      <c r="U815" s="194"/>
      <c r="V815" s="194"/>
      <c r="W815" s="194"/>
      <c r="X815" s="194"/>
      <c r="Y815" s="194"/>
      <c r="Z815" s="194"/>
      <c r="AA815" s="194"/>
      <c r="AB815" s="194"/>
      <c r="AC815" s="194"/>
      <c r="AD815" s="194"/>
      <c r="AE815" s="194"/>
      <c r="AF815" s="194"/>
      <c r="AG815" s="194"/>
      <c r="AH815" s="194"/>
      <c r="AI815" s="194"/>
      <c r="AJ815" s="194"/>
      <c r="AK815" s="1"/>
      <c r="AL815" s="1"/>
      <c r="AM815" s="1"/>
      <c r="AN815" s="1"/>
      <c r="AO815" s="1"/>
      <c r="AP815" s="1"/>
      <c r="AQ815" s="1"/>
      <c r="AR815" s="1"/>
    </row>
    <row r="816" spans="1:44" ht="15.75" customHeight="1">
      <c r="A816" s="1"/>
      <c r="B816" s="1"/>
      <c r="C816" s="193"/>
      <c r="D816" s="194"/>
      <c r="E816" s="194"/>
      <c r="F816" s="194"/>
      <c r="G816" s="194"/>
      <c r="H816" s="194"/>
      <c r="I816" s="194"/>
      <c r="J816" s="194"/>
      <c r="K816" s="194"/>
      <c r="L816" s="195"/>
      <c r="M816" s="195"/>
      <c r="N816" s="195"/>
      <c r="O816" s="195"/>
      <c r="P816" s="195"/>
      <c r="Q816" s="1"/>
      <c r="R816" s="194"/>
      <c r="S816" s="194"/>
      <c r="T816" s="194"/>
      <c r="U816" s="194"/>
      <c r="V816" s="194"/>
      <c r="W816" s="194"/>
      <c r="X816" s="194"/>
      <c r="Y816" s="194"/>
      <c r="Z816" s="194"/>
      <c r="AA816" s="194"/>
      <c r="AB816" s="194"/>
      <c r="AC816" s="194"/>
      <c r="AD816" s="194"/>
      <c r="AE816" s="194"/>
      <c r="AF816" s="194"/>
      <c r="AG816" s="194"/>
      <c r="AH816" s="194"/>
      <c r="AI816" s="194"/>
      <c r="AJ816" s="194"/>
      <c r="AK816" s="1"/>
      <c r="AL816" s="1"/>
      <c r="AM816" s="1"/>
      <c r="AN816" s="1"/>
      <c r="AO816" s="1"/>
      <c r="AP816" s="1"/>
      <c r="AQ816" s="1"/>
      <c r="AR816" s="1"/>
    </row>
    <row r="817" spans="1:44" ht="15.75" customHeight="1">
      <c r="A817" s="1"/>
      <c r="B817" s="1"/>
      <c r="C817" s="193"/>
      <c r="D817" s="194"/>
      <c r="E817" s="194"/>
      <c r="F817" s="194"/>
      <c r="G817" s="194"/>
      <c r="H817" s="194"/>
      <c r="I817" s="194"/>
      <c r="J817" s="194"/>
      <c r="K817" s="194"/>
      <c r="L817" s="195"/>
      <c r="M817" s="195"/>
      <c r="N817" s="195"/>
      <c r="O817" s="195"/>
      <c r="P817" s="195"/>
      <c r="Q817" s="1"/>
      <c r="R817" s="194"/>
      <c r="S817" s="194"/>
      <c r="T817" s="194"/>
      <c r="U817" s="194"/>
      <c r="V817" s="194"/>
      <c r="W817" s="194"/>
      <c r="X817" s="194"/>
      <c r="Y817" s="194"/>
      <c r="Z817" s="194"/>
      <c r="AA817" s="194"/>
      <c r="AB817" s="194"/>
      <c r="AC817" s="194"/>
      <c r="AD817" s="194"/>
      <c r="AE817" s="194"/>
      <c r="AF817" s="194"/>
      <c r="AG817" s="194"/>
      <c r="AH817" s="194"/>
      <c r="AI817" s="194"/>
      <c r="AJ817" s="194"/>
      <c r="AK817" s="1"/>
      <c r="AL817" s="1"/>
      <c r="AM817" s="1"/>
      <c r="AN817" s="1"/>
      <c r="AO817" s="1"/>
      <c r="AP817" s="1"/>
      <c r="AQ817" s="1"/>
      <c r="AR817" s="1"/>
    </row>
    <row r="818" spans="1:44" ht="15.75" customHeight="1">
      <c r="A818" s="1"/>
      <c r="B818" s="1"/>
      <c r="C818" s="193"/>
      <c r="D818" s="194"/>
      <c r="E818" s="194"/>
      <c r="F818" s="194"/>
      <c r="G818" s="194"/>
      <c r="H818" s="194"/>
      <c r="I818" s="194"/>
      <c r="J818" s="194"/>
      <c r="K818" s="194"/>
      <c r="L818" s="195"/>
      <c r="M818" s="195"/>
      <c r="N818" s="195"/>
      <c r="O818" s="195"/>
      <c r="P818" s="195"/>
      <c r="Q818" s="1"/>
      <c r="R818" s="194"/>
      <c r="S818" s="194"/>
      <c r="T818" s="194"/>
      <c r="U818" s="194"/>
      <c r="V818" s="194"/>
      <c r="W818" s="194"/>
      <c r="X818" s="194"/>
      <c r="Y818" s="194"/>
      <c r="Z818" s="194"/>
      <c r="AA818" s="194"/>
      <c r="AB818" s="194"/>
      <c r="AC818" s="194"/>
      <c r="AD818" s="194"/>
      <c r="AE818" s="194"/>
      <c r="AF818" s="194"/>
      <c r="AG818" s="194"/>
      <c r="AH818" s="194"/>
      <c r="AI818" s="194"/>
      <c r="AJ818" s="194"/>
      <c r="AK818" s="1"/>
      <c r="AL818" s="1"/>
      <c r="AM818" s="1"/>
      <c r="AN818" s="1"/>
      <c r="AO818" s="1"/>
      <c r="AP818" s="1"/>
      <c r="AQ818" s="1"/>
      <c r="AR818" s="1"/>
    </row>
    <row r="819" spans="1:44" ht="15.75" customHeight="1">
      <c r="A819" s="1"/>
      <c r="B819" s="1"/>
      <c r="C819" s="193"/>
      <c r="D819" s="194"/>
      <c r="E819" s="194"/>
      <c r="F819" s="194"/>
      <c r="G819" s="194"/>
      <c r="H819" s="194"/>
      <c r="I819" s="194"/>
      <c r="J819" s="194"/>
      <c r="K819" s="194"/>
      <c r="L819" s="195"/>
      <c r="M819" s="195"/>
      <c r="N819" s="195"/>
      <c r="O819" s="195"/>
      <c r="P819" s="195"/>
      <c r="Q819" s="1"/>
      <c r="R819" s="194"/>
      <c r="S819" s="194"/>
      <c r="T819" s="194"/>
      <c r="U819" s="194"/>
      <c r="V819" s="194"/>
      <c r="W819" s="194"/>
      <c r="X819" s="194"/>
      <c r="Y819" s="194"/>
      <c r="Z819" s="194"/>
      <c r="AA819" s="194"/>
      <c r="AB819" s="194"/>
      <c r="AC819" s="194"/>
      <c r="AD819" s="194"/>
      <c r="AE819" s="194"/>
      <c r="AF819" s="194"/>
      <c r="AG819" s="194"/>
      <c r="AH819" s="194"/>
      <c r="AI819" s="194"/>
      <c r="AJ819" s="194"/>
      <c r="AK819" s="1"/>
      <c r="AL819" s="1"/>
      <c r="AM819" s="1"/>
      <c r="AN819" s="1"/>
      <c r="AO819" s="1"/>
      <c r="AP819" s="1"/>
      <c r="AQ819" s="1"/>
      <c r="AR819" s="1"/>
    </row>
    <row r="820" spans="1:44" ht="15.75" customHeight="1">
      <c r="A820" s="1"/>
      <c r="B820" s="1"/>
      <c r="C820" s="193"/>
      <c r="D820" s="194"/>
      <c r="E820" s="194"/>
      <c r="F820" s="194"/>
      <c r="G820" s="194"/>
      <c r="H820" s="194"/>
      <c r="I820" s="194"/>
      <c r="J820" s="194"/>
      <c r="K820" s="194"/>
      <c r="L820" s="195"/>
      <c r="M820" s="195"/>
      <c r="N820" s="195"/>
      <c r="O820" s="195"/>
      <c r="P820" s="195"/>
      <c r="Q820" s="1"/>
      <c r="R820" s="194"/>
      <c r="S820" s="194"/>
      <c r="T820" s="194"/>
      <c r="U820" s="194"/>
      <c r="V820" s="194"/>
      <c r="W820" s="194"/>
      <c r="X820" s="194"/>
      <c r="Y820" s="194"/>
      <c r="Z820" s="194"/>
      <c r="AA820" s="194"/>
      <c r="AB820" s="194"/>
      <c r="AC820" s="194"/>
      <c r="AD820" s="194"/>
      <c r="AE820" s="194"/>
      <c r="AF820" s="194"/>
      <c r="AG820" s="194"/>
      <c r="AH820" s="194"/>
      <c r="AI820" s="194"/>
      <c r="AJ820" s="194"/>
      <c r="AK820" s="1"/>
      <c r="AL820" s="1"/>
      <c r="AM820" s="1"/>
      <c r="AN820" s="1"/>
      <c r="AO820" s="1"/>
      <c r="AP820" s="1"/>
      <c r="AQ820" s="1"/>
      <c r="AR820" s="1"/>
    </row>
    <row r="821" spans="1:44" ht="15.75" customHeight="1">
      <c r="A821" s="1"/>
      <c r="B821" s="1"/>
      <c r="C821" s="193"/>
      <c r="D821" s="194"/>
      <c r="E821" s="194"/>
      <c r="F821" s="194"/>
      <c r="G821" s="194"/>
      <c r="H821" s="194"/>
      <c r="I821" s="194"/>
      <c r="J821" s="194"/>
      <c r="K821" s="194"/>
      <c r="L821" s="195"/>
      <c r="M821" s="195"/>
      <c r="N821" s="195"/>
      <c r="O821" s="195"/>
      <c r="P821" s="195"/>
      <c r="Q821" s="1"/>
      <c r="R821" s="194"/>
      <c r="S821" s="194"/>
      <c r="T821" s="194"/>
      <c r="U821" s="194"/>
      <c r="V821" s="194"/>
      <c r="W821" s="194"/>
      <c r="X821" s="194"/>
      <c r="Y821" s="194"/>
      <c r="Z821" s="194"/>
      <c r="AA821" s="194"/>
      <c r="AB821" s="194"/>
      <c r="AC821" s="194"/>
      <c r="AD821" s="194"/>
      <c r="AE821" s="194"/>
      <c r="AF821" s="194"/>
      <c r="AG821" s="194"/>
      <c r="AH821" s="194"/>
      <c r="AI821" s="194"/>
      <c r="AJ821" s="194"/>
      <c r="AK821" s="1"/>
      <c r="AL821" s="1"/>
      <c r="AM821" s="1"/>
      <c r="AN821" s="1"/>
      <c r="AO821" s="1"/>
      <c r="AP821" s="1"/>
      <c r="AQ821" s="1"/>
      <c r="AR821" s="1"/>
    </row>
    <row r="822" spans="1:44" ht="15.75" customHeight="1">
      <c r="A822" s="1"/>
      <c r="B822" s="1"/>
      <c r="C822" s="193"/>
      <c r="D822" s="194"/>
      <c r="E822" s="194"/>
      <c r="F822" s="194"/>
      <c r="G822" s="194"/>
      <c r="H822" s="194"/>
      <c r="I822" s="194"/>
      <c r="J822" s="194"/>
      <c r="K822" s="194"/>
      <c r="L822" s="195"/>
      <c r="M822" s="195"/>
      <c r="N822" s="195"/>
      <c r="O822" s="195"/>
      <c r="P822" s="195"/>
      <c r="Q822" s="1"/>
      <c r="R822" s="194"/>
      <c r="S822" s="194"/>
      <c r="T822" s="194"/>
      <c r="U822" s="194"/>
      <c r="V822" s="194"/>
      <c r="W822" s="194"/>
      <c r="X822" s="194"/>
      <c r="Y822" s="194"/>
      <c r="Z822" s="194"/>
      <c r="AA822" s="194"/>
      <c r="AB822" s="194"/>
      <c r="AC822" s="194"/>
      <c r="AD822" s="194"/>
      <c r="AE822" s="194"/>
      <c r="AF822" s="194"/>
      <c r="AG822" s="194"/>
      <c r="AH822" s="194"/>
      <c r="AI822" s="194"/>
      <c r="AJ822" s="194"/>
      <c r="AK822" s="1"/>
      <c r="AL822" s="1"/>
      <c r="AM822" s="1"/>
      <c r="AN822" s="1"/>
      <c r="AO822" s="1"/>
      <c r="AP822" s="1"/>
      <c r="AQ822" s="1"/>
      <c r="AR822" s="1"/>
    </row>
    <row r="823" spans="1:44" ht="15.75" customHeight="1">
      <c r="A823" s="1"/>
      <c r="B823" s="1"/>
      <c r="C823" s="193"/>
      <c r="D823" s="194"/>
      <c r="E823" s="194"/>
      <c r="F823" s="194"/>
      <c r="G823" s="194"/>
      <c r="H823" s="194"/>
      <c r="I823" s="194"/>
      <c r="J823" s="194"/>
      <c r="K823" s="194"/>
      <c r="L823" s="195"/>
      <c r="M823" s="195"/>
      <c r="N823" s="195"/>
      <c r="O823" s="195"/>
      <c r="P823" s="195"/>
      <c r="Q823" s="1"/>
      <c r="R823" s="194"/>
      <c r="S823" s="194"/>
      <c r="T823" s="194"/>
      <c r="U823" s="194"/>
      <c r="V823" s="194"/>
      <c r="W823" s="194"/>
      <c r="X823" s="194"/>
      <c r="Y823" s="194"/>
      <c r="Z823" s="194"/>
      <c r="AA823" s="194"/>
      <c r="AB823" s="194"/>
      <c r="AC823" s="194"/>
      <c r="AD823" s="194"/>
      <c r="AE823" s="194"/>
      <c r="AF823" s="194"/>
      <c r="AG823" s="194"/>
      <c r="AH823" s="194"/>
      <c r="AI823" s="194"/>
      <c r="AJ823" s="194"/>
      <c r="AK823" s="1"/>
      <c r="AL823" s="1"/>
      <c r="AM823" s="1"/>
      <c r="AN823" s="1"/>
      <c r="AO823" s="1"/>
      <c r="AP823" s="1"/>
      <c r="AQ823" s="1"/>
      <c r="AR823" s="1"/>
    </row>
    <row r="824" spans="1:44" ht="15.75" customHeight="1">
      <c r="A824" s="1"/>
      <c r="B824" s="1"/>
      <c r="C824" s="193"/>
      <c r="D824" s="194"/>
      <c r="E824" s="194"/>
      <c r="F824" s="194"/>
      <c r="G824" s="194"/>
      <c r="H824" s="194"/>
      <c r="I824" s="194"/>
      <c r="J824" s="194"/>
      <c r="K824" s="194"/>
      <c r="L824" s="195"/>
      <c r="M824" s="195"/>
      <c r="N824" s="195"/>
      <c r="O824" s="195"/>
      <c r="P824" s="195"/>
      <c r="Q824" s="1"/>
      <c r="R824" s="194"/>
      <c r="S824" s="194"/>
      <c r="T824" s="194"/>
      <c r="U824" s="194"/>
      <c r="V824" s="194"/>
      <c r="W824" s="194"/>
      <c r="X824" s="194"/>
      <c r="Y824" s="194"/>
      <c r="Z824" s="194"/>
      <c r="AA824" s="194"/>
      <c r="AB824" s="194"/>
      <c r="AC824" s="194"/>
      <c r="AD824" s="194"/>
      <c r="AE824" s="194"/>
      <c r="AF824" s="194"/>
      <c r="AG824" s="194"/>
      <c r="AH824" s="194"/>
      <c r="AI824" s="194"/>
      <c r="AJ824" s="194"/>
      <c r="AK824" s="1"/>
      <c r="AL824" s="1"/>
      <c r="AM824" s="1"/>
      <c r="AN824" s="1"/>
      <c r="AO824" s="1"/>
      <c r="AP824" s="1"/>
      <c r="AQ824" s="1"/>
      <c r="AR824" s="1"/>
    </row>
    <row r="825" spans="1:44" ht="15.75" customHeight="1">
      <c r="A825" s="1"/>
      <c r="B825" s="1"/>
      <c r="C825" s="193"/>
      <c r="D825" s="194"/>
      <c r="E825" s="194"/>
      <c r="F825" s="194"/>
      <c r="G825" s="194"/>
      <c r="H825" s="194"/>
      <c r="I825" s="194"/>
      <c r="J825" s="194"/>
      <c r="K825" s="194"/>
      <c r="L825" s="195"/>
      <c r="M825" s="195"/>
      <c r="N825" s="195"/>
      <c r="O825" s="195"/>
      <c r="P825" s="195"/>
      <c r="Q825" s="1"/>
      <c r="R825" s="194"/>
      <c r="S825" s="194"/>
      <c r="T825" s="194"/>
      <c r="U825" s="194"/>
      <c r="V825" s="194"/>
      <c r="W825" s="194"/>
      <c r="X825" s="194"/>
      <c r="Y825" s="194"/>
      <c r="Z825" s="194"/>
      <c r="AA825" s="194"/>
      <c r="AB825" s="194"/>
      <c r="AC825" s="194"/>
      <c r="AD825" s="194"/>
      <c r="AE825" s="194"/>
      <c r="AF825" s="194"/>
      <c r="AG825" s="194"/>
      <c r="AH825" s="194"/>
      <c r="AI825" s="194"/>
      <c r="AJ825" s="194"/>
      <c r="AK825" s="1"/>
      <c r="AL825" s="1"/>
      <c r="AM825" s="1"/>
      <c r="AN825" s="1"/>
      <c r="AO825" s="1"/>
      <c r="AP825" s="1"/>
      <c r="AQ825" s="1"/>
      <c r="AR825" s="1"/>
    </row>
    <row r="826" spans="1:44" ht="15.75" customHeight="1">
      <c r="A826" s="1"/>
      <c r="B826" s="1"/>
      <c r="C826" s="193"/>
      <c r="D826" s="194"/>
      <c r="E826" s="194"/>
      <c r="F826" s="194"/>
      <c r="G826" s="194"/>
      <c r="H826" s="194"/>
      <c r="I826" s="194"/>
      <c r="J826" s="194"/>
      <c r="K826" s="194"/>
      <c r="L826" s="195"/>
      <c r="M826" s="195"/>
      <c r="N826" s="195"/>
      <c r="O826" s="195"/>
      <c r="P826" s="195"/>
      <c r="Q826" s="1"/>
      <c r="R826" s="194"/>
      <c r="S826" s="194"/>
      <c r="T826" s="194"/>
      <c r="U826" s="194"/>
      <c r="V826" s="194"/>
      <c r="W826" s="194"/>
      <c r="X826" s="194"/>
      <c r="Y826" s="194"/>
      <c r="Z826" s="194"/>
      <c r="AA826" s="194"/>
      <c r="AB826" s="194"/>
      <c r="AC826" s="194"/>
      <c r="AD826" s="194"/>
      <c r="AE826" s="194"/>
      <c r="AF826" s="194"/>
      <c r="AG826" s="194"/>
      <c r="AH826" s="194"/>
      <c r="AI826" s="194"/>
      <c r="AJ826" s="194"/>
      <c r="AK826" s="1"/>
      <c r="AL826" s="1"/>
      <c r="AM826" s="1"/>
      <c r="AN826" s="1"/>
      <c r="AO826" s="1"/>
      <c r="AP826" s="1"/>
      <c r="AQ826" s="1"/>
      <c r="AR826" s="1"/>
    </row>
    <row r="827" spans="1:44" ht="15.75" customHeight="1">
      <c r="A827" s="1"/>
      <c r="B827" s="1"/>
      <c r="C827" s="193"/>
      <c r="D827" s="194"/>
      <c r="E827" s="194"/>
      <c r="F827" s="194"/>
      <c r="G827" s="194"/>
      <c r="H827" s="194"/>
      <c r="I827" s="194"/>
      <c r="J827" s="194"/>
      <c r="K827" s="194"/>
      <c r="L827" s="195"/>
      <c r="M827" s="195"/>
      <c r="N827" s="195"/>
      <c r="O827" s="195"/>
      <c r="P827" s="195"/>
      <c r="Q827" s="1"/>
      <c r="R827" s="194"/>
      <c r="S827" s="194"/>
      <c r="T827" s="194"/>
      <c r="U827" s="194"/>
      <c r="V827" s="194"/>
      <c r="W827" s="194"/>
      <c r="X827" s="194"/>
      <c r="Y827" s="194"/>
      <c r="Z827" s="194"/>
      <c r="AA827" s="194"/>
      <c r="AB827" s="194"/>
      <c r="AC827" s="194"/>
      <c r="AD827" s="194"/>
      <c r="AE827" s="194"/>
      <c r="AF827" s="194"/>
      <c r="AG827" s="194"/>
      <c r="AH827" s="194"/>
      <c r="AI827" s="194"/>
      <c r="AJ827" s="194"/>
      <c r="AK827" s="1"/>
      <c r="AL827" s="1"/>
      <c r="AM827" s="1"/>
      <c r="AN827" s="1"/>
      <c r="AO827" s="1"/>
      <c r="AP827" s="1"/>
      <c r="AQ827" s="1"/>
      <c r="AR827" s="1"/>
    </row>
    <row r="828" spans="1:44" ht="15.75" customHeight="1">
      <c r="A828" s="1"/>
      <c r="B828" s="1"/>
      <c r="C828" s="193"/>
      <c r="D828" s="194"/>
      <c r="E828" s="194"/>
      <c r="F828" s="194"/>
      <c r="G828" s="194"/>
      <c r="H828" s="194"/>
      <c r="I828" s="194"/>
      <c r="J828" s="194"/>
      <c r="K828" s="194"/>
      <c r="L828" s="195"/>
      <c r="M828" s="195"/>
      <c r="N828" s="195"/>
      <c r="O828" s="195"/>
      <c r="P828" s="195"/>
      <c r="Q828" s="1"/>
      <c r="R828" s="194"/>
      <c r="S828" s="194"/>
      <c r="T828" s="194"/>
      <c r="U828" s="194"/>
      <c r="V828" s="194"/>
      <c r="W828" s="194"/>
      <c r="X828" s="194"/>
      <c r="Y828" s="194"/>
      <c r="Z828" s="194"/>
      <c r="AA828" s="194"/>
      <c r="AB828" s="194"/>
      <c r="AC828" s="194"/>
      <c r="AD828" s="194"/>
      <c r="AE828" s="194"/>
      <c r="AF828" s="194"/>
      <c r="AG828" s="194"/>
      <c r="AH828" s="194"/>
      <c r="AI828" s="194"/>
      <c r="AJ828" s="194"/>
      <c r="AK828" s="1"/>
      <c r="AL828" s="1"/>
      <c r="AM828" s="1"/>
      <c r="AN828" s="1"/>
      <c r="AO828" s="1"/>
      <c r="AP828" s="1"/>
      <c r="AQ828" s="1"/>
      <c r="AR828" s="1"/>
    </row>
    <row r="829" spans="1:44" ht="15.75" customHeight="1">
      <c r="A829" s="1"/>
      <c r="B829" s="1"/>
      <c r="C829" s="193"/>
      <c r="D829" s="194"/>
      <c r="E829" s="194"/>
      <c r="F829" s="194"/>
      <c r="G829" s="194"/>
      <c r="H829" s="194"/>
      <c r="I829" s="194"/>
      <c r="J829" s="194"/>
      <c r="K829" s="194"/>
      <c r="L829" s="195"/>
      <c r="M829" s="195"/>
      <c r="N829" s="195"/>
      <c r="O829" s="195"/>
      <c r="P829" s="195"/>
      <c r="Q829" s="1"/>
      <c r="R829" s="194"/>
      <c r="S829" s="194"/>
      <c r="T829" s="194"/>
      <c r="U829" s="194"/>
      <c r="V829" s="194"/>
      <c r="W829" s="194"/>
      <c r="X829" s="194"/>
      <c r="Y829" s="194"/>
      <c r="Z829" s="194"/>
      <c r="AA829" s="194"/>
      <c r="AB829" s="194"/>
      <c r="AC829" s="194"/>
      <c r="AD829" s="194"/>
      <c r="AE829" s="194"/>
      <c r="AF829" s="194"/>
      <c r="AG829" s="194"/>
      <c r="AH829" s="194"/>
      <c r="AI829" s="194"/>
      <c r="AJ829" s="194"/>
      <c r="AK829" s="1"/>
      <c r="AL829" s="1"/>
      <c r="AM829" s="1"/>
      <c r="AN829" s="1"/>
      <c r="AO829" s="1"/>
      <c r="AP829" s="1"/>
      <c r="AQ829" s="1"/>
      <c r="AR829" s="1"/>
    </row>
    <row r="830" spans="1:44" ht="15.75" customHeight="1">
      <c r="A830" s="1"/>
      <c r="B830" s="1"/>
      <c r="C830" s="193"/>
      <c r="D830" s="194"/>
      <c r="E830" s="194"/>
      <c r="F830" s="194"/>
      <c r="G830" s="194"/>
      <c r="H830" s="194"/>
      <c r="I830" s="194"/>
      <c r="J830" s="194"/>
      <c r="K830" s="194"/>
      <c r="L830" s="195"/>
      <c r="M830" s="195"/>
      <c r="N830" s="195"/>
      <c r="O830" s="195"/>
      <c r="P830" s="195"/>
      <c r="Q830" s="1"/>
      <c r="R830" s="194"/>
      <c r="S830" s="194"/>
      <c r="T830" s="194"/>
      <c r="U830" s="194"/>
      <c r="V830" s="194"/>
      <c r="W830" s="194"/>
      <c r="X830" s="194"/>
      <c r="Y830" s="194"/>
      <c r="Z830" s="194"/>
      <c r="AA830" s="194"/>
      <c r="AB830" s="194"/>
      <c r="AC830" s="194"/>
      <c r="AD830" s="194"/>
      <c r="AE830" s="194"/>
      <c r="AF830" s="194"/>
      <c r="AG830" s="194"/>
      <c r="AH830" s="194"/>
      <c r="AI830" s="194"/>
      <c r="AJ830" s="194"/>
      <c r="AK830" s="1"/>
      <c r="AL830" s="1"/>
      <c r="AM830" s="1"/>
      <c r="AN830" s="1"/>
      <c r="AO830" s="1"/>
      <c r="AP830" s="1"/>
      <c r="AQ830" s="1"/>
      <c r="AR830" s="1"/>
    </row>
    <row r="831" spans="1:44" ht="15.75" customHeight="1">
      <c r="A831" s="1"/>
      <c r="B831" s="1"/>
      <c r="C831" s="193"/>
      <c r="D831" s="194"/>
      <c r="E831" s="194"/>
      <c r="F831" s="194"/>
      <c r="G831" s="194"/>
      <c r="H831" s="194"/>
      <c r="I831" s="194"/>
      <c r="J831" s="194"/>
      <c r="K831" s="194"/>
      <c r="L831" s="195"/>
      <c r="M831" s="195"/>
      <c r="N831" s="195"/>
      <c r="O831" s="195"/>
      <c r="P831" s="195"/>
      <c r="Q831" s="1"/>
      <c r="R831" s="194"/>
      <c r="S831" s="194"/>
      <c r="T831" s="194"/>
      <c r="U831" s="194"/>
      <c r="V831" s="194"/>
      <c r="W831" s="194"/>
      <c r="X831" s="194"/>
      <c r="Y831" s="194"/>
      <c r="Z831" s="194"/>
      <c r="AA831" s="194"/>
      <c r="AB831" s="194"/>
      <c r="AC831" s="194"/>
      <c r="AD831" s="194"/>
      <c r="AE831" s="194"/>
      <c r="AF831" s="194"/>
      <c r="AG831" s="194"/>
      <c r="AH831" s="194"/>
      <c r="AI831" s="194"/>
      <c r="AJ831" s="194"/>
      <c r="AK831" s="1"/>
      <c r="AL831" s="1"/>
      <c r="AM831" s="1"/>
      <c r="AN831" s="1"/>
      <c r="AO831" s="1"/>
      <c r="AP831" s="1"/>
      <c r="AQ831" s="1"/>
      <c r="AR831" s="1"/>
    </row>
    <row r="832" spans="1:44" ht="15.75" customHeight="1">
      <c r="A832" s="1"/>
      <c r="B832" s="1"/>
      <c r="C832" s="193"/>
      <c r="D832" s="194"/>
      <c r="E832" s="194"/>
      <c r="F832" s="194"/>
      <c r="G832" s="194"/>
      <c r="H832" s="194"/>
      <c r="I832" s="194"/>
      <c r="J832" s="194"/>
      <c r="K832" s="194"/>
      <c r="L832" s="195"/>
      <c r="M832" s="195"/>
      <c r="N832" s="195"/>
      <c r="O832" s="195"/>
      <c r="P832" s="195"/>
      <c r="Q832" s="1"/>
      <c r="R832" s="194"/>
      <c r="S832" s="194"/>
      <c r="T832" s="194"/>
      <c r="U832" s="194"/>
      <c r="V832" s="194"/>
      <c r="W832" s="194"/>
      <c r="X832" s="194"/>
      <c r="Y832" s="194"/>
      <c r="Z832" s="194"/>
      <c r="AA832" s="194"/>
      <c r="AB832" s="194"/>
      <c r="AC832" s="194"/>
      <c r="AD832" s="194"/>
      <c r="AE832" s="194"/>
      <c r="AF832" s="194"/>
      <c r="AG832" s="194"/>
      <c r="AH832" s="194"/>
      <c r="AI832" s="194"/>
      <c r="AJ832" s="194"/>
      <c r="AK832" s="1"/>
      <c r="AL832" s="1"/>
      <c r="AM832" s="1"/>
      <c r="AN832" s="1"/>
      <c r="AO832" s="1"/>
      <c r="AP832" s="1"/>
      <c r="AQ832" s="1"/>
      <c r="AR832" s="1"/>
    </row>
    <row r="833" spans="1:44" ht="15.75" customHeight="1">
      <c r="A833" s="1"/>
      <c r="B833" s="1"/>
      <c r="C833" s="193"/>
      <c r="D833" s="194"/>
      <c r="E833" s="194"/>
      <c r="F833" s="194"/>
      <c r="G833" s="194"/>
      <c r="H833" s="194"/>
      <c r="I833" s="194"/>
      <c r="J833" s="194"/>
      <c r="K833" s="194"/>
      <c r="L833" s="195"/>
      <c r="M833" s="195"/>
      <c r="N833" s="195"/>
      <c r="O833" s="195"/>
      <c r="P833" s="195"/>
      <c r="Q833" s="1"/>
      <c r="R833" s="194"/>
      <c r="S833" s="194"/>
      <c r="T833" s="194"/>
      <c r="U833" s="194"/>
      <c r="V833" s="194"/>
      <c r="W833" s="194"/>
      <c r="X833" s="194"/>
      <c r="Y833" s="194"/>
      <c r="Z833" s="194"/>
      <c r="AA833" s="194"/>
      <c r="AB833" s="194"/>
      <c r="AC833" s="194"/>
      <c r="AD833" s="194"/>
      <c r="AE833" s="194"/>
      <c r="AF833" s="194"/>
      <c r="AG833" s="194"/>
      <c r="AH833" s="194"/>
      <c r="AI833" s="194"/>
      <c r="AJ833" s="194"/>
      <c r="AK833" s="1"/>
      <c r="AL833" s="1"/>
      <c r="AM833" s="1"/>
      <c r="AN833" s="1"/>
      <c r="AO833" s="1"/>
      <c r="AP833" s="1"/>
      <c r="AQ833" s="1"/>
      <c r="AR833" s="1"/>
    </row>
    <row r="834" spans="1:44" ht="15.75" customHeight="1">
      <c r="A834" s="1"/>
      <c r="B834" s="1"/>
      <c r="C834" s="193"/>
      <c r="D834" s="194"/>
      <c r="E834" s="194"/>
      <c r="F834" s="194"/>
      <c r="G834" s="194"/>
      <c r="H834" s="194"/>
      <c r="I834" s="194"/>
      <c r="J834" s="194"/>
      <c r="K834" s="194"/>
      <c r="L834" s="195"/>
      <c r="M834" s="195"/>
      <c r="N834" s="195"/>
      <c r="O834" s="195"/>
      <c r="P834" s="195"/>
      <c r="Q834" s="1"/>
      <c r="R834" s="194"/>
      <c r="S834" s="194"/>
      <c r="T834" s="194"/>
      <c r="U834" s="194"/>
      <c r="V834" s="194"/>
      <c r="W834" s="194"/>
      <c r="X834" s="194"/>
      <c r="Y834" s="194"/>
      <c r="Z834" s="194"/>
      <c r="AA834" s="194"/>
      <c r="AB834" s="194"/>
      <c r="AC834" s="194"/>
      <c r="AD834" s="194"/>
      <c r="AE834" s="194"/>
      <c r="AF834" s="194"/>
      <c r="AG834" s="194"/>
      <c r="AH834" s="194"/>
      <c r="AI834" s="194"/>
      <c r="AJ834" s="194"/>
      <c r="AK834" s="1"/>
      <c r="AL834" s="1"/>
      <c r="AM834" s="1"/>
      <c r="AN834" s="1"/>
      <c r="AO834" s="1"/>
      <c r="AP834" s="1"/>
      <c r="AQ834" s="1"/>
      <c r="AR834" s="1"/>
    </row>
    <row r="835" spans="1:44" ht="15.75" customHeight="1">
      <c r="A835" s="1"/>
      <c r="B835" s="1"/>
      <c r="C835" s="193"/>
      <c r="D835" s="194"/>
      <c r="E835" s="194"/>
      <c r="F835" s="194"/>
      <c r="G835" s="194"/>
      <c r="H835" s="194"/>
      <c r="I835" s="194"/>
      <c r="J835" s="194"/>
      <c r="K835" s="194"/>
      <c r="L835" s="195"/>
      <c r="M835" s="195"/>
      <c r="N835" s="195"/>
      <c r="O835" s="195"/>
      <c r="P835" s="195"/>
      <c r="Q835" s="1"/>
      <c r="R835" s="194"/>
      <c r="S835" s="194"/>
      <c r="T835" s="194"/>
      <c r="U835" s="194"/>
      <c r="V835" s="194"/>
      <c r="W835" s="194"/>
      <c r="X835" s="194"/>
      <c r="Y835" s="194"/>
      <c r="Z835" s="194"/>
      <c r="AA835" s="194"/>
      <c r="AB835" s="194"/>
      <c r="AC835" s="194"/>
      <c r="AD835" s="194"/>
      <c r="AE835" s="194"/>
      <c r="AF835" s="194"/>
      <c r="AG835" s="194"/>
      <c r="AH835" s="194"/>
      <c r="AI835" s="194"/>
      <c r="AJ835" s="194"/>
      <c r="AK835" s="1"/>
      <c r="AL835" s="1"/>
      <c r="AM835" s="1"/>
      <c r="AN835" s="1"/>
      <c r="AO835" s="1"/>
      <c r="AP835" s="1"/>
      <c r="AQ835" s="1"/>
      <c r="AR835" s="1"/>
    </row>
    <row r="836" spans="1:44" ht="15.75" customHeight="1">
      <c r="A836" s="1"/>
      <c r="B836" s="1"/>
      <c r="C836" s="193"/>
      <c r="D836" s="194"/>
      <c r="E836" s="194"/>
      <c r="F836" s="194"/>
      <c r="G836" s="194"/>
      <c r="H836" s="194"/>
      <c r="I836" s="194"/>
      <c r="J836" s="194"/>
      <c r="K836" s="194"/>
      <c r="L836" s="195"/>
      <c r="M836" s="195"/>
      <c r="N836" s="195"/>
      <c r="O836" s="195"/>
      <c r="P836" s="195"/>
      <c r="Q836" s="1"/>
      <c r="R836" s="194"/>
      <c r="S836" s="194"/>
      <c r="T836" s="194"/>
      <c r="U836" s="194"/>
      <c r="V836" s="194"/>
      <c r="W836" s="194"/>
      <c r="X836" s="194"/>
      <c r="Y836" s="194"/>
      <c r="Z836" s="194"/>
      <c r="AA836" s="194"/>
      <c r="AB836" s="194"/>
      <c r="AC836" s="194"/>
      <c r="AD836" s="194"/>
      <c r="AE836" s="194"/>
      <c r="AF836" s="194"/>
      <c r="AG836" s="194"/>
      <c r="AH836" s="194"/>
      <c r="AI836" s="194"/>
      <c r="AJ836" s="194"/>
      <c r="AK836" s="1"/>
      <c r="AL836" s="1"/>
      <c r="AM836" s="1"/>
      <c r="AN836" s="1"/>
      <c r="AO836" s="1"/>
      <c r="AP836" s="1"/>
      <c r="AQ836" s="1"/>
      <c r="AR836" s="1"/>
    </row>
    <row r="837" spans="1:44" ht="15.75" customHeight="1">
      <c r="A837" s="1"/>
      <c r="B837" s="1"/>
      <c r="C837" s="193"/>
      <c r="D837" s="194"/>
      <c r="E837" s="194"/>
      <c r="F837" s="194"/>
      <c r="G837" s="194"/>
      <c r="H837" s="194"/>
      <c r="I837" s="194"/>
      <c r="J837" s="194"/>
      <c r="K837" s="194"/>
      <c r="L837" s="195"/>
      <c r="M837" s="195"/>
      <c r="N837" s="195"/>
      <c r="O837" s="195"/>
      <c r="P837" s="195"/>
      <c r="Q837" s="1"/>
      <c r="R837" s="194"/>
      <c r="S837" s="194"/>
      <c r="T837" s="194"/>
      <c r="U837" s="194"/>
      <c r="V837" s="194"/>
      <c r="W837" s="194"/>
      <c r="X837" s="194"/>
      <c r="Y837" s="194"/>
      <c r="Z837" s="194"/>
      <c r="AA837" s="194"/>
      <c r="AB837" s="194"/>
      <c r="AC837" s="194"/>
      <c r="AD837" s="194"/>
      <c r="AE837" s="194"/>
      <c r="AF837" s="194"/>
      <c r="AG837" s="194"/>
      <c r="AH837" s="194"/>
      <c r="AI837" s="194"/>
      <c r="AJ837" s="194"/>
      <c r="AK837" s="1"/>
      <c r="AL837" s="1"/>
      <c r="AM837" s="1"/>
      <c r="AN837" s="1"/>
      <c r="AO837" s="1"/>
      <c r="AP837" s="1"/>
      <c r="AQ837" s="1"/>
      <c r="AR837" s="1"/>
    </row>
    <row r="838" spans="1:44" ht="15.75" customHeight="1">
      <c r="A838" s="1"/>
      <c r="B838" s="1"/>
      <c r="C838" s="193"/>
      <c r="D838" s="194"/>
      <c r="E838" s="194"/>
      <c r="F838" s="194"/>
      <c r="G838" s="194"/>
      <c r="H838" s="194"/>
      <c r="I838" s="194"/>
      <c r="J838" s="194"/>
      <c r="K838" s="194"/>
      <c r="L838" s="195"/>
      <c r="M838" s="195"/>
      <c r="N838" s="195"/>
      <c r="O838" s="195"/>
      <c r="P838" s="195"/>
      <c r="Q838" s="1"/>
      <c r="R838" s="194"/>
      <c r="S838" s="194"/>
      <c r="T838" s="194"/>
      <c r="U838" s="194"/>
      <c r="V838" s="194"/>
      <c r="W838" s="194"/>
      <c r="X838" s="194"/>
      <c r="Y838" s="194"/>
      <c r="Z838" s="194"/>
      <c r="AA838" s="194"/>
      <c r="AB838" s="194"/>
      <c r="AC838" s="194"/>
      <c r="AD838" s="194"/>
      <c r="AE838" s="194"/>
      <c r="AF838" s="194"/>
      <c r="AG838" s="194"/>
      <c r="AH838" s="194"/>
      <c r="AI838" s="194"/>
      <c r="AJ838" s="194"/>
      <c r="AK838" s="1"/>
      <c r="AL838" s="1"/>
      <c r="AM838" s="1"/>
      <c r="AN838" s="1"/>
      <c r="AO838" s="1"/>
      <c r="AP838" s="1"/>
      <c r="AQ838" s="1"/>
      <c r="AR838" s="1"/>
    </row>
    <row r="839" spans="1:44" ht="15.75" customHeight="1">
      <c r="A839" s="1"/>
      <c r="B839" s="1"/>
      <c r="C839" s="193"/>
      <c r="D839" s="194"/>
      <c r="E839" s="194"/>
      <c r="F839" s="194"/>
      <c r="G839" s="194"/>
      <c r="H839" s="194"/>
      <c r="I839" s="194"/>
      <c r="J839" s="194"/>
      <c r="K839" s="194"/>
      <c r="L839" s="195"/>
      <c r="M839" s="195"/>
      <c r="N839" s="195"/>
      <c r="O839" s="195"/>
      <c r="P839" s="195"/>
      <c r="Q839" s="1"/>
      <c r="R839" s="194"/>
      <c r="S839" s="194"/>
      <c r="T839" s="194"/>
      <c r="U839" s="194"/>
      <c r="V839" s="194"/>
      <c r="W839" s="194"/>
      <c r="X839" s="194"/>
      <c r="Y839" s="194"/>
      <c r="Z839" s="194"/>
      <c r="AA839" s="194"/>
      <c r="AB839" s="194"/>
      <c r="AC839" s="194"/>
      <c r="AD839" s="194"/>
      <c r="AE839" s="194"/>
      <c r="AF839" s="194"/>
      <c r="AG839" s="194"/>
      <c r="AH839" s="194"/>
      <c r="AI839" s="194"/>
      <c r="AJ839" s="194"/>
      <c r="AK839" s="1"/>
      <c r="AL839" s="1"/>
      <c r="AM839" s="1"/>
      <c r="AN839" s="1"/>
      <c r="AO839" s="1"/>
      <c r="AP839" s="1"/>
      <c r="AQ839" s="1"/>
      <c r="AR839" s="1"/>
    </row>
    <row r="840" spans="1:44" ht="15.75" customHeight="1">
      <c r="A840" s="1"/>
      <c r="B840" s="1"/>
      <c r="C840" s="193"/>
      <c r="D840" s="194"/>
      <c r="E840" s="194"/>
      <c r="F840" s="194"/>
      <c r="G840" s="194"/>
      <c r="H840" s="194"/>
      <c r="I840" s="194"/>
      <c r="J840" s="194"/>
      <c r="K840" s="194"/>
      <c r="L840" s="195"/>
      <c r="M840" s="195"/>
      <c r="N840" s="195"/>
      <c r="O840" s="195"/>
      <c r="P840" s="195"/>
      <c r="Q840" s="1"/>
      <c r="R840" s="194"/>
      <c r="S840" s="194"/>
      <c r="T840" s="194"/>
      <c r="U840" s="194"/>
      <c r="V840" s="194"/>
      <c r="W840" s="194"/>
      <c r="X840" s="194"/>
      <c r="Y840" s="194"/>
      <c r="Z840" s="194"/>
      <c r="AA840" s="194"/>
      <c r="AB840" s="194"/>
      <c r="AC840" s="194"/>
      <c r="AD840" s="194"/>
      <c r="AE840" s="194"/>
      <c r="AF840" s="194"/>
      <c r="AG840" s="194"/>
      <c r="AH840" s="194"/>
      <c r="AI840" s="194"/>
      <c r="AJ840" s="194"/>
      <c r="AK840" s="1"/>
      <c r="AL840" s="1"/>
      <c r="AM840" s="1"/>
      <c r="AN840" s="1"/>
      <c r="AO840" s="1"/>
      <c r="AP840" s="1"/>
      <c r="AQ840" s="1"/>
      <c r="AR840" s="1"/>
    </row>
    <row r="841" spans="1:44" ht="15.75" customHeight="1">
      <c r="A841" s="1"/>
      <c r="B841" s="1"/>
      <c r="C841" s="193"/>
      <c r="D841" s="194"/>
      <c r="E841" s="194"/>
      <c r="F841" s="194"/>
      <c r="G841" s="194"/>
      <c r="H841" s="194"/>
      <c r="I841" s="194"/>
      <c r="J841" s="194"/>
      <c r="K841" s="194"/>
      <c r="L841" s="195"/>
      <c r="M841" s="195"/>
      <c r="N841" s="195"/>
      <c r="O841" s="195"/>
      <c r="P841" s="195"/>
      <c r="Q841" s="1"/>
      <c r="R841" s="194"/>
      <c r="S841" s="194"/>
      <c r="T841" s="194"/>
      <c r="U841" s="194"/>
      <c r="V841" s="194"/>
      <c r="W841" s="194"/>
      <c r="X841" s="194"/>
      <c r="Y841" s="194"/>
      <c r="Z841" s="194"/>
      <c r="AA841" s="194"/>
      <c r="AB841" s="194"/>
      <c r="AC841" s="194"/>
      <c r="AD841" s="194"/>
      <c r="AE841" s="194"/>
      <c r="AF841" s="194"/>
      <c r="AG841" s="194"/>
      <c r="AH841" s="194"/>
      <c r="AI841" s="194"/>
      <c r="AJ841" s="194"/>
      <c r="AK841" s="1"/>
      <c r="AL841" s="1"/>
      <c r="AM841" s="1"/>
      <c r="AN841" s="1"/>
      <c r="AO841" s="1"/>
      <c r="AP841" s="1"/>
      <c r="AQ841" s="1"/>
      <c r="AR841" s="1"/>
    </row>
    <row r="842" spans="1:44" ht="15.75" customHeight="1">
      <c r="A842" s="1"/>
      <c r="B842" s="1"/>
      <c r="C842" s="193"/>
      <c r="D842" s="194"/>
      <c r="E842" s="194"/>
      <c r="F842" s="194"/>
      <c r="G842" s="194"/>
      <c r="H842" s="194"/>
      <c r="I842" s="194"/>
      <c r="J842" s="194"/>
      <c r="K842" s="194"/>
      <c r="L842" s="195"/>
      <c r="M842" s="195"/>
      <c r="N842" s="195"/>
      <c r="O842" s="195"/>
      <c r="P842" s="195"/>
      <c r="Q842" s="1"/>
      <c r="R842" s="194"/>
      <c r="S842" s="194"/>
      <c r="T842" s="194"/>
      <c r="U842" s="194"/>
      <c r="V842" s="194"/>
      <c r="W842" s="194"/>
      <c r="X842" s="194"/>
      <c r="Y842" s="194"/>
      <c r="Z842" s="194"/>
      <c r="AA842" s="194"/>
      <c r="AB842" s="194"/>
      <c r="AC842" s="194"/>
      <c r="AD842" s="194"/>
      <c r="AE842" s="194"/>
      <c r="AF842" s="194"/>
      <c r="AG842" s="194"/>
      <c r="AH842" s="194"/>
      <c r="AI842" s="194"/>
      <c r="AJ842" s="194"/>
      <c r="AK842" s="1"/>
      <c r="AL842" s="1"/>
      <c r="AM842" s="1"/>
      <c r="AN842" s="1"/>
      <c r="AO842" s="1"/>
      <c r="AP842" s="1"/>
      <c r="AQ842" s="1"/>
      <c r="AR842" s="1"/>
    </row>
    <row r="843" spans="1:44" ht="15.75" customHeight="1">
      <c r="A843" s="1"/>
      <c r="B843" s="1"/>
      <c r="C843" s="193"/>
      <c r="D843" s="194"/>
      <c r="E843" s="194"/>
      <c r="F843" s="194"/>
      <c r="G843" s="194"/>
      <c r="H843" s="194"/>
      <c r="I843" s="194"/>
      <c r="J843" s="194"/>
      <c r="K843" s="194"/>
      <c r="L843" s="195"/>
      <c r="M843" s="195"/>
      <c r="N843" s="195"/>
      <c r="O843" s="195"/>
      <c r="P843" s="195"/>
      <c r="Q843" s="1"/>
      <c r="R843" s="194"/>
      <c r="S843" s="194"/>
      <c r="T843" s="194"/>
      <c r="U843" s="194"/>
      <c r="V843" s="194"/>
      <c r="W843" s="194"/>
      <c r="X843" s="194"/>
      <c r="Y843" s="194"/>
      <c r="Z843" s="194"/>
      <c r="AA843" s="194"/>
      <c r="AB843" s="194"/>
      <c r="AC843" s="194"/>
      <c r="AD843" s="194"/>
      <c r="AE843" s="194"/>
      <c r="AF843" s="194"/>
      <c r="AG843" s="194"/>
      <c r="AH843" s="194"/>
      <c r="AI843" s="194"/>
      <c r="AJ843" s="194"/>
      <c r="AK843" s="1"/>
      <c r="AL843" s="1"/>
      <c r="AM843" s="1"/>
      <c r="AN843" s="1"/>
      <c r="AO843" s="1"/>
      <c r="AP843" s="1"/>
      <c r="AQ843" s="1"/>
      <c r="AR843" s="1"/>
    </row>
    <row r="844" spans="1:44" ht="15.75" customHeight="1">
      <c r="A844" s="1"/>
      <c r="B844" s="1"/>
      <c r="C844" s="193"/>
      <c r="D844" s="194"/>
      <c r="E844" s="194"/>
      <c r="F844" s="194"/>
      <c r="G844" s="194"/>
      <c r="H844" s="194"/>
      <c r="I844" s="194"/>
      <c r="J844" s="194"/>
      <c r="K844" s="194"/>
      <c r="L844" s="195"/>
      <c r="M844" s="195"/>
      <c r="N844" s="195"/>
      <c r="O844" s="195"/>
      <c r="P844" s="195"/>
      <c r="Q844" s="1"/>
      <c r="R844" s="194"/>
      <c r="S844" s="194"/>
      <c r="T844" s="194"/>
      <c r="U844" s="194"/>
      <c r="V844" s="194"/>
      <c r="W844" s="194"/>
      <c r="X844" s="194"/>
      <c r="Y844" s="194"/>
      <c r="Z844" s="194"/>
      <c r="AA844" s="194"/>
      <c r="AB844" s="194"/>
      <c r="AC844" s="194"/>
      <c r="AD844" s="194"/>
      <c r="AE844" s="194"/>
      <c r="AF844" s="194"/>
      <c r="AG844" s="194"/>
      <c r="AH844" s="194"/>
      <c r="AI844" s="194"/>
      <c r="AJ844" s="194"/>
      <c r="AK844" s="1"/>
      <c r="AL844" s="1"/>
      <c r="AM844" s="1"/>
      <c r="AN844" s="1"/>
      <c r="AO844" s="1"/>
      <c r="AP844" s="1"/>
      <c r="AQ844" s="1"/>
      <c r="AR844" s="1"/>
    </row>
    <row r="845" spans="1:44" ht="15.75" customHeight="1">
      <c r="A845" s="1"/>
      <c r="B845" s="1"/>
      <c r="C845" s="193"/>
      <c r="D845" s="194"/>
      <c r="E845" s="194"/>
      <c r="F845" s="194"/>
      <c r="G845" s="194"/>
      <c r="H845" s="194"/>
      <c r="I845" s="194"/>
      <c r="J845" s="194"/>
      <c r="K845" s="194"/>
      <c r="L845" s="195"/>
      <c r="M845" s="195"/>
      <c r="N845" s="195"/>
      <c r="O845" s="195"/>
      <c r="P845" s="195"/>
      <c r="Q845" s="1"/>
      <c r="R845" s="194"/>
      <c r="S845" s="194"/>
      <c r="T845" s="194"/>
      <c r="U845" s="194"/>
      <c r="V845" s="194"/>
      <c r="W845" s="194"/>
      <c r="X845" s="194"/>
      <c r="Y845" s="194"/>
      <c r="Z845" s="194"/>
      <c r="AA845" s="194"/>
      <c r="AB845" s="194"/>
      <c r="AC845" s="194"/>
      <c r="AD845" s="194"/>
      <c r="AE845" s="194"/>
      <c r="AF845" s="194"/>
      <c r="AG845" s="194"/>
      <c r="AH845" s="194"/>
      <c r="AI845" s="194"/>
      <c r="AJ845" s="194"/>
      <c r="AK845" s="1"/>
      <c r="AL845" s="1"/>
      <c r="AM845" s="1"/>
      <c r="AN845" s="1"/>
      <c r="AO845" s="1"/>
      <c r="AP845" s="1"/>
      <c r="AQ845" s="1"/>
      <c r="AR845" s="1"/>
    </row>
    <row r="846" spans="1:44" ht="15.75" customHeight="1">
      <c r="A846" s="1"/>
      <c r="B846" s="1"/>
      <c r="C846" s="193"/>
      <c r="D846" s="194"/>
      <c r="E846" s="194"/>
      <c r="F846" s="194"/>
      <c r="G846" s="194"/>
      <c r="H846" s="194"/>
      <c r="I846" s="194"/>
      <c r="J846" s="194"/>
      <c r="K846" s="194"/>
      <c r="L846" s="195"/>
      <c r="M846" s="195"/>
      <c r="N846" s="195"/>
      <c r="O846" s="195"/>
      <c r="P846" s="195"/>
      <c r="Q846" s="1"/>
      <c r="R846" s="194"/>
      <c r="S846" s="194"/>
      <c r="T846" s="194"/>
      <c r="U846" s="194"/>
      <c r="V846" s="194"/>
      <c r="W846" s="194"/>
      <c r="X846" s="194"/>
      <c r="Y846" s="194"/>
      <c r="Z846" s="194"/>
      <c r="AA846" s="194"/>
      <c r="AB846" s="194"/>
      <c r="AC846" s="194"/>
      <c r="AD846" s="194"/>
      <c r="AE846" s="194"/>
      <c r="AF846" s="194"/>
      <c r="AG846" s="194"/>
      <c r="AH846" s="194"/>
      <c r="AI846" s="194"/>
      <c r="AJ846" s="194"/>
      <c r="AK846" s="1"/>
      <c r="AL846" s="1"/>
      <c r="AM846" s="1"/>
      <c r="AN846" s="1"/>
      <c r="AO846" s="1"/>
      <c r="AP846" s="1"/>
      <c r="AQ846" s="1"/>
      <c r="AR846" s="1"/>
    </row>
    <row r="847" spans="1:44" ht="15.75" customHeight="1">
      <c r="A847" s="1"/>
      <c r="B847" s="1"/>
      <c r="C847" s="193"/>
      <c r="D847" s="194"/>
      <c r="E847" s="194"/>
      <c r="F847" s="194"/>
      <c r="G847" s="194"/>
      <c r="H847" s="194"/>
      <c r="I847" s="194"/>
      <c r="J847" s="194"/>
      <c r="K847" s="194"/>
      <c r="L847" s="195"/>
      <c r="M847" s="195"/>
      <c r="N847" s="195"/>
      <c r="O847" s="195"/>
      <c r="P847" s="195"/>
      <c r="Q847" s="1"/>
      <c r="R847" s="194"/>
      <c r="S847" s="194"/>
      <c r="T847" s="194"/>
      <c r="U847" s="194"/>
      <c r="V847" s="194"/>
      <c r="W847" s="194"/>
      <c r="X847" s="194"/>
      <c r="Y847" s="194"/>
      <c r="Z847" s="194"/>
      <c r="AA847" s="194"/>
      <c r="AB847" s="194"/>
      <c r="AC847" s="194"/>
      <c r="AD847" s="194"/>
      <c r="AE847" s="194"/>
      <c r="AF847" s="194"/>
      <c r="AG847" s="194"/>
      <c r="AH847" s="194"/>
      <c r="AI847" s="194"/>
      <c r="AJ847" s="194"/>
      <c r="AK847" s="1"/>
      <c r="AL847" s="1"/>
      <c r="AM847" s="1"/>
      <c r="AN847" s="1"/>
      <c r="AO847" s="1"/>
      <c r="AP847" s="1"/>
      <c r="AQ847" s="1"/>
      <c r="AR847" s="1"/>
    </row>
    <row r="848" spans="1:44" ht="15.75" customHeight="1">
      <c r="A848" s="1"/>
      <c r="B848" s="1"/>
      <c r="C848" s="193"/>
      <c r="D848" s="194"/>
      <c r="E848" s="194"/>
      <c r="F848" s="194"/>
      <c r="G848" s="194"/>
      <c r="H848" s="194"/>
      <c r="I848" s="194"/>
      <c r="J848" s="194"/>
      <c r="K848" s="194"/>
      <c r="L848" s="195"/>
      <c r="M848" s="195"/>
      <c r="N848" s="195"/>
      <c r="O848" s="195"/>
      <c r="P848" s="195"/>
      <c r="Q848" s="1"/>
      <c r="R848" s="194"/>
      <c r="S848" s="194"/>
      <c r="T848" s="194"/>
      <c r="U848" s="194"/>
      <c r="V848" s="194"/>
      <c r="W848" s="194"/>
      <c r="X848" s="194"/>
      <c r="Y848" s="194"/>
      <c r="Z848" s="194"/>
      <c r="AA848" s="194"/>
      <c r="AB848" s="194"/>
      <c r="AC848" s="194"/>
      <c r="AD848" s="194"/>
      <c r="AE848" s="194"/>
      <c r="AF848" s="194"/>
      <c r="AG848" s="194"/>
      <c r="AH848" s="194"/>
      <c r="AI848" s="194"/>
      <c r="AJ848" s="194"/>
      <c r="AK848" s="1"/>
      <c r="AL848" s="1"/>
      <c r="AM848" s="1"/>
      <c r="AN848" s="1"/>
      <c r="AO848" s="1"/>
      <c r="AP848" s="1"/>
      <c r="AQ848" s="1"/>
      <c r="AR848" s="1"/>
    </row>
    <row r="849" spans="1:44" ht="15.75" customHeight="1">
      <c r="A849" s="1"/>
      <c r="B849" s="1"/>
      <c r="C849" s="193"/>
      <c r="D849" s="194"/>
      <c r="E849" s="194"/>
      <c r="F849" s="194"/>
      <c r="G849" s="194"/>
      <c r="H849" s="194"/>
      <c r="I849" s="194"/>
      <c r="J849" s="194"/>
      <c r="K849" s="194"/>
      <c r="L849" s="195"/>
      <c r="M849" s="195"/>
      <c r="N849" s="195"/>
      <c r="O849" s="195"/>
      <c r="P849" s="195"/>
      <c r="Q849" s="1"/>
      <c r="R849" s="194"/>
      <c r="S849" s="194"/>
      <c r="T849" s="194"/>
      <c r="U849" s="194"/>
      <c r="V849" s="194"/>
      <c r="W849" s="194"/>
      <c r="X849" s="194"/>
      <c r="Y849" s="194"/>
      <c r="Z849" s="194"/>
      <c r="AA849" s="194"/>
      <c r="AB849" s="194"/>
      <c r="AC849" s="194"/>
      <c r="AD849" s="194"/>
      <c r="AE849" s="194"/>
      <c r="AF849" s="194"/>
      <c r="AG849" s="194"/>
      <c r="AH849" s="194"/>
      <c r="AI849" s="194"/>
      <c r="AJ849" s="194"/>
      <c r="AK849" s="1"/>
      <c r="AL849" s="1"/>
      <c r="AM849" s="1"/>
      <c r="AN849" s="1"/>
      <c r="AO849" s="1"/>
      <c r="AP849" s="1"/>
      <c r="AQ849" s="1"/>
      <c r="AR849" s="1"/>
    </row>
    <row r="850" spans="1:44" ht="15.75" customHeight="1">
      <c r="A850" s="1"/>
      <c r="B850" s="1"/>
      <c r="C850" s="193"/>
      <c r="D850" s="194"/>
      <c r="E850" s="194"/>
      <c r="F850" s="194"/>
      <c r="G850" s="194"/>
      <c r="H850" s="194"/>
      <c r="I850" s="194"/>
      <c r="J850" s="194"/>
      <c r="K850" s="194"/>
      <c r="L850" s="195"/>
      <c r="M850" s="195"/>
      <c r="N850" s="195"/>
      <c r="O850" s="195"/>
      <c r="P850" s="195"/>
      <c r="Q850" s="1"/>
      <c r="R850" s="194"/>
      <c r="S850" s="194"/>
      <c r="T850" s="194"/>
      <c r="U850" s="194"/>
      <c r="V850" s="194"/>
      <c r="W850" s="194"/>
      <c r="X850" s="194"/>
      <c r="Y850" s="194"/>
      <c r="Z850" s="194"/>
      <c r="AA850" s="194"/>
      <c r="AB850" s="194"/>
      <c r="AC850" s="194"/>
      <c r="AD850" s="194"/>
      <c r="AE850" s="194"/>
      <c r="AF850" s="194"/>
      <c r="AG850" s="194"/>
      <c r="AH850" s="194"/>
      <c r="AI850" s="194"/>
      <c r="AJ850" s="194"/>
      <c r="AK850" s="1"/>
      <c r="AL850" s="1"/>
      <c r="AM850" s="1"/>
      <c r="AN850" s="1"/>
      <c r="AO850" s="1"/>
      <c r="AP850" s="1"/>
      <c r="AQ850" s="1"/>
      <c r="AR850" s="1"/>
    </row>
    <row r="851" spans="1:44" ht="15.75" customHeight="1">
      <c r="A851" s="1"/>
      <c r="B851" s="1"/>
      <c r="C851" s="193"/>
      <c r="D851" s="194"/>
      <c r="E851" s="194"/>
      <c r="F851" s="194"/>
      <c r="G851" s="194"/>
      <c r="H851" s="194"/>
      <c r="I851" s="194"/>
      <c r="J851" s="194"/>
      <c r="K851" s="194"/>
      <c r="L851" s="195"/>
      <c r="M851" s="195"/>
      <c r="N851" s="195"/>
      <c r="O851" s="195"/>
      <c r="P851" s="195"/>
      <c r="Q851" s="1"/>
      <c r="R851" s="194"/>
      <c r="S851" s="194"/>
      <c r="T851" s="194"/>
      <c r="U851" s="194"/>
      <c r="V851" s="194"/>
      <c r="W851" s="194"/>
      <c r="X851" s="194"/>
      <c r="Y851" s="194"/>
      <c r="Z851" s="194"/>
      <c r="AA851" s="194"/>
      <c r="AB851" s="194"/>
      <c r="AC851" s="194"/>
      <c r="AD851" s="194"/>
      <c r="AE851" s="194"/>
      <c r="AF851" s="194"/>
      <c r="AG851" s="194"/>
      <c r="AH851" s="194"/>
      <c r="AI851" s="194"/>
      <c r="AJ851" s="194"/>
      <c r="AK851" s="1"/>
      <c r="AL851" s="1"/>
      <c r="AM851" s="1"/>
      <c r="AN851" s="1"/>
      <c r="AO851" s="1"/>
      <c r="AP851" s="1"/>
      <c r="AQ851" s="1"/>
      <c r="AR851" s="1"/>
    </row>
    <row r="852" spans="1:44" ht="15.75" customHeight="1">
      <c r="A852" s="1"/>
      <c r="B852" s="1"/>
      <c r="C852" s="193"/>
      <c r="D852" s="194"/>
      <c r="E852" s="194"/>
      <c r="F852" s="194"/>
      <c r="G852" s="194"/>
      <c r="H852" s="194"/>
      <c r="I852" s="194"/>
      <c r="J852" s="194"/>
      <c r="K852" s="194"/>
      <c r="L852" s="195"/>
      <c r="M852" s="195"/>
      <c r="N852" s="195"/>
      <c r="O852" s="195"/>
      <c r="P852" s="195"/>
      <c r="Q852" s="1"/>
      <c r="R852" s="194"/>
      <c r="S852" s="194"/>
      <c r="T852" s="194"/>
      <c r="U852" s="194"/>
      <c r="V852" s="194"/>
      <c r="W852" s="194"/>
      <c r="X852" s="194"/>
      <c r="Y852" s="194"/>
      <c r="Z852" s="194"/>
      <c r="AA852" s="194"/>
      <c r="AB852" s="194"/>
      <c r="AC852" s="194"/>
      <c r="AD852" s="194"/>
      <c r="AE852" s="194"/>
      <c r="AF852" s="194"/>
      <c r="AG852" s="194"/>
      <c r="AH852" s="194"/>
      <c r="AI852" s="194"/>
      <c r="AJ852" s="194"/>
      <c r="AK852" s="1"/>
      <c r="AL852" s="1"/>
      <c r="AM852" s="1"/>
      <c r="AN852" s="1"/>
      <c r="AO852" s="1"/>
      <c r="AP852" s="1"/>
      <c r="AQ852" s="1"/>
      <c r="AR852" s="1"/>
    </row>
    <row r="853" spans="1:44" ht="15.75" customHeight="1">
      <c r="A853" s="1"/>
      <c r="B853" s="1"/>
      <c r="C853" s="193"/>
      <c r="D853" s="194"/>
      <c r="E853" s="194"/>
      <c r="F853" s="194"/>
      <c r="G853" s="194"/>
      <c r="H853" s="194"/>
      <c r="I853" s="194"/>
      <c r="J853" s="194"/>
      <c r="K853" s="194"/>
      <c r="L853" s="195"/>
      <c r="M853" s="195"/>
      <c r="N853" s="195"/>
      <c r="O853" s="195"/>
      <c r="P853" s="195"/>
      <c r="Q853" s="1"/>
      <c r="R853" s="194"/>
      <c r="S853" s="194"/>
      <c r="T853" s="194"/>
      <c r="U853" s="194"/>
      <c r="V853" s="194"/>
      <c r="W853" s="194"/>
      <c r="X853" s="194"/>
      <c r="Y853" s="194"/>
      <c r="Z853" s="194"/>
      <c r="AA853" s="194"/>
      <c r="AB853" s="194"/>
      <c r="AC853" s="194"/>
      <c r="AD853" s="194"/>
      <c r="AE853" s="194"/>
      <c r="AF853" s="194"/>
      <c r="AG853" s="194"/>
      <c r="AH853" s="194"/>
      <c r="AI853" s="194"/>
      <c r="AJ853" s="194"/>
      <c r="AK853" s="1"/>
      <c r="AL853" s="1"/>
      <c r="AM853" s="1"/>
      <c r="AN853" s="1"/>
      <c r="AO853" s="1"/>
      <c r="AP853" s="1"/>
      <c r="AQ853" s="1"/>
      <c r="AR853" s="1"/>
    </row>
    <row r="854" spans="1:44" ht="15.75" customHeight="1">
      <c r="A854" s="1"/>
      <c r="B854" s="1"/>
      <c r="C854" s="193"/>
      <c r="D854" s="194"/>
      <c r="E854" s="194"/>
      <c r="F854" s="194"/>
      <c r="G854" s="194"/>
      <c r="H854" s="194"/>
      <c r="I854" s="194"/>
      <c r="J854" s="194"/>
      <c r="K854" s="194"/>
      <c r="L854" s="195"/>
      <c r="M854" s="195"/>
      <c r="N854" s="195"/>
      <c r="O854" s="195"/>
      <c r="P854" s="195"/>
      <c r="Q854" s="1"/>
      <c r="R854" s="194"/>
      <c r="S854" s="194"/>
      <c r="T854" s="194"/>
      <c r="U854" s="194"/>
      <c r="V854" s="194"/>
      <c r="W854" s="194"/>
      <c r="X854" s="194"/>
      <c r="Y854" s="194"/>
      <c r="Z854" s="194"/>
      <c r="AA854" s="194"/>
      <c r="AB854" s="194"/>
      <c r="AC854" s="194"/>
      <c r="AD854" s="194"/>
      <c r="AE854" s="194"/>
      <c r="AF854" s="194"/>
      <c r="AG854" s="194"/>
      <c r="AH854" s="194"/>
      <c r="AI854" s="194"/>
      <c r="AJ854" s="194"/>
      <c r="AK854" s="1"/>
      <c r="AL854" s="1"/>
      <c r="AM854" s="1"/>
      <c r="AN854" s="1"/>
      <c r="AO854" s="1"/>
      <c r="AP854" s="1"/>
      <c r="AQ854" s="1"/>
      <c r="AR854" s="1"/>
    </row>
    <row r="855" spans="1:44" ht="15.75" customHeight="1">
      <c r="A855" s="1"/>
      <c r="B855" s="1"/>
      <c r="C855" s="193"/>
      <c r="D855" s="194"/>
      <c r="E855" s="194"/>
      <c r="F855" s="194"/>
      <c r="G855" s="194"/>
      <c r="H855" s="194"/>
      <c r="I855" s="194"/>
      <c r="J855" s="194"/>
      <c r="K855" s="194"/>
      <c r="L855" s="195"/>
      <c r="M855" s="195"/>
      <c r="N855" s="195"/>
      <c r="O855" s="195"/>
      <c r="P855" s="195"/>
      <c r="Q855" s="1"/>
      <c r="R855" s="194"/>
      <c r="S855" s="194"/>
      <c r="T855" s="194"/>
      <c r="U855" s="194"/>
      <c r="V855" s="194"/>
      <c r="W855" s="194"/>
      <c r="X855" s="194"/>
      <c r="Y855" s="194"/>
      <c r="Z855" s="194"/>
      <c r="AA855" s="194"/>
      <c r="AB855" s="194"/>
      <c r="AC855" s="194"/>
      <c r="AD855" s="194"/>
      <c r="AE855" s="194"/>
      <c r="AF855" s="194"/>
      <c r="AG855" s="194"/>
      <c r="AH855" s="194"/>
      <c r="AI855" s="194"/>
      <c r="AJ855" s="194"/>
      <c r="AK855" s="1"/>
      <c r="AL855" s="1"/>
      <c r="AM855" s="1"/>
      <c r="AN855" s="1"/>
      <c r="AO855" s="1"/>
      <c r="AP855" s="1"/>
      <c r="AQ855" s="1"/>
      <c r="AR855" s="1"/>
    </row>
    <row r="856" spans="1:44" ht="15.75" customHeight="1">
      <c r="A856" s="1"/>
      <c r="B856" s="1"/>
      <c r="C856" s="193"/>
      <c r="D856" s="194"/>
      <c r="E856" s="194"/>
      <c r="F856" s="194"/>
      <c r="G856" s="194"/>
      <c r="H856" s="194"/>
      <c r="I856" s="194"/>
      <c r="J856" s="194"/>
      <c r="K856" s="194"/>
      <c r="L856" s="195"/>
      <c r="M856" s="195"/>
      <c r="N856" s="195"/>
      <c r="O856" s="195"/>
      <c r="P856" s="195"/>
      <c r="Q856" s="1"/>
      <c r="R856" s="194"/>
      <c r="S856" s="194"/>
      <c r="T856" s="194"/>
      <c r="U856" s="194"/>
      <c r="V856" s="194"/>
      <c r="W856" s="194"/>
      <c r="X856" s="194"/>
      <c r="Y856" s="194"/>
      <c r="Z856" s="194"/>
      <c r="AA856" s="194"/>
      <c r="AB856" s="194"/>
      <c r="AC856" s="194"/>
      <c r="AD856" s="194"/>
      <c r="AE856" s="194"/>
      <c r="AF856" s="194"/>
      <c r="AG856" s="194"/>
      <c r="AH856" s="194"/>
      <c r="AI856" s="194"/>
      <c r="AJ856" s="194"/>
      <c r="AK856" s="1"/>
      <c r="AL856" s="1"/>
      <c r="AM856" s="1"/>
      <c r="AN856" s="1"/>
      <c r="AO856" s="1"/>
      <c r="AP856" s="1"/>
      <c r="AQ856" s="1"/>
      <c r="AR856" s="1"/>
    </row>
    <row r="857" spans="1:44" ht="15.75" customHeight="1">
      <c r="A857" s="1"/>
      <c r="B857" s="1"/>
      <c r="C857" s="193"/>
      <c r="D857" s="194"/>
      <c r="E857" s="194"/>
      <c r="F857" s="194"/>
      <c r="G857" s="194"/>
      <c r="H857" s="194"/>
      <c r="I857" s="194"/>
      <c r="J857" s="194"/>
      <c r="K857" s="194"/>
      <c r="L857" s="195"/>
      <c r="M857" s="195"/>
      <c r="N857" s="195"/>
      <c r="O857" s="195"/>
      <c r="P857" s="195"/>
      <c r="Q857" s="1"/>
      <c r="R857" s="194"/>
      <c r="S857" s="194"/>
      <c r="T857" s="194"/>
      <c r="U857" s="194"/>
      <c r="V857" s="194"/>
      <c r="W857" s="194"/>
      <c r="X857" s="194"/>
      <c r="Y857" s="194"/>
      <c r="Z857" s="194"/>
      <c r="AA857" s="194"/>
      <c r="AB857" s="194"/>
      <c r="AC857" s="194"/>
      <c r="AD857" s="194"/>
      <c r="AE857" s="194"/>
      <c r="AF857" s="194"/>
      <c r="AG857" s="194"/>
      <c r="AH857" s="194"/>
      <c r="AI857" s="194"/>
      <c r="AJ857" s="194"/>
      <c r="AK857" s="1"/>
      <c r="AL857" s="1"/>
      <c r="AM857" s="1"/>
      <c r="AN857" s="1"/>
      <c r="AO857" s="1"/>
      <c r="AP857" s="1"/>
      <c r="AQ857" s="1"/>
      <c r="AR857" s="1"/>
    </row>
    <row r="858" spans="1:44" ht="15.75" customHeight="1">
      <c r="A858" s="1"/>
      <c r="B858" s="1"/>
      <c r="C858" s="193"/>
      <c r="D858" s="194"/>
      <c r="E858" s="194"/>
      <c r="F858" s="194"/>
      <c r="G858" s="194"/>
      <c r="H858" s="194"/>
      <c r="I858" s="194"/>
      <c r="J858" s="194"/>
      <c r="K858" s="194"/>
      <c r="L858" s="195"/>
      <c r="M858" s="195"/>
      <c r="N858" s="195"/>
      <c r="O858" s="195"/>
      <c r="P858" s="195"/>
      <c r="Q858" s="1"/>
      <c r="R858" s="194"/>
      <c r="S858" s="194"/>
      <c r="T858" s="194"/>
      <c r="U858" s="194"/>
      <c r="V858" s="194"/>
      <c r="W858" s="194"/>
      <c r="X858" s="194"/>
      <c r="Y858" s="194"/>
      <c r="Z858" s="194"/>
      <c r="AA858" s="194"/>
      <c r="AB858" s="194"/>
      <c r="AC858" s="194"/>
      <c r="AD858" s="194"/>
      <c r="AE858" s="194"/>
      <c r="AF858" s="194"/>
      <c r="AG858" s="194"/>
      <c r="AH858" s="194"/>
      <c r="AI858" s="194"/>
      <c r="AJ858" s="194"/>
      <c r="AK858" s="1"/>
      <c r="AL858" s="1"/>
      <c r="AM858" s="1"/>
      <c r="AN858" s="1"/>
      <c r="AO858" s="1"/>
      <c r="AP858" s="1"/>
      <c r="AQ858" s="1"/>
      <c r="AR858" s="1"/>
    </row>
    <row r="859" spans="1:44" ht="15.75" customHeight="1">
      <c r="A859" s="1"/>
      <c r="B859" s="1"/>
      <c r="C859" s="193"/>
      <c r="D859" s="194"/>
      <c r="E859" s="194"/>
      <c r="F859" s="194"/>
      <c r="G859" s="194"/>
      <c r="H859" s="194"/>
      <c r="I859" s="194"/>
      <c r="J859" s="194"/>
      <c r="K859" s="194"/>
      <c r="L859" s="195"/>
      <c r="M859" s="195"/>
      <c r="N859" s="195"/>
      <c r="O859" s="195"/>
      <c r="P859" s="195"/>
      <c r="Q859" s="1"/>
      <c r="R859" s="194"/>
      <c r="S859" s="194"/>
      <c r="T859" s="194"/>
      <c r="U859" s="194"/>
      <c r="V859" s="194"/>
      <c r="W859" s="194"/>
      <c r="X859" s="194"/>
      <c r="Y859" s="194"/>
      <c r="Z859" s="194"/>
      <c r="AA859" s="194"/>
      <c r="AB859" s="194"/>
      <c r="AC859" s="194"/>
      <c r="AD859" s="194"/>
      <c r="AE859" s="194"/>
      <c r="AF859" s="194"/>
      <c r="AG859" s="194"/>
      <c r="AH859" s="194"/>
      <c r="AI859" s="194"/>
      <c r="AJ859" s="194"/>
      <c r="AK859" s="1"/>
      <c r="AL859" s="1"/>
      <c r="AM859" s="1"/>
      <c r="AN859" s="1"/>
      <c r="AO859" s="1"/>
      <c r="AP859" s="1"/>
      <c r="AQ859" s="1"/>
      <c r="AR859" s="1"/>
    </row>
    <row r="860" spans="1:44" ht="15.75" customHeight="1">
      <c r="A860" s="1"/>
      <c r="B860" s="1"/>
      <c r="C860" s="193"/>
      <c r="D860" s="194"/>
      <c r="E860" s="194"/>
      <c r="F860" s="194"/>
      <c r="G860" s="194"/>
      <c r="H860" s="194"/>
      <c r="I860" s="194"/>
      <c r="J860" s="194"/>
      <c r="K860" s="194"/>
      <c r="L860" s="195"/>
      <c r="M860" s="195"/>
      <c r="N860" s="195"/>
      <c r="O860" s="195"/>
      <c r="P860" s="195"/>
      <c r="Q860" s="1"/>
      <c r="R860" s="194"/>
      <c r="S860" s="194"/>
      <c r="T860" s="194"/>
      <c r="U860" s="194"/>
      <c r="V860" s="194"/>
      <c r="W860" s="194"/>
      <c r="X860" s="194"/>
      <c r="Y860" s="194"/>
      <c r="Z860" s="194"/>
      <c r="AA860" s="194"/>
      <c r="AB860" s="194"/>
      <c r="AC860" s="194"/>
      <c r="AD860" s="194"/>
      <c r="AE860" s="194"/>
      <c r="AF860" s="194"/>
      <c r="AG860" s="194"/>
      <c r="AH860" s="194"/>
      <c r="AI860" s="194"/>
      <c r="AJ860" s="194"/>
      <c r="AK860" s="1"/>
      <c r="AL860" s="1"/>
      <c r="AM860" s="1"/>
      <c r="AN860" s="1"/>
      <c r="AO860" s="1"/>
      <c r="AP860" s="1"/>
      <c r="AQ860" s="1"/>
      <c r="AR860" s="1"/>
    </row>
    <row r="861" spans="1:44" ht="15.75" customHeight="1">
      <c r="A861" s="1"/>
      <c r="B861" s="1"/>
      <c r="C861" s="193"/>
      <c r="D861" s="194"/>
      <c r="E861" s="194"/>
      <c r="F861" s="194"/>
      <c r="G861" s="194"/>
      <c r="H861" s="194"/>
      <c r="I861" s="194"/>
      <c r="J861" s="194"/>
      <c r="K861" s="194"/>
      <c r="L861" s="195"/>
      <c r="M861" s="195"/>
      <c r="N861" s="195"/>
      <c r="O861" s="195"/>
      <c r="P861" s="195"/>
      <c r="Q861" s="1"/>
      <c r="R861" s="194"/>
      <c r="S861" s="194"/>
      <c r="T861" s="194"/>
      <c r="U861" s="194"/>
      <c r="V861" s="194"/>
      <c r="W861" s="194"/>
      <c r="X861" s="194"/>
      <c r="Y861" s="194"/>
      <c r="Z861" s="194"/>
      <c r="AA861" s="194"/>
      <c r="AB861" s="194"/>
      <c r="AC861" s="194"/>
      <c r="AD861" s="194"/>
      <c r="AE861" s="194"/>
      <c r="AF861" s="194"/>
      <c r="AG861" s="194"/>
      <c r="AH861" s="194"/>
      <c r="AI861" s="194"/>
      <c r="AJ861" s="194"/>
      <c r="AK861" s="1"/>
      <c r="AL861" s="1"/>
      <c r="AM861" s="1"/>
      <c r="AN861" s="1"/>
      <c r="AO861" s="1"/>
      <c r="AP861" s="1"/>
      <c r="AQ861" s="1"/>
      <c r="AR861" s="1"/>
    </row>
    <row r="862" spans="1:44" ht="15.75" customHeight="1">
      <c r="A862" s="1"/>
      <c r="B862" s="1"/>
      <c r="C862" s="193"/>
      <c r="D862" s="194"/>
      <c r="E862" s="194"/>
      <c r="F862" s="194"/>
      <c r="G862" s="194"/>
      <c r="H862" s="194"/>
      <c r="I862" s="194"/>
      <c r="J862" s="194"/>
      <c r="K862" s="194"/>
      <c r="L862" s="195"/>
      <c r="M862" s="195"/>
      <c r="N862" s="195"/>
      <c r="O862" s="195"/>
      <c r="P862" s="195"/>
      <c r="Q862" s="1"/>
      <c r="R862" s="194"/>
      <c r="S862" s="194"/>
      <c r="T862" s="194"/>
      <c r="U862" s="194"/>
      <c r="V862" s="194"/>
      <c r="W862" s="194"/>
      <c r="X862" s="194"/>
      <c r="Y862" s="194"/>
      <c r="Z862" s="194"/>
      <c r="AA862" s="194"/>
      <c r="AB862" s="194"/>
      <c r="AC862" s="194"/>
      <c r="AD862" s="194"/>
      <c r="AE862" s="194"/>
      <c r="AF862" s="194"/>
      <c r="AG862" s="194"/>
      <c r="AH862" s="194"/>
      <c r="AI862" s="194"/>
      <c r="AJ862" s="194"/>
      <c r="AK862" s="1"/>
      <c r="AL862" s="1"/>
      <c r="AM862" s="1"/>
      <c r="AN862" s="1"/>
      <c r="AO862" s="1"/>
      <c r="AP862" s="1"/>
      <c r="AQ862" s="1"/>
      <c r="AR862" s="1"/>
    </row>
    <row r="863" spans="1:44" ht="15.75" customHeight="1">
      <c r="A863" s="1"/>
      <c r="B863" s="1"/>
      <c r="C863" s="193"/>
      <c r="D863" s="194"/>
      <c r="E863" s="194"/>
      <c r="F863" s="194"/>
      <c r="G863" s="194"/>
      <c r="H863" s="194"/>
      <c r="I863" s="194"/>
      <c r="J863" s="194"/>
      <c r="K863" s="194"/>
      <c r="L863" s="195"/>
      <c r="M863" s="195"/>
      <c r="N863" s="195"/>
      <c r="O863" s="195"/>
      <c r="P863" s="195"/>
      <c r="Q863" s="1"/>
      <c r="R863" s="194"/>
      <c r="S863" s="194"/>
      <c r="T863" s="194"/>
      <c r="U863" s="194"/>
      <c r="V863" s="194"/>
      <c r="W863" s="194"/>
      <c r="X863" s="194"/>
      <c r="Y863" s="194"/>
      <c r="Z863" s="194"/>
      <c r="AA863" s="194"/>
      <c r="AB863" s="194"/>
      <c r="AC863" s="194"/>
      <c r="AD863" s="194"/>
      <c r="AE863" s="194"/>
      <c r="AF863" s="194"/>
      <c r="AG863" s="194"/>
      <c r="AH863" s="194"/>
      <c r="AI863" s="194"/>
      <c r="AJ863" s="194"/>
      <c r="AK863" s="1"/>
      <c r="AL863" s="1"/>
      <c r="AM863" s="1"/>
      <c r="AN863" s="1"/>
      <c r="AO863" s="1"/>
      <c r="AP863" s="1"/>
      <c r="AQ863" s="1"/>
      <c r="AR863" s="1"/>
    </row>
    <row r="864" spans="1:44" ht="15.75" customHeight="1">
      <c r="A864" s="1"/>
      <c r="B864" s="1"/>
      <c r="C864" s="193"/>
      <c r="D864" s="194"/>
      <c r="E864" s="194"/>
      <c r="F864" s="194"/>
      <c r="G864" s="194"/>
      <c r="H864" s="194"/>
      <c r="I864" s="194"/>
      <c r="J864" s="194"/>
      <c r="K864" s="194"/>
      <c r="L864" s="195"/>
      <c r="M864" s="195"/>
      <c r="N864" s="195"/>
      <c r="O864" s="195"/>
      <c r="P864" s="195"/>
      <c r="Q864" s="1"/>
      <c r="R864" s="194"/>
      <c r="S864" s="194"/>
      <c r="T864" s="194"/>
      <c r="U864" s="194"/>
      <c r="V864" s="194"/>
      <c r="W864" s="194"/>
      <c r="X864" s="194"/>
      <c r="Y864" s="194"/>
      <c r="Z864" s="194"/>
      <c r="AA864" s="194"/>
      <c r="AB864" s="194"/>
      <c r="AC864" s="194"/>
      <c r="AD864" s="194"/>
      <c r="AE864" s="194"/>
      <c r="AF864" s="194"/>
      <c r="AG864" s="194"/>
      <c r="AH864" s="194"/>
      <c r="AI864" s="194"/>
      <c r="AJ864" s="194"/>
      <c r="AK864" s="1"/>
      <c r="AL864" s="1"/>
      <c r="AM864" s="1"/>
      <c r="AN864" s="1"/>
      <c r="AO864" s="1"/>
      <c r="AP864" s="1"/>
      <c r="AQ864" s="1"/>
      <c r="AR864" s="1"/>
    </row>
    <row r="865" spans="1:44" ht="15.75" customHeight="1">
      <c r="A865" s="1"/>
      <c r="B865" s="1"/>
      <c r="C865" s="193"/>
      <c r="D865" s="194"/>
      <c r="E865" s="194"/>
      <c r="F865" s="194"/>
      <c r="G865" s="194"/>
      <c r="H865" s="194"/>
      <c r="I865" s="194"/>
      <c r="J865" s="194"/>
      <c r="K865" s="194"/>
      <c r="L865" s="195"/>
      <c r="M865" s="195"/>
      <c r="N865" s="195"/>
      <c r="O865" s="195"/>
      <c r="P865" s="195"/>
      <c r="Q865" s="1"/>
      <c r="R865" s="194"/>
      <c r="S865" s="194"/>
      <c r="T865" s="194"/>
      <c r="U865" s="194"/>
      <c r="V865" s="194"/>
      <c r="W865" s="194"/>
      <c r="X865" s="194"/>
      <c r="Y865" s="194"/>
      <c r="Z865" s="194"/>
      <c r="AA865" s="194"/>
      <c r="AB865" s="194"/>
      <c r="AC865" s="194"/>
      <c r="AD865" s="194"/>
      <c r="AE865" s="194"/>
      <c r="AF865" s="194"/>
      <c r="AG865" s="194"/>
      <c r="AH865" s="194"/>
      <c r="AI865" s="194"/>
      <c r="AJ865" s="194"/>
      <c r="AK865" s="1"/>
      <c r="AL865" s="1"/>
      <c r="AM865" s="1"/>
      <c r="AN865" s="1"/>
      <c r="AO865" s="1"/>
      <c r="AP865" s="1"/>
      <c r="AQ865" s="1"/>
      <c r="AR865" s="1"/>
    </row>
    <row r="866" spans="1:44" ht="15.75" customHeight="1">
      <c r="A866" s="1"/>
      <c r="B866" s="1"/>
      <c r="C866" s="193"/>
      <c r="D866" s="194"/>
      <c r="E866" s="194"/>
      <c r="F866" s="194"/>
      <c r="G866" s="194"/>
      <c r="H866" s="194"/>
      <c r="I866" s="194"/>
      <c r="J866" s="194"/>
      <c r="K866" s="194"/>
      <c r="L866" s="195"/>
      <c r="M866" s="195"/>
      <c r="N866" s="195"/>
      <c r="O866" s="195"/>
      <c r="P866" s="195"/>
      <c r="Q866" s="1"/>
      <c r="R866" s="194"/>
      <c r="S866" s="194"/>
      <c r="T866" s="194"/>
      <c r="U866" s="194"/>
      <c r="V866" s="194"/>
      <c r="W866" s="194"/>
      <c r="X866" s="194"/>
      <c r="Y866" s="194"/>
      <c r="Z866" s="194"/>
      <c r="AA866" s="194"/>
      <c r="AB866" s="194"/>
      <c r="AC866" s="194"/>
      <c r="AD866" s="194"/>
      <c r="AE866" s="194"/>
      <c r="AF866" s="194"/>
      <c r="AG866" s="194"/>
      <c r="AH866" s="194"/>
      <c r="AI866" s="194"/>
      <c r="AJ866" s="194"/>
      <c r="AK866" s="1"/>
      <c r="AL866" s="1"/>
      <c r="AM866" s="1"/>
      <c r="AN866" s="1"/>
      <c r="AO866" s="1"/>
      <c r="AP866" s="1"/>
      <c r="AQ866" s="1"/>
      <c r="AR866" s="1"/>
    </row>
    <row r="867" spans="1:44" ht="15.75" customHeight="1">
      <c r="A867" s="1"/>
      <c r="B867" s="1"/>
      <c r="C867" s="193"/>
      <c r="D867" s="194"/>
      <c r="E867" s="194"/>
      <c r="F867" s="194"/>
      <c r="G867" s="194"/>
      <c r="H867" s="194"/>
      <c r="I867" s="194"/>
      <c r="J867" s="194"/>
      <c r="K867" s="194"/>
      <c r="L867" s="195"/>
      <c r="M867" s="195"/>
      <c r="N867" s="195"/>
      <c r="O867" s="195"/>
      <c r="P867" s="195"/>
      <c r="Q867" s="1"/>
      <c r="R867" s="194"/>
      <c r="S867" s="194"/>
      <c r="T867" s="194"/>
      <c r="U867" s="194"/>
      <c r="V867" s="194"/>
      <c r="W867" s="194"/>
      <c r="X867" s="194"/>
      <c r="Y867" s="194"/>
      <c r="Z867" s="194"/>
      <c r="AA867" s="194"/>
      <c r="AB867" s="194"/>
      <c r="AC867" s="194"/>
      <c r="AD867" s="194"/>
      <c r="AE867" s="194"/>
      <c r="AF867" s="194"/>
      <c r="AG867" s="194"/>
      <c r="AH867" s="194"/>
      <c r="AI867" s="194"/>
      <c r="AJ867" s="194"/>
      <c r="AK867" s="1"/>
      <c r="AL867" s="1"/>
      <c r="AM867" s="1"/>
      <c r="AN867" s="1"/>
      <c r="AO867" s="1"/>
      <c r="AP867" s="1"/>
      <c r="AQ867" s="1"/>
      <c r="AR867" s="1"/>
    </row>
    <row r="868" spans="1:44" ht="15.75" customHeight="1">
      <c r="A868" s="1"/>
      <c r="B868" s="1"/>
      <c r="C868" s="193"/>
      <c r="D868" s="194"/>
      <c r="E868" s="194"/>
      <c r="F868" s="194"/>
      <c r="G868" s="194"/>
      <c r="H868" s="194"/>
      <c r="I868" s="194"/>
      <c r="J868" s="194"/>
      <c r="K868" s="194"/>
      <c r="L868" s="195"/>
      <c r="M868" s="195"/>
      <c r="N868" s="195"/>
      <c r="O868" s="195"/>
      <c r="P868" s="195"/>
      <c r="Q868" s="1"/>
      <c r="R868" s="194"/>
      <c r="S868" s="194"/>
      <c r="T868" s="194"/>
      <c r="U868" s="194"/>
      <c r="V868" s="194"/>
      <c r="W868" s="194"/>
      <c r="X868" s="194"/>
      <c r="Y868" s="194"/>
      <c r="Z868" s="194"/>
      <c r="AA868" s="194"/>
      <c r="AB868" s="194"/>
      <c r="AC868" s="194"/>
      <c r="AD868" s="194"/>
      <c r="AE868" s="194"/>
      <c r="AF868" s="194"/>
      <c r="AG868" s="194"/>
      <c r="AH868" s="194"/>
      <c r="AI868" s="194"/>
      <c r="AJ868" s="194"/>
      <c r="AK868" s="1"/>
      <c r="AL868" s="1"/>
      <c r="AM868" s="1"/>
      <c r="AN868" s="1"/>
      <c r="AO868" s="1"/>
      <c r="AP868" s="1"/>
      <c r="AQ868" s="1"/>
      <c r="AR868" s="1"/>
    </row>
    <row r="869" spans="1:44" ht="15.75" customHeight="1">
      <c r="A869" s="1"/>
      <c r="B869" s="1"/>
      <c r="C869" s="193"/>
      <c r="D869" s="194"/>
      <c r="E869" s="194"/>
      <c r="F869" s="194"/>
      <c r="G869" s="194"/>
      <c r="H869" s="194"/>
      <c r="I869" s="194"/>
      <c r="J869" s="194"/>
      <c r="K869" s="194"/>
      <c r="L869" s="195"/>
      <c r="M869" s="195"/>
      <c r="N869" s="195"/>
      <c r="O869" s="195"/>
      <c r="P869" s="195"/>
      <c r="Q869" s="1"/>
      <c r="R869" s="194"/>
      <c r="S869" s="194"/>
      <c r="T869" s="194"/>
      <c r="U869" s="194"/>
      <c r="V869" s="194"/>
      <c r="W869" s="194"/>
      <c r="X869" s="194"/>
      <c r="Y869" s="194"/>
      <c r="Z869" s="194"/>
      <c r="AA869" s="194"/>
      <c r="AB869" s="194"/>
      <c r="AC869" s="194"/>
      <c r="AD869" s="194"/>
      <c r="AE869" s="194"/>
      <c r="AF869" s="194"/>
      <c r="AG869" s="194"/>
      <c r="AH869" s="194"/>
      <c r="AI869" s="194"/>
      <c r="AJ869" s="194"/>
      <c r="AK869" s="1"/>
      <c r="AL869" s="1"/>
      <c r="AM869" s="1"/>
      <c r="AN869" s="1"/>
      <c r="AO869" s="1"/>
      <c r="AP869" s="1"/>
      <c r="AQ869" s="1"/>
      <c r="AR869" s="1"/>
    </row>
    <row r="870" spans="1:44" ht="15.75" customHeight="1">
      <c r="A870" s="1"/>
      <c r="B870" s="1"/>
      <c r="C870" s="193"/>
      <c r="D870" s="194"/>
      <c r="E870" s="194"/>
      <c r="F870" s="194"/>
      <c r="G870" s="194"/>
      <c r="H870" s="194"/>
      <c r="I870" s="194"/>
      <c r="J870" s="194"/>
      <c r="K870" s="194"/>
      <c r="L870" s="195"/>
      <c r="M870" s="195"/>
      <c r="N870" s="195"/>
      <c r="O870" s="195"/>
      <c r="P870" s="195"/>
      <c r="Q870" s="1"/>
      <c r="R870" s="194"/>
      <c r="S870" s="194"/>
      <c r="T870" s="194"/>
      <c r="U870" s="194"/>
      <c r="V870" s="194"/>
      <c r="W870" s="194"/>
      <c r="X870" s="194"/>
      <c r="Y870" s="194"/>
      <c r="Z870" s="194"/>
      <c r="AA870" s="194"/>
      <c r="AB870" s="194"/>
      <c r="AC870" s="194"/>
      <c r="AD870" s="194"/>
      <c r="AE870" s="194"/>
      <c r="AF870" s="194"/>
      <c r="AG870" s="194"/>
      <c r="AH870" s="194"/>
      <c r="AI870" s="194"/>
      <c r="AJ870" s="194"/>
      <c r="AK870" s="1"/>
      <c r="AL870" s="1"/>
      <c r="AM870" s="1"/>
      <c r="AN870" s="1"/>
      <c r="AO870" s="1"/>
      <c r="AP870" s="1"/>
      <c r="AQ870" s="1"/>
      <c r="AR870" s="1"/>
    </row>
    <row r="871" spans="1:44" ht="15.75" customHeight="1">
      <c r="A871" s="1"/>
      <c r="B871" s="1"/>
      <c r="C871" s="193"/>
      <c r="D871" s="194"/>
      <c r="E871" s="194"/>
      <c r="F871" s="194"/>
      <c r="G871" s="194"/>
      <c r="H871" s="194"/>
      <c r="I871" s="194"/>
      <c r="J871" s="194"/>
      <c r="K871" s="194"/>
      <c r="L871" s="195"/>
      <c r="M871" s="195"/>
      <c r="N871" s="195"/>
      <c r="O871" s="195"/>
      <c r="P871" s="195"/>
      <c r="Q871" s="1"/>
      <c r="R871" s="194"/>
      <c r="S871" s="194"/>
      <c r="T871" s="194"/>
      <c r="U871" s="194"/>
      <c r="V871" s="194"/>
      <c r="W871" s="194"/>
      <c r="X871" s="194"/>
      <c r="Y871" s="194"/>
      <c r="Z871" s="194"/>
      <c r="AA871" s="194"/>
      <c r="AB871" s="194"/>
      <c r="AC871" s="194"/>
      <c r="AD871" s="194"/>
      <c r="AE871" s="194"/>
      <c r="AF871" s="194"/>
      <c r="AG871" s="194"/>
      <c r="AH871" s="194"/>
      <c r="AI871" s="194"/>
      <c r="AJ871" s="194"/>
      <c r="AK871" s="1"/>
      <c r="AL871" s="1"/>
      <c r="AM871" s="1"/>
      <c r="AN871" s="1"/>
      <c r="AO871" s="1"/>
      <c r="AP871" s="1"/>
      <c r="AQ871" s="1"/>
      <c r="AR871" s="1"/>
    </row>
    <row r="872" spans="1:44" ht="15.75" customHeight="1">
      <c r="A872" s="1"/>
      <c r="B872" s="1"/>
      <c r="C872" s="193"/>
      <c r="D872" s="194"/>
      <c r="E872" s="194"/>
      <c r="F872" s="194"/>
      <c r="G872" s="194"/>
      <c r="H872" s="194"/>
      <c r="I872" s="194"/>
      <c r="J872" s="194"/>
      <c r="K872" s="194"/>
      <c r="L872" s="195"/>
      <c r="M872" s="195"/>
      <c r="N872" s="195"/>
      <c r="O872" s="195"/>
      <c r="P872" s="195"/>
      <c r="Q872" s="1"/>
      <c r="R872" s="194"/>
      <c r="S872" s="194"/>
      <c r="T872" s="194"/>
      <c r="U872" s="194"/>
      <c r="V872" s="194"/>
      <c r="W872" s="194"/>
      <c r="X872" s="194"/>
      <c r="Y872" s="194"/>
      <c r="Z872" s="194"/>
      <c r="AA872" s="194"/>
      <c r="AB872" s="194"/>
      <c r="AC872" s="194"/>
      <c r="AD872" s="194"/>
      <c r="AE872" s="194"/>
      <c r="AF872" s="194"/>
      <c r="AG872" s="194"/>
      <c r="AH872" s="194"/>
      <c r="AI872" s="194"/>
      <c r="AJ872" s="194"/>
      <c r="AK872" s="1"/>
      <c r="AL872" s="1"/>
      <c r="AM872" s="1"/>
      <c r="AN872" s="1"/>
      <c r="AO872" s="1"/>
      <c r="AP872" s="1"/>
      <c r="AQ872" s="1"/>
      <c r="AR872" s="1"/>
    </row>
    <row r="873" spans="1:44" ht="15.75" customHeight="1">
      <c r="A873" s="1"/>
      <c r="B873" s="1"/>
      <c r="C873" s="193"/>
      <c r="D873" s="194"/>
      <c r="E873" s="194"/>
      <c r="F873" s="194"/>
      <c r="G873" s="194"/>
      <c r="H873" s="194"/>
      <c r="I873" s="194"/>
      <c r="J873" s="194"/>
      <c r="K873" s="194"/>
      <c r="L873" s="195"/>
      <c r="M873" s="195"/>
      <c r="N873" s="195"/>
      <c r="O873" s="195"/>
      <c r="P873" s="195"/>
      <c r="Q873" s="1"/>
      <c r="R873" s="194"/>
      <c r="S873" s="194"/>
      <c r="T873" s="194"/>
      <c r="U873" s="194"/>
      <c r="V873" s="194"/>
      <c r="W873" s="194"/>
      <c r="X873" s="194"/>
      <c r="Y873" s="194"/>
      <c r="Z873" s="194"/>
      <c r="AA873" s="194"/>
      <c r="AB873" s="194"/>
      <c r="AC873" s="194"/>
      <c r="AD873" s="194"/>
      <c r="AE873" s="194"/>
      <c r="AF873" s="194"/>
      <c r="AG873" s="194"/>
      <c r="AH873" s="194"/>
      <c r="AI873" s="194"/>
      <c r="AJ873" s="194"/>
      <c r="AK873" s="1"/>
      <c r="AL873" s="1"/>
      <c r="AM873" s="1"/>
      <c r="AN873" s="1"/>
      <c r="AO873" s="1"/>
      <c r="AP873" s="1"/>
      <c r="AQ873" s="1"/>
      <c r="AR873" s="1"/>
    </row>
    <row r="874" spans="1:44" ht="15.75" customHeight="1">
      <c r="A874" s="1"/>
      <c r="B874" s="1"/>
      <c r="C874" s="193"/>
      <c r="D874" s="194"/>
      <c r="E874" s="194"/>
      <c r="F874" s="194"/>
      <c r="G874" s="194"/>
      <c r="H874" s="194"/>
      <c r="I874" s="194"/>
      <c r="J874" s="194"/>
      <c r="K874" s="194"/>
      <c r="L874" s="195"/>
      <c r="M874" s="195"/>
      <c r="N874" s="195"/>
      <c r="O874" s="195"/>
      <c r="P874" s="195"/>
      <c r="Q874" s="1"/>
      <c r="R874" s="194"/>
      <c r="S874" s="194"/>
      <c r="T874" s="194"/>
      <c r="U874" s="194"/>
      <c r="V874" s="194"/>
      <c r="W874" s="194"/>
      <c r="X874" s="194"/>
      <c r="Y874" s="194"/>
      <c r="Z874" s="194"/>
      <c r="AA874" s="194"/>
      <c r="AB874" s="194"/>
      <c r="AC874" s="194"/>
      <c r="AD874" s="194"/>
      <c r="AE874" s="194"/>
      <c r="AF874" s="194"/>
      <c r="AG874" s="194"/>
      <c r="AH874" s="194"/>
      <c r="AI874" s="194"/>
      <c r="AJ874" s="194"/>
      <c r="AK874" s="1"/>
      <c r="AL874" s="1"/>
      <c r="AM874" s="1"/>
      <c r="AN874" s="1"/>
      <c r="AO874" s="1"/>
      <c r="AP874" s="1"/>
      <c r="AQ874" s="1"/>
      <c r="AR874" s="1"/>
    </row>
    <row r="875" spans="1:44" ht="15.75" customHeight="1">
      <c r="A875" s="1"/>
      <c r="B875" s="1"/>
      <c r="C875" s="193"/>
      <c r="D875" s="194"/>
      <c r="E875" s="194"/>
      <c r="F875" s="194"/>
      <c r="G875" s="194"/>
      <c r="H875" s="194"/>
      <c r="I875" s="194"/>
      <c r="J875" s="194"/>
      <c r="K875" s="194"/>
      <c r="L875" s="195"/>
      <c r="M875" s="195"/>
      <c r="N875" s="195"/>
      <c r="O875" s="195"/>
      <c r="P875" s="195"/>
      <c r="Q875" s="1"/>
      <c r="R875" s="194"/>
      <c r="S875" s="194"/>
      <c r="T875" s="194"/>
      <c r="U875" s="194"/>
      <c r="V875" s="194"/>
      <c r="W875" s="194"/>
      <c r="X875" s="194"/>
      <c r="Y875" s="194"/>
      <c r="Z875" s="194"/>
      <c r="AA875" s="194"/>
      <c r="AB875" s="194"/>
      <c r="AC875" s="194"/>
      <c r="AD875" s="194"/>
      <c r="AE875" s="194"/>
      <c r="AF875" s="194"/>
      <c r="AG875" s="194"/>
      <c r="AH875" s="194"/>
      <c r="AI875" s="194"/>
      <c r="AJ875" s="194"/>
      <c r="AK875" s="1"/>
      <c r="AL875" s="1"/>
      <c r="AM875" s="1"/>
      <c r="AN875" s="1"/>
      <c r="AO875" s="1"/>
      <c r="AP875" s="1"/>
      <c r="AQ875" s="1"/>
      <c r="AR875" s="1"/>
    </row>
    <row r="876" spans="1:44" ht="15.75" customHeight="1">
      <c r="A876" s="1"/>
      <c r="B876" s="1"/>
      <c r="C876" s="193"/>
      <c r="D876" s="194"/>
      <c r="E876" s="194"/>
      <c r="F876" s="194"/>
      <c r="G876" s="194"/>
      <c r="H876" s="194"/>
      <c r="I876" s="194"/>
      <c r="J876" s="194"/>
      <c r="K876" s="194"/>
      <c r="L876" s="195"/>
      <c r="M876" s="195"/>
      <c r="N876" s="195"/>
      <c r="O876" s="195"/>
      <c r="P876" s="195"/>
      <c r="Q876" s="1"/>
      <c r="R876" s="194"/>
      <c r="S876" s="194"/>
      <c r="T876" s="194"/>
      <c r="U876" s="194"/>
      <c r="V876" s="194"/>
      <c r="W876" s="194"/>
      <c r="X876" s="194"/>
      <c r="Y876" s="194"/>
      <c r="Z876" s="194"/>
      <c r="AA876" s="194"/>
      <c r="AB876" s="194"/>
      <c r="AC876" s="194"/>
      <c r="AD876" s="194"/>
      <c r="AE876" s="194"/>
      <c r="AF876" s="194"/>
      <c r="AG876" s="194"/>
      <c r="AH876" s="194"/>
      <c r="AI876" s="194"/>
      <c r="AJ876" s="194"/>
      <c r="AK876" s="1"/>
      <c r="AL876" s="1"/>
      <c r="AM876" s="1"/>
      <c r="AN876" s="1"/>
      <c r="AO876" s="1"/>
      <c r="AP876" s="1"/>
      <c r="AQ876" s="1"/>
      <c r="AR876" s="1"/>
    </row>
    <row r="877" spans="1:44" ht="15.75" customHeight="1">
      <c r="A877" s="1"/>
      <c r="B877" s="1"/>
      <c r="C877" s="193"/>
      <c r="D877" s="194"/>
      <c r="E877" s="194"/>
      <c r="F877" s="194"/>
      <c r="G877" s="194"/>
      <c r="H877" s="194"/>
      <c r="I877" s="194"/>
      <c r="J877" s="194"/>
      <c r="K877" s="194"/>
      <c r="L877" s="195"/>
      <c r="M877" s="195"/>
      <c r="N877" s="195"/>
      <c r="O877" s="195"/>
      <c r="P877" s="195"/>
      <c r="Q877" s="1"/>
      <c r="R877" s="194"/>
      <c r="S877" s="194"/>
      <c r="T877" s="194"/>
      <c r="U877" s="194"/>
      <c r="V877" s="194"/>
      <c r="W877" s="194"/>
      <c r="X877" s="194"/>
      <c r="Y877" s="194"/>
      <c r="Z877" s="194"/>
      <c r="AA877" s="194"/>
      <c r="AB877" s="194"/>
      <c r="AC877" s="194"/>
      <c r="AD877" s="194"/>
      <c r="AE877" s="194"/>
      <c r="AF877" s="194"/>
      <c r="AG877" s="194"/>
      <c r="AH877" s="194"/>
      <c r="AI877" s="194"/>
      <c r="AJ877" s="194"/>
      <c r="AK877" s="1"/>
      <c r="AL877" s="1"/>
      <c r="AM877" s="1"/>
      <c r="AN877" s="1"/>
      <c r="AO877" s="1"/>
      <c r="AP877" s="1"/>
      <c r="AQ877" s="1"/>
      <c r="AR877" s="1"/>
    </row>
    <row r="878" spans="1:44" ht="15.75" customHeight="1">
      <c r="A878" s="1"/>
      <c r="B878" s="1"/>
      <c r="C878" s="193"/>
      <c r="D878" s="194"/>
      <c r="E878" s="194"/>
      <c r="F878" s="194"/>
      <c r="G878" s="194"/>
      <c r="H878" s="194"/>
      <c r="I878" s="194"/>
      <c r="J878" s="194"/>
      <c r="K878" s="194"/>
      <c r="L878" s="195"/>
      <c r="M878" s="195"/>
      <c r="N878" s="195"/>
      <c r="O878" s="195"/>
      <c r="P878" s="195"/>
      <c r="Q878" s="1"/>
      <c r="R878" s="194"/>
      <c r="S878" s="194"/>
      <c r="T878" s="194"/>
      <c r="U878" s="194"/>
      <c r="V878" s="194"/>
      <c r="W878" s="194"/>
      <c r="X878" s="194"/>
      <c r="Y878" s="194"/>
      <c r="Z878" s="194"/>
      <c r="AA878" s="194"/>
      <c r="AB878" s="194"/>
      <c r="AC878" s="194"/>
      <c r="AD878" s="194"/>
      <c r="AE878" s="194"/>
      <c r="AF878" s="194"/>
      <c r="AG878" s="194"/>
      <c r="AH878" s="194"/>
      <c r="AI878" s="194"/>
      <c r="AJ878" s="194"/>
      <c r="AK878" s="1"/>
      <c r="AL878" s="1"/>
      <c r="AM878" s="1"/>
      <c r="AN878" s="1"/>
      <c r="AO878" s="1"/>
      <c r="AP878" s="1"/>
      <c r="AQ878" s="1"/>
      <c r="AR878" s="1"/>
    </row>
    <row r="879" spans="1:44" ht="15.75" customHeight="1">
      <c r="A879" s="1"/>
      <c r="B879" s="1"/>
      <c r="C879" s="193"/>
      <c r="D879" s="194"/>
      <c r="E879" s="194"/>
      <c r="F879" s="194"/>
      <c r="G879" s="194"/>
      <c r="H879" s="194"/>
      <c r="I879" s="194"/>
      <c r="J879" s="194"/>
      <c r="K879" s="194"/>
      <c r="L879" s="195"/>
      <c r="M879" s="195"/>
      <c r="N879" s="195"/>
      <c r="O879" s="195"/>
      <c r="P879" s="195"/>
      <c r="Q879" s="1"/>
      <c r="R879" s="194"/>
      <c r="S879" s="194"/>
      <c r="T879" s="194"/>
      <c r="U879" s="194"/>
      <c r="V879" s="194"/>
      <c r="W879" s="194"/>
      <c r="X879" s="194"/>
      <c r="Y879" s="194"/>
      <c r="Z879" s="194"/>
      <c r="AA879" s="194"/>
      <c r="AB879" s="194"/>
      <c r="AC879" s="194"/>
      <c r="AD879" s="194"/>
      <c r="AE879" s="194"/>
      <c r="AF879" s="194"/>
      <c r="AG879" s="194"/>
      <c r="AH879" s="194"/>
      <c r="AI879" s="194"/>
      <c r="AJ879" s="194"/>
      <c r="AK879" s="1"/>
      <c r="AL879" s="1"/>
      <c r="AM879" s="1"/>
      <c r="AN879" s="1"/>
      <c r="AO879" s="1"/>
      <c r="AP879" s="1"/>
      <c r="AQ879" s="1"/>
      <c r="AR879" s="1"/>
    </row>
    <row r="880" spans="1:44" ht="15.75" customHeight="1">
      <c r="A880" s="1"/>
      <c r="B880" s="1"/>
      <c r="C880" s="193"/>
      <c r="D880" s="194"/>
      <c r="E880" s="194"/>
      <c r="F880" s="194"/>
      <c r="G880" s="194"/>
      <c r="H880" s="194"/>
      <c r="I880" s="194"/>
      <c r="J880" s="194"/>
      <c r="K880" s="194"/>
      <c r="L880" s="195"/>
      <c r="M880" s="195"/>
      <c r="N880" s="195"/>
      <c r="O880" s="195"/>
      <c r="P880" s="195"/>
      <c r="Q880" s="1"/>
      <c r="R880" s="194"/>
      <c r="S880" s="194"/>
      <c r="T880" s="194"/>
      <c r="U880" s="194"/>
      <c r="V880" s="194"/>
      <c r="W880" s="194"/>
      <c r="X880" s="194"/>
      <c r="Y880" s="194"/>
      <c r="Z880" s="194"/>
      <c r="AA880" s="194"/>
      <c r="AB880" s="194"/>
      <c r="AC880" s="194"/>
      <c r="AD880" s="194"/>
      <c r="AE880" s="194"/>
      <c r="AF880" s="194"/>
      <c r="AG880" s="194"/>
      <c r="AH880" s="194"/>
      <c r="AI880" s="194"/>
      <c r="AJ880" s="194"/>
      <c r="AK880" s="1"/>
      <c r="AL880" s="1"/>
      <c r="AM880" s="1"/>
      <c r="AN880" s="1"/>
      <c r="AO880" s="1"/>
      <c r="AP880" s="1"/>
      <c r="AQ880" s="1"/>
      <c r="AR880" s="1"/>
    </row>
    <row r="881" spans="1:44" ht="15.75" customHeight="1">
      <c r="A881" s="1"/>
      <c r="B881" s="1"/>
      <c r="C881" s="193"/>
      <c r="D881" s="194"/>
      <c r="E881" s="194"/>
      <c r="F881" s="194"/>
      <c r="G881" s="194"/>
      <c r="H881" s="194"/>
      <c r="I881" s="194"/>
      <c r="J881" s="194"/>
      <c r="K881" s="194"/>
      <c r="L881" s="195"/>
      <c r="M881" s="195"/>
      <c r="N881" s="195"/>
      <c r="O881" s="195"/>
      <c r="P881" s="195"/>
      <c r="Q881" s="1"/>
      <c r="R881" s="194"/>
      <c r="S881" s="194"/>
      <c r="T881" s="194"/>
      <c r="U881" s="194"/>
      <c r="V881" s="194"/>
      <c r="W881" s="194"/>
      <c r="X881" s="194"/>
      <c r="Y881" s="194"/>
      <c r="Z881" s="194"/>
      <c r="AA881" s="194"/>
      <c r="AB881" s="194"/>
      <c r="AC881" s="194"/>
      <c r="AD881" s="194"/>
      <c r="AE881" s="194"/>
      <c r="AF881" s="194"/>
      <c r="AG881" s="194"/>
      <c r="AH881" s="194"/>
      <c r="AI881" s="194"/>
      <c r="AJ881" s="194"/>
      <c r="AK881" s="1"/>
      <c r="AL881" s="1"/>
      <c r="AM881" s="1"/>
      <c r="AN881" s="1"/>
      <c r="AO881" s="1"/>
      <c r="AP881" s="1"/>
      <c r="AQ881" s="1"/>
      <c r="AR881" s="1"/>
    </row>
    <row r="882" spans="1:44" ht="15.75" customHeight="1">
      <c r="A882" s="1"/>
      <c r="B882" s="1"/>
      <c r="C882" s="193"/>
      <c r="D882" s="194"/>
      <c r="E882" s="194"/>
      <c r="F882" s="194"/>
      <c r="G882" s="194"/>
      <c r="H882" s="194"/>
      <c r="I882" s="194"/>
      <c r="J882" s="194"/>
      <c r="K882" s="194"/>
      <c r="L882" s="195"/>
      <c r="M882" s="195"/>
      <c r="N882" s="195"/>
      <c r="O882" s="195"/>
      <c r="P882" s="195"/>
      <c r="Q882" s="1"/>
      <c r="R882" s="194"/>
      <c r="S882" s="194"/>
      <c r="T882" s="194"/>
      <c r="U882" s="194"/>
      <c r="V882" s="194"/>
      <c r="W882" s="194"/>
      <c r="X882" s="194"/>
      <c r="Y882" s="194"/>
      <c r="Z882" s="194"/>
      <c r="AA882" s="194"/>
      <c r="AB882" s="194"/>
      <c r="AC882" s="194"/>
      <c r="AD882" s="194"/>
      <c r="AE882" s="194"/>
      <c r="AF882" s="194"/>
      <c r="AG882" s="194"/>
      <c r="AH882" s="194"/>
      <c r="AI882" s="194"/>
      <c r="AJ882" s="194"/>
      <c r="AK882" s="1"/>
      <c r="AL882" s="1"/>
      <c r="AM882" s="1"/>
      <c r="AN882" s="1"/>
      <c r="AO882" s="1"/>
      <c r="AP882" s="1"/>
      <c r="AQ882" s="1"/>
      <c r="AR882" s="1"/>
    </row>
    <row r="883" spans="1:44" ht="15.75" customHeight="1">
      <c r="A883" s="1"/>
      <c r="B883" s="1"/>
      <c r="C883" s="193"/>
      <c r="D883" s="194"/>
      <c r="E883" s="194"/>
      <c r="F883" s="194"/>
      <c r="G883" s="194"/>
      <c r="H883" s="194"/>
      <c r="I883" s="194"/>
      <c r="J883" s="194"/>
      <c r="K883" s="194"/>
      <c r="L883" s="195"/>
      <c r="M883" s="195"/>
      <c r="N883" s="195"/>
      <c r="O883" s="195"/>
      <c r="P883" s="195"/>
      <c r="Q883" s="1"/>
      <c r="R883" s="194"/>
      <c r="S883" s="194"/>
      <c r="T883" s="194"/>
      <c r="U883" s="194"/>
      <c r="V883" s="194"/>
      <c r="W883" s="194"/>
      <c r="X883" s="194"/>
      <c r="Y883" s="194"/>
      <c r="Z883" s="194"/>
      <c r="AA883" s="194"/>
      <c r="AB883" s="194"/>
      <c r="AC883" s="194"/>
      <c r="AD883" s="194"/>
      <c r="AE883" s="194"/>
      <c r="AF883" s="194"/>
      <c r="AG883" s="194"/>
      <c r="AH883" s="194"/>
      <c r="AI883" s="194"/>
      <c r="AJ883" s="194"/>
      <c r="AK883" s="1"/>
      <c r="AL883" s="1"/>
      <c r="AM883" s="1"/>
      <c r="AN883" s="1"/>
      <c r="AO883" s="1"/>
      <c r="AP883" s="1"/>
      <c r="AQ883" s="1"/>
      <c r="AR883" s="1"/>
    </row>
    <row r="884" spans="1:44" ht="15.75" customHeight="1">
      <c r="A884" s="1"/>
      <c r="B884" s="1"/>
      <c r="C884" s="193"/>
      <c r="D884" s="194"/>
      <c r="E884" s="194"/>
      <c r="F884" s="194"/>
      <c r="G884" s="194"/>
      <c r="H884" s="194"/>
      <c r="I884" s="194"/>
      <c r="J884" s="194"/>
      <c r="K884" s="194"/>
      <c r="L884" s="195"/>
      <c r="M884" s="195"/>
      <c r="N884" s="195"/>
      <c r="O884" s="195"/>
      <c r="P884" s="195"/>
      <c r="Q884" s="1"/>
      <c r="R884" s="194"/>
      <c r="S884" s="194"/>
      <c r="T884" s="194"/>
      <c r="U884" s="194"/>
      <c r="V884" s="194"/>
      <c r="W884" s="194"/>
      <c r="X884" s="194"/>
      <c r="Y884" s="194"/>
      <c r="Z884" s="194"/>
      <c r="AA884" s="194"/>
      <c r="AB884" s="194"/>
      <c r="AC884" s="194"/>
      <c r="AD884" s="194"/>
      <c r="AE884" s="194"/>
      <c r="AF884" s="194"/>
      <c r="AG884" s="194"/>
      <c r="AH884" s="194"/>
      <c r="AI884" s="194"/>
      <c r="AJ884" s="194"/>
      <c r="AK884" s="1"/>
      <c r="AL884" s="1"/>
      <c r="AM884" s="1"/>
      <c r="AN884" s="1"/>
      <c r="AO884" s="1"/>
      <c r="AP884" s="1"/>
      <c r="AQ884" s="1"/>
      <c r="AR884" s="1"/>
    </row>
    <row r="885" spans="1:44" ht="15.75" customHeight="1">
      <c r="A885" s="1"/>
      <c r="B885" s="1"/>
      <c r="C885" s="193"/>
      <c r="D885" s="194"/>
      <c r="E885" s="194"/>
      <c r="F885" s="194"/>
      <c r="G885" s="194"/>
      <c r="H885" s="194"/>
      <c r="I885" s="194"/>
      <c r="J885" s="194"/>
      <c r="K885" s="194"/>
      <c r="L885" s="195"/>
      <c r="M885" s="195"/>
      <c r="N885" s="195"/>
      <c r="O885" s="195"/>
      <c r="P885" s="195"/>
      <c r="Q885" s="1"/>
      <c r="R885" s="194"/>
      <c r="S885" s="194"/>
      <c r="T885" s="194"/>
      <c r="U885" s="194"/>
      <c r="V885" s="194"/>
      <c r="W885" s="194"/>
      <c r="X885" s="194"/>
      <c r="Y885" s="194"/>
      <c r="Z885" s="194"/>
      <c r="AA885" s="194"/>
      <c r="AB885" s="194"/>
      <c r="AC885" s="194"/>
      <c r="AD885" s="194"/>
      <c r="AE885" s="194"/>
      <c r="AF885" s="194"/>
      <c r="AG885" s="194"/>
      <c r="AH885" s="194"/>
      <c r="AI885" s="194"/>
      <c r="AJ885" s="194"/>
      <c r="AK885" s="1"/>
      <c r="AL885" s="1"/>
      <c r="AM885" s="1"/>
      <c r="AN885" s="1"/>
      <c r="AO885" s="1"/>
      <c r="AP885" s="1"/>
      <c r="AQ885" s="1"/>
      <c r="AR885" s="1"/>
    </row>
    <row r="886" spans="1:44" ht="15.75" customHeight="1">
      <c r="A886" s="1"/>
      <c r="B886" s="1"/>
      <c r="C886" s="193"/>
      <c r="D886" s="194"/>
      <c r="E886" s="194"/>
      <c r="F886" s="194"/>
      <c r="G886" s="194"/>
      <c r="H886" s="194"/>
      <c r="I886" s="194"/>
      <c r="J886" s="194"/>
      <c r="K886" s="194"/>
      <c r="L886" s="195"/>
      <c r="M886" s="195"/>
      <c r="N886" s="195"/>
      <c r="O886" s="195"/>
      <c r="P886" s="195"/>
      <c r="Q886" s="1"/>
      <c r="R886" s="194"/>
      <c r="S886" s="194"/>
      <c r="T886" s="194"/>
      <c r="U886" s="194"/>
      <c r="V886" s="194"/>
      <c r="W886" s="194"/>
      <c r="X886" s="194"/>
      <c r="Y886" s="194"/>
      <c r="Z886" s="194"/>
      <c r="AA886" s="194"/>
      <c r="AB886" s="194"/>
      <c r="AC886" s="194"/>
      <c r="AD886" s="194"/>
      <c r="AE886" s="194"/>
      <c r="AF886" s="194"/>
      <c r="AG886" s="194"/>
      <c r="AH886" s="194"/>
      <c r="AI886" s="194"/>
      <c r="AJ886" s="194"/>
      <c r="AK886" s="1"/>
      <c r="AL886" s="1"/>
      <c r="AM886" s="1"/>
      <c r="AN886" s="1"/>
      <c r="AO886" s="1"/>
      <c r="AP886" s="1"/>
      <c r="AQ886" s="1"/>
      <c r="AR886" s="1"/>
    </row>
    <row r="887" spans="1:44" ht="15.75" customHeight="1">
      <c r="A887" s="1"/>
      <c r="B887" s="1"/>
      <c r="C887" s="193"/>
      <c r="D887" s="194"/>
      <c r="E887" s="194"/>
      <c r="F887" s="194"/>
      <c r="G887" s="194"/>
      <c r="H887" s="194"/>
      <c r="I887" s="194"/>
      <c r="J887" s="194"/>
      <c r="K887" s="194"/>
      <c r="L887" s="195"/>
      <c r="M887" s="195"/>
      <c r="N887" s="195"/>
      <c r="O887" s="195"/>
      <c r="P887" s="195"/>
      <c r="Q887" s="1"/>
      <c r="R887" s="194"/>
      <c r="S887" s="194"/>
      <c r="T887" s="194"/>
      <c r="U887" s="194"/>
      <c r="V887" s="194"/>
      <c r="W887" s="194"/>
      <c r="X887" s="194"/>
      <c r="Y887" s="194"/>
      <c r="Z887" s="194"/>
      <c r="AA887" s="194"/>
      <c r="AB887" s="194"/>
      <c r="AC887" s="194"/>
      <c r="AD887" s="194"/>
      <c r="AE887" s="194"/>
      <c r="AF887" s="194"/>
      <c r="AG887" s="194"/>
      <c r="AH887" s="194"/>
      <c r="AI887" s="194"/>
      <c r="AJ887" s="194"/>
      <c r="AK887" s="1"/>
      <c r="AL887" s="1"/>
      <c r="AM887" s="1"/>
      <c r="AN887" s="1"/>
      <c r="AO887" s="1"/>
      <c r="AP887" s="1"/>
      <c r="AQ887" s="1"/>
      <c r="AR887" s="1"/>
    </row>
    <row r="888" spans="1:44" ht="15.75" customHeight="1">
      <c r="A888" s="1"/>
      <c r="B888" s="1"/>
      <c r="C888" s="193"/>
      <c r="D888" s="194"/>
      <c r="E888" s="194"/>
      <c r="F888" s="194"/>
      <c r="G888" s="194"/>
      <c r="H888" s="194"/>
      <c r="I888" s="194"/>
      <c r="J888" s="194"/>
      <c r="K888" s="194"/>
      <c r="L888" s="195"/>
      <c r="M888" s="195"/>
      <c r="N888" s="195"/>
      <c r="O888" s="195"/>
      <c r="P888" s="195"/>
      <c r="Q888" s="1"/>
      <c r="R888" s="194"/>
      <c r="S888" s="194"/>
      <c r="T888" s="194"/>
      <c r="U888" s="194"/>
      <c r="V888" s="194"/>
      <c r="W888" s="194"/>
      <c r="X888" s="194"/>
      <c r="Y888" s="194"/>
      <c r="Z888" s="194"/>
      <c r="AA888" s="194"/>
      <c r="AB888" s="194"/>
      <c r="AC888" s="194"/>
      <c r="AD888" s="194"/>
      <c r="AE888" s="194"/>
      <c r="AF888" s="194"/>
      <c r="AG888" s="194"/>
      <c r="AH888" s="194"/>
      <c r="AI888" s="194"/>
      <c r="AJ888" s="194"/>
      <c r="AK888" s="1"/>
      <c r="AL888" s="1"/>
      <c r="AM888" s="1"/>
      <c r="AN888" s="1"/>
      <c r="AO888" s="1"/>
      <c r="AP888" s="1"/>
      <c r="AQ888" s="1"/>
      <c r="AR888" s="1"/>
    </row>
    <row r="889" spans="1:44" ht="15.75" customHeight="1">
      <c r="A889" s="1"/>
      <c r="B889" s="1"/>
      <c r="C889" s="193"/>
      <c r="D889" s="194"/>
      <c r="E889" s="194"/>
      <c r="F889" s="194"/>
      <c r="G889" s="194"/>
      <c r="H889" s="194"/>
      <c r="I889" s="194"/>
      <c r="J889" s="194"/>
      <c r="K889" s="194"/>
      <c r="L889" s="195"/>
      <c r="M889" s="195"/>
      <c r="N889" s="195"/>
      <c r="O889" s="195"/>
      <c r="P889" s="195"/>
      <c r="Q889" s="1"/>
      <c r="R889" s="194"/>
      <c r="S889" s="194"/>
      <c r="T889" s="194"/>
      <c r="U889" s="194"/>
      <c r="V889" s="194"/>
      <c r="W889" s="194"/>
      <c r="X889" s="194"/>
      <c r="Y889" s="194"/>
      <c r="Z889" s="194"/>
      <c r="AA889" s="194"/>
      <c r="AB889" s="194"/>
      <c r="AC889" s="194"/>
      <c r="AD889" s="194"/>
      <c r="AE889" s="194"/>
      <c r="AF889" s="194"/>
      <c r="AG889" s="194"/>
      <c r="AH889" s="194"/>
      <c r="AI889" s="194"/>
      <c r="AJ889" s="194"/>
      <c r="AK889" s="1"/>
      <c r="AL889" s="1"/>
      <c r="AM889" s="1"/>
      <c r="AN889" s="1"/>
      <c r="AO889" s="1"/>
      <c r="AP889" s="1"/>
      <c r="AQ889" s="1"/>
      <c r="AR889" s="1"/>
    </row>
    <row r="890" spans="1:44" ht="15.75" customHeight="1">
      <c r="A890" s="1"/>
      <c r="B890" s="1"/>
      <c r="C890" s="193"/>
      <c r="D890" s="194"/>
      <c r="E890" s="194"/>
      <c r="F890" s="194"/>
      <c r="G890" s="194"/>
      <c r="H890" s="194"/>
      <c r="I890" s="194"/>
      <c r="J890" s="194"/>
      <c r="K890" s="194"/>
      <c r="L890" s="195"/>
      <c r="M890" s="195"/>
      <c r="N890" s="195"/>
      <c r="O890" s="195"/>
      <c r="P890" s="195"/>
      <c r="Q890" s="1"/>
      <c r="R890" s="194"/>
      <c r="S890" s="194"/>
      <c r="T890" s="194"/>
      <c r="U890" s="194"/>
      <c r="V890" s="194"/>
      <c r="W890" s="194"/>
      <c r="X890" s="194"/>
      <c r="Y890" s="194"/>
      <c r="Z890" s="194"/>
      <c r="AA890" s="194"/>
      <c r="AB890" s="194"/>
      <c r="AC890" s="194"/>
      <c r="AD890" s="194"/>
      <c r="AE890" s="194"/>
      <c r="AF890" s="194"/>
      <c r="AG890" s="194"/>
      <c r="AH890" s="194"/>
      <c r="AI890" s="194"/>
      <c r="AJ890" s="194"/>
      <c r="AK890" s="1"/>
      <c r="AL890" s="1"/>
      <c r="AM890" s="1"/>
      <c r="AN890" s="1"/>
      <c r="AO890" s="1"/>
      <c r="AP890" s="1"/>
      <c r="AQ890" s="1"/>
      <c r="AR890" s="1"/>
    </row>
    <row r="891" spans="1:44" ht="15.75" customHeight="1">
      <c r="A891" s="1"/>
      <c r="B891" s="1"/>
      <c r="C891" s="193"/>
      <c r="D891" s="194"/>
      <c r="E891" s="194"/>
      <c r="F891" s="194"/>
      <c r="G891" s="194"/>
      <c r="H891" s="194"/>
      <c r="I891" s="194"/>
      <c r="J891" s="194"/>
      <c r="K891" s="194"/>
      <c r="L891" s="195"/>
      <c r="M891" s="195"/>
      <c r="N891" s="195"/>
      <c r="O891" s="195"/>
      <c r="P891" s="195"/>
      <c r="Q891" s="1"/>
      <c r="R891" s="194"/>
      <c r="S891" s="194"/>
      <c r="T891" s="194"/>
      <c r="U891" s="194"/>
      <c r="V891" s="194"/>
      <c r="W891" s="194"/>
      <c r="X891" s="194"/>
      <c r="Y891" s="194"/>
      <c r="Z891" s="194"/>
      <c r="AA891" s="194"/>
      <c r="AB891" s="194"/>
      <c r="AC891" s="194"/>
      <c r="AD891" s="194"/>
      <c r="AE891" s="194"/>
      <c r="AF891" s="194"/>
      <c r="AG891" s="194"/>
      <c r="AH891" s="194"/>
      <c r="AI891" s="194"/>
      <c r="AJ891" s="194"/>
      <c r="AK891" s="1"/>
      <c r="AL891" s="1"/>
      <c r="AM891" s="1"/>
      <c r="AN891" s="1"/>
      <c r="AO891" s="1"/>
      <c r="AP891" s="1"/>
      <c r="AQ891" s="1"/>
      <c r="AR891" s="1"/>
    </row>
    <row r="892" spans="1:44" ht="15.75" customHeight="1">
      <c r="A892" s="1"/>
      <c r="B892" s="1"/>
      <c r="C892" s="193"/>
      <c r="D892" s="194"/>
      <c r="E892" s="194"/>
      <c r="F892" s="194"/>
      <c r="G892" s="194"/>
      <c r="H892" s="194"/>
      <c r="I892" s="194"/>
      <c r="J892" s="194"/>
      <c r="K892" s="194"/>
      <c r="L892" s="195"/>
      <c r="M892" s="195"/>
      <c r="N892" s="195"/>
      <c r="O892" s="195"/>
      <c r="P892" s="195"/>
      <c r="Q892" s="1"/>
      <c r="R892" s="194"/>
      <c r="S892" s="194"/>
      <c r="T892" s="194"/>
      <c r="U892" s="194"/>
      <c r="V892" s="194"/>
      <c r="W892" s="194"/>
      <c r="X892" s="194"/>
      <c r="Y892" s="194"/>
      <c r="Z892" s="194"/>
      <c r="AA892" s="194"/>
      <c r="AB892" s="194"/>
      <c r="AC892" s="194"/>
      <c r="AD892" s="194"/>
      <c r="AE892" s="194"/>
      <c r="AF892" s="194"/>
      <c r="AG892" s="194"/>
      <c r="AH892" s="194"/>
      <c r="AI892" s="194"/>
      <c r="AJ892" s="194"/>
      <c r="AK892" s="1"/>
      <c r="AL892" s="1"/>
      <c r="AM892" s="1"/>
      <c r="AN892" s="1"/>
      <c r="AO892" s="1"/>
      <c r="AP892" s="1"/>
      <c r="AQ892" s="1"/>
      <c r="AR892" s="1"/>
    </row>
    <row r="893" spans="1:44" ht="15.75" customHeight="1">
      <c r="A893" s="1"/>
      <c r="B893" s="1"/>
      <c r="C893" s="193"/>
      <c r="D893" s="194"/>
      <c r="E893" s="194"/>
      <c r="F893" s="194"/>
      <c r="G893" s="194"/>
      <c r="H893" s="194"/>
      <c r="I893" s="194"/>
      <c r="J893" s="194"/>
      <c r="K893" s="194"/>
      <c r="L893" s="195"/>
      <c r="M893" s="195"/>
      <c r="N893" s="195"/>
      <c r="O893" s="195"/>
      <c r="P893" s="195"/>
      <c r="Q893" s="1"/>
      <c r="R893" s="194"/>
      <c r="S893" s="194"/>
      <c r="T893" s="194"/>
      <c r="U893" s="194"/>
      <c r="V893" s="194"/>
      <c r="W893" s="194"/>
      <c r="X893" s="194"/>
      <c r="Y893" s="194"/>
      <c r="Z893" s="194"/>
      <c r="AA893" s="194"/>
      <c r="AB893" s="194"/>
      <c r="AC893" s="194"/>
      <c r="AD893" s="194"/>
      <c r="AE893" s="194"/>
      <c r="AF893" s="194"/>
      <c r="AG893" s="194"/>
      <c r="AH893" s="194"/>
      <c r="AI893" s="194"/>
      <c r="AJ893" s="194"/>
      <c r="AK893" s="1"/>
      <c r="AL893" s="1"/>
      <c r="AM893" s="1"/>
      <c r="AN893" s="1"/>
      <c r="AO893" s="1"/>
      <c r="AP893" s="1"/>
      <c r="AQ893" s="1"/>
      <c r="AR893" s="1"/>
    </row>
    <row r="894" spans="1:44" ht="15.75" customHeight="1">
      <c r="A894" s="1"/>
      <c r="B894" s="1"/>
      <c r="C894" s="193"/>
      <c r="D894" s="194"/>
      <c r="E894" s="194"/>
      <c r="F894" s="194"/>
      <c r="G894" s="194"/>
      <c r="H894" s="194"/>
      <c r="I894" s="194"/>
      <c r="J894" s="194"/>
      <c r="K894" s="194"/>
      <c r="L894" s="195"/>
      <c r="M894" s="195"/>
      <c r="N894" s="195"/>
      <c r="O894" s="195"/>
      <c r="P894" s="195"/>
      <c r="Q894" s="1"/>
      <c r="R894" s="194"/>
      <c r="S894" s="194"/>
      <c r="T894" s="194"/>
      <c r="U894" s="194"/>
      <c r="V894" s="194"/>
      <c r="W894" s="194"/>
      <c r="X894" s="194"/>
      <c r="Y894" s="194"/>
      <c r="Z894" s="194"/>
      <c r="AA894" s="194"/>
      <c r="AB894" s="194"/>
      <c r="AC894" s="194"/>
      <c r="AD894" s="194"/>
      <c r="AE894" s="194"/>
      <c r="AF894" s="194"/>
      <c r="AG894" s="194"/>
      <c r="AH894" s="194"/>
      <c r="AI894" s="194"/>
      <c r="AJ894" s="194"/>
      <c r="AK894" s="1"/>
      <c r="AL894" s="1"/>
      <c r="AM894" s="1"/>
      <c r="AN894" s="1"/>
      <c r="AO894" s="1"/>
      <c r="AP894" s="1"/>
      <c r="AQ894" s="1"/>
      <c r="AR894" s="1"/>
    </row>
    <row r="895" spans="1:44" ht="15.75" customHeight="1">
      <c r="A895" s="1"/>
      <c r="B895" s="1"/>
      <c r="C895" s="193"/>
      <c r="D895" s="194"/>
      <c r="E895" s="194"/>
      <c r="F895" s="194"/>
      <c r="G895" s="194"/>
      <c r="H895" s="194"/>
      <c r="I895" s="194"/>
      <c r="J895" s="194"/>
      <c r="K895" s="194"/>
      <c r="L895" s="195"/>
      <c r="M895" s="195"/>
      <c r="N895" s="195"/>
      <c r="O895" s="195"/>
      <c r="P895" s="195"/>
      <c r="Q895" s="1"/>
      <c r="R895" s="194"/>
      <c r="S895" s="194"/>
      <c r="T895" s="194"/>
      <c r="U895" s="194"/>
      <c r="V895" s="194"/>
      <c r="W895" s="194"/>
      <c r="X895" s="194"/>
      <c r="Y895" s="194"/>
      <c r="Z895" s="194"/>
      <c r="AA895" s="194"/>
      <c r="AB895" s="194"/>
      <c r="AC895" s="194"/>
      <c r="AD895" s="194"/>
      <c r="AE895" s="194"/>
      <c r="AF895" s="194"/>
      <c r="AG895" s="194"/>
      <c r="AH895" s="194"/>
      <c r="AI895" s="194"/>
      <c r="AJ895" s="194"/>
      <c r="AK895" s="1"/>
      <c r="AL895" s="1"/>
      <c r="AM895" s="1"/>
      <c r="AN895" s="1"/>
      <c r="AO895" s="1"/>
      <c r="AP895" s="1"/>
      <c r="AQ895" s="1"/>
      <c r="AR895" s="1"/>
    </row>
    <row r="896" spans="1:44" ht="15.75" customHeight="1">
      <c r="A896" s="1"/>
      <c r="B896" s="1"/>
      <c r="C896" s="193"/>
      <c r="D896" s="194"/>
      <c r="E896" s="194"/>
      <c r="F896" s="194"/>
      <c r="G896" s="194"/>
      <c r="H896" s="194"/>
      <c r="I896" s="194"/>
      <c r="J896" s="194"/>
      <c r="K896" s="194"/>
      <c r="L896" s="195"/>
      <c r="M896" s="195"/>
      <c r="N896" s="195"/>
      <c r="O896" s="195"/>
      <c r="P896" s="195"/>
      <c r="Q896" s="1"/>
      <c r="R896" s="194"/>
      <c r="S896" s="194"/>
      <c r="T896" s="194"/>
      <c r="U896" s="194"/>
      <c r="V896" s="194"/>
      <c r="W896" s="194"/>
      <c r="X896" s="194"/>
      <c r="Y896" s="194"/>
      <c r="Z896" s="194"/>
      <c r="AA896" s="194"/>
      <c r="AB896" s="194"/>
      <c r="AC896" s="194"/>
      <c r="AD896" s="194"/>
      <c r="AE896" s="194"/>
      <c r="AF896" s="194"/>
      <c r="AG896" s="194"/>
      <c r="AH896" s="194"/>
      <c r="AI896" s="194"/>
      <c r="AJ896" s="194"/>
      <c r="AK896" s="1"/>
      <c r="AL896" s="1"/>
      <c r="AM896" s="1"/>
      <c r="AN896" s="1"/>
      <c r="AO896" s="1"/>
      <c r="AP896" s="1"/>
      <c r="AQ896" s="1"/>
      <c r="AR896" s="1"/>
    </row>
    <row r="897" spans="1:44" ht="15.75" customHeight="1">
      <c r="A897" s="1"/>
      <c r="B897" s="1"/>
      <c r="C897" s="193"/>
      <c r="D897" s="194"/>
      <c r="E897" s="194"/>
      <c r="F897" s="194"/>
      <c r="G897" s="194"/>
      <c r="H897" s="194"/>
      <c r="I897" s="194"/>
      <c r="J897" s="194"/>
      <c r="K897" s="194"/>
      <c r="L897" s="195"/>
      <c r="M897" s="195"/>
      <c r="N897" s="195"/>
      <c r="O897" s="195"/>
      <c r="P897" s="195"/>
      <c r="Q897" s="1"/>
      <c r="R897" s="194"/>
      <c r="S897" s="194"/>
      <c r="T897" s="194"/>
      <c r="U897" s="194"/>
      <c r="V897" s="194"/>
      <c r="W897" s="194"/>
      <c r="X897" s="194"/>
      <c r="Y897" s="194"/>
      <c r="Z897" s="194"/>
      <c r="AA897" s="194"/>
      <c r="AB897" s="194"/>
      <c r="AC897" s="194"/>
      <c r="AD897" s="194"/>
      <c r="AE897" s="194"/>
      <c r="AF897" s="194"/>
      <c r="AG897" s="194"/>
      <c r="AH897" s="194"/>
      <c r="AI897" s="194"/>
      <c r="AJ897" s="194"/>
      <c r="AK897" s="1"/>
      <c r="AL897" s="1"/>
      <c r="AM897" s="1"/>
      <c r="AN897" s="1"/>
      <c r="AO897" s="1"/>
      <c r="AP897" s="1"/>
      <c r="AQ897" s="1"/>
      <c r="AR897" s="1"/>
    </row>
    <row r="898" spans="1:44" ht="15.75" customHeight="1">
      <c r="A898" s="1"/>
      <c r="B898" s="1"/>
      <c r="C898" s="193"/>
      <c r="D898" s="194"/>
      <c r="E898" s="194"/>
      <c r="F898" s="194"/>
      <c r="G898" s="194"/>
      <c r="H898" s="194"/>
      <c r="I898" s="194"/>
      <c r="J898" s="194"/>
      <c r="K898" s="194"/>
      <c r="L898" s="195"/>
      <c r="M898" s="195"/>
      <c r="N898" s="195"/>
      <c r="O898" s="195"/>
      <c r="P898" s="195"/>
      <c r="Q898" s="1"/>
      <c r="R898" s="194"/>
      <c r="S898" s="194"/>
      <c r="T898" s="194"/>
      <c r="U898" s="194"/>
      <c r="V898" s="194"/>
      <c r="W898" s="194"/>
      <c r="X898" s="194"/>
      <c r="Y898" s="194"/>
      <c r="Z898" s="194"/>
      <c r="AA898" s="194"/>
      <c r="AB898" s="194"/>
      <c r="AC898" s="194"/>
      <c r="AD898" s="194"/>
      <c r="AE898" s="194"/>
      <c r="AF898" s="194"/>
      <c r="AG898" s="194"/>
      <c r="AH898" s="194"/>
      <c r="AI898" s="194"/>
      <c r="AJ898" s="194"/>
      <c r="AK898" s="1"/>
      <c r="AL898" s="1"/>
      <c r="AM898" s="1"/>
      <c r="AN898" s="1"/>
      <c r="AO898" s="1"/>
      <c r="AP898" s="1"/>
      <c r="AQ898" s="1"/>
      <c r="AR898" s="1"/>
    </row>
    <row r="899" spans="1:44" ht="15.75" customHeight="1">
      <c r="A899" s="1"/>
      <c r="B899" s="1"/>
      <c r="C899" s="193"/>
      <c r="D899" s="194"/>
      <c r="E899" s="194"/>
      <c r="F899" s="194"/>
      <c r="G899" s="194"/>
      <c r="H899" s="194"/>
      <c r="I899" s="194"/>
      <c r="J899" s="194"/>
      <c r="K899" s="194"/>
      <c r="L899" s="195"/>
      <c r="M899" s="195"/>
      <c r="N899" s="195"/>
      <c r="O899" s="195"/>
      <c r="P899" s="195"/>
      <c r="Q899" s="1"/>
      <c r="R899" s="194"/>
      <c r="S899" s="194"/>
      <c r="T899" s="194"/>
      <c r="U899" s="194"/>
      <c r="V899" s="194"/>
      <c r="W899" s="194"/>
      <c r="X899" s="194"/>
      <c r="Y899" s="194"/>
      <c r="Z899" s="194"/>
      <c r="AA899" s="194"/>
      <c r="AB899" s="194"/>
      <c r="AC899" s="194"/>
      <c r="AD899" s="194"/>
      <c r="AE899" s="194"/>
      <c r="AF899" s="194"/>
      <c r="AG899" s="194"/>
      <c r="AH899" s="194"/>
      <c r="AI899" s="194"/>
      <c r="AJ899" s="194"/>
      <c r="AK899" s="1"/>
      <c r="AL899" s="1"/>
      <c r="AM899" s="1"/>
      <c r="AN899" s="1"/>
      <c r="AO899" s="1"/>
      <c r="AP899" s="1"/>
      <c r="AQ899" s="1"/>
      <c r="AR899" s="1"/>
    </row>
    <row r="900" spans="1:44" ht="15.75" customHeight="1">
      <c r="A900" s="1"/>
      <c r="B900" s="1"/>
      <c r="C900" s="193"/>
      <c r="D900" s="194"/>
      <c r="E900" s="194"/>
      <c r="F900" s="194"/>
      <c r="G900" s="194"/>
      <c r="H900" s="194"/>
      <c r="I900" s="194"/>
      <c r="J900" s="194"/>
      <c r="K900" s="194"/>
      <c r="L900" s="195"/>
      <c r="M900" s="195"/>
      <c r="N900" s="195"/>
      <c r="O900" s="195"/>
      <c r="P900" s="195"/>
      <c r="Q900" s="1"/>
      <c r="R900" s="194"/>
      <c r="S900" s="194"/>
      <c r="T900" s="194"/>
      <c r="U900" s="194"/>
      <c r="V900" s="194"/>
      <c r="W900" s="194"/>
      <c r="X900" s="194"/>
      <c r="Y900" s="194"/>
      <c r="Z900" s="194"/>
      <c r="AA900" s="194"/>
      <c r="AB900" s="194"/>
      <c r="AC900" s="194"/>
      <c r="AD900" s="194"/>
      <c r="AE900" s="194"/>
      <c r="AF900" s="194"/>
      <c r="AG900" s="194"/>
      <c r="AH900" s="194"/>
      <c r="AI900" s="194"/>
      <c r="AJ900" s="194"/>
      <c r="AK900" s="1"/>
      <c r="AL900" s="1"/>
      <c r="AM900" s="1"/>
      <c r="AN900" s="1"/>
      <c r="AO900" s="1"/>
      <c r="AP900" s="1"/>
      <c r="AQ900" s="1"/>
      <c r="AR900" s="1"/>
    </row>
    <row r="901" spans="1:44" ht="15.75" customHeight="1">
      <c r="A901" s="1"/>
      <c r="B901" s="1"/>
      <c r="C901" s="193"/>
      <c r="D901" s="194"/>
      <c r="E901" s="194"/>
      <c r="F901" s="194"/>
      <c r="G901" s="194"/>
      <c r="H901" s="194"/>
      <c r="I901" s="194"/>
      <c r="J901" s="194"/>
      <c r="K901" s="194"/>
      <c r="L901" s="195"/>
      <c r="M901" s="195"/>
      <c r="N901" s="195"/>
      <c r="O901" s="195"/>
      <c r="P901" s="195"/>
      <c r="Q901" s="1"/>
      <c r="R901" s="194"/>
      <c r="S901" s="194"/>
      <c r="T901" s="194"/>
      <c r="U901" s="194"/>
      <c r="V901" s="194"/>
      <c r="W901" s="194"/>
      <c r="X901" s="194"/>
      <c r="Y901" s="194"/>
      <c r="Z901" s="194"/>
      <c r="AA901" s="194"/>
      <c r="AB901" s="194"/>
      <c r="AC901" s="194"/>
      <c r="AD901" s="194"/>
      <c r="AE901" s="194"/>
      <c r="AF901" s="194"/>
      <c r="AG901" s="194"/>
      <c r="AH901" s="194"/>
      <c r="AI901" s="194"/>
      <c r="AJ901" s="194"/>
      <c r="AK901" s="1"/>
      <c r="AL901" s="1"/>
      <c r="AM901" s="1"/>
      <c r="AN901" s="1"/>
      <c r="AO901" s="1"/>
      <c r="AP901" s="1"/>
      <c r="AQ901" s="1"/>
      <c r="AR901" s="1"/>
    </row>
    <row r="902" spans="1:44" ht="15.75" customHeight="1">
      <c r="A902" s="1"/>
      <c r="B902" s="1"/>
      <c r="C902" s="193"/>
      <c r="D902" s="194"/>
      <c r="E902" s="194"/>
      <c r="F902" s="194"/>
      <c r="G902" s="194"/>
      <c r="H902" s="194"/>
      <c r="I902" s="194"/>
      <c r="J902" s="194"/>
      <c r="K902" s="194"/>
      <c r="L902" s="195"/>
      <c r="M902" s="195"/>
      <c r="N902" s="195"/>
      <c r="O902" s="195"/>
      <c r="P902" s="195"/>
      <c r="Q902" s="1"/>
      <c r="R902" s="194"/>
      <c r="S902" s="194"/>
      <c r="T902" s="194"/>
      <c r="U902" s="194"/>
      <c r="V902" s="194"/>
      <c r="W902" s="194"/>
      <c r="X902" s="194"/>
      <c r="Y902" s="194"/>
      <c r="Z902" s="194"/>
      <c r="AA902" s="194"/>
      <c r="AB902" s="194"/>
      <c r="AC902" s="194"/>
      <c r="AD902" s="194"/>
      <c r="AE902" s="194"/>
      <c r="AF902" s="194"/>
      <c r="AG902" s="194"/>
      <c r="AH902" s="194"/>
      <c r="AI902" s="194"/>
      <c r="AJ902" s="194"/>
      <c r="AK902" s="1"/>
      <c r="AL902" s="1"/>
      <c r="AM902" s="1"/>
      <c r="AN902" s="1"/>
      <c r="AO902" s="1"/>
      <c r="AP902" s="1"/>
      <c r="AQ902" s="1"/>
      <c r="AR902" s="1"/>
    </row>
    <row r="903" spans="1:44" ht="15.75" customHeight="1">
      <c r="A903" s="1"/>
      <c r="B903" s="1"/>
      <c r="C903" s="193"/>
      <c r="D903" s="194"/>
      <c r="E903" s="194"/>
      <c r="F903" s="194"/>
      <c r="G903" s="194"/>
      <c r="H903" s="194"/>
      <c r="I903" s="194"/>
      <c r="J903" s="194"/>
      <c r="K903" s="194"/>
      <c r="L903" s="195"/>
      <c r="M903" s="195"/>
      <c r="N903" s="195"/>
      <c r="O903" s="195"/>
      <c r="P903" s="195"/>
      <c r="Q903" s="1"/>
      <c r="R903" s="194"/>
      <c r="S903" s="194"/>
      <c r="T903" s="194"/>
      <c r="U903" s="194"/>
      <c r="V903" s="194"/>
      <c r="W903" s="194"/>
      <c r="X903" s="194"/>
      <c r="Y903" s="194"/>
      <c r="Z903" s="194"/>
      <c r="AA903" s="194"/>
      <c r="AB903" s="194"/>
      <c r="AC903" s="194"/>
      <c r="AD903" s="194"/>
      <c r="AE903" s="194"/>
      <c r="AF903" s="194"/>
      <c r="AG903" s="194"/>
      <c r="AH903" s="194"/>
      <c r="AI903" s="194"/>
      <c r="AJ903" s="194"/>
      <c r="AK903" s="1"/>
      <c r="AL903" s="1"/>
      <c r="AM903" s="1"/>
      <c r="AN903" s="1"/>
      <c r="AO903" s="1"/>
      <c r="AP903" s="1"/>
      <c r="AQ903" s="1"/>
      <c r="AR903" s="1"/>
    </row>
    <row r="904" spans="1:44" ht="15.75" customHeight="1">
      <c r="A904" s="1"/>
      <c r="B904" s="1"/>
      <c r="C904" s="193"/>
      <c r="D904" s="194"/>
      <c r="E904" s="194"/>
      <c r="F904" s="194"/>
      <c r="G904" s="194"/>
      <c r="H904" s="194"/>
      <c r="I904" s="194"/>
      <c r="J904" s="194"/>
      <c r="K904" s="194"/>
      <c r="L904" s="195"/>
      <c r="M904" s="195"/>
      <c r="N904" s="195"/>
      <c r="O904" s="195"/>
      <c r="P904" s="195"/>
      <c r="Q904" s="1"/>
      <c r="R904" s="194"/>
      <c r="S904" s="194"/>
      <c r="T904" s="194"/>
      <c r="U904" s="194"/>
      <c r="V904" s="194"/>
      <c r="W904" s="194"/>
      <c r="X904" s="194"/>
      <c r="Y904" s="194"/>
      <c r="Z904" s="194"/>
      <c r="AA904" s="194"/>
      <c r="AB904" s="194"/>
      <c r="AC904" s="194"/>
      <c r="AD904" s="194"/>
      <c r="AE904" s="194"/>
      <c r="AF904" s="194"/>
      <c r="AG904" s="194"/>
      <c r="AH904" s="194"/>
      <c r="AI904" s="194"/>
      <c r="AJ904" s="194"/>
      <c r="AK904" s="1"/>
      <c r="AL904" s="1"/>
      <c r="AM904" s="1"/>
      <c r="AN904" s="1"/>
      <c r="AO904" s="1"/>
      <c r="AP904" s="1"/>
      <c r="AQ904" s="1"/>
      <c r="AR904" s="1"/>
    </row>
    <row r="905" spans="1:44" ht="15.75" customHeight="1">
      <c r="A905" s="1"/>
      <c r="B905" s="1"/>
      <c r="C905" s="193"/>
      <c r="D905" s="194"/>
      <c r="E905" s="194"/>
      <c r="F905" s="194"/>
      <c r="G905" s="194"/>
      <c r="H905" s="194"/>
      <c r="I905" s="194"/>
      <c r="J905" s="194"/>
      <c r="K905" s="194"/>
      <c r="L905" s="195"/>
      <c r="M905" s="195"/>
      <c r="N905" s="195"/>
      <c r="O905" s="195"/>
      <c r="P905" s="195"/>
      <c r="Q905" s="1"/>
      <c r="R905" s="194"/>
      <c r="S905" s="194"/>
      <c r="T905" s="194"/>
      <c r="U905" s="194"/>
      <c r="V905" s="194"/>
      <c r="W905" s="194"/>
      <c r="X905" s="194"/>
      <c r="Y905" s="194"/>
      <c r="Z905" s="194"/>
      <c r="AA905" s="194"/>
      <c r="AB905" s="194"/>
      <c r="AC905" s="194"/>
      <c r="AD905" s="194"/>
      <c r="AE905" s="194"/>
      <c r="AF905" s="194"/>
      <c r="AG905" s="194"/>
      <c r="AH905" s="194"/>
      <c r="AI905" s="194"/>
      <c r="AJ905" s="194"/>
      <c r="AK905" s="1"/>
      <c r="AL905" s="1"/>
      <c r="AM905" s="1"/>
      <c r="AN905" s="1"/>
      <c r="AO905" s="1"/>
      <c r="AP905" s="1"/>
      <c r="AQ905" s="1"/>
      <c r="AR905" s="1"/>
    </row>
    <row r="906" spans="1:44" ht="15.75" customHeight="1">
      <c r="A906" s="1"/>
      <c r="B906" s="1"/>
      <c r="C906" s="193"/>
      <c r="D906" s="194"/>
      <c r="E906" s="194"/>
      <c r="F906" s="194"/>
      <c r="G906" s="194"/>
      <c r="H906" s="194"/>
      <c r="I906" s="194"/>
      <c r="J906" s="194"/>
      <c r="K906" s="194"/>
      <c r="L906" s="195"/>
      <c r="M906" s="195"/>
      <c r="N906" s="195"/>
      <c r="O906" s="195"/>
      <c r="P906" s="195"/>
      <c r="Q906" s="1"/>
      <c r="R906" s="194"/>
      <c r="S906" s="194"/>
      <c r="T906" s="194"/>
      <c r="U906" s="194"/>
      <c r="V906" s="194"/>
      <c r="W906" s="194"/>
      <c r="X906" s="194"/>
      <c r="Y906" s="194"/>
      <c r="Z906" s="194"/>
      <c r="AA906" s="194"/>
      <c r="AB906" s="194"/>
      <c r="AC906" s="194"/>
      <c r="AD906" s="194"/>
      <c r="AE906" s="194"/>
      <c r="AF906" s="194"/>
      <c r="AG906" s="194"/>
      <c r="AH906" s="194"/>
      <c r="AI906" s="194"/>
      <c r="AJ906" s="194"/>
      <c r="AK906" s="1"/>
      <c r="AL906" s="1"/>
      <c r="AM906" s="1"/>
      <c r="AN906" s="1"/>
      <c r="AO906" s="1"/>
      <c r="AP906" s="1"/>
      <c r="AQ906" s="1"/>
      <c r="AR906" s="1"/>
    </row>
    <row r="907" spans="1:44" ht="15.75" customHeight="1">
      <c r="A907" s="1"/>
      <c r="B907" s="1"/>
      <c r="C907" s="193"/>
      <c r="D907" s="194"/>
      <c r="E907" s="194"/>
      <c r="F907" s="194"/>
      <c r="G907" s="194"/>
      <c r="H907" s="194"/>
      <c r="I907" s="194"/>
      <c r="J907" s="194"/>
      <c r="K907" s="194"/>
      <c r="L907" s="195"/>
      <c r="M907" s="195"/>
      <c r="N907" s="195"/>
      <c r="O907" s="195"/>
      <c r="P907" s="195"/>
      <c r="Q907" s="1"/>
      <c r="R907" s="194"/>
      <c r="S907" s="194"/>
      <c r="T907" s="194"/>
      <c r="U907" s="194"/>
      <c r="V907" s="194"/>
      <c r="W907" s="194"/>
      <c r="X907" s="194"/>
      <c r="Y907" s="194"/>
      <c r="Z907" s="194"/>
      <c r="AA907" s="194"/>
      <c r="AB907" s="194"/>
      <c r="AC907" s="194"/>
      <c r="AD907" s="194"/>
      <c r="AE907" s="194"/>
      <c r="AF907" s="194"/>
      <c r="AG907" s="194"/>
      <c r="AH907" s="194"/>
      <c r="AI907" s="194"/>
      <c r="AJ907" s="194"/>
      <c r="AK907" s="1"/>
      <c r="AL907" s="1"/>
      <c r="AM907" s="1"/>
      <c r="AN907" s="1"/>
      <c r="AO907" s="1"/>
      <c r="AP907" s="1"/>
      <c r="AQ907" s="1"/>
      <c r="AR907" s="1"/>
    </row>
    <row r="908" spans="1:44" ht="15.75" customHeight="1">
      <c r="A908" s="1"/>
      <c r="B908" s="1"/>
      <c r="C908" s="193"/>
      <c r="D908" s="194"/>
      <c r="E908" s="194"/>
      <c r="F908" s="194"/>
      <c r="G908" s="194"/>
      <c r="H908" s="194"/>
      <c r="I908" s="194"/>
      <c r="J908" s="194"/>
      <c r="K908" s="194"/>
      <c r="L908" s="195"/>
      <c r="M908" s="195"/>
      <c r="N908" s="195"/>
      <c r="O908" s="195"/>
      <c r="P908" s="195"/>
      <c r="Q908" s="1"/>
      <c r="R908" s="194"/>
      <c r="S908" s="194"/>
      <c r="T908" s="194"/>
      <c r="U908" s="194"/>
      <c r="V908" s="194"/>
      <c r="W908" s="194"/>
      <c r="X908" s="194"/>
      <c r="Y908" s="194"/>
      <c r="Z908" s="194"/>
      <c r="AA908" s="194"/>
      <c r="AB908" s="194"/>
      <c r="AC908" s="194"/>
      <c r="AD908" s="194"/>
      <c r="AE908" s="194"/>
      <c r="AF908" s="194"/>
      <c r="AG908" s="194"/>
      <c r="AH908" s="194"/>
      <c r="AI908" s="194"/>
      <c r="AJ908" s="194"/>
      <c r="AK908" s="1"/>
      <c r="AL908" s="1"/>
      <c r="AM908" s="1"/>
      <c r="AN908" s="1"/>
      <c r="AO908" s="1"/>
      <c r="AP908" s="1"/>
      <c r="AQ908" s="1"/>
      <c r="AR908" s="1"/>
    </row>
    <row r="909" spans="1:44" ht="15.75" customHeight="1">
      <c r="A909" s="1"/>
      <c r="B909" s="1"/>
      <c r="C909" s="193"/>
      <c r="D909" s="194"/>
      <c r="E909" s="194"/>
      <c r="F909" s="194"/>
      <c r="G909" s="194"/>
      <c r="H909" s="194"/>
      <c r="I909" s="194"/>
      <c r="J909" s="194"/>
      <c r="K909" s="194"/>
      <c r="L909" s="195"/>
      <c r="M909" s="195"/>
      <c r="N909" s="195"/>
      <c r="O909" s="195"/>
      <c r="P909" s="195"/>
      <c r="Q909" s="1"/>
      <c r="R909" s="194"/>
      <c r="S909" s="194"/>
      <c r="T909" s="194"/>
      <c r="U909" s="194"/>
      <c r="V909" s="194"/>
      <c r="W909" s="194"/>
      <c r="X909" s="194"/>
      <c r="Y909" s="194"/>
      <c r="Z909" s="194"/>
      <c r="AA909" s="194"/>
      <c r="AB909" s="194"/>
      <c r="AC909" s="194"/>
      <c r="AD909" s="194"/>
      <c r="AE909" s="194"/>
      <c r="AF909" s="194"/>
      <c r="AG909" s="194"/>
      <c r="AH909" s="194"/>
      <c r="AI909" s="194"/>
      <c r="AJ909" s="194"/>
      <c r="AK909" s="1"/>
      <c r="AL909" s="1"/>
      <c r="AM909" s="1"/>
      <c r="AN909" s="1"/>
      <c r="AO909" s="1"/>
      <c r="AP909" s="1"/>
      <c r="AQ909" s="1"/>
      <c r="AR909" s="1"/>
    </row>
    <row r="910" spans="1:44" ht="15.75" customHeight="1">
      <c r="A910" s="1"/>
      <c r="B910" s="1"/>
      <c r="C910" s="193"/>
      <c r="D910" s="194"/>
      <c r="E910" s="194"/>
      <c r="F910" s="194"/>
      <c r="G910" s="194"/>
      <c r="H910" s="194"/>
      <c r="I910" s="194"/>
      <c r="J910" s="194"/>
      <c r="K910" s="194"/>
      <c r="L910" s="195"/>
      <c r="M910" s="195"/>
      <c r="N910" s="195"/>
      <c r="O910" s="195"/>
      <c r="P910" s="195"/>
      <c r="Q910" s="1"/>
      <c r="R910" s="194"/>
      <c r="S910" s="194"/>
      <c r="T910" s="194"/>
      <c r="U910" s="194"/>
      <c r="V910" s="194"/>
      <c r="W910" s="194"/>
      <c r="X910" s="194"/>
      <c r="Y910" s="194"/>
      <c r="Z910" s="194"/>
      <c r="AA910" s="194"/>
      <c r="AB910" s="194"/>
      <c r="AC910" s="194"/>
      <c r="AD910" s="194"/>
      <c r="AE910" s="194"/>
      <c r="AF910" s="194"/>
      <c r="AG910" s="194"/>
      <c r="AH910" s="194"/>
      <c r="AI910" s="194"/>
      <c r="AJ910" s="194"/>
      <c r="AK910" s="1"/>
      <c r="AL910" s="1"/>
      <c r="AM910" s="1"/>
      <c r="AN910" s="1"/>
      <c r="AO910" s="1"/>
      <c r="AP910" s="1"/>
      <c r="AQ910" s="1"/>
      <c r="AR910" s="1"/>
    </row>
    <row r="911" spans="1:44" ht="15.75" customHeight="1">
      <c r="A911" s="1"/>
      <c r="B911" s="1"/>
      <c r="C911" s="193"/>
      <c r="D911" s="194"/>
      <c r="E911" s="194"/>
      <c r="F911" s="194"/>
      <c r="G911" s="194"/>
      <c r="H911" s="194"/>
      <c r="I911" s="194"/>
      <c r="J911" s="194"/>
      <c r="K911" s="194"/>
      <c r="L911" s="195"/>
      <c r="M911" s="195"/>
      <c r="N911" s="195"/>
      <c r="O911" s="195"/>
      <c r="P911" s="195"/>
      <c r="Q911" s="1"/>
      <c r="R911" s="194"/>
      <c r="S911" s="194"/>
      <c r="T911" s="194"/>
      <c r="U911" s="194"/>
      <c r="V911" s="194"/>
      <c r="W911" s="194"/>
      <c r="X911" s="194"/>
      <c r="Y911" s="194"/>
      <c r="Z911" s="194"/>
      <c r="AA911" s="194"/>
      <c r="AB911" s="194"/>
      <c r="AC911" s="194"/>
      <c r="AD911" s="194"/>
      <c r="AE911" s="194"/>
      <c r="AF911" s="194"/>
      <c r="AG911" s="194"/>
      <c r="AH911" s="194"/>
      <c r="AI911" s="194"/>
      <c r="AJ911" s="194"/>
      <c r="AK911" s="1"/>
      <c r="AL911" s="1"/>
      <c r="AM911" s="1"/>
      <c r="AN911" s="1"/>
      <c r="AO911" s="1"/>
      <c r="AP911" s="1"/>
      <c r="AQ911" s="1"/>
      <c r="AR911" s="1"/>
    </row>
    <row r="912" spans="1:44" ht="15.75" customHeight="1">
      <c r="A912" s="1"/>
      <c r="B912" s="1"/>
      <c r="C912" s="193"/>
      <c r="D912" s="194"/>
      <c r="E912" s="194"/>
      <c r="F912" s="194"/>
      <c r="G912" s="194"/>
      <c r="H912" s="194"/>
      <c r="I912" s="194"/>
      <c r="J912" s="194"/>
      <c r="K912" s="194"/>
      <c r="L912" s="195"/>
      <c r="M912" s="195"/>
      <c r="N912" s="195"/>
      <c r="O912" s="195"/>
      <c r="P912" s="195"/>
      <c r="Q912" s="1"/>
      <c r="R912" s="194"/>
      <c r="S912" s="194"/>
      <c r="T912" s="194"/>
      <c r="U912" s="194"/>
      <c r="V912" s="194"/>
      <c r="W912" s="194"/>
      <c r="X912" s="194"/>
      <c r="Y912" s="194"/>
      <c r="Z912" s="194"/>
      <c r="AA912" s="194"/>
      <c r="AB912" s="194"/>
      <c r="AC912" s="194"/>
      <c r="AD912" s="194"/>
      <c r="AE912" s="194"/>
      <c r="AF912" s="194"/>
      <c r="AG912" s="194"/>
      <c r="AH912" s="194"/>
      <c r="AI912" s="194"/>
      <c r="AJ912" s="194"/>
      <c r="AK912" s="1"/>
      <c r="AL912" s="1"/>
      <c r="AM912" s="1"/>
      <c r="AN912" s="1"/>
      <c r="AO912" s="1"/>
      <c r="AP912" s="1"/>
      <c r="AQ912" s="1"/>
      <c r="AR912" s="1"/>
    </row>
    <row r="913" spans="1:44" ht="15.75" customHeight="1">
      <c r="A913" s="1"/>
      <c r="B913" s="1"/>
      <c r="C913" s="193"/>
      <c r="D913" s="194"/>
      <c r="E913" s="194"/>
      <c r="F913" s="194"/>
      <c r="G913" s="194"/>
      <c r="H913" s="194"/>
      <c r="I913" s="194"/>
      <c r="J913" s="194"/>
      <c r="K913" s="194"/>
      <c r="L913" s="195"/>
      <c r="M913" s="195"/>
      <c r="N913" s="195"/>
      <c r="O913" s="195"/>
      <c r="P913" s="195"/>
      <c r="Q913" s="1"/>
      <c r="R913" s="194"/>
      <c r="S913" s="194"/>
      <c r="T913" s="194"/>
      <c r="U913" s="194"/>
      <c r="V913" s="194"/>
      <c r="W913" s="194"/>
      <c r="X913" s="194"/>
      <c r="Y913" s="194"/>
      <c r="Z913" s="194"/>
      <c r="AA913" s="194"/>
      <c r="AB913" s="194"/>
      <c r="AC913" s="194"/>
      <c r="AD913" s="194"/>
      <c r="AE913" s="194"/>
      <c r="AF913" s="194"/>
      <c r="AG913" s="194"/>
      <c r="AH913" s="194"/>
      <c r="AI913" s="194"/>
      <c r="AJ913" s="194"/>
      <c r="AK913" s="1"/>
      <c r="AL913" s="1"/>
      <c r="AM913" s="1"/>
      <c r="AN913" s="1"/>
      <c r="AO913" s="1"/>
      <c r="AP913" s="1"/>
      <c r="AQ913" s="1"/>
      <c r="AR913" s="1"/>
    </row>
    <row r="914" spans="1:44" ht="15.75" customHeight="1">
      <c r="A914" s="1"/>
      <c r="B914" s="1"/>
      <c r="C914" s="193"/>
      <c r="D914" s="194"/>
      <c r="E914" s="194"/>
      <c r="F914" s="194"/>
      <c r="G914" s="194"/>
      <c r="H914" s="194"/>
      <c r="I914" s="194"/>
      <c r="J914" s="194"/>
      <c r="K914" s="194"/>
      <c r="L914" s="195"/>
      <c r="M914" s="195"/>
      <c r="N914" s="195"/>
      <c r="O914" s="195"/>
      <c r="P914" s="195"/>
      <c r="Q914" s="1"/>
      <c r="R914" s="194"/>
      <c r="S914" s="194"/>
      <c r="T914" s="194"/>
      <c r="U914" s="194"/>
      <c r="V914" s="194"/>
      <c r="W914" s="194"/>
      <c r="X914" s="194"/>
      <c r="Y914" s="194"/>
      <c r="Z914" s="194"/>
      <c r="AA914" s="194"/>
      <c r="AB914" s="194"/>
      <c r="AC914" s="194"/>
      <c r="AD914" s="194"/>
      <c r="AE914" s="194"/>
      <c r="AF914" s="194"/>
      <c r="AG914" s="194"/>
      <c r="AH914" s="194"/>
      <c r="AI914" s="194"/>
      <c r="AJ914" s="194"/>
      <c r="AK914" s="1"/>
      <c r="AL914" s="1"/>
      <c r="AM914" s="1"/>
      <c r="AN914" s="1"/>
      <c r="AO914" s="1"/>
      <c r="AP914" s="1"/>
      <c r="AQ914" s="1"/>
      <c r="AR914" s="1"/>
    </row>
    <row r="915" spans="1:44" ht="15.75" customHeight="1">
      <c r="A915" s="1"/>
      <c r="B915" s="1"/>
      <c r="C915" s="193"/>
      <c r="D915" s="194"/>
      <c r="E915" s="194"/>
      <c r="F915" s="194"/>
      <c r="G915" s="194"/>
      <c r="H915" s="194"/>
      <c r="I915" s="194"/>
      <c r="J915" s="194"/>
      <c r="K915" s="194"/>
      <c r="L915" s="195"/>
      <c r="M915" s="195"/>
      <c r="N915" s="195"/>
      <c r="O915" s="195"/>
      <c r="P915" s="195"/>
      <c r="Q915" s="1"/>
      <c r="R915" s="194"/>
      <c r="S915" s="194"/>
      <c r="T915" s="194"/>
      <c r="U915" s="194"/>
      <c r="V915" s="194"/>
      <c r="W915" s="194"/>
      <c r="X915" s="194"/>
      <c r="Y915" s="194"/>
      <c r="Z915" s="194"/>
      <c r="AA915" s="194"/>
      <c r="AB915" s="194"/>
      <c r="AC915" s="194"/>
      <c r="AD915" s="194"/>
      <c r="AE915" s="194"/>
      <c r="AF915" s="194"/>
      <c r="AG915" s="194"/>
      <c r="AH915" s="194"/>
      <c r="AI915" s="194"/>
      <c r="AJ915" s="194"/>
      <c r="AK915" s="1"/>
      <c r="AL915" s="1"/>
      <c r="AM915" s="1"/>
      <c r="AN915" s="1"/>
      <c r="AO915" s="1"/>
      <c r="AP915" s="1"/>
      <c r="AQ915" s="1"/>
      <c r="AR915" s="1"/>
    </row>
    <row r="916" spans="1:44" ht="15.75" customHeight="1">
      <c r="A916" s="1"/>
      <c r="B916" s="1"/>
      <c r="C916" s="193"/>
      <c r="D916" s="194"/>
      <c r="E916" s="194"/>
      <c r="F916" s="194"/>
      <c r="G916" s="194"/>
      <c r="H916" s="194"/>
      <c r="I916" s="194"/>
      <c r="J916" s="194"/>
      <c r="K916" s="194"/>
      <c r="L916" s="195"/>
      <c r="M916" s="195"/>
      <c r="N916" s="195"/>
      <c r="O916" s="195"/>
      <c r="P916" s="195"/>
      <c r="Q916" s="1"/>
      <c r="R916" s="194"/>
      <c r="S916" s="194"/>
      <c r="T916" s="194"/>
      <c r="U916" s="194"/>
      <c r="V916" s="194"/>
      <c r="W916" s="194"/>
      <c r="X916" s="194"/>
      <c r="Y916" s="194"/>
      <c r="Z916" s="194"/>
      <c r="AA916" s="194"/>
      <c r="AB916" s="194"/>
      <c r="AC916" s="194"/>
      <c r="AD916" s="194"/>
      <c r="AE916" s="194"/>
      <c r="AF916" s="194"/>
      <c r="AG916" s="194"/>
      <c r="AH916" s="194"/>
      <c r="AI916" s="194"/>
      <c r="AJ916" s="194"/>
      <c r="AK916" s="1"/>
      <c r="AL916" s="1"/>
      <c r="AM916" s="1"/>
      <c r="AN916" s="1"/>
      <c r="AO916" s="1"/>
      <c r="AP916" s="1"/>
      <c r="AQ916" s="1"/>
      <c r="AR916" s="1"/>
    </row>
    <row r="917" spans="1:44" ht="15.75" customHeight="1">
      <c r="A917" s="1"/>
      <c r="B917" s="1"/>
      <c r="C917" s="193"/>
      <c r="D917" s="194"/>
      <c r="E917" s="194"/>
      <c r="F917" s="194"/>
      <c r="G917" s="194"/>
      <c r="H917" s="194"/>
      <c r="I917" s="194"/>
      <c r="J917" s="194"/>
      <c r="K917" s="194"/>
      <c r="L917" s="195"/>
      <c r="M917" s="195"/>
      <c r="N917" s="195"/>
      <c r="O917" s="195"/>
      <c r="P917" s="195"/>
      <c r="Q917" s="1"/>
      <c r="R917" s="194"/>
      <c r="S917" s="194"/>
      <c r="T917" s="194"/>
      <c r="U917" s="194"/>
      <c r="V917" s="194"/>
      <c r="W917" s="194"/>
      <c r="X917" s="194"/>
      <c r="Y917" s="194"/>
      <c r="Z917" s="194"/>
      <c r="AA917" s="194"/>
      <c r="AB917" s="194"/>
      <c r="AC917" s="194"/>
      <c r="AD917" s="194"/>
      <c r="AE917" s="194"/>
      <c r="AF917" s="194"/>
      <c r="AG917" s="194"/>
      <c r="AH917" s="194"/>
      <c r="AI917" s="194"/>
      <c r="AJ917" s="194"/>
      <c r="AK917" s="1"/>
      <c r="AL917" s="1"/>
      <c r="AM917" s="1"/>
      <c r="AN917" s="1"/>
      <c r="AO917" s="1"/>
      <c r="AP917" s="1"/>
      <c r="AQ917" s="1"/>
      <c r="AR917" s="1"/>
    </row>
    <row r="918" spans="1:44" ht="15.75" customHeight="1">
      <c r="A918" s="1"/>
      <c r="B918" s="1"/>
      <c r="C918" s="193"/>
      <c r="D918" s="194"/>
      <c r="E918" s="194"/>
      <c r="F918" s="194"/>
      <c r="G918" s="194"/>
      <c r="H918" s="194"/>
      <c r="I918" s="194"/>
      <c r="J918" s="194"/>
      <c r="K918" s="194"/>
      <c r="L918" s="195"/>
      <c r="M918" s="195"/>
      <c r="N918" s="195"/>
      <c r="O918" s="195"/>
      <c r="P918" s="195"/>
      <c r="Q918" s="1"/>
      <c r="R918" s="194"/>
      <c r="S918" s="194"/>
      <c r="T918" s="194"/>
      <c r="U918" s="194"/>
      <c r="V918" s="194"/>
      <c r="W918" s="194"/>
      <c r="X918" s="194"/>
      <c r="Y918" s="194"/>
      <c r="Z918" s="194"/>
      <c r="AA918" s="194"/>
      <c r="AB918" s="194"/>
      <c r="AC918" s="194"/>
      <c r="AD918" s="194"/>
      <c r="AE918" s="194"/>
      <c r="AF918" s="194"/>
      <c r="AG918" s="194"/>
      <c r="AH918" s="194"/>
      <c r="AI918" s="194"/>
      <c r="AJ918" s="194"/>
      <c r="AK918" s="1"/>
      <c r="AL918" s="1"/>
      <c r="AM918" s="1"/>
      <c r="AN918" s="1"/>
      <c r="AO918" s="1"/>
      <c r="AP918" s="1"/>
      <c r="AQ918" s="1"/>
      <c r="AR918" s="1"/>
    </row>
    <row r="919" spans="1:44" ht="15.75" customHeight="1">
      <c r="A919" s="1"/>
      <c r="B919" s="1"/>
      <c r="C919" s="193"/>
      <c r="D919" s="194"/>
      <c r="E919" s="194"/>
      <c r="F919" s="194"/>
      <c r="G919" s="194"/>
      <c r="H919" s="194"/>
      <c r="I919" s="194"/>
      <c r="J919" s="194"/>
      <c r="K919" s="194"/>
      <c r="L919" s="195"/>
      <c r="M919" s="195"/>
      <c r="N919" s="195"/>
      <c r="O919" s="195"/>
      <c r="P919" s="195"/>
      <c r="Q919" s="1"/>
      <c r="R919" s="194"/>
      <c r="S919" s="194"/>
      <c r="T919" s="194"/>
      <c r="U919" s="194"/>
      <c r="V919" s="194"/>
      <c r="W919" s="194"/>
      <c r="X919" s="194"/>
      <c r="Y919" s="194"/>
      <c r="Z919" s="194"/>
      <c r="AA919" s="194"/>
      <c r="AB919" s="194"/>
      <c r="AC919" s="194"/>
      <c r="AD919" s="194"/>
      <c r="AE919" s="194"/>
      <c r="AF919" s="194"/>
      <c r="AG919" s="194"/>
      <c r="AH919" s="194"/>
      <c r="AI919" s="194"/>
      <c r="AJ919" s="194"/>
      <c r="AK919" s="1"/>
      <c r="AL919" s="1"/>
      <c r="AM919" s="1"/>
      <c r="AN919" s="1"/>
      <c r="AO919" s="1"/>
      <c r="AP919" s="1"/>
      <c r="AQ919" s="1"/>
      <c r="AR919" s="1"/>
    </row>
    <row r="920" spans="1:44" ht="15.75" customHeight="1">
      <c r="A920" s="1"/>
      <c r="B920" s="1"/>
      <c r="C920" s="193"/>
      <c r="D920" s="194"/>
      <c r="E920" s="194"/>
      <c r="F920" s="194"/>
      <c r="G920" s="194"/>
      <c r="H920" s="194"/>
      <c r="I920" s="194"/>
      <c r="J920" s="194"/>
      <c r="K920" s="194"/>
      <c r="L920" s="195"/>
      <c r="M920" s="195"/>
      <c r="N920" s="195"/>
      <c r="O920" s="195"/>
      <c r="P920" s="195"/>
      <c r="Q920" s="1"/>
      <c r="R920" s="194"/>
      <c r="S920" s="194"/>
      <c r="T920" s="194"/>
      <c r="U920" s="194"/>
      <c r="V920" s="194"/>
      <c r="W920" s="194"/>
      <c r="X920" s="194"/>
      <c r="Y920" s="194"/>
      <c r="Z920" s="194"/>
      <c r="AA920" s="194"/>
      <c r="AB920" s="194"/>
      <c r="AC920" s="194"/>
      <c r="AD920" s="194"/>
      <c r="AE920" s="194"/>
      <c r="AF920" s="194"/>
      <c r="AG920" s="194"/>
      <c r="AH920" s="194"/>
      <c r="AI920" s="194"/>
      <c r="AJ920" s="194"/>
      <c r="AK920" s="1"/>
      <c r="AL920" s="1"/>
      <c r="AM920" s="1"/>
      <c r="AN920" s="1"/>
      <c r="AO920" s="1"/>
      <c r="AP920" s="1"/>
      <c r="AQ920" s="1"/>
      <c r="AR920" s="1"/>
    </row>
    <row r="921" spans="1:44" ht="15.75" customHeight="1">
      <c r="A921" s="1"/>
      <c r="B921" s="1"/>
      <c r="C921" s="193"/>
      <c r="D921" s="194"/>
      <c r="E921" s="194"/>
      <c r="F921" s="194"/>
      <c r="G921" s="194"/>
      <c r="H921" s="194"/>
      <c r="I921" s="194"/>
      <c r="J921" s="194"/>
      <c r="K921" s="194"/>
      <c r="L921" s="195"/>
      <c r="M921" s="195"/>
      <c r="N921" s="195"/>
      <c r="O921" s="195"/>
      <c r="P921" s="195"/>
      <c r="Q921" s="1"/>
      <c r="R921" s="194"/>
      <c r="S921" s="194"/>
      <c r="T921" s="194"/>
      <c r="U921" s="194"/>
      <c r="V921" s="194"/>
      <c r="W921" s="194"/>
      <c r="X921" s="194"/>
      <c r="Y921" s="194"/>
      <c r="Z921" s="194"/>
      <c r="AA921" s="194"/>
      <c r="AB921" s="194"/>
      <c r="AC921" s="194"/>
      <c r="AD921" s="194"/>
      <c r="AE921" s="194"/>
      <c r="AF921" s="194"/>
      <c r="AG921" s="194"/>
      <c r="AH921" s="194"/>
      <c r="AI921" s="194"/>
      <c r="AJ921" s="194"/>
      <c r="AK921" s="1"/>
      <c r="AL921" s="1"/>
      <c r="AM921" s="1"/>
      <c r="AN921" s="1"/>
      <c r="AO921" s="1"/>
      <c r="AP921" s="1"/>
      <c r="AQ921" s="1"/>
      <c r="AR921" s="1"/>
    </row>
    <row r="922" spans="1:44" ht="15.75" customHeight="1">
      <c r="A922" s="1"/>
      <c r="B922" s="1"/>
      <c r="C922" s="193"/>
      <c r="D922" s="194"/>
      <c r="E922" s="194"/>
      <c r="F922" s="194"/>
      <c r="G922" s="194"/>
      <c r="H922" s="194"/>
      <c r="I922" s="194"/>
      <c r="J922" s="194"/>
      <c r="K922" s="194"/>
      <c r="L922" s="195"/>
      <c r="M922" s="195"/>
      <c r="N922" s="195"/>
      <c r="O922" s="195"/>
      <c r="P922" s="195"/>
      <c r="Q922" s="1"/>
      <c r="R922" s="194"/>
      <c r="S922" s="194"/>
      <c r="T922" s="194"/>
      <c r="U922" s="194"/>
      <c r="V922" s="194"/>
      <c r="W922" s="194"/>
      <c r="X922" s="194"/>
      <c r="Y922" s="194"/>
      <c r="Z922" s="194"/>
      <c r="AA922" s="194"/>
      <c r="AB922" s="194"/>
      <c r="AC922" s="194"/>
      <c r="AD922" s="194"/>
      <c r="AE922" s="194"/>
      <c r="AF922" s="194"/>
      <c r="AG922" s="194"/>
      <c r="AH922" s="194"/>
      <c r="AI922" s="194"/>
      <c r="AJ922" s="194"/>
      <c r="AK922" s="1"/>
      <c r="AL922" s="1"/>
      <c r="AM922" s="1"/>
      <c r="AN922" s="1"/>
      <c r="AO922" s="1"/>
      <c r="AP922" s="1"/>
      <c r="AQ922" s="1"/>
      <c r="AR922" s="1"/>
    </row>
    <row r="923" spans="1:44" ht="15.75" customHeight="1">
      <c r="A923" s="1"/>
      <c r="B923" s="1"/>
      <c r="C923" s="193"/>
      <c r="D923" s="194"/>
      <c r="E923" s="194"/>
      <c r="F923" s="194"/>
      <c r="G923" s="194"/>
      <c r="H923" s="194"/>
      <c r="I923" s="194"/>
      <c r="J923" s="194"/>
      <c r="K923" s="194"/>
      <c r="L923" s="195"/>
      <c r="M923" s="195"/>
      <c r="N923" s="195"/>
      <c r="O923" s="195"/>
      <c r="P923" s="195"/>
      <c r="Q923" s="1"/>
      <c r="R923" s="194"/>
      <c r="S923" s="194"/>
      <c r="T923" s="194"/>
      <c r="U923" s="194"/>
      <c r="V923" s="194"/>
      <c r="W923" s="194"/>
      <c r="X923" s="194"/>
      <c r="Y923" s="194"/>
      <c r="Z923" s="194"/>
      <c r="AA923" s="194"/>
      <c r="AB923" s="194"/>
      <c r="AC923" s="194"/>
      <c r="AD923" s="194"/>
      <c r="AE923" s="194"/>
      <c r="AF923" s="194"/>
      <c r="AG923" s="194"/>
      <c r="AH923" s="194"/>
      <c r="AI923" s="194"/>
      <c r="AJ923" s="194"/>
      <c r="AK923" s="1"/>
      <c r="AL923" s="1"/>
      <c r="AM923" s="1"/>
      <c r="AN923" s="1"/>
      <c r="AO923" s="1"/>
      <c r="AP923" s="1"/>
      <c r="AQ923" s="1"/>
      <c r="AR923" s="1"/>
    </row>
    <row r="924" spans="1:44" ht="15.75" customHeight="1">
      <c r="A924" s="1"/>
      <c r="B924" s="1"/>
      <c r="C924" s="193"/>
      <c r="D924" s="194"/>
      <c r="E924" s="194"/>
      <c r="F924" s="194"/>
      <c r="G924" s="194"/>
      <c r="H924" s="194"/>
      <c r="I924" s="194"/>
      <c r="J924" s="194"/>
      <c r="K924" s="194"/>
      <c r="L924" s="195"/>
      <c r="M924" s="195"/>
      <c r="N924" s="195"/>
      <c r="O924" s="195"/>
      <c r="P924" s="195"/>
      <c r="Q924" s="1"/>
      <c r="R924" s="194"/>
      <c r="S924" s="194"/>
      <c r="T924" s="194"/>
      <c r="U924" s="194"/>
      <c r="V924" s="194"/>
      <c r="W924" s="194"/>
      <c r="X924" s="194"/>
      <c r="Y924" s="194"/>
      <c r="Z924" s="194"/>
      <c r="AA924" s="194"/>
      <c r="AB924" s="194"/>
      <c r="AC924" s="194"/>
      <c r="AD924" s="194"/>
      <c r="AE924" s="194"/>
      <c r="AF924" s="194"/>
      <c r="AG924" s="194"/>
      <c r="AH924" s="194"/>
      <c r="AI924" s="194"/>
      <c r="AJ924" s="194"/>
      <c r="AK924" s="1"/>
      <c r="AL924" s="1"/>
      <c r="AM924" s="1"/>
      <c r="AN924" s="1"/>
      <c r="AO924" s="1"/>
      <c r="AP924" s="1"/>
      <c r="AQ924" s="1"/>
      <c r="AR924" s="1"/>
    </row>
    <row r="925" spans="1:44" ht="15.75" customHeight="1">
      <c r="A925" s="1"/>
      <c r="B925" s="1"/>
      <c r="C925" s="193"/>
      <c r="D925" s="194"/>
      <c r="E925" s="194"/>
      <c r="F925" s="194"/>
      <c r="G925" s="194"/>
      <c r="H925" s="194"/>
      <c r="I925" s="194"/>
      <c r="J925" s="194"/>
      <c r="K925" s="194"/>
      <c r="L925" s="195"/>
      <c r="M925" s="195"/>
      <c r="N925" s="195"/>
      <c r="O925" s="195"/>
      <c r="P925" s="195"/>
      <c r="Q925" s="1"/>
      <c r="R925" s="194"/>
      <c r="S925" s="194"/>
      <c r="T925" s="194"/>
      <c r="U925" s="194"/>
      <c r="V925" s="194"/>
      <c r="W925" s="194"/>
      <c r="X925" s="194"/>
      <c r="Y925" s="194"/>
      <c r="Z925" s="194"/>
      <c r="AA925" s="194"/>
      <c r="AB925" s="194"/>
      <c r="AC925" s="194"/>
      <c r="AD925" s="194"/>
      <c r="AE925" s="194"/>
      <c r="AF925" s="194"/>
      <c r="AG925" s="194"/>
      <c r="AH925" s="194"/>
      <c r="AI925" s="194"/>
      <c r="AJ925" s="194"/>
      <c r="AK925" s="1"/>
      <c r="AL925" s="1"/>
      <c r="AM925" s="1"/>
      <c r="AN925" s="1"/>
      <c r="AO925" s="1"/>
      <c r="AP925" s="1"/>
      <c r="AQ925" s="1"/>
      <c r="AR925" s="1"/>
    </row>
    <row r="926" spans="1:44" ht="15.75" customHeight="1">
      <c r="A926" s="1"/>
      <c r="B926" s="1"/>
      <c r="C926" s="193"/>
      <c r="D926" s="194"/>
      <c r="E926" s="194"/>
      <c r="F926" s="194"/>
      <c r="G926" s="194"/>
      <c r="H926" s="194"/>
      <c r="I926" s="194"/>
      <c r="J926" s="194"/>
      <c r="K926" s="194"/>
      <c r="L926" s="195"/>
      <c r="M926" s="195"/>
      <c r="N926" s="195"/>
      <c r="O926" s="195"/>
      <c r="P926" s="195"/>
      <c r="Q926" s="1"/>
      <c r="R926" s="194"/>
      <c r="S926" s="194"/>
      <c r="T926" s="194"/>
      <c r="U926" s="194"/>
      <c r="V926" s="194"/>
      <c r="W926" s="194"/>
      <c r="X926" s="194"/>
      <c r="Y926" s="194"/>
      <c r="Z926" s="194"/>
      <c r="AA926" s="194"/>
      <c r="AB926" s="194"/>
      <c r="AC926" s="194"/>
      <c r="AD926" s="194"/>
      <c r="AE926" s="194"/>
      <c r="AF926" s="194"/>
      <c r="AG926" s="194"/>
      <c r="AH926" s="194"/>
      <c r="AI926" s="194"/>
      <c r="AJ926" s="194"/>
      <c r="AK926" s="1"/>
      <c r="AL926" s="1"/>
      <c r="AM926" s="1"/>
      <c r="AN926" s="1"/>
      <c r="AO926" s="1"/>
      <c r="AP926" s="1"/>
      <c r="AQ926" s="1"/>
      <c r="AR926" s="1"/>
    </row>
    <row r="927" spans="1:44" ht="15.75" customHeight="1">
      <c r="A927" s="1"/>
      <c r="B927" s="1"/>
      <c r="C927" s="193"/>
      <c r="D927" s="194"/>
      <c r="E927" s="194"/>
      <c r="F927" s="194"/>
      <c r="G927" s="194"/>
      <c r="H927" s="194"/>
      <c r="I927" s="194"/>
      <c r="J927" s="194"/>
      <c r="K927" s="194"/>
      <c r="L927" s="195"/>
      <c r="M927" s="195"/>
      <c r="N927" s="195"/>
      <c r="O927" s="195"/>
      <c r="P927" s="195"/>
      <c r="Q927" s="1"/>
      <c r="R927" s="194"/>
      <c r="S927" s="194"/>
      <c r="T927" s="194"/>
      <c r="U927" s="194"/>
      <c r="V927" s="194"/>
      <c r="W927" s="194"/>
      <c r="X927" s="194"/>
      <c r="Y927" s="194"/>
      <c r="Z927" s="194"/>
      <c r="AA927" s="194"/>
      <c r="AB927" s="194"/>
      <c r="AC927" s="194"/>
      <c r="AD927" s="194"/>
      <c r="AE927" s="194"/>
      <c r="AF927" s="194"/>
      <c r="AG927" s="194"/>
      <c r="AH927" s="194"/>
      <c r="AI927" s="194"/>
      <c r="AJ927" s="194"/>
      <c r="AK927" s="1"/>
      <c r="AL927" s="1"/>
      <c r="AM927" s="1"/>
      <c r="AN927" s="1"/>
      <c r="AO927" s="1"/>
      <c r="AP927" s="1"/>
      <c r="AQ927" s="1"/>
      <c r="AR927" s="1"/>
    </row>
    <row r="928" spans="1:44" ht="15.75" customHeight="1">
      <c r="A928" s="1"/>
      <c r="B928" s="1"/>
      <c r="C928" s="193"/>
      <c r="D928" s="194"/>
      <c r="E928" s="194"/>
      <c r="F928" s="194"/>
      <c r="G928" s="194"/>
      <c r="H928" s="194"/>
      <c r="I928" s="194"/>
      <c r="J928" s="194"/>
      <c r="K928" s="194"/>
      <c r="L928" s="195"/>
      <c r="M928" s="195"/>
      <c r="N928" s="195"/>
      <c r="O928" s="195"/>
      <c r="P928" s="195"/>
      <c r="Q928" s="1"/>
      <c r="R928" s="194"/>
      <c r="S928" s="194"/>
      <c r="T928" s="194"/>
      <c r="U928" s="194"/>
      <c r="V928" s="194"/>
      <c r="W928" s="194"/>
      <c r="X928" s="194"/>
      <c r="Y928" s="194"/>
      <c r="Z928" s="194"/>
      <c r="AA928" s="194"/>
      <c r="AB928" s="194"/>
      <c r="AC928" s="194"/>
      <c r="AD928" s="194"/>
      <c r="AE928" s="194"/>
      <c r="AF928" s="194"/>
      <c r="AG928" s="194"/>
      <c r="AH928" s="194"/>
      <c r="AI928" s="194"/>
      <c r="AJ928" s="194"/>
      <c r="AK928" s="1"/>
      <c r="AL928" s="1"/>
      <c r="AM928" s="1"/>
      <c r="AN928" s="1"/>
      <c r="AO928" s="1"/>
      <c r="AP928" s="1"/>
      <c r="AQ928" s="1"/>
      <c r="AR928" s="1"/>
    </row>
    <row r="929" spans="1:44" ht="15.75" customHeight="1">
      <c r="A929" s="1"/>
      <c r="B929" s="1"/>
      <c r="C929" s="193"/>
      <c r="D929" s="194"/>
      <c r="E929" s="194"/>
      <c r="F929" s="194"/>
      <c r="G929" s="194"/>
      <c r="H929" s="194"/>
      <c r="I929" s="194"/>
      <c r="J929" s="194"/>
      <c r="K929" s="194"/>
      <c r="L929" s="195"/>
      <c r="M929" s="195"/>
      <c r="N929" s="195"/>
      <c r="O929" s="195"/>
      <c r="P929" s="195"/>
      <c r="Q929" s="1"/>
      <c r="R929" s="194"/>
      <c r="S929" s="194"/>
      <c r="T929" s="194"/>
      <c r="U929" s="194"/>
      <c r="V929" s="194"/>
      <c r="W929" s="194"/>
      <c r="X929" s="194"/>
      <c r="Y929" s="194"/>
      <c r="Z929" s="194"/>
      <c r="AA929" s="194"/>
      <c r="AB929" s="194"/>
      <c r="AC929" s="194"/>
      <c r="AD929" s="194"/>
      <c r="AE929" s="194"/>
      <c r="AF929" s="194"/>
      <c r="AG929" s="194"/>
      <c r="AH929" s="194"/>
      <c r="AI929" s="194"/>
      <c r="AJ929" s="194"/>
      <c r="AK929" s="1"/>
      <c r="AL929" s="1"/>
      <c r="AM929" s="1"/>
      <c r="AN929" s="1"/>
      <c r="AO929" s="1"/>
      <c r="AP929" s="1"/>
      <c r="AQ929" s="1"/>
      <c r="AR929" s="1"/>
    </row>
    <row r="930" spans="1:44" ht="15.75" customHeight="1">
      <c r="A930" s="1"/>
      <c r="B930" s="1"/>
      <c r="C930" s="193"/>
      <c r="D930" s="194"/>
      <c r="E930" s="194"/>
      <c r="F930" s="194"/>
      <c r="G930" s="194"/>
      <c r="H930" s="194"/>
      <c r="I930" s="194"/>
      <c r="J930" s="194"/>
      <c r="K930" s="194"/>
      <c r="L930" s="195"/>
      <c r="M930" s="195"/>
      <c r="N930" s="195"/>
      <c r="O930" s="195"/>
      <c r="P930" s="195"/>
      <c r="Q930" s="1"/>
      <c r="R930" s="194"/>
      <c r="S930" s="194"/>
      <c r="T930" s="194"/>
      <c r="U930" s="194"/>
      <c r="V930" s="194"/>
      <c r="W930" s="194"/>
      <c r="X930" s="194"/>
      <c r="Y930" s="194"/>
      <c r="Z930" s="194"/>
      <c r="AA930" s="194"/>
      <c r="AB930" s="194"/>
      <c r="AC930" s="194"/>
      <c r="AD930" s="194"/>
      <c r="AE930" s="194"/>
      <c r="AF930" s="194"/>
      <c r="AG930" s="194"/>
      <c r="AH930" s="194"/>
      <c r="AI930" s="194"/>
      <c r="AJ930" s="194"/>
      <c r="AK930" s="1"/>
      <c r="AL930" s="1"/>
      <c r="AM930" s="1"/>
      <c r="AN930" s="1"/>
      <c r="AO930" s="1"/>
      <c r="AP930" s="1"/>
      <c r="AQ930" s="1"/>
      <c r="AR930" s="1"/>
    </row>
    <row r="931" spans="1:44" ht="15.75" customHeight="1">
      <c r="A931" s="1"/>
      <c r="B931" s="1"/>
      <c r="C931" s="193"/>
      <c r="D931" s="194"/>
      <c r="E931" s="194"/>
      <c r="F931" s="194"/>
      <c r="G931" s="194"/>
      <c r="H931" s="194"/>
      <c r="I931" s="194"/>
      <c r="J931" s="194"/>
      <c r="K931" s="194"/>
      <c r="L931" s="195"/>
      <c r="M931" s="195"/>
      <c r="N931" s="195"/>
      <c r="O931" s="195"/>
      <c r="P931" s="195"/>
      <c r="Q931" s="1"/>
      <c r="R931" s="194"/>
      <c r="S931" s="194"/>
      <c r="T931" s="194"/>
      <c r="U931" s="194"/>
      <c r="V931" s="194"/>
      <c r="W931" s="194"/>
      <c r="X931" s="194"/>
      <c r="Y931" s="194"/>
      <c r="Z931" s="194"/>
      <c r="AA931" s="194"/>
      <c r="AB931" s="194"/>
      <c r="AC931" s="194"/>
      <c r="AD931" s="194"/>
      <c r="AE931" s="194"/>
      <c r="AF931" s="194"/>
      <c r="AG931" s="194"/>
      <c r="AH931" s="194"/>
      <c r="AI931" s="194"/>
      <c r="AJ931" s="194"/>
      <c r="AK931" s="1"/>
      <c r="AL931" s="1"/>
      <c r="AM931" s="1"/>
      <c r="AN931" s="1"/>
      <c r="AO931" s="1"/>
      <c r="AP931" s="1"/>
      <c r="AQ931" s="1"/>
      <c r="AR931" s="1"/>
    </row>
    <row r="932" spans="1:44" ht="15.75" customHeight="1">
      <c r="A932" s="1"/>
      <c r="B932" s="1"/>
      <c r="C932" s="193"/>
      <c r="D932" s="194"/>
      <c r="E932" s="194"/>
      <c r="F932" s="194"/>
      <c r="G932" s="194"/>
      <c r="H932" s="194"/>
      <c r="I932" s="194"/>
      <c r="J932" s="194"/>
      <c r="K932" s="194"/>
      <c r="L932" s="195"/>
      <c r="M932" s="195"/>
      <c r="N932" s="195"/>
      <c r="O932" s="195"/>
      <c r="P932" s="195"/>
      <c r="Q932" s="1"/>
      <c r="R932" s="194"/>
      <c r="S932" s="194"/>
      <c r="T932" s="194"/>
      <c r="U932" s="194"/>
      <c r="V932" s="194"/>
      <c r="W932" s="194"/>
      <c r="X932" s="194"/>
      <c r="Y932" s="194"/>
      <c r="Z932" s="194"/>
      <c r="AA932" s="194"/>
      <c r="AB932" s="194"/>
      <c r="AC932" s="194"/>
      <c r="AD932" s="194"/>
      <c r="AE932" s="194"/>
      <c r="AF932" s="194"/>
      <c r="AG932" s="194"/>
      <c r="AH932" s="194"/>
      <c r="AI932" s="194"/>
      <c r="AJ932" s="194"/>
      <c r="AK932" s="1"/>
      <c r="AL932" s="1"/>
      <c r="AM932" s="1"/>
      <c r="AN932" s="1"/>
      <c r="AO932" s="1"/>
      <c r="AP932" s="1"/>
      <c r="AQ932" s="1"/>
      <c r="AR932" s="1"/>
    </row>
    <row r="933" spans="1:44" ht="15.75" customHeight="1">
      <c r="A933" s="1"/>
      <c r="B933" s="1"/>
      <c r="C933" s="193"/>
      <c r="D933" s="194"/>
      <c r="E933" s="194"/>
      <c r="F933" s="194"/>
      <c r="G933" s="194"/>
      <c r="H933" s="194"/>
      <c r="I933" s="194"/>
      <c r="J933" s="194"/>
      <c r="K933" s="194"/>
      <c r="L933" s="195"/>
      <c r="M933" s="195"/>
      <c r="N933" s="195"/>
      <c r="O933" s="195"/>
      <c r="P933" s="195"/>
      <c r="Q933" s="1"/>
      <c r="R933" s="194"/>
      <c r="S933" s="194"/>
      <c r="T933" s="194"/>
      <c r="U933" s="194"/>
      <c r="V933" s="194"/>
      <c r="W933" s="194"/>
      <c r="X933" s="194"/>
      <c r="Y933" s="194"/>
      <c r="Z933" s="194"/>
      <c r="AA933" s="194"/>
      <c r="AB933" s="194"/>
      <c r="AC933" s="194"/>
      <c r="AD933" s="194"/>
      <c r="AE933" s="194"/>
      <c r="AF933" s="194"/>
      <c r="AG933" s="194"/>
      <c r="AH933" s="194"/>
      <c r="AI933" s="194"/>
      <c r="AJ933" s="194"/>
      <c r="AK933" s="1"/>
      <c r="AL933" s="1"/>
      <c r="AM933" s="1"/>
      <c r="AN933" s="1"/>
      <c r="AO933" s="1"/>
      <c r="AP933" s="1"/>
      <c r="AQ933" s="1"/>
      <c r="AR933" s="1"/>
    </row>
    <row r="934" spans="1:44" ht="15.75" customHeight="1">
      <c r="A934" s="1"/>
      <c r="B934" s="1"/>
      <c r="C934" s="193"/>
      <c r="D934" s="194"/>
      <c r="E934" s="194"/>
      <c r="F934" s="194"/>
      <c r="G934" s="194"/>
      <c r="H934" s="194"/>
      <c r="I934" s="194"/>
      <c r="J934" s="194"/>
      <c r="K934" s="194"/>
      <c r="L934" s="195"/>
      <c r="M934" s="195"/>
      <c r="N934" s="195"/>
      <c r="O934" s="195"/>
      <c r="P934" s="195"/>
      <c r="Q934" s="1"/>
      <c r="R934" s="194"/>
      <c r="S934" s="194"/>
      <c r="T934" s="194"/>
      <c r="U934" s="194"/>
      <c r="V934" s="194"/>
      <c r="W934" s="194"/>
      <c r="X934" s="194"/>
      <c r="Y934" s="194"/>
      <c r="Z934" s="194"/>
      <c r="AA934" s="194"/>
      <c r="AB934" s="194"/>
      <c r="AC934" s="194"/>
      <c r="AD934" s="194"/>
      <c r="AE934" s="194"/>
      <c r="AF934" s="194"/>
      <c r="AG934" s="194"/>
      <c r="AH934" s="194"/>
      <c r="AI934" s="194"/>
      <c r="AJ934" s="194"/>
      <c r="AK934" s="1"/>
      <c r="AL934" s="1"/>
      <c r="AM934" s="1"/>
      <c r="AN934" s="1"/>
      <c r="AO934" s="1"/>
      <c r="AP934" s="1"/>
      <c r="AQ934" s="1"/>
      <c r="AR934" s="1"/>
    </row>
    <row r="935" spans="1:44" ht="15.75" customHeight="1">
      <c r="A935" s="1"/>
      <c r="B935" s="1"/>
      <c r="C935" s="193"/>
      <c r="D935" s="194"/>
      <c r="E935" s="194"/>
      <c r="F935" s="194"/>
      <c r="G935" s="194"/>
      <c r="H935" s="194"/>
      <c r="I935" s="194"/>
      <c r="J935" s="194"/>
      <c r="K935" s="194"/>
      <c r="L935" s="195"/>
      <c r="M935" s="195"/>
      <c r="N935" s="195"/>
      <c r="O935" s="195"/>
      <c r="P935" s="195"/>
      <c r="Q935" s="1"/>
      <c r="R935" s="194"/>
      <c r="S935" s="194"/>
      <c r="T935" s="194"/>
      <c r="U935" s="194"/>
      <c r="V935" s="194"/>
      <c r="W935" s="194"/>
      <c r="X935" s="194"/>
      <c r="Y935" s="194"/>
      <c r="Z935" s="194"/>
      <c r="AA935" s="194"/>
      <c r="AB935" s="194"/>
      <c r="AC935" s="194"/>
      <c r="AD935" s="194"/>
      <c r="AE935" s="194"/>
      <c r="AF935" s="194"/>
      <c r="AG935" s="194"/>
      <c r="AH935" s="194"/>
      <c r="AI935" s="194"/>
      <c r="AJ935" s="194"/>
      <c r="AK935" s="1"/>
      <c r="AL935" s="1"/>
      <c r="AM935" s="1"/>
      <c r="AN935" s="1"/>
      <c r="AO935" s="1"/>
      <c r="AP935" s="1"/>
      <c r="AQ935" s="1"/>
      <c r="AR935" s="1"/>
    </row>
    <row r="936" spans="1:44" ht="15.75" customHeight="1">
      <c r="A936" s="1"/>
      <c r="B936" s="1"/>
      <c r="C936" s="193"/>
      <c r="D936" s="194"/>
      <c r="E936" s="194"/>
      <c r="F936" s="194"/>
      <c r="G936" s="194"/>
      <c r="H936" s="194"/>
      <c r="I936" s="194"/>
      <c r="J936" s="194"/>
      <c r="K936" s="194"/>
      <c r="L936" s="195"/>
      <c r="M936" s="195"/>
      <c r="N936" s="195"/>
      <c r="O936" s="195"/>
      <c r="P936" s="195"/>
      <c r="Q936" s="1"/>
      <c r="R936" s="194"/>
      <c r="S936" s="194"/>
      <c r="T936" s="194"/>
      <c r="U936" s="194"/>
      <c r="V936" s="194"/>
      <c r="W936" s="194"/>
      <c r="X936" s="194"/>
      <c r="Y936" s="194"/>
      <c r="Z936" s="194"/>
      <c r="AA936" s="194"/>
      <c r="AB936" s="194"/>
      <c r="AC936" s="194"/>
      <c r="AD936" s="194"/>
      <c r="AE936" s="194"/>
      <c r="AF936" s="194"/>
      <c r="AG936" s="194"/>
      <c r="AH936" s="194"/>
      <c r="AI936" s="194"/>
      <c r="AJ936" s="194"/>
      <c r="AK936" s="1"/>
      <c r="AL936" s="1"/>
      <c r="AM936" s="1"/>
      <c r="AN936" s="1"/>
      <c r="AO936" s="1"/>
      <c r="AP936" s="1"/>
      <c r="AQ936" s="1"/>
      <c r="AR936" s="1"/>
    </row>
    <row r="937" spans="1:44" ht="15.75" customHeight="1">
      <c r="A937" s="1"/>
      <c r="B937" s="1"/>
      <c r="C937" s="193"/>
      <c r="D937" s="194"/>
      <c r="E937" s="194"/>
      <c r="F937" s="194"/>
      <c r="G937" s="194"/>
      <c r="H937" s="194"/>
      <c r="I937" s="194"/>
      <c r="J937" s="194"/>
      <c r="K937" s="194"/>
      <c r="L937" s="195"/>
      <c r="M937" s="195"/>
      <c r="N937" s="195"/>
      <c r="O937" s="195"/>
      <c r="P937" s="195"/>
      <c r="Q937" s="1"/>
      <c r="R937" s="194"/>
      <c r="S937" s="194"/>
      <c r="T937" s="194"/>
      <c r="U937" s="194"/>
      <c r="V937" s="194"/>
      <c r="W937" s="194"/>
      <c r="X937" s="194"/>
      <c r="Y937" s="194"/>
      <c r="Z937" s="194"/>
      <c r="AA937" s="194"/>
      <c r="AB937" s="194"/>
      <c r="AC937" s="194"/>
      <c r="AD937" s="194"/>
      <c r="AE937" s="194"/>
      <c r="AF937" s="194"/>
      <c r="AG937" s="194"/>
      <c r="AH937" s="194"/>
      <c r="AI937" s="194"/>
      <c r="AJ937" s="194"/>
      <c r="AK937" s="1"/>
      <c r="AL937" s="1"/>
      <c r="AM937" s="1"/>
      <c r="AN937" s="1"/>
      <c r="AO937" s="1"/>
      <c r="AP937" s="1"/>
      <c r="AQ937" s="1"/>
      <c r="AR937" s="1"/>
    </row>
    <row r="938" spans="1:44" ht="15.75" customHeight="1">
      <c r="A938" s="1"/>
      <c r="B938" s="1"/>
      <c r="C938" s="193"/>
      <c r="D938" s="194"/>
      <c r="E938" s="194"/>
      <c r="F938" s="194"/>
      <c r="G938" s="194"/>
      <c r="H938" s="194"/>
      <c r="I938" s="194"/>
      <c r="J938" s="194"/>
      <c r="K938" s="194"/>
      <c r="L938" s="195"/>
      <c r="M938" s="195"/>
      <c r="N938" s="195"/>
      <c r="O938" s="195"/>
      <c r="P938" s="195"/>
      <c r="Q938" s="1"/>
      <c r="R938" s="194"/>
      <c r="S938" s="194"/>
      <c r="T938" s="194"/>
      <c r="U938" s="194"/>
      <c r="V938" s="194"/>
      <c r="W938" s="194"/>
      <c r="X938" s="194"/>
      <c r="Y938" s="194"/>
      <c r="Z938" s="194"/>
      <c r="AA938" s="194"/>
      <c r="AB938" s="194"/>
      <c r="AC938" s="194"/>
      <c r="AD938" s="194"/>
      <c r="AE938" s="194"/>
      <c r="AF938" s="194"/>
      <c r="AG938" s="194"/>
      <c r="AH938" s="194"/>
      <c r="AI938" s="194"/>
      <c r="AJ938" s="194"/>
      <c r="AK938" s="1"/>
      <c r="AL938" s="1"/>
      <c r="AM938" s="1"/>
      <c r="AN938" s="1"/>
      <c r="AO938" s="1"/>
      <c r="AP938" s="1"/>
      <c r="AQ938" s="1"/>
      <c r="AR938" s="1"/>
    </row>
    <row r="939" spans="1:44" ht="15.75" customHeight="1">
      <c r="A939" s="1"/>
      <c r="B939" s="1"/>
      <c r="C939" s="193"/>
      <c r="D939" s="194"/>
      <c r="E939" s="194"/>
      <c r="F939" s="194"/>
      <c r="G939" s="194"/>
      <c r="H939" s="194"/>
      <c r="I939" s="194"/>
      <c r="J939" s="194"/>
      <c r="K939" s="194"/>
      <c r="L939" s="195"/>
      <c r="M939" s="195"/>
      <c r="N939" s="195"/>
      <c r="O939" s="195"/>
      <c r="P939" s="195"/>
      <c r="Q939" s="1"/>
      <c r="R939" s="194"/>
      <c r="S939" s="194"/>
      <c r="T939" s="194"/>
      <c r="U939" s="194"/>
      <c r="V939" s="194"/>
      <c r="W939" s="194"/>
      <c r="X939" s="194"/>
      <c r="Y939" s="194"/>
      <c r="Z939" s="194"/>
      <c r="AA939" s="194"/>
      <c r="AB939" s="194"/>
      <c r="AC939" s="194"/>
      <c r="AD939" s="194"/>
      <c r="AE939" s="194"/>
      <c r="AF939" s="194"/>
      <c r="AG939" s="194"/>
      <c r="AH939" s="194"/>
      <c r="AI939" s="194"/>
      <c r="AJ939" s="194"/>
      <c r="AK939" s="1"/>
      <c r="AL939" s="1"/>
      <c r="AM939" s="1"/>
      <c r="AN939" s="1"/>
      <c r="AO939" s="1"/>
      <c r="AP939" s="1"/>
      <c r="AQ939" s="1"/>
      <c r="AR939" s="1"/>
    </row>
    <row r="940" spans="1:44" ht="15.75" customHeight="1">
      <c r="A940" s="1"/>
      <c r="B940" s="1"/>
      <c r="C940" s="193"/>
      <c r="D940" s="194"/>
      <c r="E940" s="194"/>
      <c r="F940" s="194"/>
      <c r="G940" s="194"/>
      <c r="H940" s="194"/>
      <c r="I940" s="194"/>
      <c r="J940" s="194"/>
      <c r="K940" s="194"/>
      <c r="L940" s="195"/>
      <c r="M940" s="195"/>
      <c r="N940" s="195"/>
      <c r="O940" s="195"/>
      <c r="P940" s="195"/>
      <c r="Q940" s="1"/>
      <c r="R940" s="194"/>
      <c r="S940" s="194"/>
      <c r="T940" s="194"/>
      <c r="U940" s="194"/>
      <c r="V940" s="194"/>
      <c r="W940" s="194"/>
      <c r="X940" s="194"/>
      <c r="Y940" s="194"/>
      <c r="Z940" s="194"/>
      <c r="AA940" s="194"/>
      <c r="AB940" s="194"/>
      <c r="AC940" s="194"/>
      <c r="AD940" s="194"/>
      <c r="AE940" s="194"/>
      <c r="AF940" s="194"/>
      <c r="AG940" s="194"/>
      <c r="AH940" s="194"/>
      <c r="AI940" s="194"/>
      <c r="AJ940" s="194"/>
      <c r="AK940" s="1"/>
      <c r="AL940" s="1"/>
      <c r="AM940" s="1"/>
      <c r="AN940" s="1"/>
      <c r="AO940" s="1"/>
      <c r="AP940" s="1"/>
      <c r="AQ940" s="1"/>
      <c r="AR940" s="1"/>
    </row>
    <row r="941" spans="1:44" ht="15.75" customHeight="1">
      <c r="A941" s="1"/>
      <c r="B941" s="1"/>
      <c r="C941" s="193"/>
      <c r="D941" s="194"/>
      <c r="E941" s="194"/>
      <c r="F941" s="194"/>
      <c r="G941" s="194"/>
      <c r="H941" s="194"/>
      <c r="I941" s="194"/>
      <c r="J941" s="194"/>
      <c r="K941" s="194"/>
      <c r="L941" s="195"/>
      <c r="M941" s="195"/>
      <c r="N941" s="195"/>
      <c r="O941" s="195"/>
      <c r="P941" s="195"/>
      <c r="Q941" s="1"/>
      <c r="R941" s="194"/>
      <c r="S941" s="194"/>
      <c r="T941" s="194"/>
      <c r="U941" s="194"/>
      <c r="V941" s="194"/>
      <c r="W941" s="194"/>
      <c r="X941" s="194"/>
      <c r="Y941" s="194"/>
      <c r="Z941" s="194"/>
      <c r="AA941" s="194"/>
      <c r="AB941" s="194"/>
      <c r="AC941" s="194"/>
      <c r="AD941" s="194"/>
      <c r="AE941" s="194"/>
      <c r="AF941" s="194"/>
      <c r="AG941" s="194"/>
      <c r="AH941" s="194"/>
      <c r="AI941" s="194"/>
      <c r="AJ941" s="194"/>
      <c r="AK941" s="1"/>
      <c r="AL941" s="1"/>
      <c r="AM941" s="1"/>
      <c r="AN941" s="1"/>
      <c r="AO941" s="1"/>
      <c r="AP941" s="1"/>
      <c r="AQ941" s="1"/>
      <c r="AR941" s="1"/>
    </row>
    <row r="942" spans="1:44" ht="15.75" customHeight="1">
      <c r="A942" s="1"/>
      <c r="B942" s="1"/>
      <c r="C942" s="193"/>
      <c r="D942" s="194"/>
      <c r="E942" s="194"/>
      <c r="F942" s="194"/>
      <c r="G942" s="194"/>
      <c r="H942" s="194"/>
      <c r="I942" s="194"/>
      <c r="J942" s="194"/>
      <c r="K942" s="194"/>
      <c r="L942" s="195"/>
      <c r="M942" s="195"/>
      <c r="N942" s="195"/>
      <c r="O942" s="195"/>
      <c r="P942" s="195"/>
      <c r="Q942" s="1"/>
      <c r="R942" s="194"/>
      <c r="S942" s="194"/>
      <c r="T942" s="194"/>
      <c r="U942" s="194"/>
      <c r="V942" s="194"/>
      <c r="W942" s="194"/>
      <c r="X942" s="194"/>
      <c r="Y942" s="194"/>
      <c r="Z942" s="194"/>
      <c r="AA942" s="194"/>
      <c r="AB942" s="194"/>
      <c r="AC942" s="194"/>
      <c r="AD942" s="194"/>
      <c r="AE942" s="194"/>
      <c r="AF942" s="194"/>
      <c r="AG942" s="194"/>
      <c r="AH942" s="194"/>
      <c r="AI942" s="194"/>
      <c r="AJ942" s="194"/>
      <c r="AK942" s="1"/>
      <c r="AL942" s="1"/>
      <c r="AM942" s="1"/>
      <c r="AN942" s="1"/>
      <c r="AO942" s="1"/>
      <c r="AP942" s="1"/>
      <c r="AQ942" s="1"/>
      <c r="AR942" s="1"/>
    </row>
    <row r="943" spans="1:44" ht="15.75" customHeight="1">
      <c r="A943" s="1"/>
      <c r="B943" s="1"/>
      <c r="C943" s="193"/>
      <c r="D943" s="194"/>
      <c r="E943" s="194"/>
      <c r="F943" s="194"/>
      <c r="G943" s="194"/>
      <c r="H943" s="194"/>
      <c r="I943" s="194"/>
      <c r="J943" s="194"/>
      <c r="K943" s="194"/>
      <c r="L943" s="195"/>
      <c r="M943" s="195"/>
      <c r="N943" s="195"/>
      <c r="O943" s="195"/>
      <c r="P943" s="195"/>
      <c r="Q943" s="1"/>
      <c r="R943" s="194"/>
      <c r="S943" s="194"/>
      <c r="T943" s="194"/>
      <c r="U943" s="194"/>
      <c r="V943" s="194"/>
      <c r="W943" s="194"/>
      <c r="X943" s="194"/>
      <c r="Y943" s="194"/>
      <c r="Z943" s="194"/>
      <c r="AA943" s="194"/>
      <c r="AB943" s="194"/>
      <c r="AC943" s="194"/>
      <c r="AD943" s="194"/>
      <c r="AE943" s="194"/>
      <c r="AF943" s="194"/>
      <c r="AG943" s="194"/>
      <c r="AH943" s="194"/>
      <c r="AI943" s="194"/>
      <c r="AJ943" s="194"/>
      <c r="AK943" s="1"/>
      <c r="AL943" s="1"/>
      <c r="AM943" s="1"/>
      <c r="AN943" s="1"/>
      <c r="AO943" s="1"/>
      <c r="AP943" s="1"/>
      <c r="AQ943" s="1"/>
      <c r="AR943" s="1"/>
    </row>
    <row r="944" spans="1:44" ht="15.75" customHeight="1">
      <c r="A944" s="1"/>
      <c r="B944" s="1"/>
      <c r="C944" s="193"/>
      <c r="D944" s="194"/>
      <c r="E944" s="194"/>
      <c r="F944" s="194"/>
      <c r="G944" s="194"/>
      <c r="H944" s="194"/>
      <c r="I944" s="194"/>
      <c r="J944" s="194"/>
      <c r="K944" s="194"/>
      <c r="L944" s="195"/>
      <c r="M944" s="195"/>
      <c r="N944" s="195"/>
      <c r="O944" s="195"/>
      <c r="P944" s="195"/>
      <c r="Q944" s="1"/>
      <c r="R944" s="194"/>
      <c r="S944" s="194"/>
      <c r="T944" s="194"/>
      <c r="U944" s="194"/>
      <c r="V944" s="194"/>
      <c r="W944" s="194"/>
      <c r="X944" s="194"/>
      <c r="Y944" s="194"/>
      <c r="Z944" s="194"/>
      <c r="AA944" s="194"/>
      <c r="AB944" s="194"/>
      <c r="AC944" s="194"/>
      <c r="AD944" s="194"/>
      <c r="AE944" s="194"/>
      <c r="AF944" s="194"/>
      <c r="AG944" s="194"/>
      <c r="AH944" s="194"/>
      <c r="AI944" s="194"/>
      <c r="AJ944" s="194"/>
      <c r="AK944" s="1"/>
      <c r="AL944" s="1"/>
      <c r="AM944" s="1"/>
      <c r="AN944" s="1"/>
      <c r="AO944" s="1"/>
      <c r="AP944" s="1"/>
      <c r="AQ944" s="1"/>
      <c r="AR944" s="1"/>
    </row>
    <row r="945" spans="1:44" ht="15.75" customHeight="1">
      <c r="A945" s="1"/>
      <c r="B945" s="1"/>
      <c r="C945" s="193"/>
      <c r="D945" s="194"/>
      <c r="E945" s="194"/>
      <c r="F945" s="194"/>
      <c r="G945" s="194"/>
      <c r="H945" s="194"/>
      <c r="I945" s="194"/>
      <c r="J945" s="194"/>
      <c r="K945" s="194"/>
      <c r="L945" s="195"/>
      <c r="M945" s="195"/>
      <c r="N945" s="195"/>
      <c r="O945" s="195"/>
      <c r="P945" s="195"/>
      <c r="Q945" s="1"/>
      <c r="R945" s="194"/>
      <c r="S945" s="194"/>
      <c r="T945" s="194"/>
      <c r="U945" s="194"/>
      <c r="V945" s="194"/>
      <c r="W945" s="194"/>
      <c r="X945" s="194"/>
      <c r="Y945" s="194"/>
      <c r="Z945" s="194"/>
      <c r="AA945" s="194"/>
      <c r="AB945" s="194"/>
      <c r="AC945" s="194"/>
      <c r="AD945" s="194"/>
      <c r="AE945" s="194"/>
      <c r="AF945" s="194"/>
      <c r="AG945" s="194"/>
      <c r="AH945" s="194"/>
      <c r="AI945" s="194"/>
      <c r="AJ945" s="194"/>
      <c r="AK945" s="1"/>
      <c r="AL945" s="1"/>
      <c r="AM945" s="1"/>
      <c r="AN945" s="1"/>
      <c r="AO945" s="1"/>
      <c r="AP945" s="1"/>
      <c r="AQ945" s="1"/>
      <c r="AR945" s="1"/>
    </row>
    <row r="946" spans="1:44" ht="15.75" customHeight="1">
      <c r="A946" s="1"/>
      <c r="B946" s="1"/>
      <c r="C946" s="193"/>
      <c r="D946" s="194"/>
      <c r="E946" s="194"/>
      <c r="F946" s="194"/>
      <c r="G946" s="194"/>
      <c r="H946" s="194"/>
      <c r="I946" s="194"/>
      <c r="J946" s="194"/>
      <c r="K946" s="194"/>
      <c r="L946" s="195"/>
      <c r="M946" s="195"/>
      <c r="N946" s="195"/>
      <c r="O946" s="195"/>
      <c r="P946" s="195"/>
      <c r="Q946" s="1"/>
      <c r="R946" s="194"/>
      <c r="S946" s="194"/>
      <c r="T946" s="194"/>
      <c r="U946" s="194"/>
      <c r="V946" s="194"/>
      <c r="W946" s="194"/>
      <c r="X946" s="194"/>
      <c r="Y946" s="194"/>
      <c r="Z946" s="194"/>
      <c r="AA946" s="194"/>
      <c r="AB946" s="194"/>
      <c r="AC946" s="194"/>
      <c r="AD946" s="194"/>
      <c r="AE946" s="194"/>
      <c r="AF946" s="194"/>
      <c r="AG946" s="194"/>
      <c r="AH946" s="194"/>
      <c r="AI946" s="194"/>
      <c r="AJ946" s="194"/>
      <c r="AK946" s="1"/>
      <c r="AL946" s="1"/>
      <c r="AM946" s="1"/>
      <c r="AN946" s="1"/>
      <c r="AO946" s="1"/>
      <c r="AP946" s="1"/>
      <c r="AQ946" s="1"/>
      <c r="AR946" s="1"/>
    </row>
    <row r="947" spans="1:44" ht="15.75" customHeight="1">
      <c r="A947" s="1"/>
      <c r="B947" s="1"/>
      <c r="C947" s="193"/>
      <c r="D947" s="194"/>
      <c r="E947" s="194"/>
      <c r="F947" s="194"/>
      <c r="G947" s="194"/>
      <c r="H947" s="194"/>
      <c r="I947" s="194"/>
      <c r="J947" s="194"/>
      <c r="K947" s="194"/>
      <c r="L947" s="195"/>
      <c r="M947" s="195"/>
      <c r="N947" s="195"/>
      <c r="O947" s="195"/>
      <c r="P947" s="195"/>
      <c r="Q947" s="1"/>
      <c r="R947" s="194"/>
      <c r="S947" s="194"/>
      <c r="T947" s="194"/>
      <c r="U947" s="194"/>
      <c r="V947" s="194"/>
      <c r="W947" s="194"/>
      <c r="X947" s="194"/>
      <c r="Y947" s="194"/>
      <c r="Z947" s="194"/>
      <c r="AA947" s="194"/>
      <c r="AB947" s="194"/>
      <c r="AC947" s="194"/>
      <c r="AD947" s="194"/>
      <c r="AE947" s="194"/>
      <c r="AF947" s="194"/>
      <c r="AG947" s="194"/>
      <c r="AH947" s="194"/>
      <c r="AI947" s="194"/>
      <c r="AJ947" s="194"/>
      <c r="AK947" s="1"/>
      <c r="AL947" s="1"/>
      <c r="AM947" s="1"/>
      <c r="AN947" s="1"/>
      <c r="AO947" s="1"/>
      <c r="AP947" s="1"/>
      <c r="AQ947" s="1"/>
      <c r="AR947" s="1"/>
    </row>
    <row r="948" spans="1:44" ht="15.75" customHeight="1">
      <c r="A948" s="1"/>
      <c r="B948" s="1"/>
      <c r="C948" s="193"/>
      <c r="D948" s="194"/>
      <c r="E948" s="194"/>
      <c r="F948" s="194"/>
      <c r="G948" s="194"/>
      <c r="H948" s="194"/>
      <c r="I948" s="194"/>
      <c r="J948" s="194"/>
      <c r="K948" s="194"/>
      <c r="L948" s="195"/>
      <c r="M948" s="195"/>
      <c r="N948" s="195"/>
      <c r="O948" s="195"/>
      <c r="P948" s="195"/>
      <c r="Q948" s="1"/>
      <c r="R948" s="194"/>
      <c r="S948" s="194"/>
      <c r="T948" s="194"/>
      <c r="U948" s="194"/>
      <c r="V948" s="194"/>
      <c r="W948" s="194"/>
      <c r="X948" s="194"/>
      <c r="Y948" s="194"/>
      <c r="Z948" s="194"/>
      <c r="AA948" s="194"/>
      <c r="AB948" s="194"/>
      <c r="AC948" s="194"/>
      <c r="AD948" s="194"/>
      <c r="AE948" s="194"/>
      <c r="AF948" s="194"/>
      <c r="AG948" s="194"/>
      <c r="AH948" s="194"/>
      <c r="AI948" s="194"/>
      <c r="AJ948" s="194"/>
      <c r="AK948" s="1"/>
      <c r="AL948" s="1"/>
      <c r="AM948" s="1"/>
      <c r="AN948" s="1"/>
      <c r="AO948" s="1"/>
      <c r="AP948" s="1"/>
      <c r="AQ948" s="1"/>
      <c r="AR948" s="1"/>
    </row>
    <row r="949" spans="1:44" ht="15.75" customHeight="1">
      <c r="A949" s="1"/>
      <c r="B949" s="1"/>
      <c r="C949" s="193"/>
      <c r="D949" s="194"/>
      <c r="E949" s="194"/>
      <c r="F949" s="194"/>
      <c r="G949" s="194"/>
      <c r="H949" s="194"/>
      <c r="I949" s="194"/>
      <c r="J949" s="194"/>
      <c r="K949" s="194"/>
      <c r="L949" s="195"/>
      <c r="M949" s="195"/>
      <c r="N949" s="195"/>
      <c r="O949" s="195"/>
      <c r="P949" s="195"/>
      <c r="Q949" s="1"/>
      <c r="R949" s="194"/>
      <c r="S949" s="194"/>
      <c r="T949" s="194"/>
      <c r="U949" s="194"/>
      <c r="V949" s="194"/>
      <c r="W949" s="194"/>
      <c r="X949" s="194"/>
      <c r="Y949" s="194"/>
      <c r="Z949" s="194"/>
      <c r="AA949" s="194"/>
      <c r="AB949" s="194"/>
      <c r="AC949" s="194"/>
      <c r="AD949" s="194"/>
      <c r="AE949" s="194"/>
      <c r="AF949" s="194"/>
      <c r="AG949" s="194"/>
      <c r="AH949" s="194"/>
      <c r="AI949" s="194"/>
      <c r="AJ949" s="194"/>
      <c r="AK949" s="1"/>
      <c r="AL949" s="1"/>
      <c r="AM949" s="1"/>
      <c r="AN949" s="1"/>
      <c r="AO949" s="1"/>
      <c r="AP949" s="1"/>
      <c r="AQ949" s="1"/>
      <c r="AR949" s="1"/>
    </row>
    <row r="950" spans="1:44" ht="15.75" customHeight="1">
      <c r="A950" s="1"/>
      <c r="B950" s="1"/>
      <c r="C950" s="193"/>
      <c r="D950" s="194"/>
      <c r="E950" s="194"/>
      <c r="F950" s="194"/>
      <c r="G950" s="194"/>
      <c r="H950" s="194"/>
      <c r="I950" s="194"/>
      <c r="J950" s="194"/>
      <c r="K950" s="194"/>
      <c r="L950" s="195"/>
      <c r="M950" s="195"/>
      <c r="N950" s="195"/>
      <c r="O950" s="195"/>
      <c r="P950" s="195"/>
      <c r="Q950" s="1"/>
      <c r="R950" s="194"/>
      <c r="S950" s="194"/>
      <c r="T950" s="194"/>
      <c r="U950" s="194"/>
      <c r="V950" s="194"/>
      <c r="W950" s="194"/>
      <c r="X950" s="194"/>
      <c r="Y950" s="194"/>
      <c r="Z950" s="194"/>
      <c r="AA950" s="194"/>
      <c r="AB950" s="194"/>
      <c r="AC950" s="194"/>
      <c r="AD950" s="194"/>
      <c r="AE950" s="194"/>
      <c r="AF950" s="194"/>
      <c r="AG950" s="194"/>
      <c r="AH950" s="194"/>
      <c r="AI950" s="194"/>
      <c r="AJ950" s="194"/>
      <c r="AK950" s="1"/>
      <c r="AL950" s="1"/>
      <c r="AM950" s="1"/>
      <c r="AN950" s="1"/>
      <c r="AO950" s="1"/>
      <c r="AP950" s="1"/>
      <c r="AQ950" s="1"/>
      <c r="AR950" s="1"/>
    </row>
    <row r="951" spans="1:44" ht="15.75" customHeight="1">
      <c r="A951" s="1"/>
      <c r="B951" s="1"/>
      <c r="C951" s="193"/>
      <c r="D951" s="194"/>
      <c r="E951" s="194"/>
      <c r="F951" s="194"/>
      <c r="G951" s="194"/>
      <c r="H951" s="194"/>
      <c r="I951" s="194"/>
      <c r="J951" s="194"/>
      <c r="K951" s="194"/>
      <c r="L951" s="195"/>
      <c r="M951" s="195"/>
      <c r="N951" s="195"/>
      <c r="O951" s="195"/>
      <c r="P951" s="195"/>
      <c r="Q951" s="1"/>
      <c r="R951" s="194"/>
      <c r="S951" s="194"/>
      <c r="T951" s="194"/>
      <c r="U951" s="194"/>
      <c r="V951" s="194"/>
      <c r="W951" s="194"/>
      <c r="X951" s="194"/>
      <c r="Y951" s="194"/>
      <c r="Z951" s="194"/>
      <c r="AA951" s="194"/>
      <c r="AB951" s="194"/>
      <c r="AC951" s="194"/>
      <c r="AD951" s="194"/>
      <c r="AE951" s="194"/>
      <c r="AF951" s="194"/>
      <c r="AG951" s="194"/>
      <c r="AH951" s="194"/>
      <c r="AI951" s="194"/>
      <c r="AJ951" s="194"/>
      <c r="AK951" s="1"/>
      <c r="AL951" s="1"/>
      <c r="AM951" s="1"/>
      <c r="AN951" s="1"/>
      <c r="AO951" s="1"/>
      <c r="AP951" s="1"/>
      <c r="AQ951" s="1"/>
      <c r="AR951" s="1"/>
    </row>
    <row r="952" spans="1:44" ht="15.75" customHeight="1">
      <c r="A952" s="1"/>
      <c r="B952" s="1"/>
      <c r="C952" s="193"/>
      <c r="D952" s="194"/>
      <c r="E952" s="194"/>
      <c r="F952" s="194"/>
      <c r="G952" s="194"/>
      <c r="H952" s="194"/>
      <c r="I952" s="194"/>
      <c r="J952" s="194"/>
      <c r="K952" s="194"/>
      <c r="L952" s="195"/>
      <c r="M952" s="195"/>
      <c r="N952" s="195"/>
      <c r="O952" s="195"/>
      <c r="P952" s="195"/>
      <c r="Q952" s="1"/>
      <c r="R952" s="194"/>
      <c r="S952" s="194"/>
      <c r="T952" s="194"/>
      <c r="U952" s="194"/>
      <c r="V952" s="194"/>
      <c r="W952" s="194"/>
      <c r="X952" s="194"/>
      <c r="Y952" s="194"/>
      <c r="Z952" s="194"/>
      <c r="AA952" s="194"/>
      <c r="AB952" s="194"/>
      <c r="AC952" s="194"/>
      <c r="AD952" s="194"/>
      <c r="AE952" s="194"/>
      <c r="AF952" s="194"/>
      <c r="AG952" s="194"/>
      <c r="AH952" s="194"/>
      <c r="AI952" s="194"/>
      <c r="AJ952" s="194"/>
      <c r="AK952" s="1"/>
      <c r="AL952" s="1"/>
      <c r="AM952" s="1"/>
      <c r="AN952" s="1"/>
      <c r="AO952" s="1"/>
      <c r="AP952" s="1"/>
      <c r="AQ952" s="1"/>
      <c r="AR952" s="1"/>
    </row>
    <row r="953" spans="1:44" ht="15.75" customHeight="1">
      <c r="A953" s="1"/>
      <c r="B953" s="1"/>
      <c r="C953" s="193"/>
      <c r="D953" s="194"/>
      <c r="E953" s="194"/>
      <c r="F953" s="194"/>
      <c r="G953" s="194"/>
      <c r="H953" s="194"/>
      <c r="I953" s="194"/>
      <c r="J953" s="194"/>
      <c r="K953" s="194"/>
      <c r="L953" s="195"/>
      <c r="M953" s="195"/>
      <c r="N953" s="195"/>
      <c r="O953" s="195"/>
      <c r="P953" s="195"/>
      <c r="Q953" s="1"/>
      <c r="R953" s="194"/>
      <c r="S953" s="194"/>
      <c r="T953" s="194"/>
      <c r="U953" s="194"/>
      <c r="V953" s="194"/>
      <c r="W953" s="194"/>
      <c r="X953" s="194"/>
      <c r="Y953" s="194"/>
      <c r="Z953" s="194"/>
      <c r="AA953" s="194"/>
      <c r="AB953" s="194"/>
      <c r="AC953" s="194"/>
      <c r="AD953" s="194"/>
      <c r="AE953" s="194"/>
      <c r="AF953" s="194"/>
      <c r="AG953" s="194"/>
      <c r="AH953" s="194"/>
      <c r="AI953" s="194"/>
      <c r="AJ953" s="194"/>
      <c r="AK953" s="1"/>
      <c r="AL953" s="1"/>
      <c r="AM953" s="1"/>
      <c r="AN953" s="1"/>
      <c r="AO953" s="1"/>
      <c r="AP953" s="1"/>
      <c r="AQ953" s="1"/>
      <c r="AR953" s="1"/>
    </row>
    <row r="954" spans="1:44" ht="15.75" customHeight="1">
      <c r="A954" s="1"/>
      <c r="B954" s="1"/>
      <c r="C954" s="193"/>
      <c r="D954" s="194"/>
      <c r="E954" s="194"/>
      <c r="F954" s="194"/>
      <c r="G954" s="194"/>
      <c r="H954" s="194"/>
      <c r="I954" s="194"/>
      <c r="J954" s="194"/>
      <c r="K954" s="194"/>
      <c r="L954" s="195"/>
      <c r="M954" s="195"/>
      <c r="N954" s="195"/>
      <c r="O954" s="195"/>
      <c r="P954" s="195"/>
      <c r="Q954" s="1"/>
      <c r="R954" s="194"/>
      <c r="S954" s="194"/>
      <c r="T954" s="194"/>
      <c r="U954" s="194"/>
      <c r="V954" s="194"/>
      <c r="W954" s="194"/>
      <c r="X954" s="194"/>
      <c r="Y954" s="194"/>
      <c r="Z954" s="194"/>
      <c r="AA954" s="194"/>
      <c r="AB954" s="194"/>
      <c r="AC954" s="194"/>
      <c r="AD954" s="194"/>
      <c r="AE954" s="194"/>
      <c r="AF954" s="194"/>
      <c r="AG954" s="194"/>
      <c r="AH954" s="194"/>
      <c r="AI954" s="194"/>
      <c r="AJ954" s="194"/>
      <c r="AK954" s="1"/>
      <c r="AL954" s="1"/>
      <c r="AM954" s="1"/>
      <c r="AN954" s="1"/>
      <c r="AO954" s="1"/>
      <c r="AP954" s="1"/>
      <c r="AQ954" s="1"/>
      <c r="AR954" s="1"/>
    </row>
    <row r="955" spans="1:44" ht="15.75" customHeight="1">
      <c r="A955" s="1"/>
      <c r="B955" s="1"/>
      <c r="C955" s="193"/>
      <c r="D955" s="194"/>
      <c r="E955" s="194"/>
      <c r="F955" s="194"/>
      <c r="G955" s="194"/>
      <c r="H955" s="194"/>
      <c r="I955" s="194"/>
      <c r="J955" s="194"/>
      <c r="K955" s="194"/>
      <c r="L955" s="195"/>
      <c r="M955" s="195"/>
      <c r="N955" s="195"/>
      <c r="O955" s="195"/>
      <c r="P955" s="195"/>
      <c r="Q955" s="1"/>
      <c r="R955" s="194"/>
      <c r="S955" s="194"/>
      <c r="T955" s="194"/>
      <c r="U955" s="194"/>
      <c r="V955" s="194"/>
      <c r="W955" s="194"/>
      <c r="X955" s="194"/>
      <c r="Y955" s="194"/>
      <c r="Z955" s="194"/>
      <c r="AA955" s="194"/>
      <c r="AB955" s="194"/>
      <c r="AC955" s="194"/>
      <c r="AD955" s="194"/>
      <c r="AE955" s="194"/>
      <c r="AF955" s="194"/>
      <c r="AG955" s="194"/>
      <c r="AH955" s="194"/>
      <c r="AI955" s="194"/>
      <c r="AJ955" s="194"/>
      <c r="AK955" s="1"/>
      <c r="AL955" s="1"/>
      <c r="AM955" s="1"/>
      <c r="AN955" s="1"/>
      <c r="AO955" s="1"/>
      <c r="AP955" s="1"/>
      <c r="AQ955" s="1"/>
      <c r="AR955" s="1"/>
    </row>
    <row r="956" spans="1:44" ht="15.75" customHeight="1">
      <c r="A956" s="1"/>
      <c r="B956" s="1"/>
      <c r="C956" s="193"/>
      <c r="D956" s="194"/>
      <c r="E956" s="194"/>
      <c r="F956" s="194"/>
      <c r="G956" s="194"/>
      <c r="H956" s="194"/>
      <c r="I956" s="194"/>
      <c r="J956" s="194"/>
      <c r="K956" s="194"/>
      <c r="L956" s="195"/>
      <c r="M956" s="195"/>
      <c r="N956" s="195"/>
      <c r="O956" s="195"/>
      <c r="P956" s="195"/>
      <c r="Q956" s="1"/>
      <c r="R956" s="194"/>
      <c r="S956" s="194"/>
      <c r="T956" s="194"/>
      <c r="U956" s="194"/>
      <c r="V956" s="194"/>
      <c r="W956" s="194"/>
      <c r="X956" s="194"/>
      <c r="Y956" s="194"/>
      <c r="Z956" s="194"/>
      <c r="AA956" s="194"/>
      <c r="AB956" s="194"/>
      <c r="AC956" s="194"/>
      <c r="AD956" s="194"/>
      <c r="AE956" s="194"/>
      <c r="AF956" s="194"/>
      <c r="AG956" s="194"/>
      <c r="AH956" s="194"/>
      <c r="AI956" s="194"/>
      <c r="AJ956" s="194"/>
      <c r="AK956" s="1"/>
      <c r="AL956" s="1"/>
      <c r="AM956" s="1"/>
      <c r="AN956" s="1"/>
      <c r="AO956" s="1"/>
      <c r="AP956" s="1"/>
      <c r="AQ956" s="1"/>
      <c r="AR956" s="1"/>
    </row>
    <row r="957" spans="1:44" ht="15.75" customHeight="1">
      <c r="A957" s="1"/>
      <c r="B957" s="1"/>
      <c r="C957" s="193"/>
      <c r="D957" s="194"/>
      <c r="E957" s="194"/>
      <c r="F957" s="194"/>
      <c r="G957" s="194"/>
      <c r="H957" s="194"/>
      <c r="I957" s="194"/>
      <c r="J957" s="194"/>
      <c r="K957" s="194"/>
      <c r="L957" s="195"/>
      <c r="M957" s="195"/>
      <c r="N957" s="195"/>
      <c r="O957" s="195"/>
      <c r="P957" s="195"/>
      <c r="Q957" s="1"/>
      <c r="R957" s="194"/>
      <c r="S957" s="194"/>
      <c r="T957" s="194"/>
      <c r="U957" s="194"/>
      <c r="V957" s="194"/>
      <c r="W957" s="194"/>
      <c r="X957" s="194"/>
      <c r="Y957" s="194"/>
      <c r="Z957" s="194"/>
      <c r="AA957" s="194"/>
      <c r="AB957" s="194"/>
      <c r="AC957" s="194"/>
      <c r="AD957" s="194"/>
      <c r="AE957" s="194"/>
      <c r="AF957" s="194"/>
      <c r="AG957" s="194"/>
      <c r="AH957" s="194"/>
      <c r="AI957" s="194"/>
      <c r="AJ957" s="194"/>
      <c r="AK957" s="1"/>
      <c r="AL957" s="1"/>
      <c r="AM957" s="1"/>
      <c r="AN957" s="1"/>
      <c r="AO957" s="1"/>
      <c r="AP957" s="1"/>
      <c r="AQ957" s="1"/>
      <c r="AR957" s="1"/>
    </row>
    <row r="958" spans="1:44" ht="15.75" customHeight="1">
      <c r="A958" s="1"/>
      <c r="B958" s="1"/>
      <c r="C958" s="193"/>
      <c r="D958" s="194"/>
      <c r="E958" s="194"/>
      <c r="F958" s="194"/>
      <c r="G958" s="194"/>
      <c r="H958" s="194"/>
      <c r="I958" s="194"/>
      <c r="J958" s="194"/>
      <c r="K958" s="194"/>
      <c r="L958" s="195"/>
      <c r="M958" s="195"/>
      <c r="N958" s="195"/>
      <c r="O958" s="195"/>
      <c r="P958" s="195"/>
      <c r="Q958" s="1"/>
      <c r="R958" s="194"/>
      <c r="S958" s="194"/>
      <c r="T958" s="194"/>
      <c r="U958" s="194"/>
      <c r="V958" s="194"/>
      <c r="W958" s="194"/>
      <c r="X958" s="194"/>
      <c r="Y958" s="194"/>
      <c r="Z958" s="194"/>
      <c r="AA958" s="194"/>
      <c r="AB958" s="194"/>
      <c r="AC958" s="194"/>
      <c r="AD958" s="194"/>
      <c r="AE958" s="194"/>
      <c r="AF958" s="194"/>
      <c r="AG958" s="194"/>
      <c r="AH958" s="194"/>
      <c r="AI958" s="194"/>
      <c r="AJ958" s="194"/>
      <c r="AK958" s="1"/>
      <c r="AL958" s="1"/>
      <c r="AM958" s="1"/>
      <c r="AN958" s="1"/>
      <c r="AO958" s="1"/>
      <c r="AP958" s="1"/>
      <c r="AQ958" s="1"/>
      <c r="AR958" s="1"/>
    </row>
    <row r="959" spans="1:44" ht="15.75" customHeight="1">
      <c r="A959" s="1"/>
      <c r="B959" s="1"/>
      <c r="C959" s="193"/>
      <c r="D959" s="194"/>
      <c r="E959" s="194"/>
      <c r="F959" s="194"/>
      <c r="G959" s="194"/>
      <c r="H959" s="194"/>
      <c r="I959" s="194"/>
      <c r="J959" s="194"/>
      <c r="K959" s="194"/>
      <c r="L959" s="195"/>
      <c r="M959" s="195"/>
      <c r="N959" s="195"/>
      <c r="O959" s="195"/>
      <c r="P959" s="195"/>
      <c r="Q959" s="1"/>
      <c r="R959" s="194"/>
      <c r="S959" s="194"/>
      <c r="T959" s="194"/>
      <c r="U959" s="194"/>
      <c r="V959" s="194"/>
      <c r="W959" s="194"/>
      <c r="X959" s="194"/>
      <c r="Y959" s="194"/>
      <c r="Z959" s="194"/>
      <c r="AA959" s="194"/>
      <c r="AB959" s="194"/>
      <c r="AC959" s="194"/>
      <c r="AD959" s="194"/>
      <c r="AE959" s="194"/>
      <c r="AF959" s="194"/>
      <c r="AG959" s="194"/>
      <c r="AH959" s="194"/>
      <c r="AI959" s="194"/>
      <c r="AJ959" s="194"/>
      <c r="AK959" s="1"/>
      <c r="AL959" s="1"/>
      <c r="AM959" s="1"/>
      <c r="AN959" s="1"/>
      <c r="AO959" s="1"/>
      <c r="AP959" s="1"/>
      <c r="AQ959" s="1"/>
      <c r="AR959" s="1"/>
    </row>
    <row r="960" spans="1:44" ht="15.75" customHeight="1">
      <c r="A960" s="1"/>
      <c r="B960" s="1"/>
      <c r="C960" s="193"/>
      <c r="D960" s="194"/>
      <c r="E960" s="194"/>
      <c r="F960" s="194"/>
      <c r="G960" s="194"/>
      <c r="H960" s="194"/>
      <c r="I960" s="194"/>
      <c r="J960" s="194"/>
      <c r="K960" s="194"/>
      <c r="L960" s="195"/>
      <c r="M960" s="195"/>
      <c r="N960" s="195"/>
      <c r="O960" s="195"/>
      <c r="P960" s="195"/>
      <c r="Q960" s="1"/>
      <c r="R960" s="194"/>
      <c r="S960" s="194"/>
      <c r="T960" s="194"/>
      <c r="U960" s="194"/>
      <c r="V960" s="194"/>
      <c r="W960" s="194"/>
      <c r="X960" s="194"/>
      <c r="Y960" s="194"/>
      <c r="Z960" s="194"/>
      <c r="AA960" s="194"/>
      <c r="AB960" s="194"/>
      <c r="AC960" s="194"/>
      <c r="AD960" s="194"/>
      <c r="AE960" s="194"/>
      <c r="AF960" s="194"/>
      <c r="AG960" s="194"/>
      <c r="AH960" s="194"/>
      <c r="AI960" s="194"/>
      <c r="AJ960" s="194"/>
      <c r="AK960" s="1"/>
      <c r="AL960" s="1"/>
      <c r="AM960" s="1"/>
      <c r="AN960" s="1"/>
      <c r="AO960" s="1"/>
      <c r="AP960" s="1"/>
      <c r="AQ960" s="1"/>
      <c r="AR960" s="1"/>
    </row>
    <row r="961" spans="1:44" ht="15.75" customHeight="1">
      <c r="A961" s="1"/>
      <c r="B961" s="1"/>
      <c r="C961" s="193"/>
      <c r="D961" s="194"/>
      <c r="E961" s="194"/>
      <c r="F961" s="194"/>
      <c r="G961" s="194"/>
      <c r="H961" s="194"/>
      <c r="I961" s="194"/>
      <c r="J961" s="194"/>
      <c r="K961" s="194"/>
      <c r="L961" s="195"/>
      <c r="M961" s="195"/>
      <c r="N961" s="195"/>
      <c r="O961" s="195"/>
      <c r="P961" s="195"/>
      <c r="Q961" s="1"/>
      <c r="R961" s="194"/>
      <c r="S961" s="194"/>
      <c r="T961" s="194"/>
      <c r="U961" s="194"/>
      <c r="V961" s="194"/>
      <c r="W961" s="194"/>
      <c r="X961" s="194"/>
      <c r="Y961" s="194"/>
      <c r="Z961" s="194"/>
      <c r="AA961" s="194"/>
      <c r="AB961" s="194"/>
      <c r="AC961" s="194"/>
      <c r="AD961" s="194"/>
      <c r="AE961" s="194"/>
      <c r="AF961" s="194"/>
      <c r="AG961" s="194"/>
      <c r="AH961" s="194"/>
      <c r="AI961" s="194"/>
      <c r="AJ961" s="194"/>
      <c r="AK961" s="1"/>
      <c r="AL961" s="1"/>
      <c r="AM961" s="1"/>
      <c r="AN961" s="1"/>
      <c r="AO961" s="1"/>
      <c r="AP961" s="1"/>
      <c r="AQ961" s="1"/>
      <c r="AR961" s="1"/>
    </row>
    <row r="962" spans="1:44" ht="15.75" customHeight="1">
      <c r="A962" s="1"/>
      <c r="B962" s="1"/>
      <c r="C962" s="193"/>
      <c r="D962" s="194"/>
      <c r="E962" s="194"/>
      <c r="F962" s="194"/>
      <c r="G962" s="194"/>
      <c r="H962" s="194"/>
      <c r="I962" s="194"/>
      <c r="J962" s="194"/>
      <c r="K962" s="194"/>
      <c r="L962" s="195"/>
      <c r="M962" s="195"/>
      <c r="N962" s="195"/>
      <c r="O962" s="195"/>
      <c r="P962" s="195"/>
      <c r="Q962" s="1"/>
      <c r="R962" s="194"/>
      <c r="S962" s="194"/>
      <c r="T962" s="194"/>
      <c r="U962" s="194"/>
      <c r="V962" s="194"/>
      <c r="W962" s="194"/>
      <c r="X962" s="194"/>
      <c r="Y962" s="194"/>
      <c r="Z962" s="194"/>
      <c r="AA962" s="194"/>
      <c r="AB962" s="194"/>
      <c r="AC962" s="194"/>
      <c r="AD962" s="194"/>
      <c r="AE962" s="194"/>
      <c r="AF962" s="194"/>
      <c r="AG962" s="194"/>
      <c r="AH962" s="194"/>
      <c r="AI962" s="194"/>
      <c r="AJ962" s="194"/>
      <c r="AK962" s="1"/>
      <c r="AL962" s="1"/>
      <c r="AM962" s="1"/>
      <c r="AN962" s="1"/>
      <c r="AO962" s="1"/>
      <c r="AP962" s="1"/>
      <c r="AQ962" s="1"/>
      <c r="AR962" s="1"/>
    </row>
    <row r="963" spans="1:44" ht="15.75" customHeight="1">
      <c r="A963" s="1"/>
      <c r="B963" s="1"/>
      <c r="C963" s="193"/>
      <c r="D963" s="194"/>
      <c r="E963" s="194"/>
      <c r="F963" s="194"/>
      <c r="G963" s="194"/>
      <c r="H963" s="194"/>
      <c r="I963" s="194"/>
      <c r="J963" s="194"/>
      <c r="K963" s="194"/>
      <c r="L963" s="195"/>
      <c r="M963" s="195"/>
      <c r="N963" s="195"/>
      <c r="O963" s="195"/>
      <c r="P963" s="195"/>
      <c r="Q963" s="1"/>
      <c r="R963" s="194"/>
      <c r="S963" s="194"/>
      <c r="T963" s="194"/>
      <c r="U963" s="194"/>
      <c r="V963" s="194"/>
      <c r="W963" s="194"/>
      <c r="X963" s="194"/>
      <c r="Y963" s="194"/>
      <c r="Z963" s="194"/>
      <c r="AA963" s="194"/>
      <c r="AB963" s="194"/>
      <c r="AC963" s="194"/>
      <c r="AD963" s="194"/>
      <c r="AE963" s="194"/>
      <c r="AF963" s="194"/>
      <c r="AG963" s="194"/>
      <c r="AH963" s="194"/>
      <c r="AI963" s="194"/>
      <c r="AJ963" s="194"/>
      <c r="AK963" s="1"/>
      <c r="AL963" s="1"/>
      <c r="AM963" s="1"/>
      <c r="AN963" s="1"/>
      <c r="AO963" s="1"/>
      <c r="AP963" s="1"/>
      <c r="AQ963" s="1"/>
      <c r="AR963" s="1"/>
    </row>
    <row r="964" spans="1:44" ht="15.75" customHeight="1">
      <c r="A964" s="1"/>
      <c r="B964" s="1"/>
      <c r="C964" s="193"/>
      <c r="D964" s="194"/>
      <c r="E964" s="194"/>
      <c r="F964" s="194"/>
      <c r="G964" s="194"/>
      <c r="H964" s="194"/>
      <c r="I964" s="194"/>
      <c r="J964" s="194"/>
      <c r="K964" s="194"/>
      <c r="L964" s="195"/>
      <c r="M964" s="195"/>
      <c r="N964" s="195"/>
      <c r="O964" s="195"/>
      <c r="P964" s="195"/>
      <c r="Q964" s="1"/>
      <c r="R964" s="194"/>
      <c r="S964" s="194"/>
      <c r="T964" s="194"/>
      <c r="U964" s="194"/>
      <c r="V964" s="194"/>
      <c r="W964" s="194"/>
      <c r="X964" s="194"/>
      <c r="Y964" s="194"/>
      <c r="Z964" s="194"/>
      <c r="AA964" s="194"/>
      <c r="AB964" s="194"/>
      <c r="AC964" s="194"/>
      <c r="AD964" s="194"/>
      <c r="AE964" s="194"/>
      <c r="AF964" s="194"/>
      <c r="AG964" s="194"/>
      <c r="AH964" s="194"/>
      <c r="AI964" s="194"/>
      <c r="AJ964" s="194"/>
      <c r="AK964" s="1"/>
      <c r="AL964" s="1"/>
      <c r="AM964" s="1"/>
      <c r="AN964" s="1"/>
      <c r="AO964" s="1"/>
      <c r="AP964" s="1"/>
      <c r="AQ964" s="1"/>
      <c r="AR964" s="1"/>
    </row>
    <row r="965" spans="1:44" ht="15.75" customHeight="1">
      <c r="A965" s="1"/>
      <c r="B965" s="1"/>
      <c r="C965" s="193"/>
      <c r="D965" s="194"/>
      <c r="E965" s="194"/>
      <c r="F965" s="194"/>
      <c r="G965" s="194"/>
      <c r="H965" s="194"/>
      <c r="I965" s="194"/>
      <c r="J965" s="194"/>
      <c r="K965" s="194"/>
      <c r="L965" s="195"/>
      <c r="M965" s="195"/>
      <c r="N965" s="195"/>
      <c r="O965" s="195"/>
      <c r="P965" s="195"/>
      <c r="Q965" s="1"/>
      <c r="R965" s="194"/>
      <c r="S965" s="194"/>
      <c r="T965" s="194"/>
      <c r="U965" s="194"/>
      <c r="V965" s="194"/>
      <c r="W965" s="194"/>
      <c r="X965" s="194"/>
      <c r="Y965" s="194"/>
      <c r="Z965" s="194"/>
      <c r="AA965" s="194"/>
      <c r="AB965" s="194"/>
      <c r="AC965" s="194"/>
      <c r="AD965" s="194"/>
      <c r="AE965" s="194"/>
      <c r="AF965" s="194"/>
      <c r="AG965" s="194"/>
      <c r="AH965" s="194"/>
      <c r="AI965" s="194"/>
      <c r="AJ965" s="194"/>
      <c r="AK965" s="1"/>
      <c r="AL965" s="1"/>
      <c r="AM965" s="1"/>
      <c r="AN965" s="1"/>
      <c r="AO965" s="1"/>
      <c r="AP965" s="1"/>
      <c r="AQ965" s="1"/>
      <c r="AR965" s="1"/>
    </row>
    <row r="966" spans="1:44" ht="15.75" customHeight="1">
      <c r="A966" s="1"/>
      <c r="B966" s="1"/>
      <c r="C966" s="193"/>
      <c r="D966" s="194"/>
      <c r="E966" s="194"/>
      <c r="F966" s="194"/>
      <c r="G966" s="194"/>
      <c r="H966" s="194"/>
      <c r="I966" s="194"/>
      <c r="J966" s="194"/>
      <c r="K966" s="194"/>
      <c r="L966" s="195"/>
      <c r="M966" s="195"/>
      <c r="N966" s="195"/>
      <c r="O966" s="195"/>
      <c r="P966" s="195"/>
      <c r="Q966" s="1"/>
      <c r="R966" s="194"/>
      <c r="S966" s="194"/>
      <c r="T966" s="194"/>
      <c r="U966" s="194"/>
      <c r="V966" s="194"/>
      <c r="W966" s="194"/>
      <c r="X966" s="194"/>
      <c r="Y966" s="194"/>
      <c r="Z966" s="194"/>
      <c r="AA966" s="194"/>
      <c r="AB966" s="194"/>
      <c r="AC966" s="194"/>
      <c r="AD966" s="194"/>
      <c r="AE966" s="194"/>
      <c r="AF966" s="194"/>
      <c r="AG966" s="194"/>
      <c r="AH966" s="194"/>
      <c r="AI966" s="194"/>
      <c r="AJ966" s="194"/>
      <c r="AK966" s="1"/>
      <c r="AL966" s="1"/>
      <c r="AM966" s="1"/>
      <c r="AN966" s="1"/>
      <c r="AO966" s="1"/>
      <c r="AP966" s="1"/>
      <c r="AQ966" s="1"/>
      <c r="AR966" s="1"/>
    </row>
    <row r="967" spans="1:44" ht="15.75" customHeight="1">
      <c r="A967" s="1"/>
      <c r="B967" s="1"/>
      <c r="C967" s="193"/>
      <c r="D967" s="194"/>
      <c r="E967" s="194"/>
      <c r="F967" s="194"/>
      <c r="G967" s="194"/>
      <c r="H967" s="194"/>
      <c r="I967" s="194"/>
      <c r="J967" s="194"/>
      <c r="K967" s="194"/>
      <c r="L967" s="195"/>
      <c r="M967" s="195"/>
      <c r="N967" s="195"/>
      <c r="O967" s="195"/>
      <c r="P967" s="195"/>
      <c r="Q967" s="1"/>
      <c r="R967" s="194"/>
      <c r="S967" s="194"/>
      <c r="T967" s="194"/>
      <c r="U967" s="194"/>
      <c r="V967" s="194"/>
      <c r="W967" s="194"/>
      <c r="X967" s="194"/>
      <c r="Y967" s="194"/>
      <c r="Z967" s="194"/>
      <c r="AA967" s="194"/>
      <c r="AB967" s="194"/>
      <c r="AC967" s="194"/>
      <c r="AD967" s="194"/>
      <c r="AE967" s="194"/>
      <c r="AF967" s="194"/>
      <c r="AG967" s="194"/>
      <c r="AH967" s="194"/>
      <c r="AI967" s="194"/>
      <c r="AJ967" s="194"/>
      <c r="AK967" s="1"/>
      <c r="AL967" s="1"/>
      <c r="AM967" s="1"/>
      <c r="AN967" s="1"/>
      <c r="AO967" s="1"/>
      <c r="AP967" s="1"/>
      <c r="AQ967" s="1"/>
      <c r="AR967" s="1"/>
    </row>
    <row r="968" spans="1:44" ht="15.75" customHeight="1">
      <c r="A968" s="1"/>
      <c r="B968" s="1"/>
      <c r="C968" s="193"/>
      <c r="D968" s="194"/>
      <c r="E968" s="194"/>
      <c r="F968" s="194"/>
      <c r="G968" s="194"/>
      <c r="H968" s="194"/>
      <c r="I968" s="194"/>
      <c r="J968" s="194"/>
      <c r="K968" s="194"/>
      <c r="L968" s="195"/>
      <c r="M968" s="195"/>
      <c r="N968" s="195"/>
      <c r="O968" s="195"/>
      <c r="P968" s="195"/>
      <c r="Q968" s="1"/>
      <c r="R968" s="194"/>
      <c r="S968" s="194"/>
      <c r="T968" s="194"/>
      <c r="U968" s="194"/>
      <c r="V968" s="194"/>
      <c r="W968" s="194"/>
      <c r="X968" s="194"/>
      <c r="Y968" s="194"/>
      <c r="Z968" s="194"/>
      <c r="AA968" s="194"/>
      <c r="AB968" s="194"/>
      <c r="AC968" s="194"/>
      <c r="AD968" s="194"/>
      <c r="AE968" s="194"/>
      <c r="AF968" s="194"/>
      <c r="AG968" s="194"/>
      <c r="AH968" s="194"/>
      <c r="AI968" s="194"/>
      <c r="AJ968" s="194"/>
      <c r="AK968" s="1"/>
      <c r="AL968" s="1"/>
      <c r="AM968" s="1"/>
      <c r="AN968" s="1"/>
      <c r="AO968" s="1"/>
      <c r="AP968" s="1"/>
      <c r="AQ968" s="1"/>
      <c r="AR968" s="1"/>
    </row>
    <row r="969" spans="1:44" ht="15.75" customHeight="1">
      <c r="A969" s="1"/>
      <c r="B969" s="1"/>
      <c r="C969" s="193"/>
      <c r="D969" s="194"/>
      <c r="E969" s="194"/>
      <c r="F969" s="194"/>
      <c r="G969" s="194"/>
      <c r="H969" s="194"/>
      <c r="I969" s="194"/>
      <c r="J969" s="194"/>
      <c r="K969" s="194"/>
      <c r="L969" s="195"/>
      <c r="M969" s="195"/>
      <c r="N969" s="195"/>
      <c r="O969" s="195"/>
      <c r="P969" s="195"/>
      <c r="Q969" s="1"/>
      <c r="R969" s="194"/>
      <c r="S969" s="194"/>
      <c r="T969" s="194"/>
      <c r="U969" s="194"/>
      <c r="V969" s="194"/>
      <c r="W969" s="194"/>
      <c r="X969" s="194"/>
      <c r="Y969" s="194"/>
      <c r="Z969" s="194"/>
      <c r="AA969" s="194"/>
      <c r="AB969" s="194"/>
      <c r="AC969" s="194"/>
      <c r="AD969" s="194"/>
      <c r="AE969" s="194"/>
      <c r="AF969" s="194"/>
      <c r="AG969" s="194"/>
      <c r="AH969" s="194"/>
      <c r="AI969" s="194"/>
      <c r="AJ969" s="194"/>
      <c r="AK969" s="1"/>
      <c r="AL969" s="1"/>
      <c r="AM969" s="1"/>
      <c r="AN969" s="1"/>
      <c r="AO969" s="1"/>
      <c r="AP969" s="1"/>
      <c r="AQ969" s="1"/>
      <c r="AR969" s="1"/>
    </row>
    <row r="970" spans="1:44" ht="15.75" customHeight="1">
      <c r="A970" s="1"/>
      <c r="B970" s="1"/>
      <c r="C970" s="193"/>
      <c r="D970" s="194"/>
      <c r="E970" s="194"/>
      <c r="F970" s="194"/>
      <c r="G970" s="194"/>
      <c r="H970" s="194"/>
      <c r="I970" s="194"/>
      <c r="J970" s="194"/>
      <c r="K970" s="194"/>
      <c r="L970" s="195"/>
      <c r="M970" s="195"/>
      <c r="N970" s="195"/>
      <c r="O970" s="195"/>
      <c r="P970" s="195"/>
      <c r="Q970" s="1"/>
      <c r="R970" s="194"/>
      <c r="S970" s="194"/>
      <c r="T970" s="194"/>
      <c r="U970" s="194"/>
      <c r="V970" s="194"/>
      <c r="W970" s="194"/>
      <c r="X970" s="194"/>
      <c r="Y970" s="194"/>
      <c r="Z970" s="194"/>
      <c r="AA970" s="194"/>
      <c r="AB970" s="194"/>
      <c r="AC970" s="194"/>
      <c r="AD970" s="194"/>
      <c r="AE970" s="194"/>
      <c r="AF970" s="194"/>
      <c r="AG970" s="194"/>
      <c r="AH970" s="194"/>
      <c r="AI970" s="194"/>
      <c r="AJ970" s="194"/>
      <c r="AK970" s="1"/>
      <c r="AL970" s="1"/>
      <c r="AM970" s="1"/>
      <c r="AN970" s="1"/>
      <c r="AO970" s="1"/>
      <c r="AP970" s="1"/>
      <c r="AQ970" s="1"/>
      <c r="AR970" s="1"/>
    </row>
    <row r="971" spans="1:44" ht="15.75" customHeight="1">
      <c r="A971" s="1"/>
      <c r="B971" s="1"/>
      <c r="C971" s="193"/>
      <c r="D971" s="194"/>
      <c r="E971" s="194"/>
      <c r="F971" s="194"/>
      <c r="G971" s="194"/>
      <c r="H971" s="194"/>
      <c r="I971" s="194"/>
      <c r="J971" s="194"/>
      <c r="K971" s="194"/>
      <c r="L971" s="195"/>
      <c r="M971" s="195"/>
      <c r="N971" s="195"/>
      <c r="O971" s="195"/>
      <c r="P971" s="195"/>
      <c r="Q971" s="1"/>
      <c r="R971" s="194"/>
      <c r="S971" s="194"/>
      <c r="T971" s="194"/>
      <c r="U971" s="194"/>
      <c r="V971" s="194"/>
      <c r="W971" s="194"/>
      <c r="X971" s="194"/>
      <c r="Y971" s="194"/>
      <c r="Z971" s="194"/>
      <c r="AA971" s="194"/>
      <c r="AB971" s="194"/>
      <c r="AC971" s="194"/>
      <c r="AD971" s="194"/>
      <c r="AE971" s="194"/>
      <c r="AF971" s="194"/>
      <c r="AG971" s="194"/>
      <c r="AH971" s="194"/>
      <c r="AI971" s="194"/>
      <c r="AJ971" s="194"/>
      <c r="AK971" s="1"/>
      <c r="AL971" s="1"/>
      <c r="AM971" s="1"/>
      <c r="AN971" s="1"/>
      <c r="AO971" s="1"/>
      <c r="AP971" s="1"/>
      <c r="AQ971" s="1"/>
      <c r="AR971" s="1"/>
    </row>
    <row r="972" spans="1:44" ht="15.75" customHeight="1">
      <c r="A972" s="1"/>
      <c r="B972" s="1"/>
      <c r="C972" s="193"/>
      <c r="D972" s="194"/>
      <c r="E972" s="194"/>
      <c r="F972" s="194"/>
      <c r="G972" s="194"/>
      <c r="H972" s="194"/>
      <c r="I972" s="194"/>
      <c r="J972" s="194"/>
      <c r="K972" s="194"/>
      <c r="L972" s="195"/>
      <c r="M972" s="195"/>
      <c r="N972" s="195"/>
      <c r="O972" s="195"/>
      <c r="P972" s="195"/>
      <c r="Q972" s="1"/>
      <c r="R972" s="194"/>
      <c r="S972" s="194"/>
      <c r="T972" s="194"/>
      <c r="U972" s="194"/>
      <c r="V972" s="194"/>
      <c r="W972" s="194"/>
      <c r="X972" s="194"/>
      <c r="Y972" s="194"/>
      <c r="Z972" s="194"/>
      <c r="AA972" s="194"/>
      <c r="AB972" s="194"/>
      <c r="AC972" s="194"/>
      <c r="AD972" s="194"/>
      <c r="AE972" s="194"/>
      <c r="AF972" s="194"/>
      <c r="AG972" s="194"/>
      <c r="AH972" s="194"/>
      <c r="AI972" s="194"/>
      <c r="AJ972" s="194"/>
      <c r="AK972" s="1"/>
      <c r="AL972" s="1"/>
      <c r="AM972" s="1"/>
      <c r="AN972" s="1"/>
      <c r="AO972" s="1"/>
      <c r="AP972" s="1"/>
      <c r="AQ972" s="1"/>
      <c r="AR972" s="1"/>
    </row>
    <row r="973" spans="1:44" ht="15.75" customHeight="1">
      <c r="A973" s="1"/>
      <c r="B973" s="1"/>
      <c r="C973" s="193"/>
      <c r="D973" s="194"/>
      <c r="E973" s="194"/>
      <c r="F973" s="194"/>
      <c r="G973" s="194"/>
      <c r="H973" s="194"/>
      <c r="I973" s="194"/>
      <c r="J973" s="194"/>
      <c r="K973" s="194"/>
      <c r="L973" s="195"/>
      <c r="M973" s="195"/>
      <c r="N973" s="195"/>
      <c r="O973" s="195"/>
      <c r="P973" s="195"/>
      <c r="Q973" s="1"/>
      <c r="R973" s="194"/>
      <c r="S973" s="194"/>
      <c r="T973" s="194"/>
      <c r="U973" s="194"/>
      <c r="V973" s="194"/>
      <c r="W973" s="194"/>
      <c r="X973" s="194"/>
      <c r="Y973" s="194"/>
      <c r="Z973" s="194"/>
      <c r="AA973" s="194"/>
      <c r="AB973" s="194"/>
      <c r="AC973" s="194"/>
      <c r="AD973" s="194"/>
      <c r="AE973" s="194"/>
      <c r="AF973" s="194"/>
      <c r="AG973" s="194"/>
      <c r="AH973" s="194"/>
      <c r="AI973" s="194"/>
      <c r="AJ973" s="194"/>
      <c r="AK973" s="1"/>
      <c r="AL973" s="1"/>
      <c r="AM973" s="1"/>
      <c r="AN973" s="1"/>
      <c r="AO973" s="1"/>
      <c r="AP973" s="1"/>
      <c r="AQ973" s="1"/>
      <c r="AR973" s="1"/>
    </row>
    <row r="974" spans="1:44" ht="15.75" customHeight="1">
      <c r="A974" s="1"/>
      <c r="B974" s="1"/>
      <c r="C974" s="193"/>
      <c r="D974" s="194"/>
      <c r="E974" s="194"/>
      <c r="F974" s="194"/>
      <c r="G974" s="194"/>
      <c r="H974" s="194"/>
      <c r="I974" s="194"/>
      <c r="J974" s="194"/>
      <c r="K974" s="194"/>
      <c r="L974" s="195"/>
      <c r="M974" s="195"/>
      <c r="N974" s="195"/>
      <c r="O974" s="195"/>
      <c r="P974" s="195"/>
      <c r="Q974" s="1"/>
      <c r="R974" s="194"/>
      <c r="S974" s="194"/>
      <c r="T974" s="194"/>
      <c r="U974" s="194"/>
      <c r="V974" s="194"/>
      <c r="W974" s="194"/>
      <c r="X974" s="194"/>
      <c r="Y974" s="194"/>
      <c r="Z974" s="194"/>
      <c r="AA974" s="194"/>
      <c r="AB974" s="194"/>
      <c r="AC974" s="194"/>
      <c r="AD974" s="194"/>
      <c r="AE974" s="194"/>
      <c r="AF974" s="194"/>
      <c r="AG974" s="194"/>
      <c r="AH974" s="194"/>
      <c r="AI974" s="194"/>
      <c r="AJ974" s="194"/>
      <c r="AK974" s="1"/>
      <c r="AL974" s="1"/>
      <c r="AM974" s="1"/>
      <c r="AN974" s="1"/>
      <c r="AO974" s="1"/>
      <c r="AP974" s="1"/>
      <c r="AQ974" s="1"/>
      <c r="AR974" s="1"/>
    </row>
    <row r="975" spans="1:44" ht="15.75" customHeight="1">
      <c r="A975" s="1"/>
      <c r="B975" s="1"/>
      <c r="C975" s="193"/>
      <c r="D975" s="194"/>
      <c r="E975" s="194"/>
      <c r="F975" s="194"/>
      <c r="G975" s="194"/>
      <c r="H975" s="194"/>
      <c r="I975" s="194"/>
      <c r="J975" s="194"/>
      <c r="K975" s="194"/>
      <c r="L975" s="195"/>
      <c r="M975" s="195"/>
      <c r="N975" s="195"/>
      <c r="O975" s="195"/>
      <c r="P975" s="195"/>
      <c r="Q975" s="1"/>
      <c r="R975" s="194"/>
      <c r="S975" s="194"/>
      <c r="T975" s="194"/>
      <c r="U975" s="194"/>
      <c r="V975" s="194"/>
      <c r="W975" s="194"/>
      <c r="X975" s="194"/>
      <c r="Y975" s="194"/>
      <c r="Z975" s="194"/>
      <c r="AA975" s="194"/>
      <c r="AB975" s="194"/>
      <c r="AC975" s="194"/>
      <c r="AD975" s="194"/>
      <c r="AE975" s="194"/>
      <c r="AF975" s="194"/>
      <c r="AG975" s="194"/>
      <c r="AH975" s="194"/>
      <c r="AI975" s="194"/>
      <c r="AJ975" s="194"/>
      <c r="AK975" s="1"/>
      <c r="AL975" s="1"/>
      <c r="AM975" s="1"/>
      <c r="AN975" s="1"/>
      <c r="AO975" s="1"/>
      <c r="AP975" s="1"/>
      <c r="AQ975" s="1"/>
      <c r="AR975" s="1"/>
    </row>
    <row r="976" spans="1:44" ht="15.75" customHeight="1">
      <c r="A976" s="1"/>
      <c r="B976" s="1"/>
      <c r="C976" s="193"/>
      <c r="D976" s="194"/>
      <c r="E976" s="194"/>
      <c r="F976" s="194"/>
      <c r="G976" s="194"/>
      <c r="H976" s="194"/>
      <c r="I976" s="194"/>
      <c r="J976" s="194"/>
      <c r="K976" s="194"/>
      <c r="L976" s="195"/>
      <c r="M976" s="195"/>
      <c r="N976" s="195"/>
      <c r="O976" s="195"/>
      <c r="P976" s="195"/>
      <c r="Q976" s="1"/>
      <c r="R976" s="194"/>
      <c r="S976" s="194"/>
      <c r="T976" s="194"/>
      <c r="U976" s="194"/>
      <c r="V976" s="194"/>
      <c r="W976" s="194"/>
      <c r="X976" s="194"/>
      <c r="Y976" s="194"/>
      <c r="Z976" s="194"/>
      <c r="AA976" s="194"/>
      <c r="AB976" s="194"/>
      <c r="AC976" s="194"/>
      <c r="AD976" s="194"/>
      <c r="AE976" s="194"/>
      <c r="AF976" s="194"/>
      <c r="AG976" s="194"/>
      <c r="AH976" s="194"/>
      <c r="AI976" s="194"/>
      <c r="AJ976" s="194"/>
      <c r="AK976" s="1"/>
      <c r="AL976" s="1"/>
      <c r="AM976" s="1"/>
      <c r="AN976" s="1"/>
      <c r="AO976" s="1"/>
      <c r="AP976" s="1"/>
      <c r="AQ976" s="1"/>
      <c r="AR976" s="1"/>
    </row>
    <row r="977" spans="1:44" ht="15.75" customHeight="1">
      <c r="A977" s="1"/>
      <c r="B977" s="1"/>
      <c r="C977" s="193"/>
      <c r="D977" s="194"/>
      <c r="E977" s="194"/>
      <c r="F977" s="194"/>
      <c r="G977" s="194"/>
      <c r="H977" s="194"/>
      <c r="I977" s="194"/>
      <c r="J977" s="194"/>
      <c r="K977" s="194"/>
      <c r="L977" s="195"/>
      <c r="M977" s="195"/>
      <c r="N977" s="195"/>
      <c r="O977" s="195"/>
      <c r="P977" s="195"/>
      <c r="Q977" s="1"/>
      <c r="R977" s="194"/>
      <c r="S977" s="194"/>
      <c r="T977" s="194"/>
      <c r="U977" s="194"/>
      <c r="V977" s="194"/>
      <c r="W977" s="194"/>
      <c r="X977" s="194"/>
      <c r="Y977" s="194"/>
      <c r="Z977" s="194"/>
      <c r="AA977" s="194"/>
      <c r="AB977" s="194"/>
      <c r="AC977" s="194"/>
      <c r="AD977" s="194"/>
      <c r="AE977" s="194"/>
      <c r="AF977" s="194"/>
      <c r="AG977" s="194"/>
      <c r="AH977" s="194"/>
      <c r="AI977" s="194"/>
      <c r="AJ977" s="194"/>
      <c r="AK977" s="1"/>
      <c r="AL977" s="1"/>
      <c r="AM977" s="1"/>
      <c r="AN977" s="1"/>
      <c r="AO977" s="1"/>
      <c r="AP977" s="1"/>
      <c r="AQ977" s="1"/>
      <c r="AR977" s="1"/>
    </row>
    <row r="978" spans="1:44" ht="15.75" customHeight="1">
      <c r="A978" s="1"/>
      <c r="B978" s="1"/>
      <c r="C978" s="193"/>
      <c r="D978" s="194"/>
      <c r="E978" s="194"/>
      <c r="F978" s="194"/>
      <c r="G978" s="194"/>
      <c r="H978" s="194"/>
      <c r="I978" s="194"/>
      <c r="J978" s="194"/>
      <c r="K978" s="194"/>
      <c r="L978" s="195"/>
      <c r="M978" s="195"/>
      <c r="N978" s="195"/>
      <c r="O978" s="195"/>
      <c r="P978" s="195"/>
      <c r="Q978" s="1"/>
      <c r="R978" s="194"/>
      <c r="S978" s="194"/>
      <c r="T978" s="194"/>
      <c r="U978" s="194"/>
      <c r="V978" s="194"/>
      <c r="W978" s="194"/>
      <c r="X978" s="194"/>
      <c r="Y978" s="194"/>
      <c r="Z978" s="194"/>
      <c r="AA978" s="194"/>
      <c r="AB978" s="194"/>
      <c r="AC978" s="194"/>
      <c r="AD978" s="194"/>
      <c r="AE978" s="194"/>
      <c r="AF978" s="194"/>
      <c r="AG978" s="194"/>
      <c r="AH978" s="194"/>
      <c r="AI978" s="194"/>
      <c r="AJ978" s="194"/>
      <c r="AK978" s="1"/>
      <c r="AL978" s="1"/>
      <c r="AM978" s="1"/>
      <c r="AN978" s="1"/>
      <c r="AO978" s="1"/>
      <c r="AP978" s="1"/>
      <c r="AQ978" s="1"/>
      <c r="AR978" s="1"/>
    </row>
    <row r="979" spans="1:44" ht="15.75" customHeight="1">
      <c r="A979" s="1"/>
      <c r="B979" s="1"/>
      <c r="C979" s="193"/>
      <c r="D979" s="194"/>
      <c r="E979" s="194"/>
      <c r="F979" s="194"/>
      <c r="G979" s="194"/>
      <c r="H979" s="194"/>
      <c r="I979" s="194"/>
      <c r="J979" s="194"/>
      <c r="K979" s="194"/>
      <c r="L979" s="195"/>
      <c r="M979" s="195"/>
      <c r="N979" s="195"/>
      <c r="O979" s="195"/>
      <c r="P979" s="195"/>
      <c r="Q979" s="1"/>
      <c r="R979" s="194"/>
      <c r="S979" s="194"/>
      <c r="T979" s="194"/>
      <c r="U979" s="194"/>
      <c r="V979" s="194"/>
      <c r="W979" s="194"/>
      <c r="X979" s="194"/>
      <c r="Y979" s="194"/>
      <c r="Z979" s="194"/>
      <c r="AA979" s="194"/>
      <c r="AB979" s="194"/>
      <c r="AC979" s="194"/>
      <c r="AD979" s="194"/>
      <c r="AE979" s="194"/>
      <c r="AF979" s="194"/>
      <c r="AG979" s="194"/>
      <c r="AH979" s="194"/>
      <c r="AI979" s="194"/>
      <c r="AJ979" s="194"/>
      <c r="AK979" s="1"/>
      <c r="AL979" s="1"/>
      <c r="AM979" s="1"/>
      <c r="AN979" s="1"/>
      <c r="AO979" s="1"/>
      <c r="AP979" s="1"/>
      <c r="AQ979" s="1"/>
      <c r="AR979" s="1"/>
    </row>
    <row r="980" spans="1:44" ht="15.75" customHeight="1">
      <c r="A980" s="1"/>
      <c r="B980" s="1"/>
      <c r="C980" s="193"/>
      <c r="D980" s="194"/>
      <c r="E980" s="194"/>
      <c r="F980" s="194"/>
      <c r="G980" s="194"/>
      <c r="H980" s="194"/>
      <c r="I980" s="194"/>
      <c r="J980" s="194"/>
      <c r="K980" s="194"/>
      <c r="L980" s="195"/>
      <c r="M980" s="195"/>
      <c r="N980" s="195"/>
      <c r="O980" s="195"/>
      <c r="P980" s="195"/>
      <c r="Q980" s="1"/>
      <c r="R980" s="194"/>
      <c r="S980" s="194"/>
      <c r="T980" s="194"/>
      <c r="U980" s="194"/>
      <c r="V980" s="194"/>
      <c r="W980" s="194"/>
      <c r="X980" s="194"/>
      <c r="Y980" s="194"/>
      <c r="Z980" s="194"/>
      <c r="AA980" s="194"/>
      <c r="AB980" s="194"/>
      <c r="AC980" s="194"/>
      <c r="AD980" s="194"/>
      <c r="AE980" s="194"/>
      <c r="AF980" s="194"/>
      <c r="AG980" s="194"/>
      <c r="AH980" s="194"/>
      <c r="AI980" s="194"/>
      <c r="AJ980" s="194"/>
      <c r="AK980" s="1"/>
      <c r="AL980" s="1"/>
      <c r="AM980" s="1"/>
      <c r="AN980" s="1"/>
      <c r="AO980" s="1"/>
      <c r="AP980" s="1"/>
      <c r="AQ980" s="1"/>
      <c r="AR980" s="1"/>
    </row>
    <row r="981" spans="1:44" ht="15.75" customHeight="1">
      <c r="A981" s="1"/>
      <c r="B981" s="1"/>
      <c r="C981" s="193"/>
      <c r="D981" s="194"/>
      <c r="E981" s="194"/>
      <c r="F981" s="194"/>
      <c r="G981" s="194"/>
      <c r="H981" s="194"/>
      <c r="I981" s="194"/>
      <c r="J981" s="194"/>
      <c r="K981" s="194"/>
      <c r="L981" s="195"/>
      <c r="M981" s="195"/>
      <c r="N981" s="195"/>
      <c r="O981" s="195"/>
      <c r="P981" s="195"/>
      <c r="Q981" s="1"/>
      <c r="R981" s="194"/>
      <c r="S981" s="194"/>
      <c r="T981" s="194"/>
      <c r="U981" s="194"/>
      <c r="V981" s="194"/>
      <c r="W981" s="194"/>
      <c r="X981" s="194"/>
      <c r="Y981" s="194"/>
      <c r="Z981" s="194"/>
      <c r="AA981" s="194"/>
      <c r="AB981" s="194"/>
      <c r="AC981" s="194"/>
      <c r="AD981" s="194"/>
      <c r="AE981" s="194"/>
      <c r="AF981" s="194"/>
      <c r="AG981" s="194"/>
      <c r="AH981" s="194"/>
      <c r="AI981" s="194"/>
      <c r="AJ981" s="194"/>
      <c r="AK981" s="1"/>
      <c r="AL981" s="1"/>
      <c r="AM981" s="1"/>
      <c r="AN981" s="1"/>
      <c r="AO981" s="1"/>
      <c r="AP981" s="1"/>
      <c r="AQ981" s="1"/>
      <c r="AR981" s="1"/>
    </row>
    <row r="982" spans="1:44" ht="15.75" customHeight="1">
      <c r="A982" s="1"/>
      <c r="B982" s="1"/>
      <c r="C982" s="193"/>
      <c r="D982" s="194"/>
      <c r="E982" s="194"/>
      <c r="F982" s="194"/>
      <c r="G982" s="194"/>
      <c r="H982" s="194"/>
      <c r="I982" s="194"/>
      <c r="J982" s="194"/>
      <c r="K982" s="194"/>
      <c r="L982" s="195"/>
      <c r="M982" s="195"/>
      <c r="N982" s="195"/>
      <c r="O982" s="195"/>
      <c r="P982" s="195"/>
      <c r="Q982" s="1"/>
      <c r="R982" s="194"/>
      <c r="S982" s="194"/>
      <c r="T982" s="194"/>
      <c r="U982" s="194"/>
      <c r="V982" s="194"/>
      <c r="W982" s="194"/>
      <c r="X982" s="194"/>
      <c r="Y982" s="194"/>
      <c r="Z982" s="194"/>
      <c r="AA982" s="194"/>
      <c r="AB982" s="194"/>
      <c r="AC982" s="194"/>
      <c r="AD982" s="194"/>
      <c r="AE982" s="194"/>
      <c r="AF982" s="194"/>
      <c r="AG982" s="194"/>
      <c r="AH982" s="194"/>
      <c r="AI982" s="194"/>
      <c r="AJ982" s="194"/>
      <c r="AK982" s="1"/>
      <c r="AL982" s="1"/>
      <c r="AM982" s="1"/>
      <c r="AN982" s="1"/>
      <c r="AO982" s="1"/>
      <c r="AP982" s="1"/>
      <c r="AQ982" s="1"/>
      <c r="AR982" s="1"/>
    </row>
    <row r="983" spans="1:44" ht="15.75" customHeight="1">
      <c r="A983" s="1"/>
      <c r="B983" s="1"/>
      <c r="C983" s="193"/>
      <c r="D983" s="194"/>
      <c r="E983" s="194"/>
      <c r="F983" s="194"/>
      <c r="G983" s="194"/>
      <c r="H983" s="194"/>
      <c r="I983" s="194"/>
      <c r="J983" s="194"/>
      <c r="K983" s="194"/>
      <c r="L983" s="195"/>
      <c r="M983" s="195"/>
      <c r="N983" s="195"/>
      <c r="O983" s="195"/>
      <c r="P983" s="195"/>
      <c r="Q983" s="1"/>
      <c r="R983" s="194"/>
      <c r="S983" s="194"/>
      <c r="T983" s="194"/>
      <c r="U983" s="194"/>
      <c r="V983" s="194"/>
      <c r="W983" s="194"/>
      <c r="X983" s="194"/>
      <c r="Y983" s="194"/>
      <c r="Z983" s="194"/>
      <c r="AA983" s="194"/>
      <c r="AB983" s="194"/>
      <c r="AC983" s="194"/>
      <c r="AD983" s="194"/>
      <c r="AE983" s="194"/>
      <c r="AF983" s="194"/>
      <c r="AG983" s="194"/>
      <c r="AH983" s="194"/>
      <c r="AI983" s="194"/>
      <c r="AJ983" s="194"/>
      <c r="AK983" s="1"/>
      <c r="AL983" s="1"/>
      <c r="AM983" s="1"/>
      <c r="AN983" s="1"/>
      <c r="AO983" s="1"/>
      <c r="AP983" s="1"/>
      <c r="AQ983" s="1"/>
      <c r="AR983" s="1"/>
    </row>
    <row r="984" spans="1:44" ht="15.75" customHeight="1">
      <c r="A984" s="1"/>
      <c r="B984" s="1"/>
      <c r="C984" s="193"/>
      <c r="D984" s="194"/>
      <c r="E984" s="194"/>
      <c r="F984" s="194"/>
      <c r="G984" s="194"/>
      <c r="H984" s="194"/>
      <c r="I984" s="194"/>
      <c r="J984" s="194"/>
      <c r="K984" s="194"/>
      <c r="L984" s="195"/>
      <c r="M984" s="195"/>
      <c r="N984" s="195"/>
      <c r="O984" s="195"/>
      <c r="P984" s="195"/>
      <c r="Q984" s="1"/>
      <c r="R984" s="194"/>
      <c r="S984" s="194"/>
      <c r="T984" s="194"/>
      <c r="U984" s="194"/>
      <c r="V984" s="194"/>
      <c r="W984" s="194"/>
      <c r="X984" s="194"/>
      <c r="Y984" s="194"/>
      <c r="Z984" s="194"/>
      <c r="AA984" s="194"/>
      <c r="AB984" s="194"/>
      <c r="AC984" s="194"/>
      <c r="AD984" s="194"/>
      <c r="AE984" s="194"/>
      <c r="AF984" s="194"/>
      <c r="AG984" s="194"/>
      <c r="AH984" s="194"/>
      <c r="AI984" s="194"/>
      <c r="AJ984" s="194"/>
      <c r="AK984" s="1"/>
      <c r="AL984" s="1"/>
      <c r="AM984" s="1"/>
      <c r="AN984" s="1"/>
      <c r="AO984" s="1"/>
      <c r="AP984" s="1"/>
      <c r="AQ984" s="1"/>
      <c r="AR984" s="1"/>
    </row>
    <row r="985" spans="1:44" ht="15.75" customHeight="1">
      <c r="A985" s="1"/>
      <c r="B985" s="1"/>
      <c r="C985" s="193"/>
      <c r="D985" s="194"/>
      <c r="E985" s="194"/>
      <c r="F985" s="194"/>
      <c r="G985" s="194"/>
      <c r="H985" s="194"/>
      <c r="I985" s="194"/>
      <c r="J985" s="194"/>
      <c r="K985" s="194"/>
      <c r="L985" s="195"/>
      <c r="M985" s="195"/>
      <c r="N985" s="195"/>
      <c r="O985" s="195"/>
      <c r="P985" s="195"/>
      <c r="Q985" s="1"/>
      <c r="R985" s="194"/>
      <c r="S985" s="194"/>
      <c r="T985" s="194"/>
      <c r="U985" s="194"/>
      <c r="V985" s="194"/>
      <c r="W985" s="194"/>
      <c r="X985" s="194"/>
      <c r="Y985" s="194"/>
      <c r="Z985" s="194"/>
      <c r="AA985" s="194"/>
      <c r="AB985" s="194"/>
      <c r="AC985" s="194"/>
      <c r="AD985" s="194"/>
      <c r="AE985" s="194"/>
      <c r="AF985" s="194"/>
      <c r="AG985" s="194"/>
      <c r="AH985" s="194"/>
      <c r="AI985" s="194"/>
      <c r="AJ985" s="194"/>
      <c r="AK985" s="1"/>
      <c r="AL985" s="1"/>
      <c r="AM985" s="1"/>
      <c r="AN985" s="1"/>
      <c r="AO985" s="1"/>
      <c r="AP985" s="1"/>
      <c r="AQ985" s="1"/>
      <c r="AR985" s="1"/>
    </row>
    <row r="986" spans="1:44" ht="15.75" customHeight="1">
      <c r="A986" s="1"/>
      <c r="B986" s="1"/>
      <c r="C986" s="193"/>
      <c r="D986" s="194"/>
      <c r="E986" s="194"/>
      <c r="F986" s="194"/>
      <c r="G986" s="194"/>
      <c r="H986" s="194"/>
      <c r="I986" s="194"/>
      <c r="J986" s="194"/>
      <c r="K986" s="194"/>
      <c r="L986" s="195"/>
      <c r="M986" s="195"/>
      <c r="N986" s="195"/>
      <c r="O986" s="195"/>
      <c r="P986" s="195"/>
      <c r="Q986" s="1"/>
      <c r="R986" s="194"/>
      <c r="S986" s="194"/>
      <c r="T986" s="194"/>
      <c r="U986" s="194"/>
      <c r="V986" s="194"/>
      <c r="W986" s="194"/>
      <c r="X986" s="194"/>
      <c r="Y986" s="194"/>
      <c r="Z986" s="194"/>
      <c r="AA986" s="194"/>
      <c r="AB986" s="194"/>
      <c r="AC986" s="194"/>
      <c r="AD986" s="194"/>
      <c r="AE986" s="194"/>
      <c r="AF986" s="194"/>
      <c r="AG986" s="194"/>
      <c r="AH986" s="194"/>
      <c r="AI986" s="194"/>
      <c r="AJ986" s="194"/>
      <c r="AK986" s="1"/>
      <c r="AL986" s="1"/>
      <c r="AM986" s="1"/>
      <c r="AN986" s="1"/>
      <c r="AO986" s="1"/>
      <c r="AP986" s="1"/>
      <c r="AQ986" s="1"/>
      <c r="AR986" s="1"/>
    </row>
    <row r="987" spans="1:44" ht="15.75" customHeight="1">
      <c r="A987" s="1"/>
      <c r="B987" s="1"/>
      <c r="C987" s="193"/>
      <c r="D987" s="194"/>
      <c r="E987" s="194"/>
      <c r="F987" s="194"/>
      <c r="G987" s="194"/>
      <c r="H987" s="194"/>
      <c r="I987" s="194"/>
      <c r="J987" s="194"/>
      <c r="K987" s="194"/>
      <c r="L987" s="195"/>
      <c r="M987" s="195"/>
      <c r="N987" s="195"/>
      <c r="O987" s="195"/>
      <c r="P987" s="195"/>
      <c r="Q987" s="1"/>
      <c r="R987" s="194"/>
      <c r="S987" s="194"/>
      <c r="T987" s="194"/>
      <c r="U987" s="194"/>
      <c r="V987" s="194"/>
      <c r="W987" s="194"/>
      <c r="X987" s="194"/>
      <c r="Y987" s="194"/>
      <c r="Z987" s="194"/>
      <c r="AA987" s="194"/>
      <c r="AB987" s="194"/>
      <c r="AC987" s="194"/>
      <c r="AD987" s="194"/>
      <c r="AE987" s="194"/>
      <c r="AF987" s="194"/>
      <c r="AG987" s="194"/>
      <c r="AH987" s="194"/>
      <c r="AI987" s="194"/>
      <c r="AJ987" s="194"/>
      <c r="AK987" s="1"/>
      <c r="AL987" s="1"/>
      <c r="AM987" s="1"/>
      <c r="AN987" s="1"/>
      <c r="AO987" s="1"/>
      <c r="AP987" s="1"/>
      <c r="AQ987" s="1"/>
      <c r="AR987" s="1"/>
    </row>
    <row r="988" spans="1:44" ht="15.75" customHeight="1">
      <c r="A988" s="1"/>
      <c r="B988" s="1"/>
      <c r="C988" s="193"/>
      <c r="D988" s="194"/>
      <c r="E988" s="194"/>
      <c r="F988" s="194"/>
      <c r="G988" s="194"/>
      <c r="H988" s="194"/>
      <c r="I988" s="194"/>
      <c r="J988" s="194"/>
      <c r="K988" s="194"/>
      <c r="L988" s="195"/>
      <c r="M988" s="195"/>
      <c r="N988" s="195"/>
      <c r="O988" s="195"/>
      <c r="P988" s="195"/>
      <c r="Q988" s="1"/>
      <c r="R988" s="194"/>
      <c r="S988" s="194"/>
      <c r="T988" s="194"/>
      <c r="U988" s="194"/>
      <c r="V988" s="194"/>
      <c r="W988" s="194"/>
      <c r="X988" s="194"/>
      <c r="Y988" s="194"/>
      <c r="Z988" s="194"/>
      <c r="AA988" s="194"/>
      <c r="AB988" s="194"/>
      <c r="AC988" s="194"/>
      <c r="AD988" s="194"/>
      <c r="AE988" s="194"/>
      <c r="AF988" s="194"/>
      <c r="AG988" s="194"/>
      <c r="AH988" s="194"/>
      <c r="AI988" s="194"/>
      <c r="AJ988" s="194"/>
      <c r="AK988" s="1"/>
      <c r="AL988" s="1"/>
      <c r="AM988" s="1"/>
      <c r="AN988" s="1"/>
      <c r="AO988" s="1"/>
      <c r="AP988" s="1"/>
      <c r="AQ988" s="1"/>
      <c r="AR988" s="1"/>
    </row>
    <row r="989" spans="1:44" ht="15.75" customHeight="1">
      <c r="A989" s="1"/>
      <c r="B989" s="1"/>
      <c r="C989" s="193"/>
      <c r="D989" s="194"/>
      <c r="E989" s="194"/>
      <c r="F989" s="194"/>
      <c r="G989" s="194"/>
      <c r="H989" s="194"/>
      <c r="I989" s="194"/>
      <c r="J989" s="194"/>
      <c r="K989" s="194"/>
      <c r="L989" s="195"/>
      <c r="M989" s="195"/>
      <c r="N989" s="195"/>
      <c r="O989" s="195"/>
      <c r="P989" s="195"/>
      <c r="Q989" s="1"/>
      <c r="R989" s="194"/>
      <c r="S989" s="194"/>
      <c r="T989" s="194"/>
      <c r="U989" s="194"/>
      <c r="V989" s="194"/>
      <c r="W989" s="194"/>
      <c r="X989" s="194"/>
      <c r="Y989" s="194"/>
      <c r="Z989" s="194"/>
      <c r="AA989" s="194"/>
      <c r="AB989" s="194"/>
      <c r="AC989" s="194"/>
      <c r="AD989" s="194"/>
      <c r="AE989" s="194"/>
      <c r="AF989" s="194"/>
      <c r="AG989" s="194"/>
      <c r="AH989" s="194"/>
      <c r="AI989" s="194"/>
      <c r="AJ989" s="194"/>
      <c r="AK989" s="1"/>
      <c r="AL989" s="1"/>
      <c r="AM989" s="1"/>
      <c r="AN989" s="1"/>
      <c r="AO989" s="1"/>
      <c r="AP989" s="1"/>
      <c r="AQ989" s="1"/>
      <c r="AR989" s="1"/>
    </row>
    <row r="990" spans="1:44" ht="15.75" customHeight="1">
      <c r="A990" s="1"/>
      <c r="B990" s="1"/>
      <c r="C990" s="193"/>
      <c r="D990" s="194"/>
      <c r="E990" s="194"/>
      <c r="F990" s="194"/>
      <c r="G990" s="194"/>
      <c r="H990" s="194"/>
      <c r="I990" s="194"/>
      <c r="J990" s="194"/>
      <c r="K990" s="194"/>
      <c r="L990" s="195"/>
      <c r="M990" s="195"/>
      <c r="N990" s="195"/>
      <c r="O990" s="195"/>
      <c r="P990" s="195"/>
      <c r="Q990" s="1"/>
      <c r="R990" s="194"/>
      <c r="S990" s="194"/>
      <c r="T990" s="194"/>
      <c r="U990" s="194"/>
      <c r="V990" s="194"/>
      <c r="W990" s="194"/>
      <c r="X990" s="194"/>
      <c r="Y990" s="194"/>
      <c r="Z990" s="194"/>
      <c r="AA990" s="194"/>
      <c r="AB990" s="194"/>
      <c r="AC990" s="194"/>
      <c r="AD990" s="194"/>
      <c r="AE990" s="194"/>
      <c r="AF990" s="194"/>
      <c r="AG990" s="194"/>
      <c r="AH990" s="194"/>
      <c r="AI990" s="194"/>
      <c r="AJ990" s="194"/>
      <c r="AK990" s="1"/>
      <c r="AL990" s="1"/>
      <c r="AM990" s="1"/>
      <c r="AN990" s="1"/>
      <c r="AO990" s="1"/>
      <c r="AP990" s="1"/>
      <c r="AQ990" s="1"/>
      <c r="AR990" s="1"/>
    </row>
    <row r="991" spans="1:44" ht="15.75" customHeight="1">
      <c r="A991" s="1"/>
      <c r="B991" s="1"/>
      <c r="C991" s="193"/>
      <c r="D991" s="194"/>
      <c r="E991" s="194"/>
      <c r="F991" s="194"/>
      <c r="G991" s="194"/>
      <c r="H991" s="194"/>
      <c r="I991" s="194"/>
      <c r="J991" s="194"/>
      <c r="K991" s="194"/>
      <c r="L991" s="195"/>
      <c r="M991" s="195"/>
      <c r="N991" s="195"/>
      <c r="O991" s="195"/>
      <c r="P991" s="195"/>
      <c r="Q991" s="1"/>
      <c r="R991" s="194"/>
      <c r="S991" s="194"/>
      <c r="T991" s="194"/>
      <c r="U991" s="194"/>
      <c r="V991" s="194"/>
      <c r="W991" s="194"/>
      <c r="X991" s="194"/>
      <c r="Y991" s="194"/>
      <c r="Z991" s="194"/>
      <c r="AA991" s="194"/>
      <c r="AB991" s="194"/>
      <c r="AC991" s="194"/>
      <c r="AD991" s="194"/>
      <c r="AE991" s="194"/>
      <c r="AF991" s="194"/>
      <c r="AG991" s="194"/>
      <c r="AH991" s="194"/>
      <c r="AI991" s="194"/>
      <c r="AJ991" s="194"/>
      <c r="AK991" s="1"/>
      <c r="AL991" s="1"/>
      <c r="AM991" s="1"/>
      <c r="AN991" s="1"/>
      <c r="AO991" s="1"/>
      <c r="AP991" s="1"/>
      <c r="AQ991" s="1"/>
      <c r="AR991" s="1"/>
    </row>
    <row r="992" spans="1:44" ht="15.75" customHeight="1">
      <c r="A992" s="1"/>
      <c r="B992" s="1"/>
      <c r="C992" s="193"/>
      <c r="D992" s="194"/>
      <c r="E992" s="194"/>
      <c r="F992" s="194"/>
      <c r="G992" s="194"/>
      <c r="H992" s="194"/>
      <c r="I992" s="194"/>
      <c r="J992" s="194"/>
      <c r="K992" s="194"/>
      <c r="L992" s="195"/>
      <c r="M992" s="195"/>
      <c r="N992" s="195"/>
      <c r="O992" s="195"/>
      <c r="P992" s="195"/>
      <c r="Q992" s="1"/>
      <c r="R992" s="194"/>
      <c r="S992" s="194"/>
      <c r="T992" s="194"/>
      <c r="U992" s="194"/>
      <c r="V992" s="194"/>
      <c r="W992" s="194"/>
      <c r="X992" s="194"/>
      <c r="Y992" s="194"/>
      <c r="Z992" s="194"/>
      <c r="AA992" s="194"/>
      <c r="AB992" s="194"/>
      <c r="AC992" s="194"/>
      <c r="AD992" s="194"/>
      <c r="AE992" s="194"/>
      <c r="AF992" s="194"/>
      <c r="AG992" s="194"/>
      <c r="AH992" s="194"/>
      <c r="AI992" s="194"/>
      <c r="AJ992" s="194"/>
      <c r="AK992" s="1"/>
      <c r="AL992" s="1"/>
      <c r="AM992" s="1"/>
      <c r="AN992" s="1"/>
      <c r="AO992" s="1"/>
      <c r="AP992" s="1"/>
      <c r="AQ992" s="1"/>
      <c r="AR992" s="1"/>
    </row>
    <row r="993" spans="1:44" ht="15.75" customHeight="1">
      <c r="A993" s="1"/>
      <c r="B993" s="1"/>
      <c r="C993" s="193"/>
      <c r="D993" s="194"/>
      <c r="E993" s="194"/>
      <c r="F993" s="194"/>
      <c r="G993" s="194"/>
      <c r="H993" s="194"/>
      <c r="I993" s="194"/>
      <c r="J993" s="194"/>
      <c r="K993" s="194"/>
      <c r="L993" s="195"/>
      <c r="M993" s="195"/>
      <c r="N993" s="195"/>
      <c r="O993" s="195"/>
      <c r="P993" s="195"/>
      <c r="Q993" s="1"/>
      <c r="R993" s="194"/>
      <c r="S993" s="194"/>
      <c r="T993" s="194"/>
      <c r="U993" s="194"/>
      <c r="V993" s="194"/>
      <c r="W993" s="194"/>
      <c r="X993" s="194"/>
      <c r="Y993" s="194"/>
      <c r="Z993" s="194"/>
      <c r="AA993" s="194"/>
      <c r="AB993" s="194"/>
      <c r="AC993" s="194"/>
      <c r="AD993" s="194"/>
      <c r="AE993" s="194"/>
      <c r="AF993" s="194"/>
      <c r="AG993" s="194"/>
      <c r="AH993" s="194"/>
      <c r="AI993" s="194"/>
      <c r="AJ993" s="194"/>
      <c r="AK993" s="1"/>
      <c r="AL993" s="1"/>
      <c r="AM993" s="1"/>
      <c r="AN993" s="1"/>
      <c r="AO993" s="1"/>
      <c r="AP993" s="1"/>
      <c r="AQ993" s="1"/>
      <c r="AR993" s="1"/>
    </row>
    <row r="994" spans="1:44" ht="15.75" customHeight="1">
      <c r="A994" s="1"/>
      <c r="B994" s="1"/>
      <c r="C994" s="193"/>
      <c r="D994" s="194"/>
      <c r="E994" s="194"/>
      <c r="F994" s="194"/>
      <c r="G994" s="194"/>
      <c r="H994" s="194"/>
      <c r="I994" s="194"/>
      <c r="J994" s="194"/>
      <c r="K994" s="194"/>
      <c r="L994" s="195"/>
      <c r="M994" s="195"/>
      <c r="N994" s="195"/>
      <c r="O994" s="195"/>
      <c r="P994" s="195"/>
      <c r="Q994" s="1"/>
      <c r="R994" s="194"/>
      <c r="S994" s="194"/>
      <c r="T994" s="194"/>
      <c r="U994" s="194"/>
      <c r="V994" s="194"/>
      <c r="W994" s="194"/>
      <c r="X994" s="194"/>
      <c r="Y994" s="194"/>
      <c r="Z994" s="194"/>
      <c r="AA994" s="194"/>
      <c r="AB994" s="194"/>
      <c r="AC994" s="194"/>
      <c r="AD994" s="194"/>
      <c r="AE994" s="194"/>
      <c r="AF994" s="194"/>
      <c r="AG994" s="194"/>
      <c r="AH994" s="194"/>
      <c r="AI994" s="194"/>
      <c r="AJ994" s="194"/>
      <c r="AK994" s="1"/>
      <c r="AL994" s="1"/>
      <c r="AM994" s="1"/>
      <c r="AN994" s="1"/>
      <c r="AO994" s="1"/>
      <c r="AP994" s="1"/>
      <c r="AQ994" s="1"/>
      <c r="AR994" s="1"/>
    </row>
    <row r="995" spans="1:44" ht="15.75" customHeight="1">
      <c r="A995" s="1"/>
      <c r="B995" s="1"/>
      <c r="C995" s="193"/>
      <c r="D995" s="194"/>
      <c r="E995" s="194"/>
      <c r="F995" s="194"/>
      <c r="G995" s="194"/>
      <c r="H995" s="194"/>
      <c r="I995" s="194"/>
      <c r="J995" s="194"/>
      <c r="K995" s="194"/>
      <c r="L995" s="195"/>
      <c r="M995" s="195"/>
      <c r="N995" s="195"/>
      <c r="O995" s="195"/>
      <c r="P995" s="195"/>
      <c r="Q995" s="1"/>
      <c r="R995" s="194"/>
      <c r="S995" s="194"/>
      <c r="T995" s="194"/>
      <c r="U995" s="194"/>
      <c r="V995" s="194"/>
      <c r="W995" s="194"/>
      <c r="X995" s="194"/>
      <c r="Y995" s="194"/>
      <c r="Z995" s="194"/>
      <c r="AA995" s="194"/>
      <c r="AB995" s="194"/>
      <c r="AC995" s="194"/>
      <c r="AD995" s="194"/>
      <c r="AE995" s="194"/>
      <c r="AF995" s="194"/>
      <c r="AG995" s="194"/>
      <c r="AH995" s="194"/>
      <c r="AI995" s="194"/>
      <c r="AJ995" s="194"/>
      <c r="AK995" s="1"/>
      <c r="AL995" s="1"/>
      <c r="AM995" s="1"/>
      <c r="AN995" s="1"/>
      <c r="AO995" s="1"/>
      <c r="AP995" s="1"/>
      <c r="AQ995" s="1"/>
      <c r="AR995" s="1"/>
    </row>
    <row r="996" spans="1:44" ht="15.75" customHeight="1">
      <c r="A996" s="1"/>
      <c r="B996" s="1"/>
      <c r="C996" s="193"/>
      <c r="D996" s="194"/>
      <c r="E996" s="194"/>
      <c r="F996" s="194"/>
      <c r="G996" s="194"/>
      <c r="H996" s="194"/>
      <c r="I996" s="194"/>
      <c r="J996" s="194"/>
      <c r="K996" s="194"/>
      <c r="L996" s="195"/>
      <c r="M996" s="195"/>
      <c r="N996" s="195"/>
      <c r="O996" s="195"/>
      <c r="P996" s="195"/>
      <c r="Q996" s="1"/>
      <c r="R996" s="194"/>
      <c r="S996" s="194"/>
      <c r="T996" s="194"/>
      <c r="U996" s="194"/>
      <c r="V996" s="194"/>
      <c r="W996" s="194"/>
      <c r="X996" s="194"/>
      <c r="Y996" s="194"/>
      <c r="Z996" s="194"/>
      <c r="AA996" s="194"/>
      <c r="AB996" s="194"/>
      <c r="AC996" s="194"/>
      <c r="AD996" s="194"/>
      <c r="AE996" s="194"/>
      <c r="AF996" s="194"/>
      <c r="AG996" s="194"/>
      <c r="AH996" s="194"/>
      <c r="AI996" s="194"/>
      <c r="AJ996" s="194"/>
      <c r="AK996" s="1"/>
      <c r="AL996" s="1"/>
      <c r="AM996" s="1"/>
      <c r="AN996" s="1"/>
      <c r="AO996" s="1"/>
      <c r="AP996" s="1"/>
      <c r="AQ996" s="1"/>
      <c r="AR996" s="1"/>
    </row>
    <row r="997" spans="1:44" ht="15.75" customHeight="1">
      <c r="A997" s="1"/>
      <c r="B997" s="1"/>
      <c r="C997" s="193"/>
      <c r="D997" s="194"/>
      <c r="E997" s="194"/>
      <c r="F997" s="194"/>
      <c r="G997" s="194"/>
      <c r="H997" s="194"/>
      <c r="I997" s="194"/>
      <c r="J997" s="194"/>
      <c r="K997" s="194"/>
      <c r="L997" s="195"/>
      <c r="M997" s="195"/>
      <c r="N997" s="195"/>
      <c r="O997" s="195"/>
      <c r="P997" s="195"/>
      <c r="Q997" s="1"/>
      <c r="R997" s="194"/>
      <c r="S997" s="194"/>
      <c r="T997" s="194"/>
      <c r="U997" s="194"/>
      <c r="V997" s="194"/>
      <c r="W997" s="194"/>
      <c r="X997" s="194"/>
      <c r="Y997" s="194"/>
      <c r="Z997" s="194"/>
      <c r="AA997" s="194"/>
      <c r="AB997" s="194"/>
      <c r="AC997" s="194"/>
      <c r="AD997" s="194"/>
      <c r="AE997" s="194"/>
      <c r="AF997" s="194"/>
      <c r="AG997" s="194"/>
      <c r="AH997" s="194"/>
      <c r="AI997" s="194"/>
      <c r="AJ997" s="194"/>
      <c r="AK997" s="1"/>
      <c r="AL997" s="1"/>
      <c r="AM997" s="1"/>
      <c r="AN997" s="1"/>
      <c r="AO997" s="1"/>
      <c r="AP997" s="1"/>
      <c r="AQ997" s="1"/>
      <c r="AR997" s="1"/>
    </row>
    <row r="998" spans="1:44" ht="15.75" customHeight="1">
      <c r="A998" s="1"/>
      <c r="B998" s="1"/>
      <c r="C998" s="193"/>
      <c r="D998" s="194"/>
      <c r="E998" s="194"/>
      <c r="F998" s="194"/>
      <c r="G998" s="194"/>
      <c r="H998" s="194"/>
      <c r="I998" s="194"/>
      <c r="J998" s="194"/>
      <c r="K998" s="194"/>
      <c r="L998" s="195"/>
      <c r="M998" s="195"/>
      <c r="N998" s="195"/>
      <c r="O998" s="195"/>
      <c r="P998" s="195"/>
      <c r="Q998" s="1"/>
      <c r="R998" s="194"/>
      <c r="S998" s="194"/>
      <c r="T998" s="194"/>
      <c r="U998" s="194"/>
      <c r="V998" s="194"/>
      <c r="W998" s="194"/>
      <c r="X998" s="194"/>
      <c r="Y998" s="194"/>
      <c r="Z998" s="194"/>
      <c r="AA998" s="194"/>
      <c r="AB998" s="194"/>
      <c r="AC998" s="194"/>
      <c r="AD998" s="194"/>
      <c r="AE998" s="194"/>
      <c r="AF998" s="194"/>
      <c r="AG998" s="194"/>
      <c r="AH998" s="194"/>
      <c r="AI998" s="194"/>
      <c r="AJ998" s="194"/>
      <c r="AK998" s="1"/>
      <c r="AL998" s="1"/>
      <c r="AM998" s="1"/>
      <c r="AN998" s="1"/>
      <c r="AO998" s="1"/>
      <c r="AP998" s="1"/>
      <c r="AQ998" s="1"/>
      <c r="AR998" s="1"/>
    </row>
    <row r="999" spans="1:44" ht="15.75" customHeight="1">
      <c r="A999" s="1"/>
      <c r="B999" s="1"/>
      <c r="C999" s="193"/>
      <c r="D999" s="194"/>
      <c r="E999" s="194"/>
      <c r="F999" s="194"/>
      <c r="G999" s="194"/>
      <c r="H999" s="194"/>
      <c r="I999" s="194"/>
      <c r="J999" s="194"/>
      <c r="K999" s="194"/>
      <c r="L999" s="195"/>
      <c r="M999" s="195"/>
      <c r="N999" s="195"/>
      <c r="O999" s="195"/>
      <c r="P999" s="195"/>
      <c r="Q999" s="1"/>
      <c r="R999" s="194"/>
      <c r="S999" s="194"/>
      <c r="T999" s="194"/>
      <c r="U999" s="194"/>
      <c r="V999" s="194"/>
      <c r="W999" s="194"/>
      <c r="X999" s="194"/>
      <c r="Y999" s="194"/>
      <c r="Z999" s="194"/>
      <c r="AA999" s="194"/>
      <c r="AB999" s="194"/>
      <c r="AC999" s="194"/>
      <c r="AD999" s="194"/>
      <c r="AE999" s="194"/>
      <c r="AF999" s="194"/>
      <c r="AG999" s="194"/>
      <c r="AH999" s="194"/>
      <c r="AI999" s="194"/>
      <c r="AJ999" s="194"/>
      <c r="AK999" s="1"/>
      <c r="AL999" s="1"/>
      <c r="AM999" s="1"/>
      <c r="AN999" s="1"/>
      <c r="AO999" s="1"/>
      <c r="AP999" s="1"/>
      <c r="AQ999" s="1"/>
      <c r="AR999" s="1"/>
    </row>
    <row r="1000" spans="1:44" ht="15.75" customHeight="1">
      <c r="A1000" s="1"/>
      <c r="B1000" s="1"/>
      <c r="C1000" s="193"/>
      <c r="D1000" s="194"/>
      <c r="E1000" s="194"/>
      <c r="F1000" s="194"/>
      <c r="G1000" s="194"/>
      <c r="H1000" s="194"/>
      <c r="I1000" s="194"/>
      <c r="J1000" s="194"/>
      <c r="K1000" s="194"/>
      <c r="L1000" s="195"/>
      <c r="M1000" s="195"/>
      <c r="N1000" s="195"/>
      <c r="O1000" s="195"/>
      <c r="P1000" s="195"/>
      <c r="Q1000" s="1"/>
      <c r="R1000" s="194"/>
      <c r="S1000" s="194"/>
      <c r="T1000" s="194"/>
      <c r="U1000" s="194"/>
      <c r="V1000" s="194"/>
      <c r="W1000" s="194"/>
      <c r="X1000" s="194"/>
      <c r="Y1000" s="194"/>
      <c r="Z1000" s="194"/>
      <c r="AA1000" s="194"/>
      <c r="AB1000" s="194"/>
      <c r="AC1000" s="194"/>
      <c r="AD1000" s="194"/>
      <c r="AE1000" s="194"/>
      <c r="AF1000" s="194"/>
      <c r="AG1000" s="194"/>
      <c r="AH1000" s="194"/>
      <c r="AI1000" s="194"/>
      <c r="AJ1000" s="194"/>
      <c r="AK1000" s="1"/>
      <c r="AL1000" s="1"/>
      <c r="AM1000" s="1"/>
      <c r="AN1000" s="1"/>
      <c r="AO1000" s="1"/>
      <c r="AP1000" s="1"/>
      <c r="AQ1000" s="1"/>
      <c r="AR1000" s="1"/>
    </row>
  </sheetData>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4AC0DF"/>
  </sheetPr>
  <dimension ref="A1:AL1000"/>
  <sheetViews>
    <sheetView showGridLines="0" workbookViewId="0">
      <pane xSplit="3" ySplit="2" topLeftCell="D3" activePane="bottomRight" state="frozen"/>
      <selection pane="topRight" activeCell="D1" sqref="D1"/>
      <selection pane="bottomLeft" activeCell="A3" sqref="A3"/>
      <selection pane="bottomRight" activeCell="AB2" sqref="AB2"/>
    </sheetView>
  </sheetViews>
  <sheetFormatPr defaultColWidth="14.42578125" defaultRowHeight="15" customHeight="1"/>
  <cols>
    <col min="1" max="1" width="12.85546875" customWidth="1"/>
    <col min="2" max="2" width="31.85546875" customWidth="1"/>
    <col min="3" max="3" width="13.85546875" customWidth="1"/>
    <col min="4" max="7" width="7.85546875" customWidth="1"/>
    <col min="8" max="8" width="8.5703125" customWidth="1"/>
    <col min="9" max="37" width="7.85546875" customWidth="1"/>
    <col min="38" max="38" width="8.42578125" customWidth="1"/>
  </cols>
  <sheetData>
    <row r="1" spans="1:38">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38" ht="114.75" customHeight="1">
      <c r="A2" s="16" t="s">
        <v>36</v>
      </c>
      <c r="B2" s="16" t="s">
        <v>37</v>
      </c>
      <c r="C2" s="17" t="s">
        <v>38</v>
      </c>
      <c r="D2" s="199" t="s">
        <v>233</v>
      </c>
      <c r="E2" s="199" t="s">
        <v>234</v>
      </c>
      <c r="F2" s="200" t="s">
        <v>235</v>
      </c>
      <c r="G2" s="201" t="s">
        <v>48</v>
      </c>
      <c r="H2" s="199" t="s">
        <v>236</v>
      </c>
      <c r="I2" s="199" t="s">
        <v>236</v>
      </c>
      <c r="J2" s="199" t="s">
        <v>237</v>
      </c>
      <c r="K2" s="201" t="s">
        <v>49</v>
      </c>
      <c r="L2" s="202" t="s">
        <v>238</v>
      </c>
      <c r="M2" s="202" t="s">
        <v>239</v>
      </c>
      <c r="N2" s="199" t="s">
        <v>239</v>
      </c>
      <c r="O2" s="199" t="s">
        <v>240</v>
      </c>
      <c r="P2" s="200" t="s">
        <v>241</v>
      </c>
      <c r="Q2" s="201" t="s">
        <v>242</v>
      </c>
      <c r="R2" s="203" t="s">
        <v>243</v>
      </c>
      <c r="S2" s="199" t="s">
        <v>244</v>
      </c>
      <c r="T2" s="199" t="s">
        <v>245</v>
      </c>
      <c r="U2" s="200" t="s">
        <v>246</v>
      </c>
      <c r="V2" s="201" t="s">
        <v>52</v>
      </c>
      <c r="W2" s="199" t="s">
        <v>247</v>
      </c>
      <c r="X2" s="199" t="s">
        <v>248</v>
      </c>
      <c r="Y2" s="202" t="s">
        <v>249</v>
      </c>
      <c r="Z2" s="202" t="s">
        <v>250</v>
      </c>
      <c r="AA2" s="199" t="s">
        <v>251</v>
      </c>
      <c r="AB2" s="201" t="s">
        <v>53</v>
      </c>
      <c r="AC2" s="199" t="s">
        <v>252</v>
      </c>
      <c r="AD2" s="201" t="s">
        <v>253</v>
      </c>
      <c r="AE2" s="202" t="s">
        <v>254</v>
      </c>
      <c r="AF2" s="201" t="s">
        <v>55</v>
      </c>
      <c r="AG2" s="199" t="s">
        <v>255</v>
      </c>
      <c r="AH2" s="199" t="s">
        <v>256</v>
      </c>
      <c r="AI2" s="202" t="s">
        <v>257</v>
      </c>
      <c r="AJ2" s="199" t="s">
        <v>258</v>
      </c>
      <c r="AK2" s="201" t="s">
        <v>56</v>
      </c>
      <c r="AL2" s="204" t="s">
        <v>259</v>
      </c>
    </row>
    <row r="3" spans="1:38">
      <c r="A3" s="154" t="s">
        <v>84</v>
      </c>
      <c r="B3" s="6" t="s">
        <v>107</v>
      </c>
      <c r="C3" s="155" t="s">
        <v>108</v>
      </c>
      <c r="D3" s="205">
        <f>ROUND(IF('Indicator Data'!O5="No data",IF((0.1233*LN('Indicator Data'!AU5)-0.4559)&gt;D$55,0,IF((0.1233*LN('Indicator Data'!AU5)-0.4559)&lt;D$54,10,(D$55-(0.1233*LN('Indicator Data'!AU5)-0.4559))/(D$55-D$54)*10)),IF('Indicator Data'!O5&gt;D$55,0,IF('Indicator Data'!O5&lt;D$54,10,(D$55-'Indicator Data'!O5)/(D$55-D$54)*10))),1)</f>
        <v>1.2</v>
      </c>
      <c r="E3" s="205">
        <f>IF('Indicator Data'!P5="No data","x",ROUND((IF('Indicator Data'!P5=E$54,0,IF(LOG('Indicator Data'!P5*1000)&gt;E$55,10,10-(E$55-LOG('Indicator Data'!P5*1000))/(E$55-E$54)*10))),1))</f>
        <v>0</v>
      </c>
      <c r="F3" s="206">
        <f>IF('Indicator Data'!AK5="No data","x",ROUND(IF('Indicator Data'!AK5&gt;F$55,10,IF('Indicator Data'!AK5&lt;F$54,0,10-(F$55-'Indicator Data'!AK5)/(F$55-F$54)*10)),1))</f>
        <v>1.7</v>
      </c>
      <c r="G3" s="207">
        <f t="shared" ref="G3:G53" si="0">ROUND(IF(E3="x",(10-GEOMEAN(((10-D3)/10*9+1),((10-F3)/10*9+1)))/9*10,(10-GEOMEAN(((10-D3)/10*9+1),((10-E3)/10*9+1),((10-F3)/10*9+1)))/9*10),1)</f>
        <v>1</v>
      </c>
      <c r="H3" s="208">
        <f>IF(OR('Indicator Data'!R5="No data",'Indicator Data'!S5="No data"),"x",IF(OR('Indicator Data'!T5="No data",'Indicator Data'!U5="No data"),1-(POWER((POWER(POWER((POWER((10/IF('Indicator Data'!R5&lt;10,10,'Indicator Data'!R5))*(1/'Indicator Data'!S5),0.5))*('Indicator Data'!V5)*('Indicator Data'!X5),(1/3)),-1)+POWER(POWER((1*('Indicator Data'!W5)*('Indicator Data'!Y5)),(1/3)),-1))/2,-1)/POWER((((POWER((10/IF('Indicator Data'!R5&lt;10,10,'Indicator Data'!R5))*(1/'Indicator Data'!S5),0.5)+1)/2)*(('Indicator Data'!V5+'Indicator Data'!W5)/2)*(('Indicator Data'!X5+'Indicator Data'!Y5)/2)),(1/3))),IF(OR('Indicator Data'!R5="No data",'Indicator Data'!S5="No data"),"x",1-(POWER((POWER(POWER((POWER((10/IF('Indicator Data'!R5&lt;10,10,'Indicator Data'!R5))*(1/'Indicator Data'!S5),0.5))*(POWER(('Indicator Data'!V5*'Indicator Data'!T5),0.5))*('Indicator Data'!X5),(1/3)),-1)+POWER(POWER(1*(POWER(('Indicator Data'!W5*'Indicator Data'!U5),0.5))*('Indicator Data'!Y5),(1/3)),-1))/2,-1)/POWER((((POWER((10/IF('Indicator Data'!R5&lt;10,10,'Indicator Data'!R5))*(1/'Indicator Data'!S5),0.5)+1)/2)*((POWER(('Indicator Data'!V5*'Indicator Data'!T5),0.5)+POWER(('Indicator Data'!W5*'Indicator Data'!U5),0.5))/2)*(('Indicator Data'!X5+'Indicator Data'!Y5)/2)),(1/3))))))</f>
        <v>0.18026376270396471</v>
      </c>
      <c r="I3" s="205">
        <f t="shared" ref="I3:I53" si="1">IF(H3="x","x",ROUND(IF(H3&gt;I$55,10,IF(H3&lt;I$54,0,10-(I$55-H3)/(I$55-I$54)*10)),1))</f>
        <v>3.3</v>
      </c>
      <c r="J3" s="205">
        <f>IF('Indicator Data'!Z5="No data","x",ROUND(IF('Indicator Data'!Z5&gt;J$55,10,IF('Indicator Data'!Z5&lt;J$54,0,10-(J$55-'Indicator Data'!Z5)/(J$55-J$54)*10)),1))</f>
        <v>4.5999999999999996</v>
      </c>
      <c r="K3" s="207">
        <f t="shared" ref="K3:K53" si="2">IF(AND(I3="x",J3="x"),"x",ROUND(AVERAGE(I3,J3),1))</f>
        <v>4</v>
      </c>
      <c r="L3" s="209">
        <f>SUM(IF('Indicator Data'!AA5=0,0,'Indicator Data'!AA5/1000000),SUM('Indicator Data'!AB5:AC5))</f>
        <v>141.06145599999999</v>
      </c>
      <c r="M3" s="210">
        <f>L3/(SUM('Indicator Data'!BK$5:'Indicator Data'!BK$21))*1000000</f>
        <v>7.3767563869913344</v>
      </c>
      <c r="N3" s="211">
        <f t="shared" ref="N3:N53" si="3">IF(M3="x","x",ROUND(IF(M3&gt;N$55,10,IF(M3&lt;N$54,0,10-(N$55-M3)/(N$55-N$54)*10)),1))</f>
        <v>0.4</v>
      </c>
      <c r="O3" s="211">
        <f>IF('Indicator Data'!AD5="No data","x",ROUND(IF('Indicator Data'!AD5&gt;O$55,10,IF('Indicator Data'!AD5&lt;O$54,0,10-(O$55-'Indicator Data'!AD5)/(O$55-O$54)*10)),1))</f>
        <v>0.1</v>
      </c>
      <c r="P3" s="212">
        <f>IF('Indicator Data'!Q5="No data","x",ROUND(IF('Indicator Data'!Q5&gt;P$55,10,IF('Indicator Data'!Q5&lt;P$54,0,10-(P$55-'Indicator Data'!Q5)/(P$55-P$54)*10)),1))</f>
        <v>0</v>
      </c>
      <c r="Q3" s="213">
        <f t="shared" ref="Q3:Q53" si="4">ROUND(AVERAGE(N3,O3,P3),1)</f>
        <v>0.2</v>
      </c>
      <c r="R3" s="214">
        <f t="shared" ref="R3:R53" si="5">ROUND(AVERAGE(G3,G3,K3,Q3),1)</f>
        <v>1.6</v>
      </c>
      <c r="S3" s="215">
        <f>IF(AND('Indicator Data'!AE5="No data",'Indicator Data'!AF5="No data",'Indicator Data'!AG5="No data"),"x",SUM('Indicator Data'!AE5:AG5))</f>
        <v>4.1360698337149122E-2</v>
      </c>
      <c r="T3" s="212">
        <f t="shared" ref="T3:T53" si="6">IF(S3="x","x",ROUND(IF(S3&gt;T$55,10,IF(S3&lt;T$54,0,10-(T$55-S3)/(T$55-T$54)*10)),1))</f>
        <v>1.4</v>
      </c>
      <c r="U3" s="206">
        <f>IF('Indicator Data'!AH5="No data","x",'Indicator Data'!AH5)</f>
        <v>1</v>
      </c>
      <c r="V3" s="213">
        <f t="shared" ref="V3:V53" si="7">ROUND(IF(T3="x",U3,IF(U3="x",T3,(10-GEOMEAN(((10-T3)/10*9+1),((10-U3)/10*9+1))))/9*10),1)</f>
        <v>1.2</v>
      </c>
      <c r="W3" s="211">
        <f>IF('Indicator Data'!AI5="No data","x",ROUND(IF('Indicator Data'!AI5&gt;W$55,10,IF('Indicator Data'!AI5&lt;W$54,0,10-(W$55-'Indicator Data'!AI5)/(W$55-W$54)*10)),1))</f>
        <v>4</v>
      </c>
      <c r="X3" s="211">
        <f>IF('Indicator Data'!AJ5="No data","x",ROUND(IF('Indicator Data'!AJ5&gt;X$55,10,IF('Indicator Data'!AJ5&lt;X$54,0,10-(X$55-'Indicator Data'!AJ5)/(X$55-X$54)*10)),1))</f>
        <v>3.1</v>
      </c>
      <c r="Y3" s="216">
        <f>IF('Indicator Data'!AQ5="No data","x",ROUND(IF('Indicator Data'!AQ5&gt;Y$55,10,IF('Indicator Data'!AQ5&lt;Y$54,0,10-(Y$55-'Indicator Data'!AQ5)/(Y$55-Y$54)*10)),1))</f>
        <v>10</v>
      </c>
      <c r="Z3" s="216">
        <f>IF('Indicator Data'!AR5="No data","x",ROUND(IF('Indicator Data'!AR5&gt;Z$55,10,IF('Indicator Data'!AR5&lt;Z$54,0,10-(Z$55-'Indicator Data'!AR5)/(Z$55-Z$54)*10)),1))</f>
        <v>5.7</v>
      </c>
      <c r="AA3" s="212">
        <f t="shared" ref="AA3:AA53" si="8">IF(AND(Y3="x",Z3="x"),"x",ROUND(AVERAGE(Y3,Z3),1))</f>
        <v>7.9</v>
      </c>
      <c r="AB3" s="213">
        <f t="shared" ref="AB3:AB53" si="9">IF(AND(W3="x",X3="x",AA3="x"),"x",ROUND(AVERAGE(W3,X3,AA3),1))</f>
        <v>5</v>
      </c>
      <c r="AC3" s="211">
        <f>IF('Indicator Data'!AL5="No data","x",ROUND(IF('Indicator Data'!AL5&gt;AC$55,10,IF('Indicator Data'!AL5&lt;AC$54,0,10-(AC$55-'Indicator Data'!AL5)/(AC$55-AC$54)*10)),1))</f>
        <v>0.6</v>
      </c>
      <c r="AD3" s="213">
        <f t="shared" ref="AD3:AD53" si="10">AC3</f>
        <v>0.6</v>
      </c>
      <c r="AE3" s="217">
        <f>IF(OR('Indicator Data'!AM5="No data",'Indicator Data'!BK5="No data"),"x",('Indicator Data'!AM5/'Indicator Data'!BK5))</f>
        <v>0</v>
      </c>
      <c r="AF3" s="213">
        <f t="shared" ref="AF3:AF53" si="11">IF(AE3="x","x",ROUND(IF(AE3&gt;AF$55,10,IF(AE3&lt;AF$54,0,10-(AF$55-AE3)/(AF$55-AF$54)*10)),1))</f>
        <v>0</v>
      </c>
      <c r="AG3" s="211">
        <f>IF('Indicator Data'!AN5="No data","x",ROUND(IF('Indicator Data'!AN5&lt;$AG$54,10,IF('Indicator Data'!AN5&gt;$AG$55,0,($AG$55-'Indicator Data'!AN5)/($AG$55-$AG$54)*10)),1))</f>
        <v>1.3</v>
      </c>
      <c r="AH3" s="211">
        <f>IF('Indicator Data'!AO5="No data","x",ROUND(IF('Indicator Data'!AO5&gt;$AH$55,10,IF('Indicator Data'!AO5&lt;$AH$54,0,10-($AH$55-'Indicator Data'!AO5)/($AH$55-$AH$54)*10)),1))</f>
        <v>0</v>
      </c>
      <c r="AI3" s="216">
        <f>IF('Indicator Data'!AP5="No data","x",ROUND(IF('Indicator Data'!AP5&gt;$AI$55,10,IF('Indicator Data'!AP5&lt;$AI$54,0,10-($AI$55-'Indicator Data'!AP5)/($AI$55-$AI$54)*10)),1))</f>
        <v>1.3</v>
      </c>
      <c r="AJ3" s="211">
        <f t="shared" ref="AJ3:AJ53" si="12">AI3</f>
        <v>1.3</v>
      </c>
      <c r="AK3" s="213">
        <f t="shared" ref="AK3:AK53" si="13">ROUND(AVERAGE(AH3,AJ3,AG3),1)</f>
        <v>0.9</v>
      </c>
      <c r="AL3" s="214">
        <f t="shared" ref="AL3:AL53" si="14">IF(AND(AD3="x",AF3="x"),ROUND((10-GEOMEAN(((10-AB3)/10*9+1),((10-V3)/10*9+1),((10-AK3)/10*9+1)))/9*10,1),IF(AND(AB3="x",AF3="x"),ROUND((10-GEOMEAN(((10-V3)/10*9+1),((10-AD3)/10*9+1),((10-AK3)/10*9+1)))/9*10,1),IF(AND(AD3="x",AF3="x"),ROUND((10-GEOMEAN(((10-V3)/10*9+1),((10-AB3)/10*9+1),((10-AK3)/10*9+1)))/9*10,1),IF(AF3="x",ROUND((10-GEOMEAN(((10-V3)/10*9+1),((10-AB3)/10*9+1),((10-AD3)/10*9+1),((10-AK3)/10*9+1)))/9*10,1),IF(AF3&lt;ROUND((10-GEOMEAN(((10-V3)/10*9+1),((10-AB3)/10*9+1),((10-AD3)/10*9+1),((10-AK3)/10*9+1)))/9*10,1),ROUND((10-GEOMEAN(((10-V3)/10*9+1),((10-AB3)/10*9+1),((10-AD3)/10*9+1),((10-AK3)/10*9+1)))/9*10,1),ROUND((10-GEOMEAN(((10-V3)/10*9+1),((10-AB3)/10*9+1),((10-AD3)/10*9+1),((10-AF3)/10*9+1),((10-AK3)/10*9+1)))/9*10,1))))))</f>
        <v>2.1</v>
      </c>
    </row>
    <row r="4" spans="1:38">
      <c r="A4" s="154" t="s">
        <v>84</v>
      </c>
      <c r="B4" s="6" t="s">
        <v>93</v>
      </c>
      <c r="C4" s="155" t="s">
        <v>94</v>
      </c>
      <c r="D4" s="205">
        <f>ROUND(IF('Indicator Data'!O6="No data",IF((0.1233*LN('Indicator Data'!AU6)-0.4559)&gt;D$55,0,IF((0.1233*LN('Indicator Data'!AU6)-0.4559)&lt;D$54,10,(D$55-(0.1233*LN('Indicator Data'!AU6)-0.4559))/(D$55-D$54)*10)),IF('Indicator Data'!O6&gt;D$55,0,IF('Indicator Data'!O6&lt;D$54,10,(D$55-'Indicator Data'!O6)/(D$55-D$54)*10))),1)</f>
        <v>1.6</v>
      </c>
      <c r="E4" s="205">
        <f>IF('Indicator Data'!P6="No data","x",ROUND((IF('Indicator Data'!P6=E$54,0,IF(LOG('Indicator Data'!P6*1000)&gt;E$55,10,10-(E$55-LOG('Indicator Data'!P6*1000))/(E$55-E$54)*10))),1))</f>
        <v>1.5</v>
      </c>
      <c r="F4" s="206">
        <f>IF('Indicator Data'!AK6="No data","x",ROUND(IF('Indicator Data'!AK6&gt;F$55,10,IF('Indicator Data'!AK6&lt;F$54,0,10-(F$55-'Indicator Data'!AK6)/(F$55-F$54)*10)),1))</f>
        <v>1.9</v>
      </c>
      <c r="G4" s="207">
        <f t="shared" si="0"/>
        <v>1.7</v>
      </c>
      <c r="H4" s="208">
        <f>IF(OR('Indicator Data'!R6="No data",'Indicator Data'!S6="No data"),"x",IF(OR('Indicator Data'!T6="No data",'Indicator Data'!U6="No data"),1-(POWER((POWER(POWER((POWER((10/IF('Indicator Data'!R6&lt;10,10,'Indicator Data'!R6))*(1/'Indicator Data'!S6),0.5))*('Indicator Data'!V6)*('Indicator Data'!X6),(1/3)),-1)+POWER(POWER((1*('Indicator Data'!W6)*('Indicator Data'!Y6)),(1/3)),-1))/2,-1)/POWER((((POWER((10/IF('Indicator Data'!R6&lt;10,10,'Indicator Data'!R6))*(1/'Indicator Data'!S6),0.5)+1)/2)*(('Indicator Data'!V6+'Indicator Data'!W6)/2)*(('Indicator Data'!X6+'Indicator Data'!Y6)/2)),(1/3))),IF(OR('Indicator Data'!R6="No data",'Indicator Data'!S6="No data"),"x",1-(POWER((POWER(POWER((POWER((10/IF('Indicator Data'!R6&lt;10,10,'Indicator Data'!R6))*(1/'Indicator Data'!S6),0.5))*(POWER(('Indicator Data'!V6*'Indicator Data'!T6),0.5))*('Indicator Data'!X6),(1/3)),-1)+POWER(POWER(1*(POWER(('Indicator Data'!W6*'Indicator Data'!U6),0.5))*('Indicator Data'!Y6),(1/3)),-1))/2,-1)/POWER((((POWER((10/IF('Indicator Data'!R6&lt;10,10,'Indicator Data'!R6))*(1/'Indicator Data'!S6),0.5)+1)/2)*((POWER(('Indicator Data'!V6*'Indicator Data'!T6),0.5)+POWER(('Indicator Data'!W6*'Indicator Data'!U6),0.5))/2)*(('Indicator Data'!X6+'Indicator Data'!Y6)/2)),(1/3))))))</f>
        <v>0.28392730456528992</v>
      </c>
      <c r="I4" s="205">
        <f t="shared" si="1"/>
        <v>5.2</v>
      </c>
      <c r="J4" s="205">
        <f>IF('Indicator Data'!Z6="No data","x",ROUND(IF('Indicator Data'!Z6&gt;J$55,10,IF('Indicator Data'!Z6&lt;J$54,0,10-(J$55-'Indicator Data'!Z6)/(J$55-J$54)*10)),1))</f>
        <v>4.5</v>
      </c>
      <c r="K4" s="207">
        <f t="shared" si="2"/>
        <v>4.9000000000000004</v>
      </c>
      <c r="L4" s="209">
        <f>SUM(IF('Indicator Data'!AA6=0,0,'Indicator Data'!AA6/1000000),SUM('Indicator Data'!AB6:AC6))</f>
        <v>141.06145599999999</v>
      </c>
      <c r="M4" s="209">
        <f>L4/(SUM('Indicator Data'!BK$5:'Indicator Data'!BK$21))*1000000</f>
        <v>7.3767563869913344</v>
      </c>
      <c r="N4" s="205">
        <f t="shared" si="3"/>
        <v>0.4</v>
      </c>
      <c r="O4" s="205">
        <f>IF('Indicator Data'!AD6="No data","x",ROUND(IF('Indicator Data'!AD6&gt;O$55,10,IF('Indicator Data'!AD6&lt;O$54,0,10-(O$55-'Indicator Data'!AD6)/(O$55-O$54)*10)),1))</f>
        <v>0.1</v>
      </c>
      <c r="P4" s="206">
        <f>IF('Indicator Data'!Q6="No data","x",ROUND(IF('Indicator Data'!Q6&gt;P$55,10,IF('Indicator Data'!Q6&lt;P$54,0,10-(P$55-'Indicator Data'!Q6)/(P$55-P$54)*10)),1))</f>
        <v>0</v>
      </c>
      <c r="Q4" s="207">
        <f t="shared" si="4"/>
        <v>0.2</v>
      </c>
      <c r="R4" s="218">
        <f t="shared" si="5"/>
        <v>2.1</v>
      </c>
      <c r="S4" s="208">
        <f>IF(AND('Indicator Data'!AE6="No data",'Indicator Data'!AF6="No data",'Indicator Data'!AG6="No data"),"x",SUM('Indicator Data'!AE6:AG6))</f>
        <v>4.1282975682096545E-2</v>
      </c>
      <c r="T4" s="206">
        <f t="shared" si="6"/>
        <v>1.4</v>
      </c>
      <c r="U4" s="206">
        <f>IF('Indicator Data'!AH6="No data","x",'Indicator Data'!AH6)</f>
        <v>1</v>
      </c>
      <c r="V4" s="207">
        <f t="shared" si="7"/>
        <v>1.2</v>
      </c>
      <c r="W4" s="205">
        <f>IF('Indicator Data'!AI6="No data","x",ROUND(IF('Indicator Data'!AI6&gt;W$55,10,IF('Indicator Data'!AI6&lt;W$54,0,10-(W$55-'Indicator Data'!AI6)/(W$55-W$54)*10)),1))</f>
        <v>1.8</v>
      </c>
      <c r="X4" s="205">
        <f>IF('Indicator Data'!AJ6="No data","x",ROUND(IF('Indicator Data'!AJ6&gt;X$55,10,IF('Indicator Data'!AJ6&lt;X$54,0,10-(X$55-'Indicator Data'!AJ6)/(X$55-X$54)*10)),1))</f>
        <v>3.8</v>
      </c>
      <c r="Y4" s="219">
        <f>IF('Indicator Data'!AQ6="No data","x",ROUND(IF('Indicator Data'!AQ6&gt;Y$55,10,IF('Indicator Data'!AQ6&lt;Y$54,0,10-(Y$55-'Indicator Data'!AQ6)/(Y$55-Y$54)*10)),1))</f>
        <v>7</v>
      </c>
      <c r="Z4" s="219">
        <f>IF('Indicator Data'!AR6="No data","x",ROUND(IF('Indicator Data'!AR6&gt;Z$55,10,IF('Indicator Data'!AR6&lt;Z$54,0,10-(Z$55-'Indicator Data'!AR6)/(Z$55-Z$54)*10)),1))</f>
        <v>5.7</v>
      </c>
      <c r="AA4" s="206">
        <f t="shared" si="8"/>
        <v>6.4</v>
      </c>
      <c r="AB4" s="207">
        <f t="shared" si="9"/>
        <v>4</v>
      </c>
      <c r="AC4" s="205">
        <f>IF('Indicator Data'!AL6="No data","x",ROUND(IF('Indicator Data'!AL6&gt;AC$55,10,IF('Indicator Data'!AL6&lt;AC$54,0,10-(AC$55-'Indicator Data'!AL6)/(AC$55-AC$54)*10)),1))</f>
        <v>1.6</v>
      </c>
      <c r="AD4" s="207">
        <f t="shared" si="10"/>
        <v>1.6</v>
      </c>
      <c r="AE4" s="220">
        <f>IF(OR('Indicator Data'!AM6="No data",'Indicator Data'!BK6="No data"),"x",('Indicator Data'!AM6/'Indicator Data'!BK6))</f>
        <v>0</v>
      </c>
      <c r="AF4" s="207">
        <f t="shared" si="11"/>
        <v>0</v>
      </c>
      <c r="AG4" s="205">
        <f>IF('Indicator Data'!AN6="No data","x",ROUND(IF('Indicator Data'!AN6&lt;$AG$54,10,IF('Indicator Data'!AN6&gt;$AG$55,0,($AG$55-'Indicator Data'!AN6)/($AG$55-$AG$54)*10)),1))</f>
        <v>1.3</v>
      </c>
      <c r="AH4" s="205">
        <f>IF('Indicator Data'!AO6="No data","x",ROUND(IF('Indicator Data'!AO6&gt;$AH$55,10,IF('Indicator Data'!AO6&lt;$AH$54,0,10-($AH$55-'Indicator Data'!AO6)/($AH$55-$AH$54)*10)),1))</f>
        <v>0</v>
      </c>
      <c r="AI4" s="219">
        <f>IF('Indicator Data'!AP6="No data","x",ROUND(IF('Indicator Data'!AP6&gt;$AI$55,10,IF('Indicator Data'!AP6&lt;$AI$54,0,10-($AI$55-'Indicator Data'!AP6)/($AI$55-$AI$54)*10)),1))</f>
        <v>1.3</v>
      </c>
      <c r="AJ4" s="205">
        <f t="shared" si="12"/>
        <v>1.3</v>
      </c>
      <c r="AK4" s="207">
        <f t="shared" si="13"/>
        <v>0.9</v>
      </c>
      <c r="AL4" s="218">
        <f t="shared" si="14"/>
        <v>2</v>
      </c>
    </row>
    <row r="5" spans="1:38">
      <c r="A5" s="154" t="s">
        <v>84</v>
      </c>
      <c r="B5" s="6" t="s">
        <v>85</v>
      </c>
      <c r="C5" s="155" t="s">
        <v>86</v>
      </c>
      <c r="D5" s="205">
        <f>ROUND(IF('Indicator Data'!O7="No data",IF((0.1233*LN('Indicator Data'!AU7)-0.4559)&gt;D$55,0,IF((0.1233*LN('Indicator Data'!AU7)-0.4559)&lt;D$54,10,(D$55-(0.1233*LN('Indicator Data'!AU7)-0.4559))/(D$55-D$54)*10)),IF('Indicator Data'!O7&gt;D$55,0,IF('Indicator Data'!O7&lt;D$54,10,(D$55-'Indicator Data'!O7)/(D$55-D$54)*10))),1)</f>
        <v>1.8</v>
      </c>
      <c r="E5" s="205">
        <f>IF('Indicator Data'!P7="No data","x",ROUND((IF('Indicator Data'!P7=E$54,0,IF(LOG('Indicator Data'!P7*1000)&gt;E$55,10,10-(E$55-LOG('Indicator Data'!P7*1000))/(E$55-E$54)*10))),1))</f>
        <v>1</v>
      </c>
      <c r="F5" s="206">
        <f>IF('Indicator Data'!AK7="No data","x",ROUND(IF('Indicator Data'!AK7&gt;F$55,10,IF('Indicator Data'!AK7&lt;F$54,0,10-(F$55-'Indicator Data'!AK7)/(F$55-F$54)*10)),1))</f>
        <v>1.9</v>
      </c>
      <c r="G5" s="207">
        <f t="shared" si="0"/>
        <v>1.6</v>
      </c>
      <c r="H5" s="208">
        <f>IF(OR('Indicator Data'!R7="No data",'Indicator Data'!S7="No data"),"x",IF(OR('Indicator Data'!T7="No data",'Indicator Data'!U7="No data"),1-(POWER((POWER(POWER((POWER((10/IF('Indicator Data'!R7&lt;10,10,'Indicator Data'!R7))*(1/'Indicator Data'!S7),0.5))*('Indicator Data'!V7)*('Indicator Data'!X7),(1/3)),-1)+POWER(POWER((1*('Indicator Data'!W7)*('Indicator Data'!Y7)),(1/3)),-1))/2,-1)/POWER((((POWER((10/IF('Indicator Data'!R7&lt;10,10,'Indicator Data'!R7))*(1/'Indicator Data'!S7),0.5)+1)/2)*(('Indicator Data'!V7+'Indicator Data'!W7)/2)*(('Indicator Data'!X7+'Indicator Data'!Y7)/2)),(1/3))),IF(OR('Indicator Data'!R7="No data",'Indicator Data'!S7="No data"),"x",1-(POWER((POWER(POWER((POWER((10/IF('Indicator Data'!R7&lt;10,10,'Indicator Data'!R7))*(1/'Indicator Data'!S7),0.5))*(POWER(('Indicator Data'!V7*'Indicator Data'!T7),0.5))*('Indicator Data'!X7),(1/3)),-1)+POWER(POWER(1*(POWER(('Indicator Data'!W7*'Indicator Data'!U7),0.5))*('Indicator Data'!Y7),(1/3)),-1))/2,-1)/POWER((((POWER((10/IF('Indicator Data'!R7&lt;10,10,'Indicator Data'!R7))*(1/'Indicator Data'!S7),0.5)+1)/2)*((POWER(('Indicator Data'!V7*'Indicator Data'!T7),0.5)+POWER(('Indicator Data'!W7*'Indicator Data'!U7),0.5))/2)*(('Indicator Data'!X7+'Indicator Data'!Y7)/2)),(1/3))))))</f>
        <v>0.2257699387115486</v>
      </c>
      <c r="I5" s="205">
        <f t="shared" si="1"/>
        <v>4.0999999999999996</v>
      </c>
      <c r="J5" s="205">
        <f>IF('Indicator Data'!Z7="No data","x",ROUND(IF('Indicator Data'!Z7&gt;J$55,10,IF('Indicator Data'!Z7&lt;J$54,0,10-(J$55-'Indicator Data'!Z7)/(J$55-J$54)*10)),1))</f>
        <v>4.3</v>
      </c>
      <c r="K5" s="207">
        <f t="shared" si="2"/>
        <v>4.2</v>
      </c>
      <c r="L5" s="209">
        <f>SUM(IF('Indicator Data'!AA7=0,0,'Indicator Data'!AA7/1000000),SUM('Indicator Data'!AB7:AC7))</f>
        <v>141.06145599999999</v>
      </c>
      <c r="M5" s="209">
        <f>L5/(SUM('Indicator Data'!BK$5:'Indicator Data'!BK$21))*1000000</f>
        <v>7.3767563869913344</v>
      </c>
      <c r="N5" s="205">
        <f t="shared" si="3"/>
        <v>0.4</v>
      </c>
      <c r="O5" s="205">
        <f>IF('Indicator Data'!AD7="No data","x",ROUND(IF('Indicator Data'!AD7&gt;O$55,10,IF('Indicator Data'!AD7&lt;O$54,0,10-(O$55-'Indicator Data'!AD7)/(O$55-O$54)*10)),1))</f>
        <v>0.1</v>
      </c>
      <c r="P5" s="206">
        <f>IF('Indicator Data'!Q7="No data","x",ROUND(IF('Indicator Data'!Q7&gt;P$55,10,IF('Indicator Data'!Q7&lt;P$54,0,10-(P$55-'Indicator Data'!Q7)/(P$55-P$54)*10)),1))</f>
        <v>0</v>
      </c>
      <c r="Q5" s="207">
        <f t="shared" si="4"/>
        <v>0.2</v>
      </c>
      <c r="R5" s="218">
        <f t="shared" si="5"/>
        <v>1.9</v>
      </c>
      <c r="S5" s="208">
        <f>IF(AND('Indicator Data'!AE7="No data",'Indicator Data'!AF7="No data",'Indicator Data'!AG7="No data"),"x",SUM('Indicator Data'!AE7:AG7))</f>
        <v>4.3182407276735411E-2</v>
      </c>
      <c r="T5" s="206">
        <f t="shared" si="6"/>
        <v>1.4</v>
      </c>
      <c r="U5" s="206">
        <f>IF('Indicator Data'!AH7="No data","x",'Indicator Data'!AH7)</f>
        <v>7</v>
      </c>
      <c r="V5" s="207">
        <f t="shared" si="7"/>
        <v>4.8</v>
      </c>
      <c r="W5" s="205">
        <f>IF('Indicator Data'!AI7="No data","x",ROUND(IF('Indicator Data'!AI7&gt;W$55,10,IF('Indicator Data'!AI7&lt;W$54,0,10-(W$55-'Indicator Data'!AI7)/(W$55-W$54)*10)),1))</f>
        <v>3.6</v>
      </c>
      <c r="X5" s="205">
        <f>IF('Indicator Data'!AJ7="No data","x",ROUND(IF('Indicator Data'!AJ7&gt;X$55,10,IF('Indicator Data'!AJ7&lt;X$54,0,10-(X$55-'Indicator Data'!AJ7)/(X$55-X$54)*10)),1))</f>
        <v>3</v>
      </c>
      <c r="Y5" s="219">
        <f>IF('Indicator Data'!AQ7="No data","x",ROUND(IF('Indicator Data'!AQ7&gt;Y$55,10,IF('Indicator Data'!AQ7&lt;Y$54,0,10-(Y$55-'Indicator Data'!AQ7)/(Y$55-Y$54)*10)),1))</f>
        <v>4.9000000000000004</v>
      </c>
      <c r="Z5" s="219">
        <f>IF('Indicator Data'!AR7="No data","x",ROUND(IF('Indicator Data'!AR7&gt;Z$55,10,IF('Indicator Data'!AR7&lt;Z$54,0,10-(Z$55-'Indicator Data'!AR7)/(Z$55-Z$54)*10)),1))</f>
        <v>5.7</v>
      </c>
      <c r="AA5" s="206">
        <f t="shared" si="8"/>
        <v>5.3</v>
      </c>
      <c r="AB5" s="207">
        <f t="shared" si="9"/>
        <v>4</v>
      </c>
      <c r="AC5" s="205">
        <f>IF('Indicator Data'!AL7="No data","x",ROUND(IF('Indicator Data'!AL7&gt;AC$55,10,IF('Indicator Data'!AL7&lt;AC$54,0,10-(AC$55-'Indicator Data'!AL7)/(AC$55-AC$54)*10)),1))</f>
        <v>1.4</v>
      </c>
      <c r="AD5" s="207">
        <f t="shared" si="10"/>
        <v>1.4</v>
      </c>
      <c r="AE5" s="220">
        <f>IF(OR('Indicator Data'!AM7="No data",'Indicator Data'!BK7="No data"),"x",('Indicator Data'!AM7/'Indicator Data'!BK7))</f>
        <v>0</v>
      </c>
      <c r="AF5" s="207">
        <f t="shared" si="11"/>
        <v>0</v>
      </c>
      <c r="AG5" s="205">
        <f>IF('Indicator Data'!AN7="No data","x",ROUND(IF('Indicator Data'!AN7&lt;$AG$54,10,IF('Indicator Data'!AN7&gt;$AG$55,0,($AG$55-'Indicator Data'!AN7)/($AG$55-$AG$54)*10)),1))</f>
        <v>1.3</v>
      </c>
      <c r="AH5" s="205">
        <f>IF('Indicator Data'!AO7="No data","x",ROUND(IF('Indicator Data'!AO7&gt;$AH$55,10,IF('Indicator Data'!AO7&lt;$AH$54,0,10-($AH$55-'Indicator Data'!AO7)/($AH$55-$AH$54)*10)),1))</f>
        <v>0</v>
      </c>
      <c r="AI5" s="219">
        <f>IF('Indicator Data'!AP7="No data","x",ROUND(IF('Indicator Data'!AP7&gt;$AI$55,10,IF('Indicator Data'!AP7&lt;$AI$54,0,10-($AI$55-'Indicator Data'!AP7)/($AI$55-$AI$54)*10)),1))</f>
        <v>1.3</v>
      </c>
      <c r="AJ5" s="205">
        <f t="shared" si="12"/>
        <v>1.3</v>
      </c>
      <c r="AK5" s="207">
        <f t="shared" si="13"/>
        <v>0.9</v>
      </c>
      <c r="AL5" s="218">
        <f t="shared" si="14"/>
        <v>2.9</v>
      </c>
    </row>
    <row r="6" spans="1:38">
      <c r="A6" s="154" t="s">
        <v>84</v>
      </c>
      <c r="B6" s="168" t="s">
        <v>115</v>
      </c>
      <c r="C6" s="106" t="s">
        <v>116</v>
      </c>
      <c r="D6" s="205">
        <f>ROUND(IF('Indicator Data'!O8="No data",IF((0.1233*LN('Indicator Data'!AU8)-0.4559)&gt;D$55,0,IF((0.1233*LN('Indicator Data'!AU8)-0.4559)&lt;D$54,10,(D$55-(0.1233*LN('Indicator Data'!AU8)-0.4559))/(D$55-D$54)*10)),IF('Indicator Data'!O8&gt;D$55,0,IF('Indicator Data'!O8&lt;D$54,10,(D$55-'Indicator Data'!O8)/(D$55-D$54)*10))),1)</f>
        <v>0.9</v>
      </c>
      <c r="E6" s="205">
        <f>IF('Indicator Data'!P8="No data","x",ROUND((IF('Indicator Data'!P8=E$54,0,IF(LOG('Indicator Data'!P8*1000)&gt;E$55,10,10-(E$55-LOG('Indicator Data'!P8*1000))/(E$55-E$54)*10))),1))</f>
        <v>0</v>
      </c>
      <c r="F6" s="206">
        <f>IF('Indicator Data'!AK8="No data","x",ROUND(IF('Indicator Data'!AK8&gt;F$55,10,IF('Indicator Data'!AK8&lt;F$54,0,10-(F$55-'Indicator Data'!AK8)/(F$55-F$54)*10)),1))</f>
        <v>1.8</v>
      </c>
      <c r="G6" s="207">
        <f t="shared" si="0"/>
        <v>0.9</v>
      </c>
      <c r="H6" s="208">
        <f>IF(OR('Indicator Data'!R8="No data",'Indicator Data'!S8="No data"),"x",IF(OR('Indicator Data'!T8="No data",'Indicator Data'!U8="No data"),1-(POWER((POWER(POWER((POWER((10/IF('Indicator Data'!R8&lt;10,10,'Indicator Data'!R8))*(1/'Indicator Data'!S8),0.5))*('Indicator Data'!V8)*('Indicator Data'!X8),(1/3)),-1)+POWER(POWER((1*('Indicator Data'!W8)*('Indicator Data'!Y8)),(1/3)),-1))/2,-1)/POWER((((POWER((10/IF('Indicator Data'!R8&lt;10,10,'Indicator Data'!R8))*(1/'Indicator Data'!S8),0.5)+1)/2)*(('Indicator Data'!V8+'Indicator Data'!W8)/2)*(('Indicator Data'!X8+'Indicator Data'!Y8)/2)),(1/3))),IF(OR('Indicator Data'!R8="No data",'Indicator Data'!S8="No data"),"x",1-(POWER((POWER(POWER((POWER((10/IF('Indicator Data'!R8&lt;10,10,'Indicator Data'!R8))*(1/'Indicator Data'!S8),0.5))*(POWER(('Indicator Data'!V8*'Indicator Data'!T8),0.5))*('Indicator Data'!X8),(1/3)),-1)+POWER(POWER(1*(POWER(('Indicator Data'!W8*'Indicator Data'!U8),0.5))*('Indicator Data'!Y8),(1/3)),-1))/2,-1)/POWER((((POWER((10/IF('Indicator Data'!R8&lt;10,10,'Indicator Data'!R8))*(1/'Indicator Data'!S8),0.5)+1)/2)*((POWER(('Indicator Data'!V8*'Indicator Data'!T8),0.5)+POWER(('Indicator Data'!W8*'Indicator Data'!U8),0.5))/2)*(('Indicator Data'!X8+'Indicator Data'!Y8)/2)),(1/3))))))</f>
        <v>0.14091225990347178</v>
      </c>
      <c r="I6" s="205">
        <f t="shared" si="1"/>
        <v>2.6</v>
      </c>
      <c r="J6" s="205">
        <f>IF('Indicator Data'!Z8="No data","x",ROUND(IF('Indicator Data'!Z8&gt;J$55,10,IF('Indicator Data'!Z8&lt;J$54,0,10-(J$55-'Indicator Data'!Z8)/(J$55-J$54)*10)),1))</f>
        <v>5.7</v>
      </c>
      <c r="K6" s="207">
        <f t="shared" si="2"/>
        <v>4.2</v>
      </c>
      <c r="L6" s="209">
        <f>SUM(IF('Indicator Data'!AA8=0,0,'Indicator Data'!AA8/1000000),SUM('Indicator Data'!AB8:AC8))</f>
        <v>141.06145599999999</v>
      </c>
      <c r="M6" s="209">
        <f>L6/(SUM('Indicator Data'!BK$5:'Indicator Data'!BK$21))*1000000</f>
        <v>7.3767563869913344</v>
      </c>
      <c r="N6" s="205">
        <f t="shared" si="3"/>
        <v>0.4</v>
      </c>
      <c r="O6" s="205">
        <f>IF('Indicator Data'!AD8="No data","x",ROUND(IF('Indicator Data'!AD8&gt;O$55,10,IF('Indicator Data'!AD8&lt;O$54,0,10-(O$55-'Indicator Data'!AD8)/(O$55-O$54)*10)),1))</f>
        <v>0.1</v>
      </c>
      <c r="P6" s="206">
        <f>IF('Indicator Data'!Q8="No data","x",ROUND(IF('Indicator Data'!Q8&gt;P$55,10,IF('Indicator Data'!Q8&lt;P$54,0,10-(P$55-'Indicator Data'!Q8)/(P$55-P$54)*10)),1))</f>
        <v>0</v>
      </c>
      <c r="Q6" s="207">
        <f t="shared" si="4"/>
        <v>0.2</v>
      </c>
      <c r="R6" s="218">
        <f t="shared" si="5"/>
        <v>1.6</v>
      </c>
      <c r="S6" s="208">
        <f>IF(AND('Indicator Data'!AE8="No data",'Indicator Data'!AF8="No data",'Indicator Data'!AG8="No data"),"x",SUM('Indicator Data'!AE8:AG8))</f>
        <v>6.4064620912008013E-2</v>
      </c>
      <c r="T6" s="206">
        <f t="shared" si="6"/>
        <v>2.1</v>
      </c>
      <c r="U6" s="206">
        <f>IF('Indicator Data'!AH8="No data","x",'Indicator Data'!AH8)</f>
        <v>1</v>
      </c>
      <c r="V6" s="207">
        <f t="shared" si="7"/>
        <v>1.6</v>
      </c>
      <c r="W6" s="205">
        <f>IF('Indicator Data'!AI8="No data","x",ROUND(IF('Indicator Data'!AI8&gt;W$55,10,IF('Indicator Data'!AI8&lt;W$54,0,10-(W$55-'Indicator Data'!AI8)/(W$55-W$54)*10)),1))</f>
        <v>7.1</v>
      </c>
      <c r="X6" s="205">
        <f>IF('Indicator Data'!AJ8="No data","x",ROUND(IF('Indicator Data'!AJ8&gt;X$55,10,IF('Indicator Data'!AJ8&lt;X$54,0,10-(X$55-'Indicator Data'!AJ8)/(X$55-X$54)*10)),1))</f>
        <v>2.2000000000000002</v>
      </c>
      <c r="Y6" s="219">
        <f>IF('Indicator Data'!AQ8="No data","x",ROUND(IF('Indicator Data'!AQ8&gt;Y$55,10,IF('Indicator Data'!AQ8&lt;Y$54,0,10-(Y$55-'Indicator Data'!AQ8)/(Y$55-Y$54)*10)),1))</f>
        <v>10</v>
      </c>
      <c r="Z6" s="219">
        <f>IF('Indicator Data'!AR8="No data","x",ROUND(IF('Indicator Data'!AR8&gt;Z$55,10,IF('Indicator Data'!AR8&lt;Z$54,0,10-(Z$55-'Indicator Data'!AR8)/(Z$55-Z$54)*10)),1))</f>
        <v>5.7</v>
      </c>
      <c r="AA6" s="206">
        <f t="shared" si="8"/>
        <v>7.9</v>
      </c>
      <c r="AB6" s="207">
        <f t="shared" si="9"/>
        <v>5.7</v>
      </c>
      <c r="AC6" s="205">
        <f>IF('Indicator Data'!AL8="No data","x",ROUND(IF('Indicator Data'!AL8&gt;AC$55,10,IF('Indicator Data'!AL8&lt;AC$54,0,10-(AC$55-'Indicator Data'!AL8)/(AC$55-AC$54)*10)),1))</f>
        <v>0.7</v>
      </c>
      <c r="AD6" s="207">
        <f t="shared" si="10"/>
        <v>0.7</v>
      </c>
      <c r="AE6" s="220">
        <f>IF(OR('Indicator Data'!AM8="No data",'Indicator Data'!BK8="No data"),"x",('Indicator Data'!AM8/'Indicator Data'!BK8))</f>
        <v>0</v>
      </c>
      <c r="AF6" s="207">
        <f t="shared" si="11"/>
        <v>0</v>
      </c>
      <c r="AG6" s="205">
        <f>IF('Indicator Data'!AN8="No data","x",ROUND(IF('Indicator Data'!AN8&lt;$AG$54,10,IF('Indicator Data'!AN8&gt;$AG$55,0,($AG$55-'Indicator Data'!AN8)/($AG$55-$AG$54)*10)),1))</f>
        <v>1.3</v>
      </c>
      <c r="AH6" s="205">
        <f>IF('Indicator Data'!AO8="No data","x",ROUND(IF('Indicator Data'!AO8&gt;$AH$55,10,IF('Indicator Data'!AO8&lt;$AH$54,0,10-($AH$55-'Indicator Data'!AO8)/($AH$55-$AH$54)*10)),1))</f>
        <v>0</v>
      </c>
      <c r="AI6" s="219">
        <f>IF('Indicator Data'!AP8="No data","x",ROUND(IF('Indicator Data'!AP8&gt;$AI$55,10,IF('Indicator Data'!AP8&lt;$AI$54,0,10-($AI$55-'Indicator Data'!AP8)/($AI$55-$AI$54)*10)),1))</f>
        <v>1.3</v>
      </c>
      <c r="AJ6" s="205">
        <f t="shared" si="12"/>
        <v>1.3</v>
      </c>
      <c r="AK6" s="207">
        <f t="shared" si="13"/>
        <v>0.9</v>
      </c>
      <c r="AL6" s="218">
        <f t="shared" si="14"/>
        <v>2.5</v>
      </c>
    </row>
    <row r="7" spans="1:38">
      <c r="A7" s="154" t="s">
        <v>84</v>
      </c>
      <c r="B7" s="168" t="s">
        <v>117</v>
      </c>
      <c r="C7" s="106" t="s">
        <v>118</v>
      </c>
      <c r="D7" s="205">
        <f>ROUND(IF('Indicator Data'!O8="No data",IF((0.1233*LN('Indicator Data'!AU8)-0.4559)&gt;D$55,0,IF((0.1233*LN('Indicator Data'!AU8)-0.4559)&lt;D$54,10,(D$55-(0.1233*LN('Indicator Data'!AU8)-0.4559))/(D$55-D$54)*10)),IF('Indicator Data'!O8&gt;D$55,0,IF('Indicator Data'!O8&lt;D$54,10,(D$55-'Indicator Data'!O8)/(D$55-D$54)*10))),1)</f>
        <v>0.9</v>
      </c>
      <c r="E7" s="205">
        <f>IF('Indicator Data'!P8="No data","x",ROUND((IF('Indicator Data'!P8=E$54,0,IF(LOG('Indicator Data'!P8*1000)&gt;E$55,10,10-(E$55-LOG('Indicator Data'!P8*1000))/(E$55-E$54)*10))),1))</f>
        <v>0</v>
      </c>
      <c r="F7" s="206">
        <f>IF('Indicator Data'!AK8="No data","x",ROUND(IF('Indicator Data'!AK8&gt;F$55,10,IF('Indicator Data'!AK8&lt;F$54,0,10-(F$55-'Indicator Data'!AK8)/(F$55-F$54)*10)),1))</f>
        <v>1.8</v>
      </c>
      <c r="G7" s="207">
        <f t="shared" si="0"/>
        <v>0.9</v>
      </c>
      <c r="H7" s="208">
        <f>IF(OR('Indicator Data'!R8="No data",'Indicator Data'!S8="No data"),"x",IF(OR('Indicator Data'!T8="No data",'Indicator Data'!U8="No data"),1-(POWER((POWER(POWER((POWER((10/IF('Indicator Data'!R8&lt;10,10,'Indicator Data'!R8))*(1/'Indicator Data'!S8),0.5))*('Indicator Data'!V8)*('Indicator Data'!X8),(1/3)),-1)+POWER(POWER((1*('Indicator Data'!W8)*('Indicator Data'!Y8)),(1/3)),-1))/2,-1)/POWER((((POWER((10/IF('Indicator Data'!R8&lt;10,10,'Indicator Data'!R8))*(1/'Indicator Data'!S8),0.5)+1)/2)*(('Indicator Data'!V8+'Indicator Data'!W8)/2)*(('Indicator Data'!X8+'Indicator Data'!Y8)/2)),(1/3))),IF(OR('Indicator Data'!R8="No data",'Indicator Data'!S8="No data"),"x",1-(POWER((POWER(POWER((POWER((10/IF('Indicator Data'!R8&lt;10,10,'Indicator Data'!R8))*(1/'Indicator Data'!S8),0.5))*(POWER(('Indicator Data'!V8*'Indicator Data'!T8),0.5))*('Indicator Data'!X8),(1/3)),-1)+POWER(POWER(1*(POWER(('Indicator Data'!W8*'Indicator Data'!U8),0.5))*('Indicator Data'!Y8),(1/3)),-1))/2,-1)/POWER((((POWER((10/IF('Indicator Data'!R8&lt;10,10,'Indicator Data'!R8))*(1/'Indicator Data'!S8),0.5)+1)/2)*((POWER(('Indicator Data'!V8*'Indicator Data'!T8),0.5)+POWER(('Indicator Data'!W8*'Indicator Data'!U8),0.5))/2)*(('Indicator Data'!X8+'Indicator Data'!Y8)/2)),(1/3))))))</f>
        <v>0.14091225990347178</v>
      </c>
      <c r="I7" s="205">
        <f t="shared" si="1"/>
        <v>2.6</v>
      </c>
      <c r="J7" s="205">
        <f>IF('Indicator Data'!Z8="No data","x",ROUND(IF('Indicator Data'!Z8&gt;J$55,10,IF('Indicator Data'!Z8&lt;J$54,0,10-(J$55-'Indicator Data'!Z8)/(J$55-J$54)*10)),1))</f>
        <v>5.7</v>
      </c>
      <c r="K7" s="207">
        <f t="shared" si="2"/>
        <v>4.2</v>
      </c>
      <c r="L7" s="209">
        <f>SUM(IF('Indicator Data'!AA8=0,0,'Indicator Data'!AA8/1000000),SUM('Indicator Data'!AB8:AC8))</f>
        <v>141.06145599999999</v>
      </c>
      <c r="M7" s="209">
        <f>L7/(SUM('Indicator Data'!BK$5:'Indicator Data'!BK$21))*1000000</f>
        <v>7.3767563869913344</v>
      </c>
      <c r="N7" s="205">
        <f t="shared" si="3"/>
        <v>0.4</v>
      </c>
      <c r="O7" s="205">
        <f>IF('Indicator Data'!AD8="No data","x",ROUND(IF('Indicator Data'!AD8&gt;O$55,10,IF('Indicator Data'!AD8&lt;O$54,0,10-(O$55-'Indicator Data'!AD8)/(O$55-O$54)*10)),1))</f>
        <v>0.1</v>
      </c>
      <c r="P7" s="206">
        <f>IF('Indicator Data'!Q8="No data","x",ROUND(IF('Indicator Data'!Q8&gt;P$55,10,IF('Indicator Data'!Q8&lt;P$54,0,10-(P$55-'Indicator Data'!Q8)/(P$55-P$54)*10)),1))</f>
        <v>0</v>
      </c>
      <c r="Q7" s="207">
        <f t="shared" si="4"/>
        <v>0.2</v>
      </c>
      <c r="R7" s="218">
        <f t="shared" si="5"/>
        <v>1.6</v>
      </c>
      <c r="S7" s="208">
        <f>IF(AND('Indicator Data'!AE8="No data",'Indicator Data'!AF8="No data",'Indicator Data'!AG8="No data"),"x",SUM('Indicator Data'!AE8:AG8))</f>
        <v>6.4064620912008013E-2</v>
      </c>
      <c r="T7" s="206">
        <f t="shared" si="6"/>
        <v>2.1</v>
      </c>
      <c r="U7" s="206">
        <f>IF('Indicator Data'!AH8="No data","x",'Indicator Data'!AH8)</f>
        <v>1</v>
      </c>
      <c r="V7" s="207">
        <f t="shared" si="7"/>
        <v>1.6</v>
      </c>
      <c r="W7" s="205">
        <f>IF('Indicator Data'!AI8="No data","x",ROUND(IF('Indicator Data'!AI8&gt;W$55,10,IF('Indicator Data'!AI8&lt;W$54,0,10-(W$55-'Indicator Data'!AI8)/(W$55-W$54)*10)),1))</f>
        <v>7.1</v>
      </c>
      <c r="X7" s="205">
        <f>IF('Indicator Data'!AJ8="No data","x",ROUND(IF('Indicator Data'!AJ8&gt;X$55,10,IF('Indicator Data'!AJ8&lt;X$54,0,10-(X$55-'Indicator Data'!AJ8)/(X$55-X$54)*10)),1))</f>
        <v>2.2000000000000002</v>
      </c>
      <c r="Y7" s="219">
        <f>IF('Indicator Data'!AQ8="No data","x",ROUND(IF('Indicator Data'!AQ8&gt;Y$55,10,IF('Indicator Data'!AQ8&lt;Y$54,0,10-(Y$55-'Indicator Data'!AQ8)/(Y$55-Y$54)*10)),1))</f>
        <v>10</v>
      </c>
      <c r="Z7" s="219">
        <f>IF('Indicator Data'!AR8="No data","x",ROUND(IF('Indicator Data'!AR8&gt;Z$55,10,IF('Indicator Data'!AR8&lt;Z$54,0,10-(Z$55-'Indicator Data'!AR8)/(Z$55-Z$54)*10)),1))</f>
        <v>5.7</v>
      </c>
      <c r="AA7" s="206">
        <f t="shared" si="8"/>
        <v>7.9</v>
      </c>
      <c r="AB7" s="207">
        <f t="shared" si="9"/>
        <v>5.7</v>
      </c>
      <c r="AC7" s="205">
        <f>IF('Indicator Data'!AL8="No data","x",ROUND(IF('Indicator Data'!AL8&gt;AC$55,10,IF('Indicator Data'!AL8&lt;AC$54,0,10-(AC$55-'Indicator Data'!AL8)/(AC$55-AC$54)*10)),1))</f>
        <v>0.7</v>
      </c>
      <c r="AD7" s="207">
        <f t="shared" si="10"/>
        <v>0.7</v>
      </c>
      <c r="AE7" s="220">
        <f>IF(OR('Indicator Data'!AM8="No data",'Indicator Data'!BK8="No data"),"x",('Indicator Data'!AM8/'Indicator Data'!BK8))</f>
        <v>0</v>
      </c>
      <c r="AF7" s="207">
        <f t="shared" si="11"/>
        <v>0</v>
      </c>
      <c r="AG7" s="205">
        <f>IF('Indicator Data'!AN8="No data","x",ROUND(IF('Indicator Data'!AN8&lt;$AG$54,10,IF('Indicator Data'!AN8&gt;$AG$55,0,($AG$55-'Indicator Data'!AN8)/($AG$55-$AG$54)*10)),1))</f>
        <v>1.3</v>
      </c>
      <c r="AH7" s="205">
        <f>IF('Indicator Data'!AO8="No data","x",ROUND(IF('Indicator Data'!AO8&gt;$AH$55,10,IF('Indicator Data'!AO8&lt;$AH$54,0,10-($AH$55-'Indicator Data'!AO8)/($AH$55-$AH$54)*10)),1))</f>
        <v>0</v>
      </c>
      <c r="AI7" s="219">
        <f>IF('Indicator Data'!AP8="No data","x",ROUND(IF('Indicator Data'!AP8&gt;$AI$55,10,IF('Indicator Data'!AP8&lt;$AI$54,0,10-($AI$55-'Indicator Data'!AP8)/($AI$55-$AI$54)*10)),1))</f>
        <v>1.3</v>
      </c>
      <c r="AJ7" s="205">
        <f t="shared" si="12"/>
        <v>1.3</v>
      </c>
      <c r="AK7" s="207">
        <f t="shared" si="13"/>
        <v>0.9</v>
      </c>
      <c r="AL7" s="218">
        <f t="shared" si="14"/>
        <v>2.5</v>
      </c>
    </row>
    <row r="8" spans="1:38">
      <c r="A8" s="154" t="s">
        <v>84</v>
      </c>
      <c r="B8" s="168" t="s">
        <v>95</v>
      </c>
      <c r="C8" s="106" t="s">
        <v>96</v>
      </c>
      <c r="D8" s="205">
        <f>ROUND(IF('Indicator Data'!O10="No data",IF((0.1233*LN('Indicator Data'!AU10)-0.4559)&gt;D$55,0,IF((0.1233*LN('Indicator Data'!AU10)-0.4559)&lt;D$54,10,(D$55-(0.1233*LN('Indicator Data'!AU10)-0.4559))/(D$55-D$54)*10)),IF('Indicator Data'!O10&gt;D$55,0,IF('Indicator Data'!O10&lt;D$54,10,(D$55-'Indicator Data'!O10)/(D$55-D$54)*10))),1)</f>
        <v>1.6</v>
      </c>
      <c r="E8" s="205">
        <f>IF('Indicator Data'!P10="No data","x",ROUND((IF('Indicator Data'!P10=E$54,0,IF(LOG('Indicator Data'!P10*1000)&gt;E$55,10,10-(E$55-LOG('Indicator Data'!P10*1000))/(E$55-E$54)*10))),1))</f>
        <v>2.2000000000000002</v>
      </c>
      <c r="F8" s="206">
        <f>IF('Indicator Data'!AK10="No data","x",ROUND(IF('Indicator Data'!AK10&gt;F$55,10,IF('Indicator Data'!AK10&lt;F$54,0,10-(F$55-'Indicator Data'!AK10)/(F$55-F$54)*10)),1))</f>
        <v>2.1</v>
      </c>
      <c r="G8" s="207">
        <f t="shared" si="0"/>
        <v>2</v>
      </c>
      <c r="H8" s="208">
        <f>IF(OR('Indicator Data'!R10="No data",'Indicator Data'!S10="No data"),"x",IF(OR('Indicator Data'!T10="No data",'Indicator Data'!U10="No data"),1-(POWER((POWER(POWER((POWER((10/IF('Indicator Data'!R10&lt;10,10,'Indicator Data'!R10))*(1/'Indicator Data'!S10),0.5))*('Indicator Data'!V10)*('Indicator Data'!X10),(1/3)),-1)+POWER(POWER((1*('Indicator Data'!W10)*('Indicator Data'!Y10)),(1/3)),-1))/2,-1)/POWER((((POWER((10/IF('Indicator Data'!R10&lt;10,10,'Indicator Data'!R10))*(1/'Indicator Data'!S10),0.5)+1)/2)*(('Indicator Data'!V10+'Indicator Data'!W10)/2)*(('Indicator Data'!X10+'Indicator Data'!Y10)/2)),(1/3))),IF(OR('Indicator Data'!R10="No data",'Indicator Data'!S10="No data"),"x",1-(POWER((POWER(POWER((POWER((10/IF('Indicator Data'!R10&lt;10,10,'Indicator Data'!R10))*(1/'Indicator Data'!S10),0.5))*(POWER(('Indicator Data'!V10*'Indicator Data'!T10),0.5))*('Indicator Data'!X10),(1/3)),-1)+POWER(POWER(1*(POWER(('Indicator Data'!W10*'Indicator Data'!U10),0.5))*('Indicator Data'!Y10),(1/3)),-1))/2,-1)/POWER((((POWER((10/IF('Indicator Data'!R10&lt;10,10,'Indicator Data'!R10))*(1/'Indicator Data'!S10),0.5)+1)/2)*((POWER(('Indicator Data'!V10*'Indicator Data'!T10),0.5)+POWER(('Indicator Data'!W10*'Indicator Data'!U10),0.5))/2)*(('Indicator Data'!X10+'Indicator Data'!Y10)/2)),(1/3))))))</f>
        <v>0.26986052822880646</v>
      </c>
      <c r="I8" s="205">
        <f t="shared" si="1"/>
        <v>4.9000000000000004</v>
      </c>
      <c r="J8" s="205">
        <f>IF('Indicator Data'!Z10="No data","x",ROUND(IF('Indicator Data'!Z10&gt;J$55,10,IF('Indicator Data'!Z10&lt;J$54,0,10-(J$55-'Indicator Data'!Z10)/(J$55-J$54)*10)),1))</f>
        <v>2.4</v>
      </c>
      <c r="K8" s="207">
        <f t="shared" si="2"/>
        <v>3.7</v>
      </c>
      <c r="L8" s="209">
        <f>SUM(IF('Indicator Data'!AA10=0,0,'Indicator Data'!AA10/1000000),SUM('Indicator Data'!AB10:AC10))</f>
        <v>141.06145599999999</v>
      </c>
      <c r="M8" s="209">
        <f>L8/(SUM('Indicator Data'!BK$5:'Indicator Data'!BK$21))*1000000</f>
        <v>7.3767563869913344</v>
      </c>
      <c r="N8" s="205">
        <f t="shared" si="3"/>
        <v>0.4</v>
      </c>
      <c r="O8" s="205">
        <f>IF('Indicator Data'!AD10="No data","x",ROUND(IF('Indicator Data'!AD10&gt;O$55,10,IF('Indicator Data'!AD10&lt;O$54,0,10-(O$55-'Indicator Data'!AD10)/(O$55-O$54)*10)),1))</f>
        <v>0.1</v>
      </c>
      <c r="P8" s="206">
        <f>IF('Indicator Data'!Q10="No data","x",ROUND(IF('Indicator Data'!Q10&gt;P$55,10,IF('Indicator Data'!Q10&lt;P$54,0,10-(P$55-'Indicator Data'!Q10)/(P$55-P$54)*10)),1))</f>
        <v>0</v>
      </c>
      <c r="Q8" s="207">
        <f t="shared" si="4"/>
        <v>0.2</v>
      </c>
      <c r="R8" s="218">
        <f t="shared" si="5"/>
        <v>2</v>
      </c>
      <c r="S8" s="208">
        <f>IF(AND('Indicator Data'!AE10="No data",'Indicator Data'!AF10="No data",'Indicator Data'!AG10="No data"),"x",SUM('Indicator Data'!AE10:AG10))</f>
        <v>4.140096459650934E-2</v>
      </c>
      <c r="T8" s="206">
        <f t="shared" si="6"/>
        <v>1.4</v>
      </c>
      <c r="U8" s="206">
        <f>IF('Indicator Data'!AH10="No data","x",'Indicator Data'!AH10)</f>
        <v>1</v>
      </c>
      <c r="V8" s="207">
        <f t="shared" si="7"/>
        <v>1.2</v>
      </c>
      <c r="W8" s="205">
        <f>IF('Indicator Data'!AI10="No data","x",ROUND(IF('Indicator Data'!AI10&gt;W$55,10,IF('Indicator Data'!AI10&lt;W$54,0,10-(W$55-'Indicator Data'!AI10)/(W$55-W$54)*10)),1))</f>
        <v>0.6</v>
      </c>
      <c r="X8" s="205">
        <f>IF('Indicator Data'!AJ10="No data","x",ROUND(IF('Indicator Data'!AJ10&gt;X$55,10,IF('Indicator Data'!AJ10&lt;X$54,0,10-(X$55-'Indicator Data'!AJ10)/(X$55-X$54)*10)),1))</f>
        <v>5</v>
      </c>
      <c r="Y8" s="219">
        <f>IF('Indicator Data'!AQ10="No data","x",ROUND(IF('Indicator Data'!AQ10&gt;Y$55,10,IF('Indicator Data'!AQ10&lt;Y$54,0,10-(Y$55-'Indicator Data'!AQ10)/(Y$55-Y$54)*10)),1))</f>
        <v>10</v>
      </c>
      <c r="Z8" s="219">
        <f>IF('Indicator Data'!AR10="No data","x",ROUND(IF('Indicator Data'!AR10&gt;Z$55,10,IF('Indicator Data'!AR10&lt;Z$54,0,10-(Z$55-'Indicator Data'!AR10)/(Z$55-Z$54)*10)),1))</f>
        <v>5.7</v>
      </c>
      <c r="AA8" s="206">
        <f t="shared" si="8"/>
        <v>7.9</v>
      </c>
      <c r="AB8" s="207">
        <f t="shared" si="9"/>
        <v>4.5</v>
      </c>
      <c r="AC8" s="205">
        <f>IF('Indicator Data'!AL10="No data","x",ROUND(IF('Indicator Data'!AL10&gt;AC$55,10,IF('Indicator Data'!AL10&lt;AC$54,0,10-(AC$55-'Indicator Data'!AL10)/(AC$55-AC$54)*10)),1))</f>
        <v>1.8</v>
      </c>
      <c r="AD8" s="207">
        <f t="shared" si="10"/>
        <v>1.8</v>
      </c>
      <c r="AE8" s="220">
        <f>IF(OR('Indicator Data'!AM10="No data",'Indicator Data'!BK10="No data"),"x",('Indicator Data'!AM10/'Indicator Data'!BK10))</f>
        <v>0</v>
      </c>
      <c r="AF8" s="207">
        <f t="shared" si="11"/>
        <v>0</v>
      </c>
      <c r="AG8" s="205">
        <f>IF('Indicator Data'!AN10="No data","x",ROUND(IF('Indicator Data'!AN10&lt;$AG$54,10,IF('Indicator Data'!AN10&gt;$AG$55,0,($AG$55-'Indicator Data'!AN10)/($AG$55-$AG$54)*10)),1))</f>
        <v>1.3</v>
      </c>
      <c r="AH8" s="205">
        <f>IF('Indicator Data'!AO10="No data","x",ROUND(IF('Indicator Data'!AO10&gt;$AH$55,10,IF('Indicator Data'!AO10&lt;$AH$54,0,10-($AH$55-'Indicator Data'!AO10)/($AH$55-$AH$54)*10)),1))</f>
        <v>0</v>
      </c>
      <c r="AI8" s="219">
        <f>IF('Indicator Data'!AP10="No data","x",ROUND(IF('Indicator Data'!AP10&gt;$AI$55,10,IF('Indicator Data'!AP10&lt;$AI$54,0,10-($AI$55-'Indicator Data'!AP10)/($AI$55-$AI$54)*10)),1))</f>
        <v>1.3</v>
      </c>
      <c r="AJ8" s="205">
        <f t="shared" si="12"/>
        <v>1.3</v>
      </c>
      <c r="AK8" s="207">
        <f t="shared" si="13"/>
        <v>0.9</v>
      </c>
      <c r="AL8" s="218">
        <f t="shared" si="14"/>
        <v>2.2000000000000002</v>
      </c>
    </row>
    <row r="9" spans="1:38">
      <c r="A9" s="154" t="s">
        <v>84</v>
      </c>
      <c r="B9" s="168" t="s">
        <v>97</v>
      </c>
      <c r="C9" s="106" t="s">
        <v>98</v>
      </c>
      <c r="D9" s="205">
        <f>ROUND(IF('Indicator Data'!O11="No data",IF((0.1233*LN('Indicator Data'!AU11)-0.4559)&gt;D$55,0,IF((0.1233*LN('Indicator Data'!AU11)-0.4559)&lt;D$54,10,(D$55-(0.1233*LN('Indicator Data'!AU11)-0.4559))/(D$55-D$54)*10)),IF('Indicator Data'!O11&gt;D$55,0,IF('Indicator Data'!O11&lt;D$54,10,(D$55-'Indicator Data'!O11)/(D$55-D$54)*10))),1)</f>
        <v>1.8</v>
      </c>
      <c r="E9" s="205">
        <f>IF('Indicator Data'!P11="No data","x",ROUND((IF('Indicator Data'!P11=E$54,0,IF(LOG('Indicator Data'!P11*1000)&gt;E$55,10,10-(E$55-LOG('Indicator Data'!P11*1000))/(E$55-E$54)*10))),1))</f>
        <v>0</v>
      </c>
      <c r="F9" s="206">
        <f>IF('Indicator Data'!AK11="No data","x",ROUND(IF('Indicator Data'!AK11&gt;F$55,10,IF('Indicator Data'!AK11&lt;F$54,0,10-(F$55-'Indicator Data'!AK11)/(F$55-F$54)*10)),1))</f>
        <v>1.7</v>
      </c>
      <c r="G9" s="207">
        <f t="shared" si="0"/>
        <v>1.2</v>
      </c>
      <c r="H9" s="208">
        <f>IF(OR('Indicator Data'!R11="No data",'Indicator Data'!S11="No data"),"x",IF(OR('Indicator Data'!T11="No data",'Indicator Data'!U11="No data"),1-(POWER((POWER(POWER((POWER((10/IF('Indicator Data'!R11&lt;10,10,'Indicator Data'!R11))*(1/'Indicator Data'!S11),0.5))*('Indicator Data'!V11)*('Indicator Data'!X11),(1/3)),-1)+POWER(POWER((1*('Indicator Data'!W11)*('Indicator Data'!Y11)),(1/3)),-1))/2,-1)/POWER((((POWER((10/IF('Indicator Data'!R11&lt;10,10,'Indicator Data'!R11))*(1/'Indicator Data'!S11),0.5)+1)/2)*(('Indicator Data'!V11+'Indicator Data'!W11)/2)*(('Indicator Data'!X11+'Indicator Data'!Y11)/2)),(1/3))),IF(OR('Indicator Data'!R11="No data",'Indicator Data'!S11="No data"),"x",1-(POWER((POWER(POWER((POWER((10/IF('Indicator Data'!R11&lt;10,10,'Indicator Data'!R11))*(1/'Indicator Data'!S11),0.5))*(POWER(('Indicator Data'!V11*'Indicator Data'!T11),0.5))*('Indicator Data'!X11),(1/3)),-1)+POWER(POWER(1*(POWER(('Indicator Data'!W11*'Indicator Data'!U11),0.5))*('Indicator Data'!Y11),(1/3)),-1))/2,-1)/POWER((((POWER((10/IF('Indicator Data'!R11&lt;10,10,'Indicator Data'!R11))*(1/'Indicator Data'!S11),0.5)+1)/2)*((POWER(('Indicator Data'!V11*'Indicator Data'!T11),0.5)+POWER(('Indicator Data'!W11*'Indicator Data'!U11),0.5))/2)*(('Indicator Data'!X11+'Indicator Data'!Y11)/2)),(1/3))))))</f>
        <v>0.20712171767121978</v>
      </c>
      <c r="I9" s="205">
        <f t="shared" si="1"/>
        <v>3.8</v>
      </c>
      <c r="J9" s="205">
        <f>IF('Indicator Data'!Z11="No data","x",ROUND(IF('Indicator Data'!Z11&gt;J$55,10,IF('Indicator Data'!Z11&lt;J$54,0,10-(J$55-'Indicator Data'!Z11)/(J$55-J$54)*10)),1))</f>
        <v>5.6</v>
      </c>
      <c r="K9" s="207">
        <f t="shared" si="2"/>
        <v>4.7</v>
      </c>
      <c r="L9" s="209">
        <f>SUM(IF('Indicator Data'!AA11=0,0,'Indicator Data'!AA11/1000000),SUM('Indicator Data'!AB11:AC11))</f>
        <v>141.06145599999999</v>
      </c>
      <c r="M9" s="209">
        <f>L9/(SUM('Indicator Data'!BK$5:'Indicator Data'!BK$21))*1000000</f>
        <v>7.3767563869913344</v>
      </c>
      <c r="N9" s="205">
        <f t="shared" si="3"/>
        <v>0.4</v>
      </c>
      <c r="O9" s="205">
        <f>IF('Indicator Data'!AD11="No data","x",ROUND(IF('Indicator Data'!AD11&gt;O$55,10,IF('Indicator Data'!AD11&lt;O$54,0,10-(O$55-'Indicator Data'!AD11)/(O$55-O$54)*10)),1))</f>
        <v>0.1</v>
      </c>
      <c r="P9" s="206">
        <f>IF('Indicator Data'!Q11="No data","x",ROUND(IF('Indicator Data'!Q11&gt;P$55,10,IF('Indicator Data'!Q11&lt;P$54,0,10-(P$55-'Indicator Data'!Q11)/(P$55-P$54)*10)),1))</f>
        <v>0</v>
      </c>
      <c r="Q9" s="207">
        <f t="shared" si="4"/>
        <v>0.2</v>
      </c>
      <c r="R9" s="218">
        <f t="shared" si="5"/>
        <v>1.8</v>
      </c>
      <c r="S9" s="208">
        <f>IF(AND('Indicator Data'!AE11="No data",'Indicator Data'!AF11="No data",'Indicator Data'!AG11="No data"),"x",SUM('Indicator Data'!AE11:AG11))</f>
        <v>4.1099372538434521E-2</v>
      </c>
      <c r="T9" s="206">
        <f t="shared" si="6"/>
        <v>1.4</v>
      </c>
      <c r="U9" s="206">
        <f>IF('Indicator Data'!AH11="No data","x",'Indicator Data'!AH11)</f>
        <v>7</v>
      </c>
      <c r="V9" s="207">
        <f t="shared" si="7"/>
        <v>4.8</v>
      </c>
      <c r="W9" s="205">
        <f>IF('Indicator Data'!AI11="No data","x",ROUND(IF('Indicator Data'!AI11&gt;W$55,10,IF('Indicator Data'!AI11&lt;W$54,0,10-(W$55-'Indicator Data'!AI11)/(W$55-W$54)*10)),1))</f>
        <v>6.8</v>
      </c>
      <c r="X9" s="205">
        <f>IF('Indicator Data'!AJ11="No data","x",ROUND(IF('Indicator Data'!AJ11&gt;X$55,10,IF('Indicator Data'!AJ11&lt;X$54,0,10-(X$55-'Indicator Data'!AJ11)/(X$55-X$54)*10)),1))</f>
        <v>3.2</v>
      </c>
      <c r="Y9" s="219">
        <f>IF('Indicator Data'!AQ11="No data","x",ROUND(IF('Indicator Data'!AQ11&gt;Y$55,10,IF('Indicator Data'!AQ11&lt;Y$54,0,10-(Y$55-'Indicator Data'!AQ11)/(Y$55-Y$54)*10)),1))</f>
        <v>4.5999999999999996</v>
      </c>
      <c r="Z9" s="219">
        <f>IF('Indicator Data'!AR11="No data","x",ROUND(IF('Indicator Data'!AR11&gt;Z$55,10,IF('Indicator Data'!AR11&lt;Z$54,0,10-(Z$55-'Indicator Data'!AR11)/(Z$55-Z$54)*10)),1))</f>
        <v>5.7</v>
      </c>
      <c r="AA9" s="206">
        <f t="shared" si="8"/>
        <v>5.2</v>
      </c>
      <c r="AB9" s="207">
        <f t="shared" si="9"/>
        <v>5.0999999999999996</v>
      </c>
      <c r="AC9" s="205">
        <f>IF('Indicator Data'!AL11="No data","x",ROUND(IF('Indicator Data'!AL11&gt;AC$55,10,IF('Indicator Data'!AL11&lt;AC$54,0,10-(AC$55-'Indicator Data'!AL11)/(AC$55-AC$54)*10)),1))</f>
        <v>0.9</v>
      </c>
      <c r="AD9" s="207">
        <f t="shared" si="10"/>
        <v>0.9</v>
      </c>
      <c r="AE9" s="220">
        <f>IF(OR('Indicator Data'!AM11="No data",'Indicator Data'!BK11="No data"),"x",('Indicator Data'!AM11/'Indicator Data'!BK11))</f>
        <v>0</v>
      </c>
      <c r="AF9" s="207">
        <f t="shared" si="11"/>
        <v>0</v>
      </c>
      <c r="AG9" s="205">
        <f>IF('Indicator Data'!AN11="No data","x",ROUND(IF('Indicator Data'!AN11&lt;$AG$54,10,IF('Indicator Data'!AN11&gt;$AG$55,0,($AG$55-'Indicator Data'!AN11)/($AG$55-$AG$54)*10)),1))</f>
        <v>1.3</v>
      </c>
      <c r="AH9" s="205">
        <f>IF('Indicator Data'!AO11="No data","x",ROUND(IF('Indicator Data'!AO11&gt;$AH$55,10,IF('Indicator Data'!AO11&lt;$AH$54,0,10-($AH$55-'Indicator Data'!AO11)/($AH$55-$AH$54)*10)),1))</f>
        <v>0</v>
      </c>
      <c r="AI9" s="219">
        <f>IF('Indicator Data'!AP11="No data","x",ROUND(IF('Indicator Data'!AP11&gt;$AI$55,10,IF('Indicator Data'!AP11&lt;$AI$54,0,10-($AI$55-'Indicator Data'!AP11)/($AI$55-$AI$54)*10)),1))</f>
        <v>1.3</v>
      </c>
      <c r="AJ9" s="205">
        <f t="shared" si="12"/>
        <v>1.3</v>
      </c>
      <c r="AK9" s="207">
        <f t="shared" si="13"/>
        <v>0.9</v>
      </c>
      <c r="AL9" s="218">
        <f t="shared" si="14"/>
        <v>3.2</v>
      </c>
    </row>
    <row r="10" spans="1:38">
      <c r="A10" s="154" t="s">
        <v>84</v>
      </c>
      <c r="B10" s="168" t="s">
        <v>109</v>
      </c>
      <c r="C10" s="106" t="s">
        <v>110</v>
      </c>
      <c r="D10" s="205">
        <f>ROUND(IF('Indicator Data'!O12="No data",IF((0.1233*LN('Indicator Data'!AU12)-0.4559)&gt;D$55,0,IF((0.1233*LN('Indicator Data'!AU12)-0.4559)&lt;D$54,10,(D$55-(0.1233*LN('Indicator Data'!AU12)-0.4559))/(D$55-D$54)*10)),IF('Indicator Data'!O12&gt;D$55,0,IF('Indicator Data'!O12&lt;D$54,10,(D$55-'Indicator Data'!O12)/(D$55-D$54)*10))),1)</f>
        <v>1.1000000000000001</v>
      </c>
      <c r="E10" s="205">
        <f>IF('Indicator Data'!P12="No data","x",ROUND((IF('Indicator Data'!P12=E$54,0,IF(LOG('Indicator Data'!P12*1000)&gt;E$55,10,10-(E$55-LOG('Indicator Data'!P12*1000))/(E$55-E$54)*10))),1))</f>
        <v>0</v>
      </c>
      <c r="F10" s="206">
        <f>IF('Indicator Data'!AK12="No data","x",ROUND(IF('Indicator Data'!AK12&gt;F$55,10,IF('Indicator Data'!AK12&lt;F$54,0,10-(F$55-'Indicator Data'!AK12)/(F$55-F$54)*10)),1))</f>
        <v>2</v>
      </c>
      <c r="G10" s="207">
        <f t="shared" si="0"/>
        <v>1.1000000000000001</v>
      </c>
      <c r="H10" s="208">
        <f>IF(OR('Indicator Data'!R12="No data",'Indicator Data'!S12="No data"),"x",IF(OR('Indicator Data'!T12="No data",'Indicator Data'!U12="No data"),1-(POWER((POWER(POWER((POWER((10/IF('Indicator Data'!R12&lt;10,10,'Indicator Data'!R12))*(1/'Indicator Data'!S12),0.5))*('Indicator Data'!V12)*('Indicator Data'!X12),(1/3)),-1)+POWER(POWER((1*('Indicator Data'!W12)*('Indicator Data'!Y12)),(1/3)),-1))/2,-1)/POWER((((POWER((10/IF('Indicator Data'!R12&lt;10,10,'Indicator Data'!R12))*(1/'Indicator Data'!S12),0.5)+1)/2)*(('Indicator Data'!V12+'Indicator Data'!W12)/2)*(('Indicator Data'!X12+'Indicator Data'!Y12)/2)),(1/3))),IF(OR('Indicator Data'!R12="No data",'Indicator Data'!S12="No data"),"x",1-(POWER((POWER(POWER((POWER((10/IF('Indicator Data'!R12&lt;10,10,'Indicator Data'!R12))*(1/'Indicator Data'!S12),0.5))*(POWER(('Indicator Data'!V12*'Indicator Data'!T12),0.5))*('Indicator Data'!X12),(1/3)),-1)+POWER(POWER(1*(POWER(('Indicator Data'!W12*'Indicator Data'!U12),0.5))*('Indicator Data'!Y12),(1/3)),-1))/2,-1)/POWER((((POWER((10/IF('Indicator Data'!R12&lt;10,10,'Indicator Data'!R12))*(1/'Indicator Data'!S12),0.5)+1)/2)*((POWER(('Indicator Data'!V12*'Indicator Data'!T12),0.5)+POWER(('Indicator Data'!W12*'Indicator Data'!U12),0.5))/2)*(('Indicator Data'!X12+'Indicator Data'!Y12)/2)),(1/3))))))</f>
        <v>0.25408272310316415</v>
      </c>
      <c r="I10" s="205">
        <f t="shared" si="1"/>
        <v>4.5999999999999996</v>
      </c>
      <c r="J10" s="205">
        <f>IF('Indicator Data'!Z12="No data","x",ROUND(IF('Indicator Data'!Z12&gt;J$55,10,IF('Indicator Data'!Z12&lt;J$54,0,10-(J$55-'Indicator Data'!Z12)/(J$55-J$54)*10)),1))</f>
        <v>5.3</v>
      </c>
      <c r="K10" s="207">
        <f t="shared" si="2"/>
        <v>5</v>
      </c>
      <c r="L10" s="209">
        <f>SUM(IF('Indicator Data'!AA12=0,0,'Indicator Data'!AA12/1000000),SUM('Indicator Data'!AB12:AC12))</f>
        <v>141.06145599999999</v>
      </c>
      <c r="M10" s="209">
        <f>L10/(SUM('Indicator Data'!BK$5:'Indicator Data'!BK$21))*1000000</f>
        <v>7.3767563869913344</v>
      </c>
      <c r="N10" s="205">
        <f t="shared" si="3"/>
        <v>0.4</v>
      </c>
      <c r="O10" s="205">
        <f>IF('Indicator Data'!AD12="No data","x",ROUND(IF('Indicator Data'!AD12&gt;O$55,10,IF('Indicator Data'!AD12&lt;O$54,0,10-(O$55-'Indicator Data'!AD12)/(O$55-O$54)*10)),1))</f>
        <v>0.1</v>
      </c>
      <c r="P10" s="206">
        <f>IF('Indicator Data'!Q12="No data","x",ROUND(IF('Indicator Data'!Q12&gt;P$55,10,IF('Indicator Data'!Q12&lt;P$54,0,10-(P$55-'Indicator Data'!Q12)/(P$55-P$54)*10)),1))</f>
        <v>0</v>
      </c>
      <c r="Q10" s="207">
        <f t="shared" si="4"/>
        <v>0.2</v>
      </c>
      <c r="R10" s="218">
        <f t="shared" si="5"/>
        <v>1.9</v>
      </c>
      <c r="S10" s="208">
        <f>IF(AND('Indicator Data'!AE12="No data",'Indicator Data'!AF12="No data",'Indicator Data'!AG12="No data"),"x",SUM('Indicator Data'!AE12:AG12))</f>
        <v>4.1097705032352279E-2</v>
      </c>
      <c r="T10" s="206">
        <f t="shared" si="6"/>
        <v>1.4</v>
      </c>
      <c r="U10" s="206">
        <f>IF('Indicator Data'!AH12="No data","x",'Indicator Data'!AH12)</f>
        <v>1</v>
      </c>
      <c r="V10" s="207">
        <f t="shared" si="7"/>
        <v>1.2</v>
      </c>
      <c r="W10" s="205">
        <f>IF('Indicator Data'!AI12="No data","x",ROUND(IF('Indicator Data'!AI12&gt;W$55,10,IF('Indicator Data'!AI12&lt;W$54,0,10-(W$55-'Indicator Data'!AI12)/(W$55-W$54)*10)),1))</f>
        <v>8.9</v>
      </c>
      <c r="X10" s="205">
        <f>IF('Indicator Data'!AJ12="No data","x",ROUND(IF('Indicator Data'!AJ12&gt;X$55,10,IF('Indicator Data'!AJ12&lt;X$54,0,10-(X$55-'Indicator Data'!AJ12)/(X$55-X$54)*10)),1))</f>
        <v>3.2</v>
      </c>
      <c r="Y10" s="219">
        <f>IF('Indicator Data'!AQ12="No data","x",ROUND(IF('Indicator Data'!AQ12&gt;Y$55,10,IF('Indicator Data'!AQ12&lt;Y$54,0,10-(Y$55-'Indicator Data'!AQ12)/(Y$55-Y$54)*10)),1))</f>
        <v>10</v>
      </c>
      <c r="Z10" s="219">
        <f>IF('Indicator Data'!AR12="No data","x",ROUND(IF('Indicator Data'!AR12&gt;Z$55,10,IF('Indicator Data'!AR12&lt;Z$54,0,10-(Z$55-'Indicator Data'!AR12)/(Z$55-Z$54)*10)),1))</f>
        <v>5.7</v>
      </c>
      <c r="AA10" s="206">
        <f t="shared" si="8"/>
        <v>7.9</v>
      </c>
      <c r="AB10" s="207">
        <f t="shared" si="9"/>
        <v>6.7</v>
      </c>
      <c r="AC10" s="205">
        <f>IF('Indicator Data'!AL12="No data","x",ROUND(IF('Indicator Data'!AL12&gt;AC$55,10,IF('Indicator Data'!AL12&lt;AC$54,0,10-(AC$55-'Indicator Data'!AL12)/(AC$55-AC$54)*10)),1))</f>
        <v>0.8</v>
      </c>
      <c r="AD10" s="207">
        <f t="shared" si="10"/>
        <v>0.8</v>
      </c>
      <c r="AE10" s="220">
        <f>IF(OR('Indicator Data'!AM12="No data",'Indicator Data'!BK12="No data"),"x",('Indicator Data'!AM12/'Indicator Data'!BK12))</f>
        <v>0</v>
      </c>
      <c r="AF10" s="207">
        <f t="shared" si="11"/>
        <v>0</v>
      </c>
      <c r="AG10" s="205">
        <f>IF('Indicator Data'!AN12="No data","x",ROUND(IF('Indicator Data'!AN12&lt;$AG$54,10,IF('Indicator Data'!AN12&gt;$AG$55,0,($AG$55-'Indicator Data'!AN12)/($AG$55-$AG$54)*10)),1))</f>
        <v>1.3</v>
      </c>
      <c r="AH10" s="205">
        <f>IF('Indicator Data'!AO12="No data","x",ROUND(IF('Indicator Data'!AO12&gt;$AH$55,10,IF('Indicator Data'!AO12&lt;$AH$54,0,10-($AH$55-'Indicator Data'!AO12)/($AH$55-$AH$54)*10)),1))</f>
        <v>0</v>
      </c>
      <c r="AI10" s="219">
        <f>IF('Indicator Data'!AP12="No data","x",ROUND(IF('Indicator Data'!AP12&gt;$AI$55,10,IF('Indicator Data'!AP12&lt;$AI$54,0,10-($AI$55-'Indicator Data'!AP12)/($AI$55-$AI$54)*10)),1))</f>
        <v>1.3</v>
      </c>
      <c r="AJ10" s="205">
        <f t="shared" si="12"/>
        <v>1.3</v>
      </c>
      <c r="AK10" s="207">
        <f t="shared" si="13"/>
        <v>0.9</v>
      </c>
      <c r="AL10" s="218">
        <f t="shared" si="14"/>
        <v>2.9</v>
      </c>
    </row>
    <row r="11" spans="1:38">
      <c r="A11" s="154" t="s">
        <v>84</v>
      </c>
      <c r="B11" s="168" t="s">
        <v>89</v>
      </c>
      <c r="C11" s="106" t="s">
        <v>90</v>
      </c>
      <c r="D11" s="205">
        <f>ROUND(IF('Indicator Data'!O13="No data",IF((0.1233*LN('Indicator Data'!AU13)-0.4559)&gt;D$55,0,IF((0.1233*LN('Indicator Data'!AU13)-0.4559)&lt;D$54,10,(D$55-(0.1233*LN('Indicator Data'!AU13)-0.4559))/(D$55-D$54)*10)),IF('Indicator Data'!O13&gt;D$55,0,IF('Indicator Data'!O13&lt;D$54,10,(D$55-'Indicator Data'!O13)/(D$55-D$54)*10))),1)</f>
        <v>1.2</v>
      </c>
      <c r="E11" s="205">
        <f>IF('Indicator Data'!P13="No data","x",ROUND((IF('Indicator Data'!P13=E$54,0,IF(LOG('Indicator Data'!P13*1000)&gt;E$55,10,10-(E$55-LOG('Indicator Data'!P13*1000))/(E$55-E$54)*10))),1))</f>
        <v>0</v>
      </c>
      <c r="F11" s="206">
        <f>IF('Indicator Data'!AK13="No data","x",ROUND(IF('Indicator Data'!AK13&gt;F$55,10,IF('Indicator Data'!AK13&lt;F$54,0,10-(F$55-'Indicator Data'!AK13)/(F$55-F$54)*10)),1))</f>
        <v>2.5</v>
      </c>
      <c r="G11" s="207">
        <f t="shared" si="0"/>
        <v>1.3</v>
      </c>
      <c r="H11" s="208">
        <f>IF(OR('Indicator Data'!R13="No data",'Indicator Data'!S13="No data"),"x",IF(OR('Indicator Data'!T13="No data",'Indicator Data'!U13="No data"),1-(POWER((POWER(POWER((POWER((10/IF('Indicator Data'!R13&lt;10,10,'Indicator Data'!R13))*(1/'Indicator Data'!S13),0.5))*('Indicator Data'!V13)*('Indicator Data'!X13),(1/3)),-1)+POWER(POWER((1*('Indicator Data'!W13)*('Indicator Data'!Y13)),(1/3)),-1))/2,-1)/POWER((((POWER((10/IF('Indicator Data'!R13&lt;10,10,'Indicator Data'!R13))*(1/'Indicator Data'!S13),0.5)+1)/2)*(('Indicator Data'!V13+'Indicator Data'!W13)/2)*(('Indicator Data'!X13+'Indicator Data'!Y13)/2)),(1/3))),IF(OR('Indicator Data'!R13="No data",'Indicator Data'!S13="No data"),"x",1-(POWER((POWER(POWER((POWER((10/IF('Indicator Data'!R13&lt;10,10,'Indicator Data'!R13))*(1/'Indicator Data'!S13),0.5))*(POWER(('Indicator Data'!V13*'Indicator Data'!T13),0.5))*('Indicator Data'!X13),(1/3)),-1)+POWER(POWER(1*(POWER(('Indicator Data'!W13*'Indicator Data'!U13),0.5))*('Indicator Data'!Y13),(1/3)),-1))/2,-1)/POWER((((POWER((10/IF('Indicator Data'!R13&lt;10,10,'Indicator Data'!R13))*(1/'Indicator Data'!S13),0.5)+1)/2)*((POWER(('Indicator Data'!V13*'Indicator Data'!T13),0.5)+POWER(('Indicator Data'!W13*'Indicator Data'!U13),0.5))/2)*(('Indicator Data'!X13+'Indicator Data'!Y13)/2)),(1/3))))))</f>
        <v>0.27464807729486351</v>
      </c>
      <c r="I11" s="205">
        <f t="shared" si="1"/>
        <v>5</v>
      </c>
      <c r="J11" s="205">
        <f>IF('Indicator Data'!Z13="No data","x",ROUND(IF('Indicator Data'!Z13&gt;J$55,10,IF('Indicator Data'!Z13&lt;J$54,0,10-(J$55-'Indicator Data'!Z13)/(J$55-J$54)*10)),1))</f>
        <v>3.5</v>
      </c>
      <c r="K11" s="207">
        <f t="shared" si="2"/>
        <v>4.3</v>
      </c>
      <c r="L11" s="209">
        <f>SUM(IF('Indicator Data'!AA13=0,0,'Indicator Data'!AA13/1000000),SUM('Indicator Data'!AB13:AC13))</f>
        <v>141.06145599999999</v>
      </c>
      <c r="M11" s="209">
        <f>L11/(SUM('Indicator Data'!BK$5:'Indicator Data'!BK$21))*1000000</f>
        <v>7.3767563869913344</v>
      </c>
      <c r="N11" s="205">
        <f t="shared" si="3"/>
        <v>0.4</v>
      </c>
      <c r="O11" s="205">
        <f>IF('Indicator Data'!AD13="No data","x",ROUND(IF('Indicator Data'!AD13&gt;O$55,10,IF('Indicator Data'!AD13&lt;O$54,0,10-(O$55-'Indicator Data'!AD13)/(O$55-O$54)*10)),1))</f>
        <v>0.1</v>
      </c>
      <c r="P11" s="206">
        <f>IF('Indicator Data'!Q13="No data","x",ROUND(IF('Indicator Data'!Q13&gt;P$55,10,IF('Indicator Data'!Q13&lt;P$54,0,10-(P$55-'Indicator Data'!Q13)/(P$55-P$54)*10)),1))</f>
        <v>0</v>
      </c>
      <c r="Q11" s="207">
        <f t="shared" si="4"/>
        <v>0.2</v>
      </c>
      <c r="R11" s="218">
        <f t="shared" si="5"/>
        <v>1.8</v>
      </c>
      <c r="S11" s="208">
        <f>IF(AND('Indicator Data'!AE13="No data",'Indicator Data'!AF13="No data",'Indicator Data'!AG13="No data"),"x",SUM('Indicator Data'!AE13:AG13))</f>
        <v>4.1185062117524388E-2</v>
      </c>
      <c r="T11" s="206">
        <f t="shared" si="6"/>
        <v>1.4</v>
      </c>
      <c r="U11" s="206">
        <f>IF('Indicator Data'!AH13="No data","x",'Indicator Data'!AH13)</f>
        <v>1</v>
      </c>
      <c r="V11" s="207">
        <f t="shared" si="7"/>
        <v>1.2</v>
      </c>
      <c r="W11" s="205">
        <f>IF('Indicator Data'!AI13="No data","x",ROUND(IF('Indicator Data'!AI13&gt;W$55,10,IF('Indicator Data'!AI13&lt;W$54,0,10-(W$55-'Indicator Data'!AI13)/(W$55-W$54)*10)),1))</f>
        <v>9.5</v>
      </c>
      <c r="X11" s="205">
        <f>IF('Indicator Data'!AJ13="No data","x",ROUND(IF('Indicator Data'!AJ13&gt;X$55,10,IF('Indicator Data'!AJ13&lt;X$54,0,10-(X$55-'Indicator Data'!AJ13)/(X$55-X$54)*10)),1))</f>
        <v>4.0999999999999996</v>
      </c>
      <c r="Y11" s="219">
        <f>IF('Indicator Data'!AQ13="No data","x",ROUND(IF('Indicator Data'!AQ13&gt;Y$55,10,IF('Indicator Data'!AQ13&lt;Y$54,0,10-(Y$55-'Indicator Data'!AQ13)/(Y$55-Y$54)*10)),1))</f>
        <v>7.8</v>
      </c>
      <c r="Z11" s="219">
        <f>IF('Indicator Data'!AR13="No data","x",ROUND(IF('Indicator Data'!AR13&gt;Z$55,10,IF('Indicator Data'!AR13&lt;Z$54,0,10-(Z$55-'Indicator Data'!AR13)/(Z$55-Z$54)*10)),1))</f>
        <v>5.7</v>
      </c>
      <c r="AA11" s="206">
        <f t="shared" si="8"/>
        <v>6.8</v>
      </c>
      <c r="AB11" s="207">
        <f t="shared" si="9"/>
        <v>6.8</v>
      </c>
      <c r="AC11" s="205">
        <f>IF('Indicator Data'!AL13="No data","x",ROUND(IF('Indicator Data'!AL13&gt;AC$55,10,IF('Indicator Data'!AL13&lt;AC$54,0,10-(AC$55-'Indicator Data'!AL13)/(AC$55-AC$54)*10)),1))</f>
        <v>0.5</v>
      </c>
      <c r="AD11" s="207">
        <f t="shared" si="10"/>
        <v>0.5</v>
      </c>
      <c r="AE11" s="220">
        <f>IF(OR('Indicator Data'!AM13="No data",'Indicator Data'!BK13="No data"),"x",('Indicator Data'!AM13/'Indicator Data'!BK13))</f>
        <v>0</v>
      </c>
      <c r="AF11" s="207">
        <f t="shared" si="11"/>
        <v>0</v>
      </c>
      <c r="AG11" s="205">
        <f>IF('Indicator Data'!AN13="No data","x",ROUND(IF('Indicator Data'!AN13&lt;$AG$54,10,IF('Indicator Data'!AN13&gt;$AG$55,0,($AG$55-'Indicator Data'!AN13)/($AG$55-$AG$54)*10)),1))</f>
        <v>1.3</v>
      </c>
      <c r="AH11" s="205">
        <f>IF('Indicator Data'!AO13="No data","x",ROUND(IF('Indicator Data'!AO13&gt;$AH$55,10,IF('Indicator Data'!AO13&lt;$AH$54,0,10-($AH$55-'Indicator Data'!AO13)/($AH$55-$AH$54)*10)),1))</f>
        <v>0</v>
      </c>
      <c r="AI11" s="219">
        <f>IF('Indicator Data'!AP13="No data","x",ROUND(IF('Indicator Data'!AP13&gt;$AI$55,10,IF('Indicator Data'!AP13&lt;$AI$54,0,10-($AI$55-'Indicator Data'!AP13)/($AI$55-$AI$54)*10)),1))</f>
        <v>1.3</v>
      </c>
      <c r="AJ11" s="205">
        <f t="shared" si="12"/>
        <v>1.3</v>
      </c>
      <c r="AK11" s="207">
        <f t="shared" si="13"/>
        <v>0.9</v>
      </c>
      <c r="AL11" s="218">
        <f t="shared" si="14"/>
        <v>2.9</v>
      </c>
    </row>
    <row r="12" spans="1:38">
      <c r="A12" s="154" t="s">
        <v>84</v>
      </c>
      <c r="B12" s="168" t="s">
        <v>87</v>
      </c>
      <c r="C12" s="106" t="s">
        <v>88</v>
      </c>
      <c r="D12" s="205">
        <f>ROUND(IF('Indicator Data'!O14="No data",IF((0.1233*LN('Indicator Data'!AU14)-0.4559)&gt;D$55,0,IF((0.1233*LN('Indicator Data'!AU14)-0.4559)&lt;D$54,10,(D$55-(0.1233*LN('Indicator Data'!AU14)-0.4559))/(D$55-D$54)*10)),IF('Indicator Data'!O14&gt;D$55,0,IF('Indicator Data'!O14&lt;D$54,10,(D$55-'Indicator Data'!O14)/(D$55-D$54)*10))),1)</f>
        <v>1.8</v>
      </c>
      <c r="E12" s="205">
        <f>IF('Indicator Data'!P14="No data","x",ROUND((IF('Indicator Data'!P14=E$54,0,IF(LOG('Indicator Data'!P14*1000)&gt;E$55,10,10-(E$55-LOG('Indicator Data'!P14*1000))/(E$55-E$54)*10))),1))</f>
        <v>2.1</v>
      </c>
      <c r="F12" s="206">
        <f>IF('Indicator Data'!AK14="No data","x",ROUND(IF('Indicator Data'!AK14&gt;F$55,10,IF('Indicator Data'!AK14&lt;F$54,0,10-(F$55-'Indicator Data'!AK14)/(F$55-F$54)*10)),1))</f>
        <v>2.7</v>
      </c>
      <c r="G12" s="207">
        <f t="shared" si="0"/>
        <v>2.2000000000000002</v>
      </c>
      <c r="H12" s="208">
        <f>IF(OR('Indicator Data'!R14="No data",'Indicator Data'!S14="No data"),"x",IF(OR('Indicator Data'!T14="No data",'Indicator Data'!U14="No data"),1-(POWER((POWER(POWER((POWER((10/IF('Indicator Data'!R14&lt;10,10,'Indicator Data'!R14))*(1/'Indicator Data'!S14),0.5))*('Indicator Data'!V14)*('Indicator Data'!X14),(1/3)),-1)+POWER(POWER((1*('Indicator Data'!W14)*('Indicator Data'!Y14)),(1/3)),-1))/2,-1)/POWER((((POWER((10/IF('Indicator Data'!R14&lt;10,10,'Indicator Data'!R14))*(1/'Indicator Data'!S14),0.5)+1)/2)*(('Indicator Data'!V14+'Indicator Data'!W14)/2)*(('Indicator Data'!X14+'Indicator Data'!Y14)/2)),(1/3))),IF(OR('Indicator Data'!R14="No data",'Indicator Data'!S14="No data"),"x",1-(POWER((POWER(POWER((POWER((10/IF('Indicator Data'!R14&lt;10,10,'Indicator Data'!R14))*(1/'Indicator Data'!S14),0.5))*(POWER(('Indicator Data'!V14*'Indicator Data'!T14),0.5))*('Indicator Data'!X14),(1/3)),-1)+POWER(POWER(1*(POWER(('Indicator Data'!W14*'Indicator Data'!U14),0.5))*('Indicator Data'!Y14),(1/3)),-1))/2,-1)/POWER((((POWER((10/IF('Indicator Data'!R14&lt;10,10,'Indicator Data'!R14))*(1/'Indicator Data'!S14),0.5)+1)/2)*((POWER(('Indicator Data'!V14*'Indicator Data'!T14),0.5)+POWER(('Indicator Data'!W14*'Indicator Data'!U14),0.5))/2)*(('Indicator Data'!X14+'Indicator Data'!Y14)/2)),(1/3))))))</f>
        <v>0.26235884231312201</v>
      </c>
      <c r="I12" s="205">
        <f t="shared" si="1"/>
        <v>4.8</v>
      </c>
      <c r="J12" s="205">
        <f>IF('Indicator Data'!Z14="No data","x",ROUND(IF('Indicator Data'!Z14&gt;J$55,10,IF('Indicator Data'!Z14&lt;J$54,0,10-(J$55-'Indicator Data'!Z14)/(J$55-J$54)*10)),1))</f>
        <v>2.7</v>
      </c>
      <c r="K12" s="207">
        <f t="shared" si="2"/>
        <v>3.8</v>
      </c>
      <c r="L12" s="209">
        <f>SUM(IF('Indicator Data'!AA14=0,0,'Indicator Data'!AA14/1000000),SUM('Indicator Data'!AB14:AC14))</f>
        <v>141.06145599999999</v>
      </c>
      <c r="M12" s="209">
        <f>L12/(SUM('Indicator Data'!BK$5:'Indicator Data'!BK$21))*1000000</f>
        <v>7.3767563869913344</v>
      </c>
      <c r="N12" s="205">
        <f t="shared" si="3"/>
        <v>0.4</v>
      </c>
      <c r="O12" s="205">
        <f>IF('Indicator Data'!AD14="No data","x",ROUND(IF('Indicator Data'!AD14&gt;O$55,10,IF('Indicator Data'!AD14&lt;O$54,0,10-(O$55-'Indicator Data'!AD14)/(O$55-O$54)*10)),1))</f>
        <v>0.1</v>
      </c>
      <c r="P12" s="206">
        <f>IF('Indicator Data'!Q14="No data","x",ROUND(IF('Indicator Data'!Q14&gt;P$55,10,IF('Indicator Data'!Q14&lt;P$54,0,10-(P$55-'Indicator Data'!Q14)/(P$55-P$54)*10)),1))</f>
        <v>0</v>
      </c>
      <c r="Q12" s="207">
        <f t="shared" si="4"/>
        <v>0.2</v>
      </c>
      <c r="R12" s="218">
        <f t="shared" si="5"/>
        <v>2.1</v>
      </c>
      <c r="S12" s="208">
        <f>IF(AND('Indicator Data'!AE14="No data",'Indicator Data'!AF14="No data",'Indicator Data'!AG14="No data"),"x",SUM('Indicator Data'!AE14:AG14))</f>
        <v>4.1193491658088215E-2</v>
      </c>
      <c r="T12" s="206">
        <f t="shared" si="6"/>
        <v>1.4</v>
      </c>
      <c r="U12" s="206">
        <f>IF('Indicator Data'!AH14="No data","x",'Indicator Data'!AH14)</f>
        <v>1</v>
      </c>
      <c r="V12" s="207">
        <f t="shared" si="7"/>
        <v>1.2</v>
      </c>
      <c r="W12" s="205">
        <f>IF('Indicator Data'!AI14="No data","x",ROUND(IF('Indicator Data'!AI14&gt;W$55,10,IF('Indicator Data'!AI14&lt;W$54,0,10-(W$55-'Indicator Data'!AI14)/(W$55-W$54)*10)),1))</f>
        <v>0.7</v>
      </c>
      <c r="X12" s="205">
        <f>IF('Indicator Data'!AJ14="No data","x",ROUND(IF('Indicator Data'!AJ14&gt;X$55,10,IF('Indicator Data'!AJ14&lt;X$54,0,10-(X$55-'Indicator Data'!AJ14)/(X$55-X$54)*10)),1))</f>
        <v>4.2</v>
      </c>
      <c r="Y12" s="219">
        <f>IF('Indicator Data'!AQ14="No data","x",ROUND(IF('Indicator Data'!AQ14&gt;Y$55,10,IF('Indicator Data'!AQ14&lt;Y$54,0,10-(Y$55-'Indicator Data'!AQ14)/(Y$55-Y$54)*10)),1))</f>
        <v>3.9</v>
      </c>
      <c r="Z12" s="219">
        <f>IF('Indicator Data'!AR14="No data","x",ROUND(IF('Indicator Data'!AR14&gt;Z$55,10,IF('Indicator Data'!AR14&lt;Z$54,0,10-(Z$55-'Indicator Data'!AR14)/(Z$55-Z$54)*10)),1))</f>
        <v>5.7</v>
      </c>
      <c r="AA12" s="206">
        <f t="shared" si="8"/>
        <v>4.8</v>
      </c>
      <c r="AB12" s="207">
        <f t="shared" si="9"/>
        <v>3.2</v>
      </c>
      <c r="AC12" s="205">
        <f>IF('Indicator Data'!AL14="No data","x",ROUND(IF('Indicator Data'!AL14&gt;AC$55,10,IF('Indicator Data'!AL14&lt;AC$54,0,10-(AC$55-'Indicator Data'!AL14)/(AC$55-AC$54)*10)),1))</f>
        <v>0.5</v>
      </c>
      <c r="AD12" s="207">
        <f t="shared" si="10"/>
        <v>0.5</v>
      </c>
      <c r="AE12" s="220">
        <f>IF(OR('Indicator Data'!AM14="No data",'Indicator Data'!BK14="No data"),"x",('Indicator Data'!AM14/'Indicator Data'!BK14))</f>
        <v>1.9518962248163126E-2</v>
      </c>
      <c r="AF12" s="207">
        <f t="shared" si="11"/>
        <v>3.9</v>
      </c>
      <c r="AG12" s="205">
        <f>IF('Indicator Data'!AN14="No data","x",ROUND(IF('Indicator Data'!AN14&lt;$AG$54,10,IF('Indicator Data'!AN14&gt;$AG$55,0,($AG$55-'Indicator Data'!AN14)/($AG$55-$AG$54)*10)),1))</f>
        <v>1.3</v>
      </c>
      <c r="AH12" s="205">
        <f>IF('Indicator Data'!AO14="No data","x",ROUND(IF('Indicator Data'!AO14&gt;$AH$55,10,IF('Indicator Data'!AO14&lt;$AH$54,0,10-($AH$55-'Indicator Data'!AO14)/($AH$55-$AH$54)*10)),1))</f>
        <v>0</v>
      </c>
      <c r="AI12" s="219">
        <f>IF('Indicator Data'!AP14="No data","x",ROUND(IF('Indicator Data'!AP14&gt;$AI$55,10,IF('Indicator Data'!AP14&lt;$AI$54,0,10-($AI$55-'Indicator Data'!AP14)/($AI$55-$AI$54)*10)),1))</f>
        <v>1.3</v>
      </c>
      <c r="AJ12" s="205">
        <f t="shared" si="12"/>
        <v>1.3</v>
      </c>
      <c r="AK12" s="207">
        <f t="shared" si="13"/>
        <v>0.9</v>
      </c>
      <c r="AL12" s="218">
        <f t="shared" si="14"/>
        <v>2</v>
      </c>
    </row>
    <row r="13" spans="1:38">
      <c r="A13" s="154" t="s">
        <v>84</v>
      </c>
      <c r="B13" s="168" t="s">
        <v>99</v>
      </c>
      <c r="C13" s="106" t="s">
        <v>100</v>
      </c>
      <c r="D13" s="205">
        <f>ROUND(IF('Indicator Data'!O15="No data",IF((0.1233*LN('Indicator Data'!AU15)-0.4559)&gt;D$55,0,IF((0.1233*LN('Indicator Data'!AU15)-0.4559)&lt;D$54,10,(D$55-(0.1233*LN('Indicator Data'!AU15)-0.4559))/(D$55-D$54)*10)),IF('Indicator Data'!O15&gt;D$55,0,IF('Indicator Data'!O15&lt;D$54,10,(D$55-'Indicator Data'!O15)/(D$55-D$54)*10))),1)</f>
        <v>1.6</v>
      </c>
      <c r="E13" s="205">
        <f>IF('Indicator Data'!P15="No data","x",ROUND((IF('Indicator Data'!P15=E$54,0,IF(LOG('Indicator Data'!P15*1000)&gt;E$55,10,10-(E$55-LOG('Indicator Data'!P15*1000))/(E$55-E$54)*10))),1))</f>
        <v>0</v>
      </c>
      <c r="F13" s="206">
        <f>IF('Indicator Data'!AK15="No data","x",ROUND(IF('Indicator Data'!AK15&gt;F$55,10,IF('Indicator Data'!AK15&lt;F$54,0,10-(F$55-'Indicator Data'!AK15)/(F$55-F$54)*10)),1))</f>
        <v>1.9</v>
      </c>
      <c r="G13" s="207">
        <f t="shared" si="0"/>
        <v>1.2</v>
      </c>
      <c r="H13" s="208">
        <f>IF(OR('Indicator Data'!R15="No data",'Indicator Data'!S15="No data"),"x",IF(OR('Indicator Data'!T15="No data",'Indicator Data'!U15="No data"),1-(POWER((POWER(POWER((POWER((10/IF('Indicator Data'!R15&lt;10,10,'Indicator Data'!R15))*(1/'Indicator Data'!S15),0.5))*('Indicator Data'!V15)*('Indicator Data'!X15),(1/3)),-1)+POWER(POWER((1*('Indicator Data'!W15)*('Indicator Data'!Y15)),(1/3)),-1))/2,-1)/POWER((((POWER((10/IF('Indicator Data'!R15&lt;10,10,'Indicator Data'!R15))*(1/'Indicator Data'!S15),0.5)+1)/2)*(('Indicator Data'!V15+'Indicator Data'!W15)/2)*(('Indicator Data'!X15+'Indicator Data'!Y15)/2)),(1/3))),IF(OR('Indicator Data'!R15="No data",'Indicator Data'!S15="No data"),"x",1-(POWER((POWER(POWER((POWER((10/IF('Indicator Data'!R15&lt;10,10,'Indicator Data'!R15))*(1/'Indicator Data'!S15),0.5))*(POWER(('Indicator Data'!V15*'Indicator Data'!T15),0.5))*('Indicator Data'!X15),(1/3)),-1)+POWER(POWER(1*(POWER(('Indicator Data'!W15*'Indicator Data'!U15),0.5))*('Indicator Data'!Y15),(1/3)),-1))/2,-1)/POWER((((POWER((10/IF('Indicator Data'!R15&lt;10,10,'Indicator Data'!R15))*(1/'Indicator Data'!S15),0.5)+1)/2)*((POWER(('Indicator Data'!V15*'Indicator Data'!T15),0.5)+POWER(('Indicator Data'!W15*'Indicator Data'!U15),0.5))/2)*(('Indicator Data'!X15+'Indicator Data'!Y15)/2)),(1/3))))))</f>
        <v>0.2867899050329501</v>
      </c>
      <c r="I13" s="205">
        <f t="shared" si="1"/>
        <v>5.2</v>
      </c>
      <c r="J13" s="205">
        <f>IF('Indicator Data'!Z15="No data","x",ROUND(IF('Indicator Data'!Z15&gt;J$55,10,IF('Indicator Data'!Z15&lt;J$54,0,10-(J$55-'Indicator Data'!Z15)/(J$55-J$54)*10)),1))</f>
        <v>1.3</v>
      </c>
      <c r="K13" s="207">
        <f t="shared" si="2"/>
        <v>3.3</v>
      </c>
      <c r="L13" s="209">
        <f>SUM(IF('Indicator Data'!AA15=0,0,'Indicator Data'!AA15/1000000),SUM('Indicator Data'!AB15:AC15))</f>
        <v>141.06145599999999</v>
      </c>
      <c r="M13" s="209">
        <f>L13/(SUM('Indicator Data'!BK$5:'Indicator Data'!BK$21))*1000000</f>
        <v>7.3767563869913344</v>
      </c>
      <c r="N13" s="205">
        <f t="shared" si="3"/>
        <v>0.4</v>
      </c>
      <c r="O13" s="205">
        <f>IF('Indicator Data'!AD15="No data","x",ROUND(IF('Indicator Data'!AD15&gt;O$55,10,IF('Indicator Data'!AD15&lt;O$54,0,10-(O$55-'Indicator Data'!AD15)/(O$55-O$54)*10)),1))</f>
        <v>0.1</v>
      </c>
      <c r="P13" s="206">
        <f>IF('Indicator Data'!Q15="No data","x",ROUND(IF('Indicator Data'!Q15&gt;P$55,10,IF('Indicator Data'!Q15&lt;P$54,0,10-(P$55-'Indicator Data'!Q15)/(P$55-P$54)*10)),1))</f>
        <v>0</v>
      </c>
      <c r="Q13" s="207">
        <f t="shared" si="4"/>
        <v>0.2</v>
      </c>
      <c r="R13" s="218">
        <f t="shared" si="5"/>
        <v>1.5</v>
      </c>
      <c r="S13" s="208">
        <f>IF(AND('Indicator Data'!AE15="No data",'Indicator Data'!AF15="No data",'Indicator Data'!AG15="No data"),"x",SUM('Indicator Data'!AE15:AG15))</f>
        <v>4.1221867812583447E-2</v>
      </c>
      <c r="T13" s="206">
        <f t="shared" si="6"/>
        <v>1.4</v>
      </c>
      <c r="U13" s="206">
        <f>IF('Indicator Data'!AH15="No data","x",'Indicator Data'!AH15)</f>
        <v>1</v>
      </c>
      <c r="V13" s="207">
        <f t="shared" si="7"/>
        <v>1.2</v>
      </c>
      <c r="W13" s="205">
        <f>IF('Indicator Data'!AI15="No data","x",ROUND(IF('Indicator Data'!AI15&gt;W$55,10,IF('Indicator Data'!AI15&lt;W$54,0,10-(W$55-'Indicator Data'!AI15)/(W$55-W$54)*10)),1))</f>
        <v>1.6</v>
      </c>
      <c r="X13" s="205">
        <f>IF('Indicator Data'!AJ15="No data","x",ROUND(IF('Indicator Data'!AJ15&gt;X$55,10,IF('Indicator Data'!AJ15&lt;X$54,0,10-(X$55-'Indicator Data'!AJ15)/(X$55-X$54)*10)),1))</f>
        <v>4.0999999999999996</v>
      </c>
      <c r="Y13" s="219">
        <f>IF('Indicator Data'!AQ15="No data","x",ROUND(IF('Indicator Data'!AQ15&gt;Y$55,10,IF('Indicator Data'!AQ15&lt;Y$54,0,10-(Y$55-'Indicator Data'!AQ15)/(Y$55-Y$54)*10)),1))</f>
        <v>5.5</v>
      </c>
      <c r="Z13" s="219">
        <f>IF('Indicator Data'!AR15="No data","x",ROUND(IF('Indicator Data'!AR15&gt;Z$55,10,IF('Indicator Data'!AR15&lt;Z$54,0,10-(Z$55-'Indicator Data'!AR15)/(Z$55-Z$54)*10)),1))</f>
        <v>5.7</v>
      </c>
      <c r="AA13" s="206">
        <f t="shared" si="8"/>
        <v>5.6</v>
      </c>
      <c r="AB13" s="207">
        <f t="shared" si="9"/>
        <v>3.8</v>
      </c>
      <c r="AC13" s="205">
        <f>IF('Indicator Data'!AL15="No data","x",ROUND(IF('Indicator Data'!AL15&gt;AC$55,10,IF('Indicator Data'!AL15&lt;AC$54,0,10-(AC$55-'Indicator Data'!AL15)/(AC$55-AC$54)*10)),1))</f>
        <v>0.9</v>
      </c>
      <c r="AD13" s="207">
        <f t="shared" si="10"/>
        <v>0.9</v>
      </c>
      <c r="AE13" s="220">
        <f>IF(OR('Indicator Data'!AM15="No data",'Indicator Data'!BK15="No data"),"x",('Indicator Data'!AM15/'Indicator Data'!BK15))</f>
        <v>1.926756462361497E-2</v>
      </c>
      <c r="AF13" s="207">
        <f t="shared" si="11"/>
        <v>3.9</v>
      </c>
      <c r="AG13" s="205">
        <f>IF('Indicator Data'!AN15="No data","x",ROUND(IF('Indicator Data'!AN15&lt;$AG$54,10,IF('Indicator Data'!AN15&gt;$AG$55,0,($AG$55-'Indicator Data'!AN15)/($AG$55-$AG$54)*10)),1))</f>
        <v>1.3</v>
      </c>
      <c r="AH13" s="205">
        <f>IF('Indicator Data'!AO15="No data","x",ROUND(IF('Indicator Data'!AO15&gt;$AH$55,10,IF('Indicator Data'!AO15&lt;$AH$54,0,10-($AH$55-'Indicator Data'!AO15)/($AH$55-$AH$54)*10)),1))</f>
        <v>0</v>
      </c>
      <c r="AI13" s="219">
        <f>IF('Indicator Data'!AP15="No data","x",ROUND(IF('Indicator Data'!AP15&gt;$AI$55,10,IF('Indicator Data'!AP15&lt;$AI$54,0,10-($AI$55-'Indicator Data'!AP15)/($AI$55-$AI$54)*10)),1))</f>
        <v>1.3</v>
      </c>
      <c r="AJ13" s="205">
        <f t="shared" si="12"/>
        <v>1.3</v>
      </c>
      <c r="AK13" s="207">
        <f t="shared" si="13"/>
        <v>0.9</v>
      </c>
      <c r="AL13" s="218">
        <f t="shared" si="14"/>
        <v>2.2999999999999998</v>
      </c>
    </row>
    <row r="14" spans="1:38">
      <c r="A14" s="154" t="s">
        <v>84</v>
      </c>
      <c r="B14" s="168" t="s">
        <v>101</v>
      </c>
      <c r="C14" s="106" t="s">
        <v>102</v>
      </c>
      <c r="D14" s="205">
        <f>ROUND(IF('Indicator Data'!O16="No data",IF((0.1233*LN('Indicator Data'!AU16)-0.4559)&gt;D$55,0,IF((0.1233*LN('Indicator Data'!AU16)-0.4559)&lt;D$54,10,(D$55-(0.1233*LN('Indicator Data'!AU16)-0.4559))/(D$55-D$54)*10)),IF('Indicator Data'!O16&gt;D$55,0,IF('Indicator Data'!O16&lt;D$54,10,(D$55-'Indicator Data'!O16)/(D$55-D$54)*10))),1)</f>
        <v>1.2</v>
      </c>
      <c r="E14" s="205">
        <f>IF('Indicator Data'!P16="No data","x",ROUND((IF('Indicator Data'!P16=E$54,0,IF(LOG('Indicator Data'!P16*1000)&gt;E$55,10,10-(E$55-LOG('Indicator Data'!P16*1000))/(E$55-E$54)*10))),1))</f>
        <v>0</v>
      </c>
      <c r="F14" s="206">
        <f>IF('Indicator Data'!AK16="No data","x",ROUND(IF('Indicator Data'!AK16&gt;F$55,10,IF('Indicator Data'!AK16&lt;F$54,0,10-(F$55-'Indicator Data'!AK16)/(F$55-F$54)*10)),1))</f>
        <v>2.1</v>
      </c>
      <c r="G14" s="207">
        <f t="shared" si="0"/>
        <v>1.1000000000000001</v>
      </c>
      <c r="H14" s="208">
        <f>IF(OR('Indicator Data'!R16="No data",'Indicator Data'!S16="No data"),"x",IF(OR('Indicator Data'!T16="No data",'Indicator Data'!U16="No data"),1-(POWER((POWER(POWER((POWER((10/IF('Indicator Data'!R16&lt;10,10,'Indicator Data'!R16))*(1/'Indicator Data'!S16),0.5))*('Indicator Data'!V16)*('Indicator Data'!X16),(1/3)),-1)+POWER(POWER((1*('Indicator Data'!W16)*('Indicator Data'!Y16)),(1/3)),-1))/2,-1)/POWER((((POWER((10/IF('Indicator Data'!R16&lt;10,10,'Indicator Data'!R16))*(1/'Indicator Data'!S16),0.5)+1)/2)*(('Indicator Data'!V16+'Indicator Data'!W16)/2)*(('Indicator Data'!X16+'Indicator Data'!Y16)/2)),(1/3))),IF(OR('Indicator Data'!R16="No data",'Indicator Data'!S16="No data"),"x",1-(POWER((POWER(POWER((POWER((10/IF('Indicator Data'!R16&lt;10,10,'Indicator Data'!R16))*(1/'Indicator Data'!S16),0.5))*(POWER(('Indicator Data'!V16*'Indicator Data'!T16),0.5))*('Indicator Data'!X16),(1/3)),-1)+POWER(POWER(1*(POWER(('Indicator Data'!W16*'Indicator Data'!U16),0.5))*('Indicator Data'!Y16),(1/3)),-1))/2,-1)/POWER((((POWER((10/IF('Indicator Data'!R16&lt;10,10,'Indicator Data'!R16))*(1/'Indicator Data'!S16),0.5)+1)/2)*((POWER(('Indicator Data'!V16*'Indicator Data'!T16),0.5)+POWER(('Indicator Data'!W16*'Indicator Data'!U16),0.5))/2)*(('Indicator Data'!X16+'Indicator Data'!Y16)/2)),(1/3))))))</f>
        <v>0.25666426624437555</v>
      </c>
      <c r="I14" s="205">
        <f t="shared" si="1"/>
        <v>4.7</v>
      </c>
      <c r="J14" s="205">
        <f>IF('Indicator Data'!Z16="No data","x",ROUND(IF('Indicator Data'!Z16&gt;J$55,10,IF('Indicator Data'!Z16&lt;J$54,0,10-(J$55-'Indicator Data'!Z16)/(J$55-J$54)*10)),1))</f>
        <v>4.9000000000000004</v>
      </c>
      <c r="K14" s="207">
        <f t="shared" si="2"/>
        <v>4.8</v>
      </c>
      <c r="L14" s="209">
        <f>SUM(IF('Indicator Data'!AA16=0,0,'Indicator Data'!AA16/1000000),SUM('Indicator Data'!AB16:AC16))</f>
        <v>141.06145599999999</v>
      </c>
      <c r="M14" s="209">
        <f>L14/(SUM('Indicator Data'!BK$5:'Indicator Data'!BK$21))*1000000</f>
        <v>7.3767563869913344</v>
      </c>
      <c r="N14" s="205">
        <f t="shared" si="3"/>
        <v>0.4</v>
      </c>
      <c r="O14" s="205">
        <f>IF('Indicator Data'!AD16="No data","x",ROUND(IF('Indicator Data'!AD16&gt;O$55,10,IF('Indicator Data'!AD16&lt;O$54,0,10-(O$55-'Indicator Data'!AD16)/(O$55-O$54)*10)),1))</f>
        <v>0.1</v>
      </c>
      <c r="P14" s="206">
        <f>IF('Indicator Data'!Q16="No data","x",ROUND(IF('Indicator Data'!Q16&gt;P$55,10,IF('Indicator Data'!Q16&lt;P$54,0,10-(P$55-'Indicator Data'!Q16)/(P$55-P$54)*10)),1))</f>
        <v>0</v>
      </c>
      <c r="Q14" s="207">
        <f t="shared" si="4"/>
        <v>0.2</v>
      </c>
      <c r="R14" s="218">
        <f t="shared" si="5"/>
        <v>1.8</v>
      </c>
      <c r="S14" s="208">
        <f>IF(AND('Indicator Data'!AE16="No data",'Indicator Data'!AF16="No data",'Indicator Data'!AG16="No data"),"x",SUM('Indicator Data'!AE16:AG16))</f>
        <v>4.1324329490558594E-2</v>
      </c>
      <c r="T14" s="206">
        <f t="shared" si="6"/>
        <v>1.4</v>
      </c>
      <c r="U14" s="206">
        <f>IF('Indicator Data'!AH16="No data","x",'Indicator Data'!AH16)</f>
        <v>1</v>
      </c>
      <c r="V14" s="207">
        <f t="shared" si="7"/>
        <v>1.2</v>
      </c>
      <c r="W14" s="205">
        <f>IF('Indicator Data'!AI16="No data","x",ROUND(IF('Indicator Data'!AI16&gt;W$55,10,IF('Indicator Data'!AI16&lt;W$54,0,10-(W$55-'Indicator Data'!AI16)/(W$55-W$54)*10)),1))</f>
        <v>8.5</v>
      </c>
      <c r="X14" s="205">
        <f>IF('Indicator Data'!AJ16="No data","x",ROUND(IF('Indicator Data'!AJ16&gt;X$55,10,IF('Indicator Data'!AJ16&lt;X$54,0,10-(X$55-'Indicator Data'!AJ16)/(X$55-X$54)*10)),1))</f>
        <v>3.9</v>
      </c>
      <c r="Y14" s="219">
        <f>IF('Indicator Data'!AQ16="No data","x",ROUND(IF('Indicator Data'!AQ16&gt;Y$55,10,IF('Indicator Data'!AQ16&lt;Y$54,0,10-(Y$55-'Indicator Data'!AQ16)/(Y$55-Y$54)*10)),1))</f>
        <v>9.6</v>
      </c>
      <c r="Z14" s="219">
        <f>IF('Indicator Data'!AR16="No data","x",ROUND(IF('Indicator Data'!AR16&gt;Z$55,10,IF('Indicator Data'!AR16&lt;Z$54,0,10-(Z$55-'Indicator Data'!AR16)/(Z$55-Z$54)*10)),1))</f>
        <v>5.7</v>
      </c>
      <c r="AA14" s="206">
        <f t="shared" si="8"/>
        <v>7.7</v>
      </c>
      <c r="AB14" s="207">
        <f t="shared" si="9"/>
        <v>6.7</v>
      </c>
      <c r="AC14" s="205">
        <f>IF('Indicator Data'!AL16="No data","x",ROUND(IF('Indicator Data'!AL16&gt;AC$55,10,IF('Indicator Data'!AL16&lt;AC$54,0,10-(AC$55-'Indicator Data'!AL16)/(AC$55-AC$54)*10)),1))</f>
        <v>0.4</v>
      </c>
      <c r="AD14" s="207">
        <f t="shared" si="10"/>
        <v>0.4</v>
      </c>
      <c r="AE14" s="220">
        <f>IF(OR('Indicator Data'!AM16="No data",'Indicator Data'!BK16="No data"),"x",('Indicator Data'!AM16/'Indicator Data'!BK16))</f>
        <v>0</v>
      </c>
      <c r="AF14" s="207">
        <f t="shared" si="11"/>
        <v>0</v>
      </c>
      <c r="AG14" s="205">
        <f>IF('Indicator Data'!AN16="No data","x",ROUND(IF('Indicator Data'!AN16&lt;$AG$54,10,IF('Indicator Data'!AN16&gt;$AG$55,0,($AG$55-'Indicator Data'!AN16)/($AG$55-$AG$54)*10)),1))</f>
        <v>1.3</v>
      </c>
      <c r="AH14" s="205">
        <f>IF('Indicator Data'!AO16="No data","x",ROUND(IF('Indicator Data'!AO16&gt;$AH$55,10,IF('Indicator Data'!AO16&lt;$AH$54,0,10-($AH$55-'Indicator Data'!AO16)/($AH$55-$AH$54)*10)),1))</f>
        <v>0</v>
      </c>
      <c r="AI14" s="219">
        <f>IF('Indicator Data'!AP16="No data","x",ROUND(IF('Indicator Data'!AP16&gt;$AI$55,10,IF('Indicator Data'!AP16&lt;$AI$54,0,10-($AI$55-'Indicator Data'!AP16)/($AI$55-$AI$54)*10)),1))</f>
        <v>1.3</v>
      </c>
      <c r="AJ14" s="205">
        <f t="shared" si="12"/>
        <v>1.3</v>
      </c>
      <c r="AK14" s="207">
        <f t="shared" si="13"/>
        <v>0.9</v>
      </c>
      <c r="AL14" s="218">
        <f t="shared" si="14"/>
        <v>2.8</v>
      </c>
    </row>
    <row r="15" spans="1:38">
      <c r="A15" s="154" t="s">
        <v>84</v>
      </c>
      <c r="B15" s="168" t="s">
        <v>113</v>
      </c>
      <c r="C15" s="106" t="s">
        <v>114</v>
      </c>
      <c r="D15" s="205">
        <f>ROUND(IF('Indicator Data'!O17="No data",IF((0.1233*LN('Indicator Data'!AU17)-0.4559)&gt;D$55,0,IF((0.1233*LN('Indicator Data'!AU17)-0.4559)&lt;D$54,10,(D$55-(0.1233*LN('Indicator Data'!AU17)-0.4559))/(D$55-D$54)*10)),IF('Indicator Data'!O17&gt;D$55,0,IF('Indicator Data'!O17&lt;D$54,10,(D$55-'Indicator Data'!O17)/(D$55-D$54)*10))),1)</f>
        <v>1.2</v>
      </c>
      <c r="E15" s="205">
        <f>IF('Indicator Data'!P17="No data","x",ROUND((IF('Indicator Data'!P17=E$54,0,IF(LOG('Indicator Data'!P17*1000)&gt;E$55,10,10-(E$55-LOG('Indicator Data'!P17*1000))/(E$55-E$54)*10))),1))</f>
        <v>0.5</v>
      </c>
      <c r="F15" s="206">
        <f>IF('Indicator Data'!AK17="No data","x",ROUND(IF('Indicator Data'!AK17&gt;F$55,10,IF('Indicator Data'!AK17&lt;F$54,0,10-(F$55-'Indicator Data'!AK17)/(F$55-F$54)*10)),1))</f>
        <v>1.4</v>
      </c>
      <c r="G15" s="207">
        <f t="shared" si="0"/>
        <v>1</v>
      </c>
      <c r="H15" s="208">
        <f>IF(OR('Indicator Data'!R17="No data",'Indicator Data'!S17="No data"),"x",IF(OR('Indicator Data'!T17="No data",'Indicator Data'!U17="No data"),1-(POWER((POWER(POWER((POWER((10/IF('Indicator Data'!R17&lt;10,10,'Indicator Data'!R17))*(1/'Indicator Data'!S17),0.5))*('Indicator Data'!V17)*('Indicator Data'!X17),(1/3)),-1)+POWER(POWER((1*('Indicator Data'!W17)*('Indicator Data'!Y17)),(1/3)),-1))/2,-1)/POWER((((POWER((10/IF('Indicator Data'!R17&lt;10,10,'Indicator Data'!R17))*(1/'Indicator Data'!S17),0.5)+1)/2)*(('Indicator Data'!V17+'Indicator Data'!W17)/2)*(('Indicator Data'!X17+'Indicator Data'!Y17)/2)),(1/3))),IF(OR('Indicator Data'!R17="No data",'Indicator Data'!S17="No data"),"x",1-(POWER((POWER(POWER((POWER((10/IF('Indicator Data'!R17&lt;10,10,'Indicator Data'!R17))*(1/'Indicator Data'!S17),0.5))*(POWER(('Indicator Data'!V17*'Indicator Data'!T17),0.5))*('Indicator Data'!X17),(1/3)),-1)+POWER(POWER(1*(POWER(('Indicator Data'!W17*'Indicator Data'!U17),0.5))*('Indicator Data'!Y17),(1/3)),-1))/2,-1)/POWER((((POWER((10/IF('Indicator Data'!R17&lt;10,10,'Indicator Data'!R17))*(1/'Indicator Data'!S17),0.5)+1)/2)*((POWER(('Indicator Data'!V17*'Indicator Data'!T17),0.5)+POWER(('Indicator Data'!W17*'Indicator Data'!U17),0.5))/2)*(('Indicator Data'!X17+'Indicator Data'!Y17)/2)),(1/3))))))</f>
        <v>0.17466069912724436</v>
      </c>
      <c r="I15" s="205">
        <f t="shared" si="1"/>
        <v>3.2</v>
      </c>
      <c r="J15" s="205">
        <f>IF('Indicator Data'!Z17="No data","x",ROUND(IF('Indicator Data'!Z17&gt;J$55,10,IF('Indicator Data'!Z17&lt;J$54,0,10-(J$55-'Indicator Data'!Z17)/(J$55-J$54)*10)),1))</f>
        <v>5.4</v>
      </c>
      <c r="K15" s="207">
        <f t="shared" si="2"/>
        <v>4.3</v>
      </c>
      <c r="L15" s="209">
        <f>SUM(IF('Indicator Data'!AA17=0,0,'Indicator Data'!AA17/1000000),SUM('Indicator Data'!AB17:AC17))</f>
        <v>141.06145599999999</v>
      </c>
      <c r="M15" s="209">
        <f>L15/(SUM('Indicator Data'!BK$5:'Indicator Data'!BK$21))*1000000</f>
        <v>7.3767563869913344</v>
      </c>
      <c r="N15" s="205">
        <f t="shared" si="3"/>
        <v>0.4</v>
      </c>
      <c r="O15" s="205">
        <f>IF('Indicator Data'!AD17="No data","x",ROUND(IF('Indicator Data'!AD17&gt;O$55,10,IF('Indicator Data'!AD17&lt;O$54,0,10-(O$55-'Indicator Data'!AD17)/(O$55-O$54)*10)),1))</f>
        <v>0.1</v>
      </c>
      <c r="P15" s="206">
        <f>IF('Indicator Data'!Q17="No data","x",ROUND(IF('Indicator Data'!Q17&gt;P$55,10,IF('Indicator Data'!Q17&lt;P$54,0,10-(P$55-'Indicator Data'!Q17)/(P$55-P$54)*10)),1))</f>
        <v>0</v>
      </c>
      <c r="Q15" s="207">
        <f t="shared" si="4"/>
        <v>0.2</v>
      </c>
      <c r="R15" s="218">
        <f t="shared" si="5"/>
        <v>1.6</v>
      </c>
      <c r="S15" s="208">
        <f>IF(AND('Indicator Data'!AE17="No data",'Indicator Data'!AF17="No data",'Indicator Data'!AG17="No data"),"x",SUM('Indicator Data'!AE17:AG17))</f>
        <v>4.1755074866425997E-2</v>
      </c>
      <c r="T15" s="206">
        <f t="shared" si="6"/>
        <v>1.4</v>
      </c>
      <c r="U15" s="206">
        <f>IF('Indicator Data'!AH17="No data","x",'Indicator Data'!AH17)</f>
        <v>1</v>
      </c>
      <c r="V15" s="207">
        <f t="shared" si="7"/>
        <v>1.2</v>
      </c>
      <c r="W15" s="205">
        <f>IF('Indicator Data'!AI17="No data","x",ROUND(IF('Indicator Data'!AI17&gt;W$55,10,IF('Indicator Data'!AI17&lt;W$54,0,10-(W$55-'Indicator Data'!AI17)/(W$55-W$54)*10)),1))</f>
        <v>10</v>
      </c>
      <c r="X15" s="205">
        <f>IF('Indicator Data'!AJ17="No data","x",ROUND(IF('Indicator Data'!AJ17&gt;X$55,10,IF('Indicator Data'!AJ17&lt;X$54,0,10-(X$55-'Indicator Data'!AJ17)/(X$55-X$54)*10)),1))</f>
        <v>3.6</v>
      </c>
      <c r="Y15" s="219">
        <f>IF('Indicator Data'!AQ17="No data","x",ROUND(IF('Indicator Data'!AQ17&gt;Y$55,10,IF('Indicator Data'!AQ17&lt;Y$54,0,10-(Y$55-'Indicator Data'!AQ17)/(Y$55-Y$54)*10)),1))</f>
        <v>10</v>
      </c>
      <c r="Z15" s="219">
        <f>IF('Indicator Data'!AR17="No data","x",ROUND(IF('Indicator Data'!AR17&gt;Z$55,10,IF('Indicator Data'!AR17&lt;Z$54,0,10-(Z$55-'Indicator Data'!AR17)/(Z$55-Z$54)*10)),1))</f>
        <v>5.7</v>
      </c>
      <c r="AA15" s="206">
        <f t="shared" si="8"/>
        <v>7.9</v>
      </c>
      <c r="AB15" s="207">
        <f t="shared" si="9"/>
        <v>7.2</v>
      </c>
      <c r="AC15" s="205">
        <f>IF('Indicator Data'!AL17="No data","x",ROUND(IF('Indicator Data'!AL17&gt;AC$55,10,IF('Indicator Data'!AL17&lt;AC$54,0,10-(AC$55-'Indicator Data'!AL17)/(AC$55-AC$54)*10)),1))</f>
        <v>0.4</v>
      </c>
      <c r="AD15" s="207">
        <f t="shared" si="10"/>
        <v>0.4</v>
      </c>
      <c r="AE15" s="220">
        <f>IF(OR('Indicator Data'!AM17="No data",'Indicator Data'!BK17="No data"),"x",('Indicator Data'!AM17/'Indicator Data'!BK17))</f>
        <v>0</v>
      </c>
      <c r="AF15" s="207">
        <f t="shared" si="11"/>
        <v>0</v>
      </c>
      <c r="AG15" s="205">
        <f>IF('Indicator Data'!AN17="No data","x",ROUND(IF('Indicator Data'!AN17&lt;$AG$54,10,IF('Indicator Data'!AN17&gt;$AG$55,0,($AG$55-'Indicator Data'!AN17)/($AG$55-$AG$54)*10)),1))</f>
        <v>1.3</v>
      </c>
      <c r="AH15" s="205">
        <f>IF('Indicator Data'!AO17="No data","x",ROUND(IF('Indicator Data'!AO17&gt;$AH$55,10,IF('Indicator Data'!AO17&lt;$AH$54,0,10-($AH$55-'Indicator Data'!AO17)/($AH$55-$AH$54)*10)),1))</f>
        <v>0</v>
      </c>
      <c r="AI15" s="219">
        <f>IF('Indicator Data'!AP17="No data","x",ROUND(IF('Indicator Data'!AP17&gt;$AI$55,10,IF('Indicator Data'!AP17&lt;$AI$54,0,10-($AI$55-'Indicator Data'!AP17)/($AI$55-$AI$54)*10)),1))</f>
        <v>1.3</v>
      </c>
      <c r="AJ15" s="205">
        <f t="shared" si="12"/>
        <v>1.3</v>
      </c>
      <c r="AK15" s="207">
        <f t="shared" si="13"/>
        <v>0.9</v>
      </c>
      <c r="AL15" s="218">
        <f t="shared" si="14"/>
        <v>3</v>
      </c>
    </row>
    <row r="16" spans="1:38">
      <c r="A16" s="154" t="s">
        <v>84</v>
      </c>
      <c r="B16" s="168" t="s">
        <v>111</v>
      </c>
      <c r="C16" s="106" t="s">
        <v>112</v>
      </c>
      <c r="D16" s="205">
        <f>ROUND(IF('Indicator Data'!O18="No data",IF((0.1233*LN('Indicator Data'!AU18)-0.4559)&gt;D$55,0,IF((0.1233*LN('Indicator Data'!AU18)-0.4559)&lt;D$54,10,(D$55-(0.1233*LN('Indicator Data'!AU18)-0.4559))/(D$55-D$54)*10)),IF('Indicator Data'!O18&gt;D$55,0,IF('Indicator Data'!O18&lt;D$54,10,(D$55-'Indicator Data'!O18)/(D$55-D$54)*10))),1)</f>
        <v>1.8</v>
      </c>
      <c r="E16" s="205" t="str">
        <f>IF('Indicator Data'!P18="No data","x",ROUND((IF('Indicator Data'!P18=E$54,0,IF(LOG('Indicator Data'!P18*1000)&gt;E$55,10,10-(E$55-LOG('Indicator Data'!P18*1000))/(E$55-E$54)*10))),1))</f>
        <v>x</v>
      </c>
      <c r="F16" s="206">
        <f>IF('Indicator Data'!AK18="No data","x",ROUND(IF('Indicator Data'!AK18&gt;F$55,10,IF('Indicator Data'!AK18&lt;F$54,0,10-(F$55-'Indicator Data'!AK18)/(F$55-F$54)*10)),1))</f>
        <v>1.9</v>
      </c>
      <c r="G16" s="207">
        <f t="shared" si="0"/>
        <v>1.9</v>
      </c>
      <c r="H16" s="208">
        <f>IF(OR('Indicator Data'!R18="No data",'Indicator Data'!S18="No data"),"x",IF(OR('Indicator Data'!T18="No data",'Indicator Data'!U18="No data"),1-(POWER((POWER(POWER((POWER((10/IF('Indicator Data'!R18&lt;10,10,'Indicator Data'!R18))*(1/'Indicator Data'!S18),0.5))*('Indicator Data'!V18)*('Indicator Data'!X18),(1/3)),-1)+POWER(POWER((1*('Indicator Data'!W18)*('Indicator Data'!Y18)),(1/3)),-1))/2,-1)/POWER((((POWER((10/IF('Indicator Data'!R18&lt;10,10,'Indicator Data'!R18))*(1/'Indicator Data'!S18),0.5)+1)/2)*(('Indicator Data'!V18+'Indicator Data'!W18)/2)*(('Indicator Data'!X18+'Indicator Data'!Y18)/2)),(1/3))),IF(OR('Indicator Data'!R18="No data",'Indicator Data'!S18="No data"),"x",1-(POWER((POWER(POWER((POWER((10/IF('Indicator Data'!R18&lt;10,10,'Indicator Data'!R18))*(1/'Indicator Data'!S18),0.5))*(POWER(('Indicator Data'!V18*'Indicator Data'!T18),0.5))*('Indicator Data'!X18),(1/3)),-1)+POWER(POWER(1*(POWER(('Indicator Data'!W18*'Indicator Data'!U18),0.5))*('Indicator Data'!Y18),(1/3)),-1))/2,-1)/POWER((((POWER((10/IF('Indicator Data'!R18&lt;10,10,'Indicator Data'!R18))*(1/'Indicator Data'!S18),0.5)+1)/2)*((POWER(('Indicator Data'!V18*'Indicator Data'!T18),0.5)+POWER(('Indicator Data'!W18*'Indicator Data'!U18),0.5))/2)*(('Indicator Data'!X18+'Indicator Data'!Y18)/2)),(1/3))))))</f>
        <v>0.28386393622273687</v>
      </c>
      <c r="I16" s="205">
        <f t="shared" si="1"/>
        <v>5.2</v>
      </c>
      <c r="J16" s="205">
        <f>IF('Indicator Data'!Z18="No data","x",ROUND(IF('Indicator Data'!Z18&gt;J$55,10,IF('Indicator Data'!Z18&lt;J$54,0,10-(J$55-'Indicator Data'!Z18)/(J$55-J$54)*10)),1))</f>
        <v>1.3</v>
      </c>
      <c r="K16" s="207">
        <f t="shared" si="2"/>
        <v>3.3</v>
      </c>
      <c r="L16" s="209">
        <f>SUM(IF('Indicator Data'!AA18=0,0,'Indicator Data'!AA18/1000000),SUM('Indicator Data'!AB18:AC18))</f>
        <v>141.06145599999999</v>
      </c>
      <c r="M16" s="209">
        <f>L16/(SUM('Indicator Data'!BK$5:'Indicator Data'!BK$21))*1000000</f>
        <v>7.3767563869913344</v>
      </c>
      <c r="N16" s="205">
        <f t="shared" si="3"/>
        <v>0.4</v>
      </c>
      <c r="O16" s="205">
        <f>IF('Indicator Data'!AD18="No data","x",ROUND(IF('Indicator Data'!AD18&gt;O$55,10,IF('Indicator Data'!AD18&lt;O$54,0,10-(O$55-'Indicator Data'!AD18)/(O$55-O$54)*10)),1))</f>
        <v>0.1</v>
      </c>
      <c r="P16" s="206">
        <f>IF('Indicator Data'!Q18="No data","x",ROUND(IF('Indicator Data'!Q18&gt;P$55,10,IF('Indicator Data'!Q18&lt;P$54,0,10-(P$55-'Indicator Data'!Q18)/(P$55-P$54)*10)),1))</f>
        <v>0</v>
      </c>
      <c r="Q16" s="207">
        <f t="shared" si="4"/>
        <v>0.2</v>
      </c>
      <c r="R16" s="218">
        <f t="shared" si="5"/>
        <v>1.8</v>
      </c>
      <c r="S16" s="208">
        <f>IF(AND('Indicator Data'!AE18="No data",'Indicator Data'!AF18="No data",'Indicator Data'!AG18="No data"),"x",SUM('Indicator Data'!AE18:AG18))</f>
        <v>4.122159373543853E-2</v>
      </c>
      <c r="T16" s="206">
        <f t="shared" si="6"/>
        <v>1.4</v>
      </c>
      <c r="U16" s="206" t="str">
        <f>IF('Indicator Data'!AH18="No data","x",'Indicator Data'!AH18)</f>
        <v>x</v>
      </c>
      <c r="V16" s="207">
        <f t="shared" si="7"/>
        <v>1.6</v>
      </c>
      <c r="W16" s="205">
        <f>IF('Indicator Data'!AI18="No data","x",ROUND(IF('Indicator Data'!AI18&gt;W$55,10,IF('Indicator Data'!AI18&lt;W$54,0,10-(W$55-'Indicator Data'!AI18)/(W$55-W$54)*10)),1))</f>
        <v>4.3</v>
      </c>
      <c r="X16" s="205">
        <f>IF('Indicator Data'!AJ18="No data","x",ROUND(IF('Indicator Data'!AJ18&gt;X$55,10,IF('Indicator Data'!AJ18&lt;X$54,0,10-(X$55-'Indicator Data'!AJ18)/(X$55-X$54)*10)),1))</f>
        <v>2</v>
      </c>
      <c r="Y16" s="219">
        <f>IF('Indicator Data'!AQ18="No data","x",ROUND(IF('Indicator Data'!AQ18&gt;Y$55,10,IF('Indicator Data'!AQ18&lt;Y$54,0,10-(Y$55-'Indicator Data'!AQ18)/(Y$55-Y$54)*10)),1))</f>
        <v>6.8</v>
      </c>
      <c r="Z16" s="219">
        <f>IF('Indicator Data'!AR18="No data","x",ROUND(IF('Indicator Data'!AR18&gt;Z$55,10,IF('Indicator Data'!AR18&lt;Z$54,0,10-(Z$55-'Indicator Data'!AR18)/(Z$55-Z$54)*10)),1))</f>
        <v>5.7</v>
      </c>
      <c r="AA16" s="206">
        <f t="shared" si="8"/>
        <v>6.3</v>
      </c>
      <c r="AB16" s="207">
        <f t="shared" si="9"/>
        <v>4.2</v>
      </c>
      <c r="AC16" s="205">
        <f>IF('Indicator Data'!AL18="No data","x",ROUND(IF('Indicator Data'!AL18&gt;AC$55,10,IF('Indicator Data'!AL18&lt;AC$54,0,10-(AC$55-'Indicator Data'!AL18)/(AC$55-AC$54)*10)),1))</f>
        <v>1.1000000000000001</v>
      </c>
      <c r="AD16" s="207">
        <f t="shared" si="10"/>
        <v>1.1000000000000001</v>
      </c>
      <c r="AE16" s="220">
        <f>IF(OR('Indicator Data'!AM18="No data",'Indicator Data'!BK18="No data"),"x",('Indicator Data'!AM18/'Indicator Data'!BK18))</f>
        <v>0</v>
      </c>
      <c r="AF16" s="207">
        <f t="shared" si="11"/>
        <v>0</v>
      </c>
      <c r="AG16" s="205">
        <f>IF('Indicator Data'!AN18="No data","x",ROUND(IF('Indicator Data'!AN18&lt;$AG$54,10,IF('Indicator Data'!AN18&gt;$AG$55,0,($AG$55-'Indicator Data'!AN18)/($AG$55-$AG$54)*10)),1))</f>
        <v>1.3</v>
      </c>
      <c r="AH16" s="205">
        <f>IF('Indicator Data'!AO18="No data","x",ROUND(IF('Indicator Data'!AO18&gt;$AH$55,10,IF('Indicator Data'!AO18&lt;$AH$54,0,10-($AH$55-'Indicator Data'!AO18)/($AH$55-$AH$54)*10)),1))</f>
        <v>0</v>
      </c>
      <c r="AI16" s="219">
        <f>IF('Indicator Data'!AP18="No data","x",ROUND(IF('Indicator Data'!AP18&gt;$AI$55,10,IF('Indicator Data'!AP18&lt;$AI$54,0,10-($AI$55-'Indicator Data'!AP18)/($AI$55-$AI$54)*10)),1))</f>
        <v>1.3</v>
      </c>
      <c r="AJ16" s="205">
        <f t="shared" si="12"/>
        <v>1.3</v>
      </c>
      <c r="AK16" s="207">
        <f t="shared" si="13"/>
        <v>0.9</v>
      </c>
      <c r="AL16" s="218">
        <f t="shared" si="14"/>
        <v>2.1</v>
      </c>
    </row>
    <row r="17" spans="1:38">
      <c r="A17" s="154" t="s">
        <v>84</v>
      </c>
      <c r="B17" s="168" t="s">
        <v>91</v>
      </c>
      <c r="C17" s="106" t="s">
        <v>92</v>
      </c>
      <c r="D17" s="205">
        <f>ROUND(IF('Indicator Data'!O19="No data",IF((0.1233*LN('Indicator Data'!AU19)-0.4559)&gt;D$55,0,IF((0.1233*LN('Indicator Data'!AU19)-0.4559)&lt;D$54,10,(D$55-(0.1233*LN('Indicator Data'!AU19)-0.4559))/(D$55-D$54)*10)),IF('Indicator Data'!O19&gt;D$55,0,IF('Indicator Data'!O19&lt;D$54,10,(D$55-'Indicator Data'!O19)/(D$55-D$54)*10))),1)</f>
        <v>1.8</v>
      </c>
      <c r="E17" s="205">
        <f>IF('Indicator Data'!P19="No data","x",ROUND((IF('Indicator Data'!P19=E$54,0,IF(LOG('Indicator Data'!P19*1000)&gt;E$55,10,10-(E$55-LOG('Indicator Data'!P19*1000))/(E$55-E$54)*10))),1))</f>
        <v>2.4</v>
      </c>
      <c r="F17" s="206">
        <f>IF('Indicator Data'!AK19="No data","x",ROUND(IF('Indicator Data'!AK19&gt;F$55,10,IF('Indicator Data'!AK19&lt;F$54,0,10-(F$55-'Indicator Data'!AK19)/(F$55-F$54)*10)),1))</f>
        <v>1.9</v>
      </c>
      <c r="G17" s="207">
        <f t="shared" si="0"/>
        <v>2</v>
      </c>
      <c r="H17" s="208">
        <f>IF(OR('Indicator Data'!R19="No data",'Indicator Data'!S19="No data"),"x",IF(OR('Indicator Data'!T19="No data",'Indicator Data'!U19="No data"),1-(POWER((POWER(POWER((POWER((10/IF('Indicator Data'!R19&lt;10,10,'Indicator Data'!R19))*(1/'Indicator Data'!S19),0.5))*('Indicator Data'!V19)*('Indicator Data'!X19),(1/3)),-1)+POWER(POWER((1*('Indicator Data'!W19)*('Indicator Data'!Y19)),(1/3)),-1))/2,-1)/POWER((((POWER((10/IF('Indicator Data'!R19&lt;10,10,'Indicator Data'!R19))*(1/'Indicator Data'!S19),0.5)+1)/2)*(('Indicator Data'!V19+'Indicator Data'!W19)/2)*(('Indicator Data'!X19+'Indicator Data'!Y19)/2)),(1/3))),IF(OR('Indicator Data'!R19="No data",'Indicator Data'!S19="No data"),"x",1-(POWER((POWER(POWER((POWER((10/IF('Indicator Data'!R19&lt;10,10,'Indicator Data'!R19))*(1/'Indicator Data'!S19),0.5))*(POWER(('Indicator Data'!V19*'Indicator Data'!T19),0.5))*('Indicator Data'!X19),(1/3)),-1)+POWER(POWER(1*(POWER(('Indicator Data'!W19*'Indicator Data'!U19),0.5))*('Indicator Data'!Y19),(1/3)),-1))/2,-1)/POWER((((POWER((10/IF('Indicator Data'!R19&lt;10,10,'Indicator Data'!R19))*(1/'Indicator Data'!S19),0.5)+1)/2)*((POWER(('Indicator Data'!V19*'Indicator Data'!T19),0.5)+POWER(('Indicator Data'!W19*'Indicator Data'!U19),0.5))/2)*(('Indicator Data'!X19+'Indicator Data'!Y19)/2)),(1/3))))))</f>
        <v>0.2154267370687305</v>
      </c>
      <c r="I17" s="205">
        <f t="shared" si="1"/>
        <v>3.9</v>
      </c>
      <c r="J17" s="205">
        <f>IF('Indicator Data'!Z19="No data","x",ROUND(IF('Indicator Data'!Z19&gt;J$55,10,IF('Indicator Data'!Z19&lt;J$54,0,10-(J$55-'Indicator Data'!Z19)/(J$55-J$54)*10)),1))</f>
        <v>1.4</v>
      </c>
      <c r="K17" s="207">
        <f t="shared" si="2"/>
        <v>2.7</v>
      </c>
      <c r="L17" s="209">
        <f>SUM(IF('Indicator Data'!AA19=0,0,'Indicator Data'!AA19/1000000),SUM('Indicator Data'!AB19:AC19))</f>
        <v>141.06145599999999</v>
      </c>
      <c r="M17" s="209">
        <f>L17/(SUM('Indicator Data'!BK$5:'Indicator Data'!BK$21))*1000000</f>
        <v>7.3767563869913344</v>
      </c>
      <c r="N17" s="205">
        <f t="shared" si="3"/>
        <v>0.4</v>
      </c>
      <c r="O17" s="205">
        <f>IF('Indicator Data'!AD19="No data","x",ROUND(IF('Indicator Data'!AD19&gt;O$55,10,IF('Indicator Data'!AD19&lt;O$54,0,10-(O$55-'Indicator Data'!AD19)/(O$55-O$54)*10)),1))</f>
        <v>0.1</v>
      </c>
      <c r="P17" s="206">
        <f>IF('Indicator Data'!Q19="No data","x",ROUND(IF('Indicator Data'!Q19&gt;P$55,10,IF('Indicator Data'!Q19&lt;P$54,0,10-(P$55-'Indicator Data'!Q19)/(P$55-P$54)*10)),1))</f>
        <v>0</v>
      </c>
      <c r="Q17" s="207">
        <f t="shared" si="4"/>
        <v>0.2</v>
      </c>
      <c r="R17" s="218">
        <f t="shared" si="5"/>
        <v>1.7</v>
      </c>
      <c r="S17" s="208">
        <f>IF(AND('Indicator Data'!AE19="No data",'Indicator Data'!AF19="No data",'Indicator Data'!AG19="No data"),"x",SUM('Indicator Data'!AE19:AG19))</f>
        <v>4.663830855131508E-2</v>
      </c>
      <c r="T17" s="206">
        <f t="shared" si="6"/>
        <v>1.6</v>
      </c>
      <c r="U17" s="206">
        <f>IF('Indicator Data'!AH19="No data","x",'Indicator Data'!AH19)</f>
        <v>1</v>
      </c>
      <c r="V17" s="207">
        <f t="shared" si="7"/>
        <v>1.3</v>
      </c>
      <c r="W17" s="205">
        <f>IF('Indicator Data'!AI19="No data","x",ROUND(IF('Indicator Data'!AI19&gt;W$55,10,IF('Indicator Data'!AI19&lt;W$54,0,10-(W$55-'Indicator Data'!AI19)/(W$55-W$54)*10)),1))</f>
        <v>1.2</v>
      </c>
      <c r="X17" s="205">
        <f>IF('Indicator Data'!AJ19="No data","x",ROUND(IF('Indicator Data'!AJ19&gt;X$55,10,IF('Indicator Data'!AJ19&lt;X$54,0,10-(X$55-'Indicator Data'!AJ19)/(X$55-X$54)*10)),1))</f>
        <v>2.1</v>
      </c>
      <c r="Y17" s="219">
        <f>IF('Indicator Data'!AQ19="No data","x",ROUND(IF('Indicator Data'!AQ19&gt;Y$55,10,IF('Indicator Data'!AQ19&lt;Y$54,0,10-(Y$55-'Indicator Data'!AQ19)/(Y$55-Y$54)*10)),1))</f>
        <v>1.2</v>
      </c>
      <c r="Z17" s="219">
        <f>IF('Indicator Data'!AR19="No data","x",ROUND(IF('Indicator Data'!AR19&gt;Z$55,10,IF('Indicator Data'!AR19&lt;Z$54,0,10-(Z$55-'Indicator Data'!AR19)/(Z$55-Z$54)*10)),1))</f>
        <v>5.7</v>
      </c>
      <c r="AA17" s="206">
        <f t="shared" si="8"/>
        <v>3.5</v>
      </c>
      <c r="AB17" s="207">
        <f t="shared" si="9"/>
        <v>2.2999999999999998</v>
      </c>
      <c r="AC17" s="205">
        <f>IF('Indicator Data'!AL19="No data","x",ROUND(IF('Indicator Data'!AL19&gt;AC$55,10,IF('Indicator Data'!AL19&lt;AC$54,0,10-(AC$55-'Indicator Data'!AL19)/(AC$55-AC$54)*10)),1))</f>
        <v>1.1000000000000001</v>
      </c>
      <c r="AD17" s="207">
        <f t="shared" si="10"/>
        <v>1.1000000000000001</v>
      </c>
      <c r="AE17" s="220">
        <f>IF(OR('Indicator Data'!AM19="No data",'Indicator Data'!BK19="No data"),"x",('Indicator Data'!AM19/'Indicator Data'!BK19))</f>
        <v>3.5450563367501478E-2</v>
      </c>
      <c r="AF17" s="207">
        <f t="shared" si="11"/>
        <v>7.1</v>
      </c>
      <c r="AG17" s="205">
        <f>IF('Indicator Data'!AN19="No data","x",ROUND(IF('Indicator Data'!AN19&lt;$AG$54,10,IF('Indicator Data'!AN19&gt;$AG$55,0,($AG$55-'Indicator Data'!AN19)/($AG$55-$AG$54)*10)),1))</f>
        <v>1.3</v>
      </c>
      <c r="AH17" s="205">
        <f>IF('Indicator Data'!AO19="No data","x",ROUND(IF('Indicator Data'!AO19&gt;$AH$55,10,IF('Indicator Data'!AO19&lt;$AH$54,0,10-($AH$55-'Indicator Data'!AO19)/($AH$55-$AH$54)*10)),1))</f>
        <v>0</v>
      </c>
      <c r="AI17" s="219">
        <f>IF('Indicator Data'!AP19="No data","x",ROUND(IF('Indicator Data'!AP19&gt;$AI$55,10,IF('Indicator Data'!AP19&lt;$AI$54,0,10-($AI$55-'Indicator Data'!AP19)/($AI$55-$AI$54)*10)),1))</f>
        <v>1.3</v>
      </c>
      <c r="AJ17" s="205">
        <f t="shared" si="12"/>
        <v>1.3</v>
      </c>
      <c r="AK17" s="207">
        <f t="shared" si="13"/>
        <v>0.9</v>
      </c>
      <c r="AL17" s="218">
        <f t="shared" si="14"/>
        <v>3</v>
      </c>
    </row>
    <row r="18" spans="1:38">
      <c r="A18" s="154" t="s">
        <v>84</v>
      </c>
      <c r="B18" s="168" t="s">
        <v>103</v>
      </c>
      <c r="C18" s="106" t="s">
        <v>104</v>
      </c>
      <c r="D18" s="205">
        <f>ROUND(IF('Indicator Data'!O20="No data",IF((0.1233*LN('Indicator Data'!AU20)-0.4559)&gt;D$55,0,IF((0.1233*LN('Indicator Data'!AU20)-0.4559)&lt;D$54,10,(D$55-(0.1233*LN('Indicator Data'!AU20)-0.4559))/(D$55-D$54)*10)),IF('Indicator Data'!O20&gt;D$55,0,IF('Indicator Data'!O20&lt;D$54,10,(D$55-'Indicator Data'!O20)/(D$55-D$54)*10))),1)</f>
        <v>1.6</v>
      </c>
      <c r="E18" s="205">
        <f>IF('Indicator Data'!P20="No data","x",ROUND((IF('Indicator Data'!P20=E$54,0,IF(LOG('Indicator Data'!P20*1000)&gt;E$55,10,10-(E$55-LOG('Indicator Data'!P20*1000))/(E$55-E$54)*10))),1))</f>
        <v>0</v>
      </c>
      <c r="F18" s="206">
        <f>IF('Indicator Data'!AK20="No data","x",ROUND(IF('Indicator Data'!AK20&gt;F$55,10,IF('Indicator Data'!AK20&lt;F$54,0,10-(F$55-'Indicator Data'!AK20)/(F$55-F$54)*10)),1))</f>
        <v>2.2000000000000002</v>
      </c>
      <c r="G18" s="207">
        <f t="shared" si="0"/>
        <v>1.3</v>
      </c>
      <c r="H18" s="208">
        <f>IF(OR('Indicator Data'!R20="No data",'Indicator Data'!S20="No data"),"x",IF(OR('Indicator Data'!T20="No data",'Indicator Data'!U20="No data"),1-(POWER((POWER(POWER((POWER((10/IF('Indicator Data'!R20&lt;10,10,'Indicator Data'!R20))*(1/'Indicator Data'!S20),0.5))*('Indicator Data'!V20)*('Indicator Data'!X20),(1/3)),-1)+POWER(POWER((1*('Indicator Data'!W20)*('Indicator Data'!Y20)),(1/3)),-1))/2,-1)/POWER((((POWER((10/IF('Indicator Data'!R20&lt;10,10,'Indicator Data'!R20))*(1/'Indicator Data'!S20),0.5)+1)/2)*(('Indicator Data'!V20+'Indicator Data'!W20)/2)*(('Indicator Data'!X20+'Indicator Data'!Y20)/2)),(1/3))),IF(OR('Indicator Data'!R20="No data",'Indicator Data'!S20="No data"),"x",1-(POWER((POWER(POWER((POWER((10/IF('Indicator Data'!R20&lt;10,10,'Indicator Data'!R20))*(1/'Indicator Data'!S20),0.5))*(POWER(('Indicator Data'!V20*'Indicator Data'!T20),0.5))*('Indicator Data'!X20),(1/3)),-1)+POWER(POWER(1*(POWER(('Indicator Data'!W20*'Indicator Data'!U20),0.5))*('Indicator Data'!Y20),(1/3)),-1))/2,-1)/POWER((((POWER((10/IF('Indicator Data'!R20&lt;10,10,'Indicator Data'!R20))*(1/'Indicator Data'!S20),0.5)+1)/2)*((POWER(('Indicator Data'!V20*'Indicator Data'!T20),0.5)+POWER(('Indicator Data'!W20*'Indicator Data'!U20),0.5))/2)*(('Indicator Data'!X20+'Indicator Data'!Y20)/2)),(1/3))))))</f>
        <v>0.1735911941875139</v>
      </c>
      <c r="I18" s="205">
        <f t="shared" si="1"/>
        <v>3.2</v>
      </c>
      <c r="J18" s="205">
        <f>IF('Indicator Data'!Z20="No data","x",ROUND(IF('Indicator Data'!Z20&gt;J$55,10,IF('Indicator Data'!Z20&lt;J$54,0,10-(J$55-'Indicator Data'!Z20)/(J$55-J$54)*10)),1))</f>
        <v>3.3</v>
      </c>
      <c r="K18" s="207">
        <f t="shared" si="2"/>
        <v>3.3</v>
      </c>
      <c r="L18" s="209">
        <f>SUM(IF('Indicator Data'!AA20=0,0,'Indicator Data'!AA20/1000000),SUM('Indicator Data'!AB20:AC20))</f>
        <v>141.06145599999999</v>
      </c>
      <c r="M18" s="209">
        <f>L18/(SUM('Indicator Data'!BK$5:'Indicator Data'!BK$21))*1000000</f>
        <v>7.3767563869913344</v>
      </c>
      <c r="N18" s="205">
        <f t="shared" si="3"/>
        <v>0.4</v>
      </c>
      <c r="O18" s="205">
        <f>IF('Indicator Data'!AD20="No data","x",ROUND(IF('Indicator Data'!AD20&gt;O$55,10,IF('Indicator Data'!AD20&lt;O$54,0,10-(O$55-'Indicator Data'!AD20)/(O$55-O$54)*10)),1))</f>
        <v>0.1</v>
      </c>
      <c r="P18" s="206">
        <f>IF('Indicator Data'!Q20="No data","x",ROUND(IF('Indicator Data'!Q20&gt;P$55,10,IF('Indicator Data'!Q20&lt;P$54,0,10-(P$55-'Indicator Data'!Q20)/(P$55-P$54)*10)),1))</f>
        <v>0</v>
      </c>
      <c r="Q18" s="207">
        <f t="shared" si="4"/>
        <v>0.2</v>
      </c>
      <c r="R18" s="218">
        <f t="shared" si="5"/>
        <v>1.5</v>
      </c>
      <c r="S18" s="208">
        <f>IF(AND('Indicator Data'!AE20="No data",'Indicator Data'!AF20="No data",'Indicator Data'!AG20="No data"),"x",SUM('Indicator Data'!AE20:AG20))</f>
        <v>4.1252289446010455E-2</v>
      </c>
      <c r="T18" s="206">
        <f t="shared" si="6"/>
        <v>1.4</v>
      </c>
      <c r="U18" s="206">
        <f>IF('Indicator Data'!AH20="No data","x",'Indicator Data'!AH20)</f>
        <v>1</v>
      </c>
      <c r="V18" s="207">
        <f t="shared" si="7"/>
        <v>1.2</v>
      </c>
      <c r="W18" s="205">
        <f>IF('Indicator Data'!AI20="No data","x",ROUND(IF('Indicator Data'!AI20&gt;W$55,10,IF('Indicator Data'!AI20&lt;W$54,0,10-(W$55-'Indicator Data'!AI20)/(W$55-W$54)*10)),1))</f>
        <v>4</v>
      </c>
      <c r="X18" s="205">
        <f>IF('Indicator Data'!AJ20="No data","x",ROUND(IF('Indicator Data'!AJ20&gt;X$55,10,IF('Indicator Data'!AJ20&lt;X$54,0,10-(X$55-'Indicator Data'!AJ20)/(X$55-X$54)*10)),1))</f>
        <v>3.8</v>
      </c>
      <c r="Y18" s="219">
        <f>IF('Indicator Data'!AQ20="No data","x",ROUND(IF('Indicator Data'!AQ20&gt;Y$55,10,IF('Indicator Data'!AQ20&lt;Y$54,0,10-(Y$55-'Indicator Data'!AQ20)/(Y$55-Y$54)*10)),1))</f>
        <v>9.3000000000000007</v>
      </c>
      <c r="Z18" s="219">
        <f>IF('Indicator Data'!AR20="No data","x",ROUND(IF('Indicator Data'!AR20&gt;Z$55,10,IF('Indicator Data'!AR20&lt;Z$54,0,10-(Z$55-'Indicator Data'!AR20)/(Z$55-Z$54)*10)),1))</f>
        <v>5.7</v>
      </c>
      <c r="AA18" s="206">
        <f t="shared" si="8"/>
        <v>7.5</v>
      </c>
      <c r="AB18" s="207">
        <f t="shared" si="9"/>
        <v>5.0999999999999996</v>
      </c>
      <c r="AC18" s="205">
        <f>IF('Indicator Data'!AL20="No data","x",ROUND(IF('Indicator Data'!AL20&gt;AC$55,10,IF('Indicator Data'!AL20&lt;AC$54,0,10-(AC$55-'Indicator Data'!AL20)/(AC$55-AC$54)*10)),1))</f>
        <v>0.7</v>
      </c>
      <c r="AD18" s="207">
        <f t="shared" si="10"/>
        <v>0.7</v>
      </c>
      <c r="AE18" s="220">
        <f>IF(OR('Indicator Data'!AM20="No data",'Indicator Data'!BK20="No data"),"x",('Indicator Data'!AM20/'Indicator Data'!BK20))</f>
        <v>0</v>
      </c>
      <c r="AF18" s="207">
        <f t="shared" si="11"/>
        <v>0</v>
      </c>
      <c r="AG18" s="205">
        <f>IF('Indicator Data'!AN20="No data","x",ROUND(IF('Indicator Data'!AN20&lt;$AG$54,10,IF('Indicator Data'!AN20&gt;$AG$55,0,($AG$55-'Indicator Data'!AN20)/($AG$55-$AG$54)*10)),1))</f>
        <v>1.3</v>
      </c>
      <c r="AH18" s="205">
        <f>IF('Indicator Data'!AO20="No data","x",ROUND(IF('Indicator Data'!AO20&gt;$AH$55,10,IF('Indicator Data'!AO20&lt;$AH$54,0,10-($AH$55-'Indicator Data'!AO20)/($AH$55-$AH$54)*10)),1))</f>
        <v>0</v>
      </c>
      <c r="AI18" s="219">
        <f>IF('Indicator Data'!AP20="No data","x",ROUND(IF('Indicator Data'!AP20&gt;$AI$55,10,IF('Indicator Data'!AP20&lt;$AI$54,0,10-($AI$55-'Indicator Data'!AP20)/($AI$55-$AI$54)*10)),1))</f>
        <v>1.3</v>
      </c>
      <c r="AJ18" s="205">
        <f t="shared" si="12"/>
        <v>1.3</v>
      </c>
      <c r="AK18" s="207">
        <f t="shared" si="13"/>
        <v>0.9</v>
      </c>
      <c r="AL18" s="218">
        <f t="shared" si="14"/>
        <v>2.2000000000000002</v>
      </c>
    </row>
    <row r="19" spans="1:38">
      <c r="A19" s="169" t="s">
        <v>84</v>
      </c>
      <c r="B19" s="170" t="s">
        <v>105</v>
      </c>
      <c r="C19" s="171" t="s">
        <v>106</v>
      </c>
      <c r="D19" s="221">
        <f>ROUND(IF('Indicator Data'!O21="No data",IF((0.1233*LN('Indicator Data'!AU21)-0.4559)&gt;D$55,0,IF((0.1233*LN('Indicator Data'!AU21)-0.4559)&lt;D$54,10,(D$55-(0.1233*LN('Indicator Data'!AU21)-0.4559))/(D$55-D$54)*10)),IF('Indicator Data'!O21&gt;D$55,0,IF('Indicator Data'!O21&lt;D$54,10,(D$55-'Indicator Data'!O21)/(D$55-D$54)*10))),1)</f>
        <v>1.8</v>
      </c>
      <c r="E19" s="221">
        <f>IF('Indicator Data'!P21="No data","x",ROUND((IF('Indicator Data'!P21=E$54,0,IF(LOG('Indicator Data'!P21*1000)&gt;E$55,10,10-(E$55-LOG('Indicator Data'!P21*1000))/(E$55-E$54)*10))),1))</f>
        <v>0.9</v>
      </c>
      <c r="F19" s="222">
        <f>IF('Indicator Data'!AK21="No data","x",ROUND(IF('Indicator Data'!AK21&gt;F$55,10,IF('Indicator Data'!AK21&lt;F$54,0,10-(F$55-'Indicator Data'!AK21)/(F$55-F$54)*10)),1))</f>
        <v>1.8</v>
      </c>
      <c r="G19" s="223">
        <f t="shared" si="0"/>
        <v>1.5</v>
      </c>
      <c r="H19" s="224">
        <f>IF(OR('Indicator Data'!R21="No data",'Indicator Data'!S21="No data"),"x",IF(OR('Indicator Data'!T21="No data",'Indicator Data'!U21="No data"),1-(POWER((POWER(POWER((POWER((10/IF('Indicator Data'!R21&lt;10,10,'Indicator Data'!R21))*(1/'Indicator Data'!S21),0.5))*('Indicator Data'!V21)*('Indicator Data'!X21),(1/3)),-1)+POWER(POWER((1*('Indicator Data'!W21)*('Indicator Data'!Y21)),(1/3)),-1))/2,-1)/POWER((((POWER((10/IF('Indicator Data'!R21&lt;10,10,'Indicator Data'!R21))*(1/'Indicator Data'!S21),0.5)+1)/2)*(('Indicator Data'!V21+'Indicator Data'!W21)/2)*(('Indicator Data'!X21+'Indicator Data'!Y21)/2)),(1/3))),IF(OR('Indicator Data'!R21="No data",'Indicator Data'!S21="No data"),"x",1-(POWER((POWER(POWER((POWER((10/IF('Indicator Data'!R21&lt;10,10,'Indicator Data'!R21))*(1/'Indicator Data'!S21),0.5))*(POWER(('Indicator Data'!V21*'Indicator Data'!T21),0.5))*('Indicator Data'!X21),(1/3)),-1)+POWER(POWER(1*(POWER(('Indicator Data'!W21*'Indicator Data'!U21),0.5))*('Indicator Data'!Y21),(1/3)),-1))/2,-1)/POWER((((POWER((10/IF('Indicator Data'!R21&lt;10,10,'Indicator Data'!R21))*(1/'Indicator Data'!S21),0.5)+1)/2)*((POWER(('Indicator Data'!V21*'Indicator Data'!T21),0.5)+POWER(('Indicator Data'!W21*'Indicator Data'!U21),0.5))/2)*(('Indicator Data'!X21+'Indicator Data'!Y21)/2)),(1/3))))))</f>
        <v>0.24017810966719577</v>
      </c>
      <c r="I19" s="221">
        <f t="shared" si="1"/>
        <v>4.4000000000000004</v>
      </c>
      <c r="J19" s="221">
        <f>IF('Indicator Data'!Z21="No data","x",ROUND(IF('Indicator Data'!Z21&gt;J$55,10,IF('Indicator Data'!Z21&lt;J$54,0,10-(J$55-'Indicator Data'!Z21)/(J$55-J$54)*10)),1))</f>
        <v>2.2999999999999998</v>
      </c>
      <c r="K19" s="223">
        <f t="shared" si="2"/>
        <v>3.4</v>
      </c>
      <c r="L19" s="225">
        <f>SUM(IF('Indicator Data'!AA21=0,0,'Indicator Data'!AA21/1000000),SUM('Indicator Data'!AB21:AC21))</f>
        <v>141.06145599999999</v>
      </c>
      <c r="M19" s="225">
        <f>L19/(SUM('Indicator Data'!BK$5:'Indicator Data'!BK$21))*1000000</f>
        <v>7.3767563869913344</v>
      </c>
      <c r="N19" s="221">
        <f t="shared" si="3"/>
        <v>0.4</v>
      </c>
      <c r="O19" s="221">
        <f>IF('Indicator Data'!AD21="No data","x",ROUND(IF('Indicator Data'!AD21&gt;O$55,10,IF('Indicator Data'!AD21&lt;O$54,0,10-(O$55-'Indicator Data'!AD21)/(O$55-O$54)*10)),1))</f>
        <v>0.1</v>
      </c>
      <c r="P19" s="222">
        <f>IF('Indicator Data'!Q21="No data","x",ROUND(IF('Indicator Data'!Q21&gt;P$55,10,IF('Indicator Data'!Q21&lt;P$54,0,10-(P$55-'Indicator Data'!Q21)/(P$55-P$54)*10)),1))</f>
        <v>0</v>
      </c>
      <c r="Q19" s="223">
        <f t="shared" si="4"/>
        <v>0.2</v>
      </c>
      <c r="R19" s="226">
        <f t="shared" si="5"/>
        <v>1.7</v>
      </c>
      <c r="S19" s="224">
        <f>IF(AND('Indicator Data'!AE21="No data",'Indicator Data'!AF21="No data",'Indicator Data'!AG21="No data"),"x",SUM('Indicator Data'!AE21:AG21))</f>
        <v>4.1125849349800084E-2</v>
      </c>
      <c r="T19" s="222">
        <f t="shared" si="6"/>
        <v>1.4</v>
      </c>
      <c r="U19" s="222">
        <f>IF('Indicator Data'!AH21="No data","x",'Indicator Data'!AH21)</f>
        <v>1</v>
      </c>
      <c r="V19" s="223">
        <f t="shared" si="7"/>
        <v>1.2</v>
      </c>
      <c r="W19" s="221">
        <f>IF('Indicator Data'!AI21="No data","x",ROUND(IF('Indicator Data'!AI21&gt;W$55,10,IF('Indicator Data'!AI21&lt;W$54,0,10-(W$55-'Indicator Data'!AI21)/(W$55-W$54)*10)),1))</f>
        <v>2</v>
      </c>
      <c r="X19" s="221">
        <f>IF('Indicator Data'!AJ21="No data","x",ROUND(IF('Indicator Data'!AJ21&gt;X$55,10,IF('Indicator Data'!AJ21&lt;X$54,0,10-(X$55-'Indicator Data'!AJ21)/(X$55-X$54)*10)),1))</f>
        <v>3.1</v>
      </c>
      <c r="Y19" s="227">
        <f>IF('Indicator Data'!AQ21="No data","x",ROUND(IF('Indicator Data'!AQ21&gt;Y$55,10,IF('Indicator Data'!AQ21&lt;Y$54,0,10-(Y$55-'Indicator Data'!AQ21)/(Y$55-Y$54)*10)),1))</f>
        <v>2.9</v>
      </c>
      <c r="Z19" s="227">
        <f>IF('Indicator Data'!AR21="No data","x",ROUND(IF('Indicator Data'!AR21&gt;Z$55,10,IF('Indicator Data'!AR21&lt;Z$54,0,10-(Z$55-'Indicator Data'!AR21)/(Z$55-Z$54)*10)),1))</f>
        <v>5.7</v>
      </c>
      <c r="AA19" s="222">
        <f t="shared" si="8"/>
        <v>4.3</v>
      </c>
      <c r="AB19" s="223">
        <f t="shared" si="9"/>
        <v>3.1</v>
      </c>
      <c r="AC19" s="221">
        <f>IF('Indicator Data'!AL21="No data","x",ROUND(IF('Indicator Data'!AL21&gt;AC$55,10,IF('Indicator Data'!AL21&lt;AC$54,0,10-(AC$55-'Indicator Data'!AL21)/(AC$55-AC$54)*10)),1))</f>
        <v>1.5</v>
      </c>
      <c r="AD19" s="223">
        <f t="shared" si="10"/>
        <v>1.5</v>
      </c>
      <c r="AE19" s="228">
        <f>IF(OR('Indicator Data'!AM21="No data",'Indicator Data'!BK21="No data"),"x",('Indicator Data'!AM21/'Indicator Data'!BK21))</f>
        <v>0</v>
      </c>
      <c r="AF19" s="223">
        <f t="shared" si="11"/>
        <v>0</v>
      </c>
      <c r="AG19" s="221">
        <f>IF('Indicator Data'!AN21="No data","x",ROUND(IF('Indicator Data'!AN21&lt;$AG$54,10,IF('Indicator Data'!AN21&gt;$AG$55,0,($AG$55-'Indicator Data'!AN21)/($AG$55-$AG$54)*10)),1))</f>
        <v>1.3</v>
      </c>
      <c r="AH19" s="221">
        <f>IF('Indicator Data'!AO21="No data","x",ROUND(IF('Indicator Data'!AO21&gt;$AH$55,10,IF('Indicator Data'!AO21&lt;$AH$54,0,10-($AH$55-'Indicator Data'!AO21)/($AH$55-$AH$54)*10)),1))</f>
        <v>0</v>
      </c>
      <c r="AI19" s="227">
        <f>IF('Indicator Data'!AP21="No data","x",ROUND(IF('Indicator Data'!AP21&gt;$AI$55,10,IF('Indicator Data'!AP21&lt;$AI$54,0,10-($AI$55-'Indicator Data'!AP21)/($AI$55-$AI$54)*10)),1))</f>
        <v>1.3</v>
      </c>
      <c r="AJ19" s="221">
        <f t="shared" si="12"/>
        <v>1.3</v>
      </c>
      <c r="AK19" s="223">
        <f t="shared" si="13"/>
        <v>0.9</v>
      </c>
      <c r="AL19" s="226">
        <f t="shared" si="14"/>
        <v>1.7</v>
      </c>
    </row>
    <row r="20" spans="1:38">
      <c r="A20" s="178" t="s">
        <v>119</v>
      </c>
      <c r="B20" s="168" t="s">
        <v>124</v>
      </c>
      <c r="C20" s="106" t="s">
        <v>125</v>
      </c>
      <c r="D20" s="205">
        <f>ROUND(IF('Indicator Data'!O22="No data",IF((0.1233*LN('Indicator Data'!AU22)-0.4559)&gt;D$55,0,IF((0.1233*LN('Indicator Data'!AU22)-0.4559)&lt;D$54,10,(D$55-(0.1233*LN('Indicator Data'!AU22)-0.4559))/(D$55-D$54)*10)),IF('Indicator Data'!O22&gt;D$55,0,IF('Indicator Data'!O22&lt;D$54,10,(D$55-'Indicator Data'!O22)/(D$55-D$54)*10))),1)</f>
        <v>4.5999999999999996</v>
      </c>
      <c r="E20" s="205">
        <f>IF('Indicator Data'!P22="No data","x",ROUND((IF('Indicator Data'!P22=E$54,0,IF(LOG('Indicator Data'!P22*1000)&gt;E$55,10,10-(E$55-LOG('Indicator Data'!P22*1000))/(E$55-E$54)*10))),1))</f>
        <v>0.9</v>
      </c>
      <c r="F20" s="206">
        <f>IF('Indicator Data'!AK22="No data","x",ROUND(IF('Indicator Data'!AK22&gt;F$55,10,IF('Indicator Data'!AK22&lt;F$54,0,10-(F$55-'Indicator Data'!AK22)/(F$55-F$54)*10)),1))</f>
        <v>3.4</v>
      </c>
      <c r="G20" s="207">
        <f t="shared" si="0"/>
        <v>3.1</v>
      </c>
      <c r="H20" s="208">
        <f>IF(OR('Indicator Data'!R22="No data",'Indicator Data'!S22="No data"),"x",IF(OR('Indicator Data'!T22="No data",'Indicator Data'!U22="No data"),1-(POWER((POWER(POWER((POWER((10/IF('Indicator Data'!R22&lt;10,10,'Indicator Data'!R22))*(1/'Indicator Data'!S22),0.5))*('Indicator Data'!V22)*('Indicator Data'!X22),(1/3)),-1)+POWER(POWER((1*('Indicator Data'!W22)*('Indicator Data'!Y22)),(1/3)),-1))/2,-1)/POWER((((POWER((10/IF('Indicator Data'!R22&lt;10,10,'Indicator Data'!R22))*(1/'Indicator Data'!S22),0.5)+1)/2)*(('Indicator Data'!V22+'Indicator Data'!W22)/2)*(('Indicator Data'!X22+'Indicator Data'!Y22)/2)),(1/3))),IF(OR('Indicator Data'!R22="No data",'Indicator Data'!S22="No data"),"x",1-(POWER((POWER(POWER((POWER((10/IF('Indicator Data'!R22&lt;10,10,'Indicator Data'!R22))*(1/'Indicator Data'!S22),0.5))*(POWER(('Indicator Data'!V22*'Indicator Data'!T22),0.5))*('Indicator Data'!X22),(1/3)),-1)+POWER(POWER(1*(POWER(('Indicator Data'!W22*'Indicator Data'!U22),0.5))*('Indicator Data'!Y22),(1/3)),-1))/2,-1)/POWER((((POWER((10/IF('Indicator Data'!R22&lt;10,10,'Indicator Data'!R22))*(1/'Indicator Data'!S22),0.5)+1)/2)*((POWER(('Indicator Data'!V22*'Indicator Data'!T22),0.5)+POWER(('Indicator Data'!W22*'Indicator Data'!U22),0.5))/2)*(('Indicator Data'!X22+'Indicator Data'!Y22)/2)),(1/3))))))</f>
        <v>0.31859090262345968</v>
      </c>
      <c r="I20" s="205">
        <f t="shared" si="1"/>
        <v>5.8</v>
      </c>
      <c r="J20" s="205">
        <f>IF('Indicator Data'!Z22="No data","x",ROUND(IF('Indicator Data'!Z22&gt;J$55,10,IF('Indicator Data'!Z22&lt;J$54,0,10-(J$55-'Indicator Data'!Z22)/(J$55-J$54)*10)),1))</f>
        <v>4.7</v>
      </c>
      <c r="K20" s="207">
        <f t="shared" si="2"/>
        <v>5.3</v>
      </c>
      <c r="L20" s="209">
        <f>SUM(IF('Indicator Data'!AA22=0,0,'Indicator Data'!AA22/1000000),SUM('Indicator Data'!AB22:AC22))</f>
        <v>945.15564200000006</v>
      </c>
      <c r="M20" s="209">
        <f>L20/(SUM('Indicator Data'!BK$22:'Indicator Data'!BK$30))*1000000</f>
        <v>140.07908970995805</v>
      </c>
      <c r="N20" s="205">
        <f t="shared" si="3"/>
        <v>7</v>
      </c>
      <c r="O20" s="205">
        <f>IF('Indicator Data'!AD22="No data","x",ROUND(IF('Indicator Data'!AD22&gt;O$55,10,IF('Indicator Data'!AD22&lt;O$54,0,10-(O$55-'Indicator Data'!AD22)/(O$55-O$54)*10)),1))</f>
        <v>7.4</v>
      </c>
      <c r="P20" s="206">
        <f>IF('Indicator Data'!Q22="No data","x",ROUND(IF('Indicator Data'!Q22&gt;P$55,10,IF('Indicator Data'!Q22&lt;P$54,0,10-(P$55-'Indicator Data'!Q22)/(P$55-P$54)*10)),1))</f>
        <v>6.6</v>
      </c>
      <c r="Q20" s="207">
        <f t="shared" si="4"/>
        <v>7</v>
      </c>
      <c r="R20" s="218">
        <f t="shared" si="5"/>
        <v>4.5999999999999996</v>
      </c>
      <c r="S20" s="208">
        <f>IF(AND('Indicator Data'!AE22="No data",'Indicator Data'!AF22="No data",'Indicator Data'!AG22="No data"),"x",SUM('Indicator Data'!AE22:AG22))</f>
        <v>2.415320636451302E-2</v>
      </c>
      <c r="T20" s="206">
        <f t="shared" si="6"/>
        <v>0.8</v>
      </c>
      <c r="U20" s="206">
        <f>IF('Indicator Data'!AH22="No data","x",'Indicator Data'!AH22)</f>
        <v>1</v>
      </c>
      <c r="V20" s="207">
        <f t="shared" si="7"/>
        <v>0.9</v>
      </c>
      <c r="W20" s="205">
        <f>IF('Indicator Data'!AI22="No data","x",ROUND(IF('Indicator Data'!AI22&gt;W$55,10,IF('Indicator Data'!AI22&lt;W$54,0,10-(W$55-'Indicator Data'!AI22)/(W$55-W$54)*10)),1))</f>
        <v>0.1</v>
      </c>
      <c r="X20" s="205">
        <f>IF('Indicator Data'!AJ22="No data","x",ROUND(IF('Indicator Data'!AJ22&gt;X$55,10,IF('Indicator Data'!AJ22&lt;X$54,0,10-(X$55-'Indicator Data'!AJ22)/(X$55-X$54)*10)),1))</f>
        <v>4.8</v>
      </c>
      <c r="Y20" s="219">
        <f>IF('Indicator Data'!AQ22="No data","x",ROUND(IF('Indicator Data'!AQ22&gt;Y$55,10,IF('Indicator Data'!AQ22&lt;Y$54,0,10-(Y$55-'Indicator Data'!AQ22)/(Y$55-Y$54)*10)),1))</f>
        <v>1.9</v>
      </c>
      <c r="Z20" s="219">
        <f>IF('Indicator Data'!AR22="No data","x",ROUND(IF('Indicator Data'!AR22&gt;Z$55,10,IF('Indicator Data'!AR22&lt;Z$54,0,10-(Z$55-'Indicator Data'!AR22)/(Z$55-Z$54)*10)),1))</f>
        <v>0.8</v>
      </c>
      <c r="AA20" s="206">
        <f t="shared" si="8"/>
        <v>1.4</v>
      </c>
      <c r="AB20" s="207">
        <f t="shared" si="9"/>
        <v>2.1</v>
      </c>
      <c r="AC20" s="205">
        <f>IF('Indicator Data'!AL22="No data","x",ROUND(IF('Indicator Data'!AL22&gt;AC$55,10,IF('Indicator Data'!AL22&lt;AC$54,0,10-(AC$55-'Indicator Data'!AL22)/(AC$55-AC$54)*10)),1))</f>
        <v>4.0999999999999996</v>
      </c>
      <c r="AD20" s="207">
        <f t="shared" si="10"/>
        <v>4.0999999999999996</v>
      </c>
      <c r="AE20" s="220" t="str">
        <f>IF(OR('Indicator Data'!AM22="No data",'Indicator Data'!BK22="No data"),"x",('Indicator Data'!AM22/'Indicator Data'!BK22))</f>
        <v>x</v>
      </c>
      <c r="AF20" s="207" t="str">
        <f t="shared" si="11"/>
        <v>x</v>
      </c>
      <c r="AG20" s="205">
        <f>IF('Indicator Data'!AN22="No data","x",ROUND(IF('Indicator Data'!AN22&lt;$AG$54,10,IF('Indicator Data'!AN22&gt;$AG$55,0,($AG$55-'Indicator Data'!AN22)/($AG$55-$AG$54)*10)),1))</f>
        <v>7.3</v>
      </c>
      <c r="AH20" s="205">
        <f>IF('Indicator Data'!AO22="No data","x",ROUND(IF('Indicator Data'!AO22&gt;$AH$55,10,IF('Indicator Data'!AO22&lt;$AH$54,0,10-($AH$55-'Indicator Data'!AO22)/($AH$55-$AH$54)*10)),1))</f>
        <v>0.1</v>
      </c>
      <c r="AI20" s="219">
        <f>IF('Indicator Data'!AP22="No data","x",ROUND(IF('Indicator Data'!AP22&gt;$AI$55,10,IF('Indicator Data'!AP22&lt;$AI$54,0,10-($AI$55-'Indicator Data'!AP22)/($AI$55-$AI$54)*10)),1))</f>
        <v>5.8</v>
      </c>
      <c r="AJ20" s="205">
        <f t="shared" si="12"/>
        <v>5.8</v>
      </c>
      <c r="AK20" s="207">
        <f t="shared" si="13"/>
        <v>4.4000000000000004</v>
      </c>
      <c r="AL20" s="218">
        <f t="shared" si="14"/>
        <v>3</v>
      </c>
    </row>
    <row r="21" spans="1:38" ht="15.75" customHeight="1">
      <c r="A21" s="178" t="s">
        <v>119</v>
      </c>
      <c r="B21" s="168" t="s">
        <v>136</v>
      </c>
      <c r="C21" s="106" t="s">
        <v>137</v>
      </c>
      <c r="D21" s="205">
        <f>ROUND(IF('Indicator Data'!O23="No data",IF((0.1233*LN('Indicator Data'!AU23)-0.4559)&gt;D$55,0,IF((0.1233*LN('Indicator Data'!AU23)-0.4559)&lt;D$54,10,(D$55-(0.1233*LN('Indicator Data'!AU23)-0.4559))/(D$55-D$54)*10)),IF('Indicator Data'!O23&gt;D$55,0,IF('Indicator Data'!O23&lt;D$54,10,(D$55-'Indicator Data'!O23)/(D$55-D$54)*10))),1)</f>
        <v>3.1</v>
      </c>
      <c r="E21" s="205">
        <f>IF('Indicator Data'!P23="No data","x",ROUND((IF('Indicator Data'!P23=E$54,0,IF(LOG('Indicator Data'!P23*1000)&gt;E$55,10,10-(E$55-LOG('Indicator Data'!P23*1000))/(E$55-E$54)*10))),1))</f>
        <v>0</v>
      </c>
      <c r="F21" s="206">
        <f>IF('Indicator Data'!AK23="No data","x",ROUND(IF('Indicator Data'!AK23&gt;F$55,10,IF('Indicator Data'!AK23&lt;F$54,0,10-(F$55-'Indicator Data'!AK23)/(F$55-F$54)*10)),1))</f>
        <v>4.2</v>
      </c>
      <c r="G21" s="207">
        <f t="shared" si="0"/>
        <v>2.6</v>
      </c>
      <c r="H21" s="208">
        <f>IF(OR('Indicator Data'!R23="No data",'Indicator Data'!S23="No data"),"x",IF(OR('Indicator Data'!T23="No data",'Indicator Data'!U23="No data"),1-(POWER((POWER(POWER((POWER((10/IF('Indicator Data'!R23&lt;10,10,'Indicator Data'!R23))*(1/'Indicator Data'!S23),0.5))*('Indicator Data'!V23)*('Indicator Data'!X23),(1/3)),-1)+POWER(POWER((1*('Indicator Data'!W23)*('Indicator Data'!Y23)),(1/3)),-1))/2,-1)/POWER((((POWER((10/IF('Indicator Data'!R23&lt;10,10,'Indicator Data'!R23))*(1/'Indicator Data'!S23),0.5)+1)/2)*(('Indicator Data'!V23+'Indicator Data'!W23)/2)*(('Indicator Data'!X23+'Indicator Data'!Y23)/2)),(1/3))),IF(OR('Indicator Data'!R23="No data",'Indicator Data'!S23="No data"),"x",1-(POWER((POWER(POWER((POWER((10/IF('Indicator Data'!R23&lt;10,10,'Indicator Data'!R23))*(1/'Indicator Data'!S23),0.5))*(POWER(('Indicator Data'!V23*'Indicator Data'!T23),0.5))*('Indicator Data'!X23),(1/3)),-1)+POWER(POWER(1*(POWER(('Indicator Data'!W23*'Indicator Data'!U23),0.5))*('Indicator Data'!Y23),(1/3)),-1))/2,-1)/POWER((((POWER((10/IF('Indicator Data'!R23&lt;10,10,'Indicator Data'!R23))*(1/'Indicator Data'!S23),0.5)+1)/2)*((POWER(('Indicator Data'!V23*'Indicator Data'!T23),0.5)+POWER(('Indicator Data'!W23*'Indicator Data'!U23),0.5))/2)*(('Indicator Data'!X23+'Indicator Data'!Y23)/2)),(1/3))))))</f>
        <v>0.17386126849100303</v>
      </c>
      <c r="I21" s="205">
        <f t="shared" si="1"/>
        <v>3.2</v>
      </c>
      <c r="J21" s="205">
        <f>IF('Indicator Data'!Z23="No data","x",ROUND(IF('Indicator Data'!Z23&gt;J$55,10,IF('Indicator Data'!Z23&lt;J$54,0,10-(J$55-'Indicator Data'!Z23)/(J$55-J$54)*10)),1))</f>
        <v>4.7</v>
      </c>
      <c r="K21" s="207">
        <f t="shared" si="2"/>
        <v>4</v>
      </c>
      <c r="L21" s="209">
        <f>SUM(IF('Indicator Data'!AA23=0,0,'Indicator Data'!AA23/1000000),SUM('Indicator Data'!AB23:AC23))</f>
        <v>945.15564200000006</v>
      </c>
      <c r="M21" s="209">
        <f>L21/(SUM('Indicator Data'!BK$22:'Indicator Data'!BK$30))*1000000</f>
        <v>140.07908970995805</v>
      </c>
      <c r="N21" s="205">
        <f t="shared" si="3"/>
        <v>7</v>
      </c>
      <c r="O21" s="205">
        <f>IF('Indicator Data'!AD23="No data","x",ROUND(IF('Indicator Data'!AD23&gt;O$55,10,IF('Indicator Data'!AD23&lt;O$54,0,10-(O$55-'Indicator Data'!AD23)/(O$55-O$54)*10)),1))</f>
        <v>7.4</v>
      </c>
      <c r="P21" s="206">
        <f>IF('Indicator Data'!Q23="No data","x",ROUND(IF('Indicator Data'!Q23&gt;P$55,10,IF('Indicator Data'!Q23&lt;P$54,0,10-(P$55-'Indicator Data'!Q23)/(P$55-P$54)*10)),1))</f>
        <v>6.6</v>
      </c>
      <c r="Q21" s="207">
        <f t="shared" si="4"/>
        <v>7</v>
      </c>
      <c r="R21" s="218">
        <f t="shared" si="5"/>
        <v>4.0999999999999996</v>
      </c>
      <c r="S21" s="208">
        <f>IF(AND('Indicator Data'!AE23="No data",'Indicator Data'!AF23="No data",'Indicator Data'!AG23="No data"),"x",SUM('Indicator Data'!AE23:AG23))</f>
        <v>2.415320636451302E-2</v>
      </c>
      <c r="T21" s="206">
        <f t="shared" si="6"/>
        <v>0.8</v>
      </c>
      <c r="U21" s="206">
        <f>IF('Indicator Data'!AH23="No data","x",'Indicator Data'!AH23)</f>
        <v>1</v>
      </c>
      <c r="V21" s="207">
        <f t="shared" si="7"/>
        <v>0.9</v>
      </c>
      <c r="W21" s="205">
        <f>IF('Indicator Data'!AI23="No data","x",ROUND(IF('Indicator Data'!AI23&gt;W$55,10,IF('Indicator Data'!AI23&lt;W$54,0,10-(W$55-'Indicator Data'!AI23)/(W$55-W$54)*10)),1))</f>
        <v>0.4</v>
      </c>
      <c r="X21" s="205">
        <f>IF('Indicator Data'!AJ23="No data","x",ROUND(IF('Indicator Data'!AJ23&gt;X$55,10,IF('Indicator Data'!AJ23&lt;X$54,0,10-(X$55-'Indicator Data'!AJ23)/(X$55-X$54)*10)),1))</f>
        <v>6.5</v>
      </c>
      <c r="Y21" s="219">
        <f>IF('Indicator Data'!AQ23="No data","x",ROUND(IF('Indicator Data'!AQ23&gt;Y$55,10,IF('Indicator Data'!AQ23&lt;Y$54,0,10-(Y$55-'Indicator Data'!AQ23)/(Y$55-Y$54)*10)),1))</f>
        <v>10</v>
      </c>
      <c r="Z21" s="219">
        <f>IF('Indicator Data'!AR23="No data","x",ROUND(IF('Indicator Data'!AR23&gt;Z$55,10,IF('Indicator Data'!AR23&lt;Z$54,0,10-(Z$55-'Indicator Data'!AR23)/(Z$55-Z$54)*10)),1))</f>
        <v>8.9</v>
      </c>
      <c r="AA21" s="206">
        <f t="shared" si="8"/>
        <v>9.5</v>
      </c>
      <c r="AB21" s="207">
        <f t="shared" si="9"/>
        <v>5.5</v>
      </c>
      <c r="AC21" s="205">
        <f>IF('Indicator Data'!AL23="No data","x",ROUND(IF('Indicator Data'!AL23&gt;AC$55,10,IF('Indicator Data'!AL23&lt;AC$54,0,10-(AC$55-'Indicator Data'!AL23)/(AC$55-AC$54)*10)),1))</f>
        <v>5.2</v>
      </c>
      <c r="AD21" s="207">
        <f t="shared" si="10"/>
        <v>5.2</v>
      </c>
      <c r="AE21" s="220" t="str">
        <f>IF(OR('Indicator Data'!AM23="No data",'Indicator Data'!BK23="No data"),"x",('Indicator Data'!AM23/'Indicator Data'!BK23))</f>
        <v>x</v>
      </c>
      <c r="AF21" s="207" t="str">
        <f t="shared" si="11"/>
        <v>x</v>
      </c>
      <c r="AG21" s="205">
        <f>IF('Indicator Data'!AN23="No data","x",ROUND(IF('Indicator Data'!AN23&lt;$AG$54,10,IF('Indicator Data'!AN23&gt;$AG$55,0,($AG$55-'Indicator Data'!AN23)/($AG$55-$AG$54)*10)),1))</f>
        <v>7.3</v>
      </c>
      <c r="AH21" s="205">
        <f>IF('Indicator Data'!AO23="No data","x",ROUND(IF('Indicator Data'!AO23&gt;$AH$55,10,IF('Indicator Data'!AO23&lt;$AH$54,0,10-($AH$55-'Indicator Data'!AO23)/($AH$55-$AH$54)*10)),1))</f>
        <v>0.1</v>
      </c>
      <c r="AI21" s="219">
        <f>IF('Indicator Data'!AP23="No data","x",ROUND(IF('Indicator Data'!AP23&gt;$AI$55,10,IF('Indicator Data'!AP23&lt;$AI$54,0,10-($AI$55-'Indicator Data'!AP23)/($AI$55-$AI$54)*10)),1))</f>
        <v>5.8</v>
      </c>
      <c r="AJ21" s="205">
        <f t="shared" si="12"/>
        <v>5.8</v>
      </c>
      <c r="AK21" s="207">
        <f t="shared" si="13"/>
        <v>4.4000000000000004</v>
      </c>
      <c r="AL21" s="218">
        <f t="shared" si="14"/>
        <v>4.2</v>
      </c>
    </row>
    <row r="22" spans="1:38" ht="15.75" customHeight="1">
      <c r="A22" s="178" t="s">
        <v>119</v>
      </c>
      <c r="B22" s="168" t="s">
        <v>122</v>
      </c>
      <c r="C22" s="106" t="s">
        <v>123</v>
      </c>
      <c r="D22" s="205">
        <f>ROUND(IF('Indicator Data'!O24="No data",IF((0.1233*LN('Indicator Data'!AU24)-0.4559)&gt;D$55,0,IF((0.1233*LN('Indicator Data'!AU24)-0.4559)&lt;D$54,10,(D$55-(0.1233*LN('Indicator Data'!AU24)-0.4559))/(D$55-D$54)*10)),IF('Indicator Data'!O24&gt;D$55,0,IF('Indicator Data'!O24&lt;D$54,10,(D$55-'Indicator Data'!O24)/(D$55-D$54)*10))),1)</f>
        <v>4</v>
      </c>
      <c r="E22" s="205">
        <f>IF('Indicator Data'!P24="No data","x",ROUND((IF('Indicator Data'!P24=E$54,0,IF(LOG('Indicator Data'!P24*1000)&gt;E$55,10,10-(E$55-LOG('Indicator Data'!P24*1000))/(E$55-E$54)*10))),1))</f>
        <v>0</v>
      </c>
      <c r="F22" s="206">
        <f>IF('Indicator Data'!AK24="No data","x",ROUND(IF('Indicator Data'!AK24&gt;F$55,10,IF('Indicator Data'!AK24&lt;F$54,0,10-(F$55-'Indicator Data'!AK24)/(F$55-F$54)*10)),1))</f>
        <v>2.4</v>
      </c>
      <c r="G22" s="207">
        <f t="shared" si="0"/>
        <v>2.2999999999999998</v>
      </c>
      <c r="H22" s="208">
        <f>IF(OR('Indicator Data'!R24="No data",'Indicator Data'!S24="No data"),"x",IF(OR('Indicator Data'!T24="No data",'Indicator Data'!U24="No data"),1-(POWER((POWER(POWER((POWER((10/IF('Indicator Data'!R24&lt;10,10,'Indicator Data'!R24))*(1/'Indicator Data'!S24),0.5))*('Indicator Data'!V24)*('Indicator Data'!X24),(1/3)),-1)+POWER(POWER((1*('Indicator Data'!W24)*('Indicator Data'!Y24)),(1/3)),-1))/2,-1)/POWER((((POWER((10/IF('Indicator Data'!R24&lt;10,10,'Indicator Data'!R24))*(1/'Indicator Data'!S24),0.5)+1)/2)*(('Indicator Data'!V24+'Indicator Data'!W24)/2)*(('Indicator Data'!X24+'Indicator Data'!Y24)/2)),(1/3))),IF(OR('Indicator Data'!R24="No data",'Indicator Data'!S24="No data"),"x",1-(POWER((POWER(POWER((POWER((10/IF('Indicator Data'!R24&lt;10,10,'Indicator Data'!R24))*(1/'Indicator Data'!S24),0.5))*(POWER(('Indicator Data'!V24*'Indicator Data'!T24),0.5))*('Indicator Data'!X24),(1/3)),-1)+POWER(POWER(1*(POWER(('Indicator Data'!W24*'Indicator Data'!U24),0.5))*('Indicator Data'!Y24),(1/3)),-1))/2,-1)/POWER((((POWER((10/IF('Indicator Data'!R24&lt;10,10,'Indicator Data'!R24))*(1/'Indicator Data'!S24),0.5)+1)/2)*((POWER(('Indicator Data'!V24*'Indicator Data'!T24),0.5)+POWER(('Indicator Data'!W24*'Indicator Data'!U24),0.5))/2)*(('Indicator Data'!X24+'Indicator Data'!Y24)/2)),(1/3))))))</f>
        <v>0.28810416593802091</v>
      </c>
      <c r="I22" s="205">
        <f t="shared" si="1"/>
        <v>5.2</v>
      </c>
      <c r="J22" s="205">
        <f>IF('Indicator Data'!Z24="No data","x",ROUND(IF('Indicator Data'!Z24&gt;J$55,10,IF('Indicator Data'!Z24&lt;J$54,0,10-(J$55-'Indicator Data'!Z24)/(J$55-J$54)*10)),1))</f>
        <v>4.7</v>
      </c>
      <c r="K22" s="207">
        <f t="shared" si="2"/>
        <v>5</v>
      </c>
      <c r="L22" s="209">
        <f>SUM(IF('Indicator Data'!AA24=0,0,'Indicator Data'!AA24/1000000),SUM('Indicator Data'!AB24:AC24))</f>
        <v>945.15564200000006</v>
      </c>
      <c r="M22" s="209">
        <f>L22/(SUM('Indicator Data'!BK$22:'Indicator Data'!BK$30))*1000000</f>
        <v>140.07908970995805</v>
      </c>
      <c r="N22" s="205">
        <f t="shared" si="3"/>
        <v>7</v>
      </c>
      <c r="O22" s="205">
        <f>IF('Indicator Data'!AD24="No data","x",ROUND(IF('Indicator Data'!AD24&gt;O$55,10,IF('Indicator Data'!AD24&lt;O$54,0,10-(O$55-'Indicator Data'!AD24)/(O$55-O$54)*10)),1))</f>
        <v>7.4</v>
      </c>
      <c r="P22" s="206">
        <f>IF('Indicator Data'!Q24="No data","x",ROUND(IF('Indicator Data'!Q24&gt;P$55,10,IF('Indicator Data'!Q24&lt;P$54,0,10-(P$55-'Indicator Data'!Q24)/(P$55-P$54)*10)),1))</f>
        <v>6.6</v>
      </c>
      <c r="Q22" s="207">
        <f t="shared" si="4"/>
        <v>7</v>
      </c>
      <c r="R22" s="218">
        <f t="shared" si="5"/>
        <v>4.2</v>
      </c>
      <c r="S22" s="208">
        <f>IF(AND('Indicator Data'!AE24="No data",'Indicator Data'!AF24="No data",'Indicator Data'!AG24="No data"),"x",SUM('Indicator Data'!AE24:AG24))</f>
        <v>2.415320636451302E-2</v>
      </c>
      <c r="T22" s="206">
        <f t="shared" si="6"/>
        <v>0.8</v>
      </c>
      <c r="U22" s="206">
        <f>IF('Indicator Data'!AH24="No data","x",'Indicator Data'!AH24)</f>
        <v>1</v>
      </c>
      <c r="V22" s="207">
        <f t="shared" si="7"/>
        <v>0.9</v>
      </c>
      <c r="W22" s="205">
        <f>IF('Indicator Data'!AI24="No data","x",ROUND(IF('Indicator Data'!AI24&gt;W$55,10,IF('Indicator Data'!AI24&lt;W$54,0,10-(W$55-'Indicator Data'!AI24)/(W$55-W$54)*10)),1))</f>
        <v>0.4</v>
      </c>
      <c r="X22" s="205">
        <f>IF('Indicator Data'!AJ24="No data","x",ROUND(IF('Indicator Data'!AJ24&gt;X$55,10,IF('Indicator Data'!AJ24&lt;X$54,0,10-(X$55-'Indicator Data'!AJ24)/(X$55-X$54)*10)),1))</f>
        <v>8.9</v>
      </c>
      <c r="Y22" s="219">
        <f>IF('Indicator Data'!AQ24="No data","x",ROUND(IF('Indicator Data'!AQ24&gt;Y$55,10,IF('Indicator Data'!AQ24&lt;Y$54,0,10-(Y$55-'Indicator Data'!AQ24)/(Y$55-Y$54)*10)),1))</f>
        <v>4</v>
      </c>
      <c r="Z22" s="219">
        <f>IF('Indicator Data'!AR24="No data","x",ROUND(IF('Indicator Data'!AR24&gt;Z$55,10,IF('Indicator Data'!AR24&lt;Z$54,0,10-(Z$55-'Indicator Data'!AR24)/(Z$55-Z$54)*10)),1))</f>
        <v>3.1</v>
      </c>
      <c r="AA22" s="206">
        <f t="shared" si="8"/>
        <v>3.6</v>
      </c>
      <c r="AB22" s="207">
        <f t="shared" si="9"/>
        <v>4.3</v>
      </c>
      <c r="AC22" s="205">
        <f>IF('Indicator Data'!AL24="No data","x",ROUND(IF('Indicator Data'!AL24&gt;AC$55,10,IF('Indicator Data'!AL24&lt;AC$54,0,10-(AC$55-'Indicator Data'!AL24)/(AC$55-AC$54)*10)),1))</f>
        <v>3.9</v>
      </c>
      <c r="AD22" s="207">
        <f t="shared" si="10"/>
        <v>3.9</v>
      </c>
      <c r="AE22" s="220" t="str">
        <f>IF(OR('Indicator Data'!AM24="No data",'Indicator Data'!BK24="No data"),"x",('Indicator Data'!AM24/'Indicator Data'!BK24))</f>
        <v>x</v>
      </c>
      <c r="AF22" s="207" t="str">
        <f t="shared" si="11"/>
        <v>x</v>
      </c>
      <c r="AG22" s="205">
        <f>IF('Indicator Data'!AN24="No data","x",ROUND(IF('Indicator Data'!AN24&lt;$AG$54,10,IF('Indicator Data'!AN24&gt;$AG$55,0,($AG$55-'Indicator Data'!AN24)/($AG$55-$AG$54)*10)),1))</f>
        <v>7.3</v>
      </c>
      <c r="AH22" s="205">
        <f>IF('Indicator Data'!AO24="No data","x",ROUND(IF('Indicator Data'!AO24&gt;$AH$55,10,IF('Indicator Data'!AO24&lt;$AH$54,0,10-($AH$55-'Indicator Data'!AO24)/($AH$55-$AH$54)*10)),1))</f>
        <v>0.1</v>
      </c>
      <c r="AI22" s="219">
        <f>IF('Indicator Data'!AP24="No data","x",ROUND(IF('Indicator Data'!AP24&gt;$AI$55,10,IF('Indicator Data'!AP24&lt;$AI$54,0,10-($AI$55-'Indicator Data'!AP24)/($AI$55-$AI$54)*10)),1))</f>
        <v>5.8</v>
      </c>
      <c r="AJ22" s="205">
        <f t="shared" si="12"/>
        <v>5.8</v>
      </c>
      <c r="AK22" s="207">
        <f t="shared" si="13"/>
        <v>4.4000000000000004</v>
      </c>
      <c r="AL22" s="218">
        <f t="shared" si="14"/>
        <v>3.5</v>
      </c>
    </row>
    <row r="23" spans="1:38" ht="15.75" customHeight="1">
      <c r="A23" s="178" t="s">
        <v>119</v>
      </c>
      <c r="B23" s="168" t="s">
        <v>126</v>
      </c>
      <c r="C23" s="106" t="s">
        <v>127</v>
      </c>
      <c r="D23" s="205">
        <f>ROUND(IF('Indicator Data'!O25="No data",IF((0.1233*LN('Indicator Data'!AU25)-0.4559)&gt;D$55,0,IF((0.1233*LN('Indicator Data'!AU25)-0.4559)&lt;D$54,10,(D$55-(0.1233*LN('Indicator Data'!AU25)-0.4559))/(D$55-D$54)*10)),IF('Indicator Data'!O25&gt;D$55,0,IF('Indicator Data'!O25&lt;D$54,10,(D$55-'Indicator Data'!O25)/(D$55-D$54)*10))),1)</f>
        <v>4.0999999999999996</v>
      </c>
      <c r="E23" s="205">
        <f>IF('Indicator Data'!P25="No data","x",ROUND((IF('Indicator Data'!P25=E$54,0,IF(LOG('Indicator Data'!P25*1000)&gt;E$55,10,10-(E$55-LOG('Indicator Data'!P25*1000))/(E$55-E$54)*10))),1))</f>
        <v>0.8</v>
      </c>
      <c r="F23" s="206">
        <f>IF('Indicator Data'!AK25="No data","x",ROUND(IF('Indicator Data'!AK25&gt;F$55,10,IF('Indicator Data'!AK25&lt;F$54,0,10-(F$55-'Indicator Data'!AK25)/(F$55-F$54)*10)),1))</f>
        <v>2.9</v>
      </c>
      <c r="G23" s="207">
        <f t="shared" si="0"/>
        <v>2.7</v>
      </c>
      <c r="H23" s="208">
        <f>IF(OR('Indicator Data'!R25="No data",'Indicator Data'!S25="No data"),"x",IF(OR('Indicator Data'!T25="No data",'Indicator Data'!U25="No data"),1-(POWER((POWER(POWER((POWER((10/IF('Indicator Data'!R25&lt;10,10,'Indicator Data'!R25))*(1/'Indicator Data'!S25),0.5))*('Indicator Data'!V25)*('Indicator Data'!X25),(1/3)),-1)+POWER(POWER((1*('Indicator Data'!W25)*('Indicator Data'!Y25)),(1/3)),-1))/2,-1)/POWER((((POWER((10/IF('Indicator Data'!R25&lt;10,10,'Indicator Data'!R25))*(1/'Indicator Data'!S25),0.5)+1)/2)*(('Indicator Data'!V25+'Indicator Data'!W25)/2)*(('Indicator Data'!X25+'Indicator Data'!Y25)/2)),(1/3))),IF(OR('Indicator Data'!R25="No data",'Indicator Data'!S25="No data"),"x",1-(POWER((POWER(POWER((POWER((10/IF('Indicator Data'!R25&lt;10,10,'Indicator Data'!R25))*(1/'Indicator Data'!S25),0.5))*(POWER(('Indicator Data'!V25*'Indicator Data'!T25),0.5))*('Indicator Data'!X25),(1/3)),-1)+POWER(POWER(1*(POWER(('Indicator Data'!W25*'Indicator Data'!U25),0.5))*('Indicator Data'!Y25),(1/3)),-1))/2,-1)/POWER((((POWER((10/IF('Indicator Data'!R25&lt;10,10,'Indicator Data'!R25))*(1/'Indicator Data'!S25),0.5)+1)/2)*((POWER(('Indicator Data'!V25*'Indicator Data'!T25),0.5)+POWER(('Indicator Data'!W25*'Indicator Data'!U25),0.5))/2)*(('Indicator Data'!X25+'Indicator Data'!Y25)/2)),(1/3))))))</f>
        <v>0.30403131213070933</v>
      </c>
      <c r="I23" s="205">
        <f t="shared" si="1"/>
        <v>5.5</v>
      </c>
      <c r="J23" s="205">
        <f>IF('Indicator Data'!Z25="No data","x",ROUND(IF('Indicator Data'!Z25&gt;J$55,10,IF('Indicator Data'!Z25&lt;J$54,0,10-(J$55-'Indicator Data'!Z25)/(J$55-J$54)*10)),1))</f>
        <v>4.7</v>
      </c>
      <c r="K23" s="207">
        <f t="shared" si="2"/>
        <v>5.0999999999999996</v>
      </c>
      <c r="L23" s="209">
        <f>SUM(IF('Indicator Data'!AA25=0,0,'Indicator Data'!AA25/1000000),SUM('Indicator Data'!AB25:AC25))</f>
        <v>945.15564200000006</v>
      </c>
      <c r="M23" s="209">
        <f>L23/(SUM('Indicator Data'!BK$22:'Indicator Data'!BK$30))*1000000</f>
        <v>140.07908970995805</v>
      </c>
      <c r="N23" s="205">
        <f t="shared" si="3"/>
        <v>7</v>
      </c>
      <c r="O23" s="205">
        <f>IF('Indicator Data'!AD25="No data","x",ROUND(IF('Indicator Data'!AD25&gt;O$55,10,IF('Indicator Data'!AD25&lt;O$54,0,10-(O$55-'Indicator Data'!AD25)/(O$55-O$54)*10)),1))</f>
        <v>7.4</v>
      </c>
      <c r="P23" s="206">
        <f>IF('Indicator Data'!Q25="No data","x",ROUND(IF('Indicator Data'!Q25&gt;P$55,10,IF('Indicator Data'!Q25&lt;P$54,0,10-(P$55-'Indicator Data'!Q25)/(P$55-P$54)*10)),1))</f>
        <v>6.6</v>
      </c>
      <c r="Q23" s="207">
        <f t="shared" si="4"/>
        <v>7</v>
      </c>
      <c r="R23" s="218">
        <f t="shared" si="5"/>
        <v>4.4000000000000004</v>
      </c>
      <c r="S23" s="208">
        <f>IF(AND('Indicator Data'!AE25="No data",'Indicator Data'!AF25="No data",'Indicator Data'!AG25="No data"),"x",SUM('Indicator Data'!AE25:AG25))</f>
        <v>2.415320636451302E-2</v>
      </c>
      <c r="T23" s="206">
        <f t="shared" si="6"/>
        <v>0.8</v>
      </c>
      <c r="U23" s="206">
        <f>IF('Indicator Data'!AH25="No data","x",'Indicator Data'!AH25)</f>
        <v>1</v>
      </c>
      <c r="V23" s="207">
        <f t="shared" si="7"/>
        <v>0.9</v>
      </c>
      <c r="W23" s="205">
        <f>IF('Indicator Data'!AI25="No data","x",ROUND(IF('Indicator Data'!AI25&gt;W$55,10,IF('Indicator Data'!AI25&lt;W$54,0,10-(W$55-'Indicator Data'!AI25)/(W$55-W$54)*10)),1))</f>
        <v>0.1</v>
      </c>
      <c r="X23" s="205">
        <f>IF('Indicator Data'!AJ25="No data","x",ROUND(IF('Indicator Data'!AJ25&gt;X$55,10,IF('Indicator Data'!AJ25&lt;X$54,0,10-(X$55-'Indicator Data'!AJ25)/(X$55-X$54)*10)),1))</f>
        <v>3.7</v>
      </c>
      <c r="Y23" s="219">
        <f>IF('Indicator Data'!AQ25="No data","x",ROUND(IF('Indicator Data'!AQ25&gt;Y$55,10,IF('Indicator Data'!AQ25&lt;Y$54,0,10-(Y$55-'Indicator Data'!AQ25)/(Y$55-Y$54)*10)),1))</f>
        <v>2.7</v>
      </c>
      <c r="Z23" s="219">
        <f>IF('Indicator Data'!AR25="No data","x",ROUND(IF('Indicator Data'!AR25&gt;Z$55,10,IF('Indicator Data'!AR25&lt;Z$54,0,10-(Z$55-'Indicator Data'!AR25)/(Z$55-Z$54)*10)),1))</f>
        <v>2.5</v>
      </c>
      <c r="AA23" s="206">
        <f t="shared" si="8"/>
        <v>2.6</v>
      </c>
      <c r="AB23" s="207">
        <f t="shared" si="9"/>
        <v>2.1</v>
      </c>
      <c r="AC23" s="205">
        <f>IF('Indicator Data'!AL25="No data","x",ROUND(IF('Indicator Data'!AL25&gt;AC$55,10,IF('Indicator Data'!AL25&lt;AC$54,0,10-(AC$55-'Indicator Data'!AL25)/(AC$55-AC$54)*10)),1))</f>
        <v>3.1</v>
      </c>
      <c r="AD23" s="207">
        <f t="shared" si="10"/>
        <v>3.1</v>
      </c>
      <c r="AE23" s="220" t="str">
        <f>IF(OR('Indicator Data'!AM25="No data",'Indicator Data'!BK25="No data"),"x",('Indicator Data'!AM25/'Indicator Data'!BK25))</f>
        <v>x</v>
      </c>
      <c r="AF23" s="207" t="str">
        <f t="shared" si="11"/>
        <v>x</v>
      </c>
      <c r="AG23" s="205">
        <f>IF('Indicator Data'!AN25="No data","x",ROUND(IF('Indicator Data'!AN25&lt;$AG$54,10,IF('Indicator Data'!AN25&gt;$AG$55,0,($AG$55-'Indicator Data'!AN25)/($AG$55-$AG$54)*10)),1))</f>
        <v>7.3</v>
      </c>
      <c r="AH23" s="205">
        <f>IF('Indicator Data'!AO25="No data","x",ROUND(IF('Indicator Data'!AO25&gt;$AH$55,10,IF('Indicator Data'!AO25&lt;$AH$54,0,10-($AH$55-'Indicator Data'!AO25)/($AH$55-$AH$54)*10)),1))</f>
        <v>0.1</v>
      </c>
      <c r="AI23" s="219">
        <f>IF('Indicator Data'!AP25="No data","x",ROUND(IF('Indicator Data'!AP25&gt;$AI$55,10,IF('Indicator Data'!AP25&lt;$AI$54,0,10-($AI$55-'Indicator Data'!AP25)/($AI$55-$AI$54)*10)),1))</f>
        <v>5.8</v>
      </c>
      <c r="AJ23" s="205">
        <f t="shared" si="12"/>
        <v>5.8</v>
      </c>
      <c r="AK23" s="207">
        <f t="shared" si="13"/>
        <v>4.4000000000000004</v>
      </c>
      <c r="AL23" s="218">
        <f t="shared" si="14"/>
        <v>2.7</v>
      </c>
    </row>
    <row r="24" spans="1:38" ht="15.75" customHeight="1">
      <c r="A24" s="178" t="s">
        <v>119</v>
      </c>
      <c r="B24" s="168" t="s">
        <v>120</v>
      </c>
      <c r="C24" s="106" t="s">
        <v>121</v>
      </c>
      <c r="D24" s="205">
        <f>ROUND(IF('Indicator Data'!O26="No data",IF((0.1233*LN('Indicator Data'!AU26)-0.4559)&gt;D$55,0,IF((0.1233*LN('Indicator Data'!AU26)-0.4559)&lt;D$54,10,(D$55-(0.1233*LN('Indicator Data'!AU26)-0.4559))/(D$55-D$54)*10)),IF('Indicator Data'!O26&gt;D$55,0,IF('Indicator Data'!O26&lt;D$54,10,(D$55-'Indicator Data'!O26)/(D$55-D$54)*10))),1)</f>
        <v>4.4000000000000004</v>
      </c>
      <c r="E24" s="205">
        <f>IF('Indicator Data'!P26="No data","x",ROUND((IF('Indicator Data'!P26=E$54,0,IF(LOG('Indicator Data'!P26*1000)&gt;E$55,10,10-(E$55-LOG('Indicator Data'!P26*1000))/(E$55-E$54)*10))),1))</f>
        <v>1.4</v>
      </c>
      <c r="F24" s="206">
        <f>IF('Indicator Data'!AK26="No data","x",ROUND(IF('Indicator Data'!AK26&gt;F$55,10,IF('Indicator Data'!AK26&lt;F$54,0,10-(F$55-'Indicator Data'!AK26)/(F$55-F$54)*10)),1))</f>
        <v>3.1</v>
      </c>
      <c r="G24" s="207">
        <f t="shared" si="0"/>
        <v>3.1</v>
      </c>
      <c r="H24" s="208">
        <f>IF(OR('Indicator Data'!R26="No data",'Indicator Data'!S26="No data"),"x",IF(OR('Indicator Data'!T26="No data",'Indicator Data'!U26="No data"),1-(POWER((POWER(POWER((POWER((10/IF('Indicator Data'!R26&lt;10,10,'Indicator Data'!R26))*(1/'Indicator Data'!S26),0.5))*('Indicator Data'!V26)*('Indicator Data'!X26),(1/3)),-1)+POWER(POWER((1*('Indicator Data'!W26)*('Indicator Data'!Y26)),(1/3)),-1))/2,-1)/POWER((((POWER((10/IF('Indicator Data'!R26&lt;10,10,'Indicator Data'!R26))*(1/'Indicator Data'!S26),0.5)+1)/2)*(('Indicator Data'!V26+'Indicator Data'!W26)/2)*(('Indicator Data'!X26+'Indicator Data'!Y26)/2)),(1/3))),IF(OR('Indicator Data'!R26="No data",'Indicator Data'!S26="No data"),"x",1-(POWER((POWER(POWER((POWER((10/IF('Indicator Data'!R26&lt;10,10,'Indicator Data'!R26))*(1/'Indicator Data'!S26),0.5))*(POWER(('Indicator Data'!V26*'Indicator Data'!T26),0.5))*('Indicator Data'!X26),(1/3)),-1)+POWER(POWER(1*(POWER(('Indicator Data'!W26*'Indicator Data'!U26),0.5))*('Indicator Data'!Y26),(1/3)),-1))/2,-1)/POWER((((POWER((10/IF('Indicator Data'!R26&lt;10,10,'Indicator Data'!R26))*(1/'Indicator Data'!S26),0.5)+1)/2)*((POWER(('Indicator Data'!V26*'Indicator Data'!T26),0.5)+POWER(('Indicator Data'!W26*'Indicator Data'!U26),0.5))/2)*(('Indicator Data'!X26+'Indicator Data'!Y26)/2)),(1/3))))))</f>
        <v>0.33740279560199893</v>
      </c>
      <c r="I24" s="205">
        <f t="shared" si="1"/>
        <v>6.1</v>
      </c>
      <c r="J24" s="205">
        <f>IF('Indicator Data'!Z26="No data","x",ROUND(IF('Indicator Data'!Z26&gt;J$55,10,IF('Indicator Data'!Z26&lt;J$54,0,10-(J$55-'Indicator Data'!Z26)/(J$55-J$54)*10)),1))</f>
        <v>4.7</v>
      </c>
      <c r="K24" s="207">
        <f t="shared" si="2"/>
        <v>5.4</v>
      </c>
      <c r="L24" s="209">
        <f>SUM(IF('Indicator Data'!AA26=0,0,'Indicator Data'!AA26/1000000),SUM('Indicator Data'!AB26:AC26))</f>
        <v>945.15564200000006</v>
      </c>
      <c r="M24" s="209">
        <f>L24/(SUM('Indicator Data'!BK$22:'Indicator Data'!BK$30))*1000000</f>
        <v>140.07908970995805</v>
      </c>
      <c r="N24" s="205">
        <f t="shared" si="3"/>
        <v>7</v>
      </c>
      <c r="O24" s="205">
        <f>IF('Indicator Data'!AD26="No data","x",ROUND(IF('Indicator Data'!AD26&gt;O$55,10,IF('Indicator Data'!AD26&lt;O$54,0,10-(O$55-'Indicator Data'!AD26)/(O$55-O$54)*10)),1))</f>
        <v>7.4</v>
      </c>
      <c r="P24" s="206">
        <f>IF('Indicator Data'!Q26="No data","x",ROUND(IF('Indicator Data'!Q26&gt;P$55,10,IF('Indicator Data'!Q26&lt;P$54,0,10-(P$55-'Indicator Data'!Q26)/(P$55-P$54)*10)),1))</f>
        <v>6.6</v>
      </c>
      <c r="Q24" s="207">
        <f t="shared" si="4"/>
        <v>7</v>
      </c>
      <c r="R24" s="218">
        <f t="shared" si="5"/>
        <v>4.7</v>
      </c>
      <c r="S24" s="208">
        <f>IF(AND('Indicator Data'!AE26="No data",'Indicator Data'!AF26="No data",'Indicator Data'!AG26="No data"),"x",SUM('Indicator Data'!AE26:AG26))</f>
        <v>2.415320636451302E-2</v>
      </c>
      <c r="T24" s="206">
        <f t="shared" si="6"/>
        <v>0.8</v>
      </c>
      <c r="U24" s="206">
        <f>IF('Indicator Data'!AH26="No data","x",'Indicator Data'!AH26)</f>
        <v>1</v>
      </c>
      <c r="V24" s="207">
        <f t="shared" si="7"/>
        <v>0.9</v>
      </c>
      <c r="W24" s="205">
        <f>IF('Indicator Data'!AI26="No data","x",ROUND(IF('Indicator Data'!AI26&gt;W$55,10,IF('Indicator Data'!AI26&lt;W$54,0,10-(W$55-'Indicator Data'!AI26)/(W$55-W$54)*10)),1))</f>
        <v>0.1</v>
      </c>
      <c r="X24" s="205">
        <f>IF('Indicator Data'!AJ26="No data","x",ROUND(IF('Indicator Data'!AJ26&gt;X$55,10,IF('Indicator Data'!AJ26&lt;X$54,0,10-(X$55-'Indicator Data'!AJ26)/(X$55-X$54)*10)),1))</f>
        <v>5.5</v>
      </c>
      <c r="Y24" s="219">
        <f>IF('Indicator Data'!AQ26="No data","x",ROUND(IF('Indicator Data'!AQ26&gt;Y$55,10,IF('Indicator Data'!AQ26&lt;Y$54,0,10-(Y$55-'Indicator Data'!AQ26)/(Y$55-Y$54)*10)),1))</f>
        <v>1.1000000000000001</v>
      </c>
      <c r="Z24" s="219">
        <f>IF('Indicator Data'!AR26="No data","x",ROUND(IF('Indicator Data'!AR26&gt;Z$55,10,IF('Indicator Data'!AR26&lt;Z$54,0,10-(Z$55-'Indicator Data'!AR26)/(Z$55-Z$54)*10)),1))</f>
        <v>0.3</v>
      </c>
      <c r="AA24" s="206">
        <f t="shared" si="8"/>
        <v>0.7</v>
      </c>
      <c r="AB24" s="207">
        <f t="shared" si="9"/>
        <v>2.1</v>
      </c>
      <c r="AC24" s="205">
        <f>IF('Indicator Data'!AL26="No data","x",ROUND(IF('Indicator Data'!AL26&gt;AC$55,10,IF('Indicator Data'!AL26&lt;AC$54,0,10-(AC$55-'Indicator Data'!AL26)/(AC$55-AC$54)*10)),1))</f>
        <v>3</v>
      </c>
      <c r="AD24" s="207">
        <f t="shared" si="10"/>
        <v>3</v>
      </c>
      <c r="AE24" s="220" t="str">
        <f>IF(OR('Indicator Data'!AM26="No data",'Indicator Data'!BK26="No data"),"x",('Indicator Data'!AM26/'Indicator Data'!BK26))</f>
        <v>x</v>
      </c>
      <c r="AF24" s="207" t="str">
        <f t="shared" si="11"/>
        <v>x</v>
      </c>
      <c r="AG24" s="205">
        <f>IF('Indicator Data'!AN26="No data","x",ROUND(IF('Indicator Data'!AN26&lt;$AG$54,10,IF('Indicator Data'!AN26&gt;$AG$55,0,($AG$55-'Indicator Data'!AN26)/($AG$55-$AG$54)*10)),1))</f>
        <v>7.3</v>
      </c>
      <c r="AH24" s="205">
        <f>IF('Indicator Data'!AO26="No data","x",ROUND(IF('Indicator Data'!AO26&gt;$AH$55,10,IF('Indicator Data'!AO26&lt;$AH$54,0,10-($AH$55-'Indicator Data'!AO26)/($AH$55-$AH$54)*10)),1))</f>
        <v>0.1</v>
      </c>
      <c r="AI24" s="219">
        <f>IF('Indicator Data'!AP26="No data","x",ROUND(IF('Indicator Data'!AP26&gt;$AI$55,10,IF('Indicator Data'!AP26&lt;$AI$54,0,10-($AI$55-'Indicator Data'!AP26)/($AI$55-$AI$54)*10)),1))</f>
        <v>5.8</v>
      </c>
      <c r="AJ24" s="205">
        <f t="shared" si="12"/>
        <v>5.8</v>
      </c>
      <c r="AK24" s="207">
        <f t="shared" si="13"/>
        <v>4.4000000000000004</v>
      </c>
      <c r="AL24" s="218">
        <f t="shared" si="14"/>
        <v>2.7</v>
      </c>
    </row>
    <row r="25" spans="1:38" ht="15.75" customHeight="1">
      <c r="A25" s="178" t="s">
        <v>119</v>
      </c>
      <c r="B25" s="168" t="s">
        <v>128</v>
      </c>
      <c r="C25" s="106" t="s">
        <v>129</v>
      </c>
      <c r="D25" s="205">
        <f>ROUND(IF('Indicator Data'!O27="No data",IF((0.1233*LN('Indicator Data'!AU27)-0.4559)&gt;D$55,0,IF((0.1233*LN('Indicator Data'!AU27)-0.4559)&lt;D$54,10,(D$55-(0.1233*LN('Indicator Data'!AU27)-0.4559))/(D$55-D$54)*10)),IF('Indicator Data'!O27&gt;D$55,0,IF('Indicator Data'!O27&lt;D$54,10,(D$55-'Indicator Data'!O27)/(D$55-D$54)*10))),1)</f>
        <v>4.4000000000000004</v>
      </c>
      <c r="E25" s="205">
        <f>IF('Indicator Data'!P27="No data","x",ROUND((IF('Indicator Data'!P27=E$54,0,IF(LOG('Indicator Data'!P27*1000)&gt;E$55,10,10-(E$55-LOG('Indicator Data'!P27*1000))/(E$55-E$54)*10))),1))</f>
        <v>0</v>
      </c>
      <c r="F25" s="206">
        <f>IF('Indicator Data'!AK27="No data","x",ROUND(IF('Indicator Data'!AK27&gt;F$55,10,IF('Indicator Data'!AK27&lt;F$54,0,10-(F$55-'Indicator Data'!AK27)/(F$55-F$54)*10)),1))</f>
        <v>2.9</v>
      </c>
      <c r="G25" s="207">
        <f t="shared" si="0"/>
        <v>2.6</v>
      </c>
      <c r="H25" s="208">
        <f>IF(OR('Indicator Data'!R27="No data",'Indicator Data'!S27="No data"),"x",IF(OR('Indicator Data'!T27="No data",'Indicator Data'!U27="No data"),1-(POWER((POWER(POWER((POWER((10/IF('Indicator Data'!R27&lt;10,10,'Indicator Data'!R27))*(1/'Indicator Data'!S27),0.5))*('Indicator Data'!V27)*('Indicator Data'!X27),(1/3)),-1)+POWER(POWER((1*('Indicator Data'!W27)*('Indicator Data'!Y27)),(1/3)),-1))/2,-1)/POWER((((POWER((10/IF('Indicator Data'!R27&lt;10,10,'Indicator Data'!R27))*(1/'Indicator Data'!S27),0.5)+1)/2)*(('Indicator Data'!V27+'Indicator Data'!W27)/2)*(('Indicator Data'!X27+'Indicator Data'!Y27)/2)),(1/3))),IF(OR('Indicator Data'!R27="No data",'Indicator Data'!S27="No data"),"x",1-(POWER((POWER(POWER((POWER((10/IF('Indicator Data'!R27&lt;10,10,'Indicator Data'!R27))*(1/'Indicator Data'!S27),0.5))*(POWER(('Indicator Data'!V27*'Indicator Data'!T27),0.5))*('Indicator Data'!X27),(1/3)),-1)+POWER(POWER(1*(POWER(('Indicator Data'!W27*'Indicator Data'!U27),0.5))*('Indicator Data'!Y27),(1/3)),-1))/2,-1)/POWER((((POWER((10/IF('Indicator Data'!R27&lt;10,10,'Indicator Data'!R27))*(1/'Indicator Data'!S27),0.5)+1)/2)*((POWER(('Indicator Data'!V27*'Indicator Data'!T27),0.5)+POWER(('Indicator Data'!W27*'Indicator Data'!U27),0.5))/2)*(('Indicator Data'!X27+'Indicator Data'!Y27)/2)),(1/3))))))</f>
        <v>0.31050490373650341</v>
      </c>
      <c r="I25" s="205">
        <f t="shared" si="1"/>
        <v>5.6</v>
      </c>
      <c r="J25" s="205">
        <f>IF('Indicator Data'!Z27="No data","x",ROUND(IF('Indicator Data'!Z27&gt;J$55,10,IF('Indicator Data'!Z27&lt;J$54,0,10-(J$55-'Indicator Data'!Z27)/(J$55-J$54)*10)),1))</f>
        <v>4.7</v>
      </c>
      <c r="K25" s="207">
        <f t="shared" si="2"/>
        <v>5.2</v>
      </c>
      <c r="L25" s="209">
        <f>SUM(IF('Indicator Data'!AA27=0,0,'Indicator Data'!AA27/1000000),SUM('Indicator Data'!AB27:AC27))</f>
        <v>945.15564200000006</v>
      </c>
      <c r="M25" s="209">
        <f>L25/(SUM('Indicator Data'!BK$22:'Indicator Data'!BK$30))*1000000</f>
        <v>140.07908970995805</v>
      </c>
      <c r="N25" s="205">
        <f t="shared" si="3"/>
        <v>7</v>
      </c>
      <c r="O25" s="205">
        <f>IF('Indicator Data'!AD27="No data","x",ROUND(IF('Indicator Data'!AD27&gt;O$55,10,IF('Indicator Data'!AD27&lt;O$54,0,10-(O$55-'Indicator Data'!AD27)/(O$55-O$54)*10)),1))</f>
        <v>7.4</v>
      </c>
      <c r="P25" s="206">
        <f>IF('Indicator Data'!Q27="No data","x",ROUND(IF('Indicator Data'!Q27&gt;P$55,10,IF('Indicator Data'!Q27&lt;P$54,0,10-(P$55-'Indicator Data'!Q27)/(P$55-P$54)*10)),1))</f>
        <v>6.6</v>
      </c>
      <c r="Q25" s="207">
        <f t="shared" si="4"/>
        <v>7</v>
      </c>
      <c r="R25" s="218">
        <f t="shared" si="5"/>
        <v>4.4000000000000004</v>
      </c>
      <c r="S25" s="208">
        <f>IF(AND('Indicator Data'!AE27="No data",'Indicator Data'!AF27="No data",'Indicator Data'!AG27="No data"),"x",SUM('Indicator Data'!AE27:AG27))</f>
        <v>2.415320636451302E-2</v>
      </c>
      <c r="T25" s="206">
        <f t="shared" si="6"/>
        <v>0.8</v>
      </c>
      <c r="U25" s="206">
        <f>IF('Indicator Data'!AH27="No data","x",'Indicator Data'!AH27)</f>
        <v>1</v>
      </c>
      <c r="V25" s="207">
        <f t="shared" si="7"/>
        <v>0.9</v>
      </c>
      <c r="W25" s="205">
        <f>IF('Indicator Data'!AI27="No data","x",ROUND(IF('Indicator Data'!AI27&gt;W$55,10,IF('Indicator Data'!AI27&lt;W$54,0,10-(W$55-'Indicator Data'!AI27)/(W$55-W$54)*10)),1))</f>
        <v>0.1</v>
      </c>
      <c r="X25" s="205">
        <f>IF('Indicator Data'!AJ27="No data","x",ROUND(IF('Indicator Data'!AJ27&gt;X$55,10,IF('Indicator Data'!AJ27&lt;X$54,0,10-(X$55-'Indicator Data'!AJ27)/(X$55-X$54)*10)),1))</f>
        <v>5.0999999999999996</v>
      </c>
      <c r="Y25" s="219">
        <f>IF('Indicator Data'!AQ27="No data","x",ROUND(IF('Indicator Data'!AQ27&gt;Y$55,10,IF('Indicator Data'!AQ27&lt;Y$54,0,10-(Y$55-'Indicator Data'!AQ27)/(Y$55-Y$54)*10)),1))</f>
        <v>1.3</v>
      </c>
      <c r="Z25" s="219">
        <f>IF('Indicator Data'!AR27="No data","x",ROUND(IF('Indicator Data'!AR27&gt;Z$55,10,IF('Indicator Data'!AR27&lt;Z$54,0,10-(Z$55-'Indicator Data'!AR27)/(Z$55-Z$54)*10)),1))</f>
        <v>0.7</v>
      </c>
      <c r="AA25" s="206">
        <f t="shared" si="8"/>
        <v>1</v>
      </c>
      <c r="AB25" s="207">
        <f t="shared" si="9"/>
        <v>2.1</v>
      </c>
      <c r="AC25" s="205">
        <f>IF('Indicator Data'!AL27="No data","x",ROUND(IF('Indicator Data'!AL27&gt;AC$55,10,IF('Indicator Data'!AL27&lt;AC$54,0,10-(AC$55-'Indicator Data'!AL27)/(AC$55-AC$54)*10)),1))</f>
        <v>8.4</v>
      </c>
      <c r="AD25" s="207">
        <f t="shared" si="10"/>
        <v>8.4</v>
      </c>
      <c r="AE25" s="220" t="str">
        <f>IF(OR('Indicator Data'!AM27="No data",'Indicator Data'!BK27="No data"),"x",('Indicator Data'!AM27/'Indicator Data'!BK27))</f>
        <v>x</v>
      </c>
      <c r="AF25" s="207" t="str">
        <f t="shared" si="11"/>
        <v>x</v>
      </c>
      <c r="AG25" s="205">
        <f>IF('Indicator Data'!AN27="No data","x",ROUND(IF('Indicator Data'!AN27&lt;$AG$54,10,IF('Indicator Data'!AN27&gt;$AG$55,0,($AG$55-'Indicator Data'!AN27)/($AG$55-$AG$54)*10)),1))</f>
        <v>7.3</v>
      </c>
      <c r="AH25" s="205">
        <f>IF('Indicator Data'!AO27="No data","x",ROUND(IF('Indicator Data'!AO27&gt;$AH$55,10,IF('Indicator Data'!AO27&lt;$AH$54,0,10-($AH$55-'Indicator Data'!AO27)/($AH$55-$AH$54)*10)),1))</f>
        <v>0.1</v>
      </c>
      <c r="AI25" s="219">
        <f>IF('Indicator Data'!AP27="No data","x",ROUND(IF('Indicator Data'!AP27&gt;$AI$55,10,IF('Indicator Data'!AP27&lt;$AI$54,0,10-($AI$55-'Indicator Data'!AP27)/($AI$55-$AI$54)*10)),1))</f>
        <v>5.8</v>
      </c>
      <c r="AJ25" s="205">
        <f t="shared" si="12"/>
        <v>5.8</v>
      </c>
      <c r="AK25" s="207">
        <f t="shared" si="13"/>
        <v>4.4000000000000004</v>
      </c>
      <c r="AL25" s="218">
        <f t="shared" si="14"/>
        <v>4.7</v>
      </c>
    </row>
    <row r="26" spans="1:38" ht="15.75" customHeight="1">
      <c r="A26" s="178" t="s">
        <v>119</v>
      </c>
      <c r="B26" s="168" t="s">
        <v>130</v>
      </c>
      <c r="C26" s="106" t="s">
        <v>131</v>
      </c>
      <c r="D26" s="205">
        <f>ROUND(IF('Indicator Data'!O28="No data",IF((0.1233*LN('Indicator Data'!AU28)-0.4559)&gt;D$55,0,IF((0.1233*LN('Indicator Data'!AU28)-0.4559)&lt;D$54,10,(D$55-(0.1233*LN('Indicator Data'!AU28)-0.4559))/(D$55-D$54)*10)),IF('Indicator Data'!O28&gt;D$55,0,IF('Indicator Data'!O28&lt;D$54,10,(D$55-'Indicator Data'!O28)/(D$55-D$54)*10))),1)</f>
        <v>4.5999999999999996</v>
      </c>
      <c r="E26" s="205">
        <f>IF('Indicator Data'!P28="No data","x",ROUND((IF('Indicator Data'!P28=E$54,0,IF(LOG('Indicator Data'!P28*1000)&gt;E$55,10,10-(E$55-LOG('Indicator Data'!P28*1000))/(E$55-E$54)*10))),1))</f>
        <v>1.8</v>
      </c>
      <c r="F26" s="206">
        <f>IF('Indicator Data'!AK28="No data","x",ROUND(IF('Indicator Data'!AK28&gt;F$55,10,IF('Indicator Data'!AK28&lt;F$54,0,10-(F$55-'Indicator Data'!AK28)/(F$55-F$54)*10)),1))</f>
        <v>2</v>
      </c>
      <c r="G26" s="207">
        <f t="shared" si="0"/>
        <v>2.9</v>
      </c>
      <c r="H26" s="208">
        <f>IF(OR('Indicator Data'!R28="No data",'Indicator Data'!S28="No data"),"x",IF(OR('Indicator Data'!T28="No data",'Indicator Data'!U28="No data"),1-(POWER((POWER(POWER((POWER((10/IF('Indicator Data'!R28&lt;10,10,'Indicator Data'!R28))*(1/'Indicator Data'!S28),0.5))*('Indicator Data'!V28)*('Indicator Data'!X28),(1/3)),-1)+POWER(POWER((1*('Indicator Data'!W28)*('Indicator Data'!Y28)),(1/3)),-1))/2,-1)/POWER((((POWER((10/IF('Indicator Data'!R28&lt;10,10,'Indicator Data'!R28))*(1/'Indicator Data'!S28),0.5)+1)/2)*(('Indicator Data'!V28+'Indicator Data'!W28)/2)*(('Indicator Data'!X28+'Indicator Data'!Y28)/2)),(1/3))),IF(OR('Indicator Data'!R28="No data",'Indicator Data'!S28="No data"),"x",1-(POWER((POWER(POWER((POWER((10/IF('Indicator Data'!R28&lt;10,10,'Indicator Data'!R28))*(1/'Indicator Data'!S28),0.5))*(POWER(('Indicator Data'!V28*'Indicator Data'!T28),0.5))*('Indicator Data'!X28),(1/3)),-1)+POWER(POWER(1*(POWER(('Indicator Data'!W28*'Indicator Data'!U28),0.5))*('Indicator Data'!Y28),(1/3)),-1))/2,-1)/POWER((((POWER((10/IF('Indicator Data'!R28&lt;10,10,'Indicator Data'!R28))*(1/'Indicator Data'!S28),0.5)+1)/2)*((POWER(('Indicator Data'!V28*'Indicator Data'!T28),0.5)+POWER(('Indicator Data'!W28*'Indicator Data'!U28),0.5))/2)*(('Indicator Data'!X28+'Indicator Data'!Y28)/2)),(1/3))))))</f>
        <v>0.27267004627021629</v>
      </c>
      <c r="I26" s="205">
        <f t="shared" si="1"/>
        <v>5</v>
      </c>
      <c r="J26" s="205">
        <f>IF('Indicator Data'!Z28="No data","x",ROUND(IF('Indicator Data'!Z28&gt;J$55,10,IF('Indicator Data'!Z28&lt;J$54,0,10-(J$55-'Indicator Data'!Z28)/(J$55-J$54)*10)),1))</f>
        <v>4.7</v>
      </c>
      <c r="K26" s="207">
        <f t="shared" si="2"/>
        <v>4.9000000000000004</v>
      </c>
      <c r="L26" s="209">
        <f>SUM(IF('Indicator Data'!AA28=0,0,'Indicator Data'!AA28/1000000),SUM('Indicator Data'!AB28:AC28))</f>
        <v>945.15564200000006</v>
      </c>
      <c r="M26" s="209">
        <f>L26/(SUM('Indicator Data'!BK$22:'Indicator Data'!BK$30))*1000000</f>
        <v>140.07908970995805</v>
      </c>
      <c r="N26" s="205">
        <f t="shared" si="3"/>
        <v>7</v>
      </c>
      <c r="O26" s="205">
        <f>IF('Indicator Data'!AD28="No data","x",ROUND(IF('Indicator Data'!AD28&gt;O$55,10,IF('Indicator Data'!AD28&lt;O$54,0,10-(O$55-'Indicator Data'!AD28)/(O$55-O$54)*10)),1))</f>
        <v>7.4</v>
      </c>
      <c r="P26" s="206">
        <f>IF('Indicator Data'!Q28="No data","x",ROUND(IF('Indicator Data'!Q28&gt;P$55,10,IF('Indicator Data'!Q28&lt;P$54,0,10-(P$55-'Indicator Data'!Q28)/(P$55-P$54)*10)),1))</f>
        <v>6.6</v>
      </c>
      <c r="Q26" s="207">
        <f t="shared" si="4"/>
        <v>7</v>
      </c>
      <c r="R26" s="218">
        <f t="shared" si="5"/>
        <v>4.4000000000000004</v>
      </c>
      <c r="S26" s="208">
        <f>IF(AND('Indicator Data'!AE28="No data",'Indicator Data'!AF28="No data",'Indicator Data'!AG28="No data"),"x",SUM('Indicator Data'!AE28:AG28))</f>
        <v>2.415320636451302E-2</v>
      </c>
      <c r="T26" s="206">
        <f t="shared" si="6"/>
        <v>0.8</v>
      </c>
      <c r="U26" s="206">
        <f>IF('Indicator Data'!AH28="No data","x",'Indicator Data'!AH28)</f>
        <v>1</v>
      </c>
      <c r="V26" s="207">
        <f t="shared" si="7"/>
        <v>0.9</v>
      </c>
      <c r="W26" s="205">
        <f>IF('Indicator Data'!AI28="No data","x",ROUND(IF('Indicator Data'!AI28&gt;W$55,10,IF('Indicator Data'!AI28&lt;W$54,0,10-(W$55-'Indicator Data'!AI28)/(W$55-W$54)*10)),1))</f>
        <v>0.2</v>
      </c>
      <c r="X26" s="205">
        <f>IF('Indicator Data'!AJ28="No data","x",ROUND(IF('Indicator Data'!AJ28&gt;X$55,10,IF('Indicator Data'!AJ28&lt;X$54,0,10-(X$55-'Indicator Data'!AJ28)/(X$55-X$54)*10)),1))</f>
        <v>5.5</v>
      </c>
      <c r="Y26" s="219">
        <f>IF('Indicator Data'!AQ28="No data","x",ROUND(IF('Indicator Data'!AQ28&gt;Y$55,10,IF('Indicator Data'!AQ28&lt;Y$54,0,10-(Y$55-'Indicator Data'!AQ28)/(Y$55-Y$54)*10)),1))</f>
        <v>0.7</v>
      </c>
      <c r="Z26" s="219">
        <f>IF('Indicator Data'!AR28="No data","x",ROUND(IF('Indicator Data'!AR28&gt;Z$55,10,IF('Indicator Data'!AR28&lt;Z$54,0,10-(Z$55-'Indicator Data'!AR28)/(Z$55-Z$54)*10)),1))</f>
        <v>0.2</v>
      </c>
      <c r="AA26" s="206">
        <f t="shared" si="8"/>
        <v>0.5</v>
      </c>
      <c r="AB26" s="207">
        <f t="shared" si="9"/>
        <v>2.1</v>
      </c>
      <c r="AC26" s="205">
        <f>IF('Indicator Data'!AL28="No data","x",ROUND(IF('Indicator Data'!AL28&gt;AC$55,10,IF('Indicator Data'!AL28&lt;AC$54,0,10-(AC$55-'Indicator Data'!AL28)/(AC$55-AC$54)*10)),1))</f>
        <v>3.1</v>
      </c>
      <c r="AD26" s="207">
        <f t="shared" si="10"/>
        <v>3.1</v>
      </c>
      <c r="AE26" s="220" t="str">
        <f>IF(OR('Indicator Data'!AM28="No data",'Indicator Data'!BK28="No data"),"x",('Indicator Data'!AM28/'Indicator Data'!BK28))</f>
        <v>x</v>
      </c>
      <c r="AF26" s="207" t="str">
        <f t="shared" si="11"/>
        <v>x</v>
      </c>
      <c r="AG26" s="205">
        <f>IF('Indicator Data'!AN28="No data","x",ROUND(IF('Indicator Data'!AN28&lt;$AG$54,10,IF('Indicator Data'!AN28&gt;$AG$55,0,($AG$55-'Indicator Data'!AN28)/($AG$55-$AG$54)*10)),1))</f>
        <v>7.3</v>
      </c>
      <c r="AH26" s="205">
        <f>IF('Indicator Data'!AO28="No data","x",ROUND(IF('Indicator Data'!AO28&gt;$AH$55,10,IF('Indicator Data'!AO28&lt;$AH$54,0,10-($AH$55-'Indicator Data'!AO28)/($AH$55-$AH$54)*10)),1))</f>
        <v>0.1</v>
      </c>
      <c r="AI26" s="219">
        <f>IF('Indicator Data'!AP28="No data","x",ROUND(IF('Indicator Data'!AP28&gt;$AI$55,10,IF('Indicator Data'!AP28&lt;$AI$54,0,10-($AI$55-'Indicator Data'!AP28)/($AI$55-$AI$54)*10)),1))</f>
        <v>5.8</v>
      </c>
      <c r="AJ26" s="205">
        <f t="shared" si="12"/>
        <v>5.8</v>
      </c>
      <c r="AK26" s="207">
        <f t="shared" si="13"/>
        <v>4.4000000000000004</v>
      </c>
      <c r="AL26" s="218">
        <f t="shared" si="14"/>
        <v>2.7</v>
      </c>
    </row>
    <row r="27" spans="1:38" ht="15.75" customHeight="1">
      <c r="A27" s="178" t="s">
        <v>119</v>
      </c>
      <c r="B27" s="168" t="s">
        <v>134</v>
      </c>
      <c r="C27" s="106" t="s">
        <v>135</v>
      </c>
      <c r="D27" s="205">
        <f>ROUND(IF('Indicator Data'!O29="No data",IF((0.1233*LN('Indicator Data'!AU29)-0.4559)&gt;D$55,0,IF((0.1233*LN('Indicator Data'!AU29)-0.4559)&lt;D$54,10,(D$55-(0.1233*LN('Indicator Data'!AU29)-0.4559))/(D$55-D$54)*10)),IF('Indicator Data'!O29&gt;D$55,0,IF('Indicator Data'!O29&lt;D$54,10,(D$55-'Indicator Data'!O29)/(D$55-D$54)*10))),1)</f>
        <v>4.5999999999999996</v>
      </c>
      <c r="E27" s="205">
        <f>IF('Indicator Data'!P29="No data","x",ROUND((IF('Indicator Data'!P29=E$54,0,IF(LOG('Indicator Data'!P29*1000)&gt;E$55,10,10-(E$55-LOG('Indicator Data'!P29*1000))/(E$55-E$54)*10))),1))</f>
        <v>0</v>
      </c>
      <c r="F27" s="206">
        <f>IF('Indicator Data'!AK29="No data","x",ROUND(IF('Indicator Data'!AK29&gt;F$55,10,IF('Indicator Data'!AK29&lt;F$54,0,10-(F$55-'Indicator Data'!AK29)/(F$55-F$54)*10)),1))</f>
        <v>7.4</v>
      </c>
      <c r="G27" s="207">
        <f t="shared" si="0"/>
        <v>4.7</v>
      </c>
      <c r="H27" s="208">
        <f>IF(OR('Indicator Data'!R29="No data",'Indicator Data'!S29="No data"),"x",IF(OR('Indicator Data'!T29="No data",'Indicator Data'!U29="No data"),1-(POWER((POWER(POWER((POWER((10/IF('Indicator Data'!R29&lt;10,10,'Indicator Data'!R29))*(1/'Indicator Data'!S29),0.5))*('Indicator Data'!V29)*('Indicator Data'!X29),(1/3)),-1)+POWER(POWER((1*('Indicator Data'!W29)*('Indicator Data'!Y29)),(1/3)),-1))/2,-1)/POWER((((POWER((10/IF('Indicator Data'!R29&lt;10,10,'Indicator Data'!R29))*(1/'Indicator Data'!S29),0.5)+1)/2)*(('Indicator Data'!V29+'Indicator Data'!W29)/2)*(('Indicator Data'!X29+'Indicator Data'!Y29)/2)),(1/3))),IF(OR('Indicator Data'!R29="No data",'Indicator Data'!S29="No data"),"x",1-(POWER((POWER(POWER((POWER((10/IF('Indicator Data'!R29&lt;10,10,'Indicator Data'!R29))*(1/'Indicator Data'!S29),0.5))*(POWER(('Indicator Data'!V29*'Indicator Data'!T29),0.5))*('Indicator Data'!X29),(1/3)),-1)+POWER(POWER(1*(POWER(('Indicator Data'!W29*'Indicator Data'!U29),0.5))*('Indicator Data'!Y29),(1/3)),-1))/2,-1)/POWER((((POWER((10/IF('Indicator Data'!R29&lt;10,10,'Indicator Data'!R29))*(1/'Indicator Data'!S29),0.5)+1)/2)*((POWER(('Indicator Data'!V29*'Indicator Data'!T29),0.5)+POWER(('Indicator Data'!W29*'Indicator Data'!U29),0.5))/2)*(('Indicator Data'!X29+'Indicator Data'!Y29)/2)),(1/3))))))</f>
        <v>0.36562834133825939</v>
      </c>
      <c r="I27" s="205">
        <f t="shared" si="1"/>
        <v>6.6</v>
      </c>
      <c r="J27" s="205">
        <f>IF('Indicator Data'!Z29="No data","x",ROUND(IF('Indicator Data'!Z29&gt;J$55,10,IF('Indicator Data'!Z29&lt;J$54,0,10-(J$55-'Indicator Data'!Z29)/(J$55-J$54)*10)),1))</f>
        <v>4.7</v>
      </c>
      <c r="K27" s="207">
        <f t="shared" si="2"/>
        <v>5.7</v>
      </c>
      <c r="L27" s="209">
        <f>SUM(IF('Indicator Data'!AA29=0,0,'Indicator Data'!AA29/1000000),SUM('Indicator Data'!AB29:AC29))</f>
        <v>945.15564200000006</v>
      </c>
      <c r="M27" s="209">
        <f>L27/(SUM('Indicator Data'!BK$22:'Indicator Data'!BK$30))*1000000</f>
        <v>140.07908970995805</v>
      </c>
      <c r="N27" s="205">
        <f t="shared" si="3"/>
        <v>7</v>
      </c>
      <c r="O27" s="205">
        <f>IF('Indicator Data'!AD29="No data","x",ROUND(IF('Indicator Data'!AD29&gt;O$55,10,IF('Indicator Data'!AD29&lt;O$54,0,10-(O$55-'Indicator Data'!AD29)/(O$55-O$54)*10)),1))</f>
        <v>7.4</v>
      </c>
      <c r="P27" s="206">
        <f>IF('Indicator Data'!Q29="No data","x",ROUND(IF('Indicator Data'!Q29&gt;P$55,10,IF('Indicator Data'!Q29&lt;P$54,0,10-(P$55-'Indicator Data'!Q29)/(P$55-P$54)*10)),1))</f>
        <v>6.6</v>
      </c>
      <c r="Q27" s="207">
        <f t="shared" si="4"/>
        <v>7</v>
      </c>
      <c r="R27" s="218">
        <f t="shared" si="5"/>
        <v>5.5</v>
      </c>
      <c r="S27" s="208">
        <f>IF(AND('Indicator Data'!AE29="No data",'Indicator Data'!AF29="No data",'Indicator Data'!AG29="No data"),"x",SUM('Indicator Data'!AE29:AG29))</f>
        <v>2.415320636451302E-2</v>
      </c>
      <c r="T27" s="206">
        <f t="shared" si="6"/>
        <v>0.8</v>
      </c>
      <c r="U27" s="206">
        <f>IF('Indicator Data'!AH29="No data","x",'Indicator Data'!AH29)</f>
        <v>1</v>
      </c>
      <c r="V27" s="207">
        <f t="shared" si="7"/>
        <v>0.9</v>
      </c>
      <c r="W27" s="205">
        <f>IF('Indicator Data'!AI29="No data","x",ROUND(IF('Indicator Data'!AI29&gt;W$55,10,IF('Indicator Data'!AI29&lt;W$54,0,10-(W$55-'Indicator Data'!AI29)/(W$55-W$54)*10)),1))</f>
        <v>0.5</v>
      </c>
      <c r="X27" s="205">
        <f>IF('Indicator Data'!AJ29="No data","x",ROUND(IF('Indicator Data'!AJ29&gt;X$55,10,IF('Indicator Data'!AJ29&lt;X$54,0,10-(X$55-'Indicator Data'!AJ29)/(X$55-X$54)*10)),1))</f>
        <v>4.5</v>
      </c>
      <c r="Y27" s="219">
        <f>IF('Indicator Data'!AQ29="No data","x",ROUND(IF('Indicator Data'!AQ29&gt;Y$55,10,IF('Indicator Data'!AQ29&lt;Y$54,0,10-(Y$55-'Indicator Data'!AQ29)/(Y$55-Y$54)*10)),1))</f>
        <v>2.7</v>
      </c>
      <c r="Z27" s="219">
        <f>IF('Indicator Data'!AR29="No data","x",ROUND(IF('Indicator Data'!AR29&gt;Z$55,10,IF('Indicator Data'!AR29&lt;Z$54,0,10-(Z$55-'Indicator Data'!AR29)/(Z$55-Z$54)*10)),1))</f>
        <v>0.5</v>
      </c>
      <c r="AA27" s="206">
        <f t="shared" si="8"/>
        <v>1.6</v>
      </c>
      <c r="AB27" s="207">
        <f t="shared" si="9"/>
        <v>2.2000000000000002</v>
      </c>
      <c r="AC27" s="205">
        <f>IF('Indicator Data'!AL29="No data","x",ROUND(IF('Indicator Data'!AL29&gt;AC$55,10,IF('Indicator Data'!AL29&lt;AC$54,0,10-(AC$55-'Indicator Data'!AL29)/(AC$55-AC$54)*10)),1))</f>
        <v>6.6</v>
      </c>
      <c r="AD27" s="207">
        <f t="shared" si="10"/>
        <v>6.6</v>
      </c>
      <c r="AE27" s="220" t="str">
        <f>IF(OR('Indicator Data'!AM29="No data",'Indicator Data'!BK29="No data"),"x",('Indicator Data'!AM29/'Indicator Data'!BK29))</f>
        <v>x</v>
      </c>
      <c r="AF27" s="207" t="str">
        <f t="shared" si="11"/>
        <v>x</v>
      </c>
      <c r="AG27" s="205">
        <f>IF('Indicator Data'!AN29="No data","x",ROUND(IF('Indicator Data'!AN29&lt;$AG$54,10,IF('Indicator Data'!AN29&gt;$AG$55,0,($AG$55-'Indicator Data'!AN29)/($AG$55-$AG$54)*10)),1))</f>
        <v>7.3</v>
      </c>
      <c r="AH27" s="205">
        <f>IF('Indicator Data'!AO29="No data","x",ROUND(IF('Indicator Data'!AO29&gt;$AH$55,10,IF('Indicator Data'!AO29&lt;$AH$54,0,10-($AH$55-'Indicator Data'!AO29)/($AH$55-$AH$54)*10)),1))</f>
        <v>0.1</v>
      </c>
      <c r="AI27" s="219">
        <f>IF('Indicator Data'!AP29="No data","x",ROUND(IF('Indicator Data'!AP29&gt;$AI$55,10,IF('Indicator Data'!AP29&lt;$AI$54,0,10-($AI$55-'Indicator Data'!AP29)/($AI$55-$AI$54)*10)),1))</f>
        <v>5.8</v>
      </c>
      <c r="AJ27" s="205">
        <f t="shared" si="12"/>
        <v>5.8</v>
      </c>
      <c r="AK27" s="207">
        <f t="shared" si="13"/>
        <v>4.4000000000000004</v>
      </c>
      <c r="AL27" s="218">
        <f t="shared" si="14"/>
        <v>3.9</v>
      </c>
    </row>
    <row r="28" spans="1:38" ht="15.75" customHeight="1">
      <c r="A28" s="178" t="s">
        <v>119</v>
      </c>
      <c r="B28" s="168" t="s">
        <v>132</v>
      </c>
      <c r="C28" s="106" t="s">
        <v>133</v>
      </c>
      <c r="D28" s="205">
        <f>ROUND(IF('Indicator Data'!O30="No data",IF((0.1233*LN('Indicator Data'!AU30)-0.4559)&gt;D$55,0,IF((0.1233*LN('Indicator Data'!AU30)-0.4559)&lt;D$54,10,(D$55-(0.1233*LN('Indicator Data'!AU30)-0.4559))/(D$55-D$54)*10)),IF('Indicator Data'!O30&gt;D$55,0,IF('Indicator Data'!O30&lt;D$54,10,(D$55-'Indicator Data'!O30)/(D$55-D$54)*10))),1)</f>
        <v>4.4000000000000004</v>
      </c>
      <c r="E28" s="205">
        <f>IF('Indicator Data'!P30="No data","x",ROUND((IF('Indicator Data'!P30=E$54,0,IF(LOG('Indicator Data'!P30*1000)&gt;E$55,10,10-(E$55-LOG('Indicator Data'!P30*1000))/(E$55-E$54)*10))),1))</f>
        <v>1</v>
      </c>
      <c r="F28" s="206">
        <f>IF('Indicator Data'!AK30="No data","x",ROUND(IF('Indicator Data'!AK30&gt;F$55,10,IF('Indicator Data'!AK30&lt;F$54,0,10-(F$55-'Indicator Data'!AK30)/(F$55-F$54)*10)),1))</f>
        <v>5</v>
      </c>
      <c r="G28" s="207">
        <f t="shared" si="0"/>
        <v>3.7</v>
      </c>
      <c r="H28" s="208">
        <f>IF(OR('Indicator Data'!R30="No data",'Indicator Data'!S30="No data"),"x",IF(OR('Indicator Data'!T30="No data",'Indicator Data'!U30="No data"),1-(POWER((POWER(POWER((POWER((10/IF('Indicator Data'!R30&lt;10,10,'Indicator Data'!R30))*(1/'Indicator Data'!S30),0.5))*('Indicator Data'!V30)*('Indicator Data'!X30),(1/3)),-1)+POWER(POWER((1*('Indicator Data'!W30)*('Indicator Data'!Y30)),(1/3)),-1))/2,-1)/POWER((((POWER((10/IF('Indicator Data'!R30&lt;10,10,'Indicator Data'!R30))*(1/'Indicator Data'!S30),0.5)+1)/2)*(('Indicator Data'!V30+'Indicator Data'!W30)/2)*(('Indicator Data'!X30+'Indicator Data'!Y30)/2)),(1/3))),IF(OR('Indicator Data'!R30="No data",'Indicator Data'!S30="No data"),"x",1-(POWER((POWER(POWER((POWER((10/IF('Indicator Data'!R30&lt;10,10,'Indicator Data'!R30))*(1/'Indicator Data'!S30),0.5))*(POWER(('Indicator Data'!V30*'Indicator Data'!T30),0.5))*('Indicator Data'!X30),(1/3)),-1)+POWER(POWER(1*(POWER(('Indicator Data'!W30*'Indicator Data'!U30),0.5))*('Indicator Data'!Y30),(1/3)),-1))/2,-1)/POWER((((POWER((10/IF('Indicator Data'!R30&lt;10,10,'Indicator Data'!R30))*(1/'Indicator Data'!S30),0.5)+1)/2)*((POWER(('Indicator Data'!V30*'Indicator Data'!T30),0.5)+POWER(('Indicator Data'!W30*'Indicator Data'!U30),0.5))/2)*(('Indicator Data'!X30+'Indicator Data'!Y30)/2)),(1/3))))))</f>
        <v>0.31102895390458951</v>
      </c>
      <c r="I28" s="205">
        <f t="shared" si="1"/>
        <v>5.7</v>
      </c>
      <c r="J28" s="205">
        <f>IF('Indicator Data'!Z30="No data","x",ROUND(IF('Indicator Data'!Z30&gt;J$55,10,IF('Indicator Data'!Z30&lt;J$54,0,10-(J$55-'Indicator Data'!Z30)/(J$55-J$54)*10)),1))</f>
        <v>4.7</v>
      </c>
      <c r="K28" s="207">
        <f t="shared" si="2"/>
        <v>5.2</v>
      </c>
      <c r="L28" s="209">
        <f>SUM(IF('Indicator Data'!AA30=0,0,'Indicator Data'!AA30/1000000),SUM('Indicator Data'!AB30:AC30))</f>
        <v>945.15564200000006</v>
      </c>
      <c r="M28" s="209">
        <f>L28/(SUM('Indicator Data'!BK$22:'Indicator Data'!BK$30))*1000000</f>
        <v>140.07908970995805</v>
      </c>
      <c r="N28" s="205">
        <f t="shared" si="3"/>
        <v>7</v>
      </c>
      <c r="O28" s="205">
        <f>IF('Indicator Data'!AD30="No data","x",ROUND(IF('Indicator Data'!AD30&gt;O$55,10,IF('Indicator Data'!AD30&lt;O$54,0,10-(O$55-'Indicator Data'!AD30)/(O$55-O$54)*10)),1))</f>
        <v>7.4</v>
      </c>
      <c r="P28" s="206">
        <f>IF('Indicator Data'!Q30="No data","x",ROUND(IF('Indicator Data'!Q30&gt;P$55,10,IF('Indicator Data'!Q30&lt;P$54,0,10-(P$55-'Indicator Data'!Q30)/(P$55-P$54)*10)),1))</f>
        <v>6.6</v>
      </c>
      <c r="Q28" s="207">
        <f t="shared" si="4"/>
        <v>7</v>
      </c>
      <c r="R28" s="218">
        <f t="shared" si="5"/>
        <v>4.9000000000000004</v>
      </c>
      <c r="S28" s="208">
        <f>IF(AND('Indicator Data'!AE30="No data",'Indicator Data'!AF30="No data",'Indicator Data'!AG30="No data"),"x",SUM('Indicator Data'!AE30:AG30))</f>
        <v>2.415320636451302E-2</v>
      </c>
      <c r="T28" s="206">
        <f t="shared" si="6"/>
        <v>0.8</v>
      </c>
      <c r="U28" s="221">
        <f>IF('Indicator Data'!AH30="No data","x",'Indicator Data'!AH30)</f>
        <v>1</v>
      </c>
      <c r="V28" s="207">
        <f t="shared" si="7"/>
        <v>0.9</v>
      </c>
      <c r="W28" s="205">
        <f>IF('Indicator Data'!AI30="No data","x",ROUND(IF('Indicator Data'!AI30&gt;W$55,10,IF('Indicator Data'!AI30&lt;W$54,0,10-(W$55-'Indicator Data'!AI30)/(W$55-W$54)*10)),1))</f>
        <v>0.1</v>
      </c>
      <c r="X28" s="205">
        <f>IF('Indicator Data'!AJ30="No data","x",ROUND(IF('Indicator Data'!AJ30&gt;X$55,10,IF('Indicator Data'!AJ30&lt;X$54,0,10-(X$55-'Indicator Data'!AJ30)/(X$55-X$54)*10)),1))</f>
        <v>4.7</v>
      </c>
      <c r="Y28" s="219">
        <f>IF('Indicator Data'!AQ30="No data","x",ROUND(IF('Indicator Data'!AQ30&gt;Y$55,10,IF('Indicator Data'!AQ30&lt;Y$54,0,10-(Y$55-'Indicator Data'!AQ30)/(Y$55-Y$54)*10)),1))</f>
        <v>1.3</v>
      </c>
      <c r="Z28" s="219">
        <f>IF('Indicator Data'!AR30="No data","x",ROUND(IF('Indicator Data'!AR30&gt;Z$55,10,IF('Indicator Data'!AR30&lt;Z$54,0,10-(Z$55-'Indicator Data'!AR30)/(Z$55-Z$54)*10)),1))</f>
        <v>1.1000000000000001</v>
      </c>
      <c r="AA28" s="206">
        <f t="shared" si="8"/>
        <v>1.2</v>
      </c>
      <c r="AB28" s="207">
        <f t="shared" si="9"/>
        <v>2</v>
      </c>
      <c r="AC28" s="205">
        <f>IF('Indicator Data'!AL30="No data","x",ROUND(IF('Indicator Data'!AL30&gt;AC$55,10,IF('Indicator Data'!AL30&lt;AC$54,0,10-(AC$55-'Indicator Data'!AL30)/(AC$55-AC$54)*10)),1))</f>
        <v>2.1</v>
      </c>
      <c r="AD28" s="207">
        <f t="shared" si="10"/>
        <v>2.1</v>
      </c>
      <c r="AE28" s="220" t="str">
        <f>IF(OR('Indicator Data'!AM30="No data",'Indicator Data'!BK30="No data"),"x",('Indicator Data'!AM30/'Indicator Data'!BK30))</f>
        <v>x</v>
      </c>
      <c r="AF28" s="207" t="str">
        <f t="shared" si="11"/>
        <v>x</v>
      </c>
      <c r="AG28" s="205">
        <f>IF('Indicator Data'!AN30="No data","x",ROUND(IF('Indicator Data'!AN30&lt;$AG$54,10,IF('Indicator Data'!AN30&gt;$AG$55,0,($AG$55-'Indicator Data'!AN30)/($AG$55-$AG$54)*10)),1))</f>
        <v>7.3</v>
      </c>
      <c r="AH28" s="205">
        <f>IF('Indicator Data'!AO30="No data","x",ROUND(IF('Indicator Data'!AO30&gt;$AH$55,10,IF('Indicator Data'!AO30&lt;$AH$54,0,10-($AH$55-'Indicator Data'!AO30)/($AH$55-$AH$54)*10)),1))</f>
        <v>0.1</v>
      </c>
      <c r="AI28" s="219">
        <f>IF('Indicator Data'!AP30="No data","x",ROUND(IF('Indicator Data'!AP30&gt;$AI$55,10,IF('Indicator Data'!AP30&lt;$AI$54,0,10-($AI$55-'Indicator Data'!AP30)/($AI$55-$AI$54)*10)),1))</f>
        <v>5.8</v>
      </c>
      <c r="AJ28" s="205">
        <f t="shared" si="12"/>
        <v>5.8</v>
      </c>
      <c r="AK28" s="207">
        <f t="shared" si="13"/>
        <v>4.4000000000000004</v>
      </c>
      <c r="AL28" s="218">
        <f t="shared" si="14"/>
        <v>2.5</v>
      </c>
    </row>
    <row r="29" spans="1:38" ht="15.75" customHeight="1">
      <c r="A29" s="179" t="s">
        <v>138</v>
      </c>
      <c r="B29" s="180" t="s">
        <v>139</v>
      </c>
      <c r="C29" s="181" t="s">
        <v>140</v>
      </c>
      <c r="D29" s="211">
        <f>ROUND(IF('Indicator Data'!O31="No data",IF((0.1233*LN('Indicator Data'!AU31)-0.4559)&gt;D$55,0,IF((0.1233*LN('Indicator Data'!AU31)-0.4559)&lt;D$54,10,(D$55-(0.1233*LN('Indicator Data'!AU31)-0.4559))/(D$55-D$54)*10)),IF('Indicator Data'!O31&gt;D$55,0,IF('Indicator Data'!O31&lt;D$54,10,(D$55-'Indicator Data'!O31)/(D$55-D$54)*10))),1)</f>
        <v>4.8</v>
      </c>
      <c r="E29" s="211">
        <f>IF('Indicator Data'!P31="No data","x",ROUND((IF('Indicator Data'!P31=E$54,0,IF(LOG('Indicator Data'!P31*1000)&gt;E$55,10,10-(E$55-LOG('Indicator Data'!P31*1000))/(E$55-E$54)*10))),1))</f>
        <v>5.0999999999999996</v>
      </c>
      <c r="F29" s="212">
        <f>IF('Indicator Data'!AK31="No data","x",ROUND(IF('Indicator Data'!AK31&gt;F$55,10,IF('Indicator Data'!AK31&lt;F$54,0,10-(F$55-'Indicator Data'!AK31)/(F$55-F$54)*10)),1))</f>
        <v>6.6</v>
      </c>
      <c r="G29" s="213">
        <f t="shared" si="0"/>
        <v>5.6</v>
      </c>
      <c r="H29" s="215">
        <f>IF(OR('Indicator Data'!R31="No data",'Indicator Data'!S31="No data"),"x",IF(OR('Indicator Data'!T31="No data",'Indicator Data'!U31="No data"),1-(POWER((POWER(POWER((POWER((10/IF('Indicator Data'!R31&lt;10,10,'Indicator Data'!R31))*(1/'Indicator Data'!S31),0.5))*('Indicator Data'!V31)*('Indicator Data'!X31),(1/3)),-1)+POWER(POWER((1*('Indicator Data'!W31)*('Indicator Data'!Y31)),(1/3)),-1))/2,-1)/POWER((((POWER((10/IF('Indicator Data'!R31&lt;10,10,'Indicator Data'!R31))*(1/'Indicator Data'!S31),0.5)+1)/2)*(('Indicator Data'!V31+'Indicator Data'!W31)/2)*(('Indicator Data'!X31+'Indicator Data'!Y31)/2)),(1/3))),IF(OR('Indicator Data'!R31="No data",'Indicator Data'!S31="No data"),"x",1-(POWER((POWER(POWER((POWER((10/IF('Indicator Data'!R31&lt;10,10,'Indicator Data'!R31))*(1/'Indicator Data'!S31),0.5))*(POWER(('Indicator Data'!V31*'Indicator Data'!T31),0.5))*('Indicator Data'!X31),(1/3)),-1)+POWER(POWER(1*(POWER(('Indicator Data'!W31*'Indicator Data'!U31),0.5))*('Indicator Data'!Y31),(1/3)),-1))/2,-1)/POWER((((POWER((10/IF('Indicator Data'!R31&lt;10,10,'Indicator Data'!R31))*(1/'Indicator Data'!S31),0.5)+1)/2)*((POWER(('Indicator Data'!V31*'Indicator Data'!T31),0.5)+POWER(('Indicator Data'!W31*'Indicator Data'!U31),0.5))/2)*(('Indicator Data'!X31+'Indicator Data'!Y31)/2)),(1/3))))))</f>
        <v>0.32572349330640116</v>
      </c>
      <c r="I29" s="211">
        <f t="shared" si="1"/>
        <v>5.9</v>
      </c>
      <c r="J29" s="211">
        <f>IF('Indicator Data'!Z31="No data","x",ROUND(IF('Indicator Data'!Z31&gt;J$55,10,IF('Indicator Data'!Z31&lt;J$54,0,10-(J$55-'Indicator Data'!Z31)/(J$55-J$54)*10)),1))</f>
        <v>3.7</v>
      </c>
      <c r="K29" s="213">
        <f t="shared" si="2"/>
        <v>4.8</v>
      </c>
      <c r="L29" s="210">
        <f>SUM(IF('Indicator Data'!AA31=0,0,'Indicator Data'!AA31/1000000),SUM('Indicator Data'!AB31:AC31))</f>
        <v>1157.552563</v>
      </c>
      <c r="M29" s="210">
        <f>L29/(SUM('Indicator Data'!BK$31:'Indicator Data'!BK$35))*1000000</f>
        <v>121.76688753773813</v>
      </c>
      <c r="N29" s="211">
        <f t="shared" si="3"/>
        <v>6.1</v>
      </c>
      <c r="O29" s="211">
        <f>IF('Indicator Data'!AD31="No data","x",ROUND(IF('Indicator Data'!AD31&gt;O$55,10,IF('Indicator Data'!AD31&lt;O$54,0,10-(O$55-'Indicator Data'!AD31)/(O$55-O$54)*10)),1))</f>
        <v>9.9</v>
      </c>
      <c r="P29" s="212">
        <f>IF('Indicator Data'!Q31="No data","x",ROUND(IF('Indicator Data'!Q31&gt;P$55,10,IF('Indicator Data'!Q31&lt;P$54,0,10-(P$55-'Indicator Data'!Q31)/(P$55-P$54)*10)),1))</f>
        <v>5.8</v>
      </c>
      <c r="Q29" s="213">
        <f t="shared" si="4"/>
        <v>7.3</v>
      </c>
      <c r="R29" s="214">
        <f t="shared" si="5"/>
        <v>5.8</v>
      </c>
      <c r="S29" s="215">
        <f>IF(AND('Indicator Data'!AE31="No data",'Indicator Data'!AF31="No data",'Indicator Data'!AG31="No data"),"x",SUM('Indicator Data'!AE31:AG31))</f>
        <v>0.40541512062818486</v>
      </c>
      <c r="T29" s="212">
        <f t="shared" si="6"/>
        <v>10</v>
      </c>
      <c r="U29" s="206">
        <f>IF('Indicator Data'!AH31="No data","x",'Indicator Data'!AH31)</f>
        <v>1</v>
      </c>
      <c r="V29" s="213">
        <f t="shared" si="7"/>
        <v>7.8</v>
      </c>
      <c r="W29" s="211">
        <f>IF('Indicator Data'!AI31="No data","x",ROUND(IF('Indicator Data'!AI31&gt;W$55,10,IF('Indicator Data'!AI31&lt;W$54,0,10-(W$55-'Indicator Data'!AI31)/(W$55-W$54)*10)),1))</f>
        <v>4</v>
      </c>
      <c r="X29" s="211">
        <f>IF('Indicator Data'!AJ31="No data","x",ROUND(IF('Indicator Data'!AJ31&gt;X$55,10,IF('Indicator Data'!AJ31&lt;X$54,0,10-(X$55-'Indicator Data'!AJ31)/(X$55-X$54)*10)),1))</f>
        <v>4.2</v>
      </c>
      <c r="Y29" s="216">
        <f>IF('Indicator Data'!AQ31="No data","x",ROUND(IF('Indicator Data'!AQ31&gt;Y$55,10,IF('Indicator Data'!AQ31&lt;Y$54,0,10-(Y$55-'Indicator Data'!AQ31)/(Y$55-Y$54)*10)),1))</f>
        <v>0.1</v>
      </c>
      <c r="Z29" s="216">
        <f>IF('Indicator Data'!AR31="No data","x",ROUND(IF('Indicator Data'!AR31&gt;Z$55,10,IF('Indicator Data'!AR31&lt;Z$54,0,10-(Z$55-'Indicator Data'!AR31)/(Z$55-Z$54)*10)),1))</f>
        <v>0</v>
      </c>
      <c r="AA29" s="212">
        <f t="shared" si="8"/>
        <v>0.1</v>
      </c>
      <c r="AB29" s="213">
        <f t="shared" si="9"/>
        <v>2.8</v>
      </c>
      <c r="AC29" s="211">
        <f>IF('Indicator Data'!AL31="No data","x",ROUND(IF('Indicator Data'!AL31&gt;AC$55,10,IF('Indicator Data'!AL31&lt;AC$54,0,10-(AC$55-'Indicator Data'!AL31)/(AC$55-AC$54)*10)),1))</f>
        <v>3.5</v>
      </c>
      <c r="AD29" s="213">
        <f t="shared" si="10"/>
        <v>3.5</v>
      </c>
      <c r="AE29" s="217">
        <f>IF(OR('Indicator Data'!AM31="No data",'Indicator Data'!BK31="No data"),"x",('Indicator Data'!AM31/'Indicator Data'!BK31))</f>
        <v>1.2795031414874786E-3</v>
      </c>
      <c r="AF29" s="213">
        <f t="shared" si="11"/>
        <v>0.3</v>
      </c>
      <c r="AG29" s="211">
        <f>IF('Indicator Data'!AN31="No data","x",ROUND(IF('Indicator Data'!AN31&lt;$AG$54,10,IF('Indicator Data'!AN31&gt;$AG$55,0,($AG$55-'Indicator Data'!AN31)/($AG$55-$AG$54)*10)),1))</f>
        <v>6</v>
      </c>
      <c r="AH29" s="211">
        <f>IF('Indicator Data'!AO31="No data","x",ROUND(IF('Indicator Data'!AO31&gt;$AH$55,10,IF('Indicator Data'!AO31&lt;$AH$54,0,10-($AH$55-'Indicator Data'!AO31)/($AH$55-$AH$54)*10)),1))</f>
        <v>1.2</v>
      </c>
      <c r="AI29" s="216">
        <f>IF('Indicator Data'!AP31="No data","x",ROUND(IF('Indicator Data'!AP31&gt;$AI$55,10,IF('Indicator Data'!AP31&lt;$AI$54,0,10-($AI$55-'Indicator Data'!AP31)/($AI$55-$AI$54)*10)),1))</f>
        <v>10</v>
      </c>
      <c r="AJ29" s="211">
        <f t="shared" si="12"/>
        <v>10</v>
      </c>
      <c r="AK29" s="213">
        <f t="shared" si="13"/>
        <v>5.7</v>
      </c>
      <c r="AL29" s="214">
        <f t="shared" si="14"/>
        <v>5.3</v>
      </c>
    </row>
    <row r="30" spans="1:38" ht="15.75" customHeight="1">
      <c r="A30" s="154" t="s">
        <v>138</v>
      </c>
      <c r="B30" s="6" t="s">
        <v>145</v>
      </c>
      <c r="C30" s="155" t="s">
        <v>146</v>
      </c>
      <c r="D30" s="205">
        <f>ROUND(IF('Indicator Data'!O32="No data",IF((0.1233*LN('Indicator Data'!AU32)-0.4559)&gt;D$55,0,IF((0.1233*LN('Indicator Data'!AU32)-0.4559)&lt;D$54,10,(D$55-(0.1233*LN('Indicator Data'!AU32)-0.4559))/(D$55-D$54)*10)),IF('Indicator Data'!O32&gt;D$55,0,IF('Indicator Data'!O32&lt;D$54,10,(D$55-'Indicator Data'!O32)/(D$55-D$54)*10))),1)</f>
        <v>3.3</v>
      </c>
      <c r="E30" s="205">
        <f>IF('Indicator Data'!P32="No data","x",ROUND((IF('Indicator Data'!P32=E$54,0,IF(LOG('Indicator Data'!P32*1000)&gt;E$55,10,10-(E$55-LOG('Indicator Data'!P32*1000))/(E$55-E$54)*10))),1))</f>
        <v>3.4</v>
      </c>
      <c r="F30" s="206">
        <f>IF('Indicator Data'!AK32="No data","x",ROUND(IF('Indicator Data'!AK32&gt;F$55,10,IF('Indicator Data'!AK32&lt;F$54,0,10-(F$55-'Indicator Data'!AK32)/(F$55-F$54)*10)),1))</f>
        <v>6.6</v>
      </c>
      <c r="G30" s="207">
        <f t="shared" si="0"/>
        <v>4.5999999999999996</v>
      </c>
      <c r="H30" s="208">
        <f>IF(OR('Indicator Data'!R32="No data",'Indicator Data'!S32="No data"),"x",IF(OR('Indicator Data'!T32="No data",'Indicator Data'!U32="No data"),1-(POWER((POWER(POWER((POWER((10/IF('Indicator Data'!R32&lt;10,10,'Indicator Data'!R32))*(1/'Indicator Data'!S32),0.5))*('Indicator Data'!V32)*('Indicator Data'!X32),(1/3)),-1)+POWER(POWER((1*('Indicator Data'!W32)*('Indicator Data'!Y32)),(1/3)),-1))/2,-1)/POWER((((POWER((10/IF('Indicator Data'!R32&lt;10,10,'Indicator Data'!R32))*(1/'Indicator Data'!S32),0.5)+1)/2)*(('Indicator Data'!V32+'Indicator Data'!W32)/2)*(('Indicator Data'!X32+'Indicator Data'!Y32)/2)),(1/3))),IF(OR('Indicator Data'!R32="No data",'Indicator Data'!S32="No data"),"x",1-(POWER((POWER(POWER((POWER((10/IF('Indicator Data'!R32&lt;10,10,'Indicator Data'!R32))*(1/'Indicator Data'!S32),0.5))*(POWER(('Indicator Data'!V32*'Indicator Data'!T32),0.5))*('Indicator Data'!X32),(1/3)),-1)+POWER(POWER(1*(POWER(('Indicator Data'!W32*'Indicator Data'!U32),0.5))*('Indicator Data'!Y32),(1/3)),-1))/2,-1)/POWER((((POWER((10/IF('Indicator Data'!R32&lt;10,10,'Indicator Data'!R32))*(1/'Indicator Data'!S32),0.5)+1)/2)*((POWER(('Indicator Data'!V32*'Indicator Data'!T32),0.5)+POWER(('Indicator Data'!W32*'Indicator Data'!U32),0.5))/2)*(('Indicator Data'!X32+'Indicator Data'!Y32)/2)),(1/3))))))</f>
        <v>0.31427872838108561</v>
      </c>
      <c r="I30" s="205">
        <f t="shared" si="1"/>
        <v>5.7</v>
      </c>
      <c r="J30" s="205">
        <f>IF('Indicator Data'!Z32="No data","x",ROUND(IF('Indicator Data'!Z32&gt;J$55,10,IF('Indicator Data'!Z32&lt;J$54,0,10-(J$55-'Indicator Data'!Z32)/(J$55-J$54)*10)),1))</f>
        <v>3.7</v>
      </c>
      <c r="K30" s="207">
        <f t="shared" si="2"/>
        <v>4.7</v>
      </c>
      <c r="L30" s="209">
        <f>SUM(IF('Indicator Data'!AA32=0,0,'Indicator Data'!AA32/1000000),SUM('Indicator Data'!AB32:AC32))</f>
        <v>1157.552563</v>
      </c>
      <c r="M30" s="209">
        <f>L30/(SUM('Indicator Data'!BK$31:'Indicator Data'!BK$35))*1000000</f>
        <v>121.76688753773813</v>
      </c>
      <c r="N30" s="205">
        <f t="shared" si="3"/>
        <v>6.1</v>
      </c>
      <c r="O30" s="205">
        <f>IF('Indicator Data'!AD32="No data","x",ROUND(IF('Indicator Data'!AD32&gt;O$55,10,IF('Indicator Data'!AD32&lt;O$54,0,10-(O$55-'Indicator Data'!AD32)/(O$55-O$54)*10)),1))</f>
        <v>9.9</v>
      </c>
      <c r="P30" s="206">
        <f>IF('Indicator Data'!Q32="No data","x",ROUND(IF('Indicator Data'!Q32&gt;P$55,10,IF('Indicator Data'!Q32&lt;P$54,0,10-(P$55-'Indicator Data'!Q32)/(P$55-P$54)*10)),1))</f>
        <v>5.8</v>
      </c>
      <c r="Q30" s="207">
        <f t="shared" si="4"/>
        <v>7.3</v>
      </c>
      <c r="R30" s="218">
        <f t="shared" si="5"/>
        <v>5.3</v>
      </c>
      <c r="S30" s="208">
        <f>IF(AND('Indicator Data'!AE32="No data",'Indicator Data'!AF32="No data",'Indicator Data'!AG32="No data"),"x",SUM('Indicator Data'!AE32:AG32))</f>
        <v>0.19336035967657875</v>
      </c>
      <c r="T30" s="206">
        <f t="shared" si="6"/>
        <v>6.4</v>
      </c>
      <c r="U30" s="206">
        <f>IF('Indicator Data'!AH32="No data","x",'Indicator Data'!AH32)</f>
        <v>1</v>
      </c>
      <c r="V30" s="207">
        <f t="shared" si="7"/>
        <v>4.2</v>
      </c>
      <c r="W30" s="205">
        <f>IF('Indicator Data'!AI32="No data","x",ROUND(IF('Indicator Data'!AI32&gt;W$55,10,IF('Indicator Data'!AI32&lt;W$54,0,10-(W$55-'Indicator Data'!AI32)/(W$55-W$54)*10)),1))</f>
        <v>4</v>
      </c>
      <c r="X30" s="205">
        <f>IF('Indicator Data'!AJ32="No data","x",ROUND(IF('Indicator Data'!AJ32&gt;X$55,10,IF('Indicator Data'!AJ32&lt;X$54,0,10-(X$55-'Indicator Data'!AJ32)/(X$55-X$54)*10)),1))</f>
        <v>4.8</v>
      </c>
      <c r="Y30" s="219">
        <f>IF('Indicator Data'!AQ32="No data","x",ROUND(IF('Indicator Data'!AQ32&gt;Y$55,10,IF('Indicator Data'!AQ32&lt;Y$54,0,10-(Y$55-'Indicator Data'!AQ32)/(Y$55-Y$54)*10)),1))</f>
        <v>0.1</v>
      </c>
      <c r="Z30" s="219">
        <f>IF('Indicator Data'!AR32="No data","x",ROUND(IF('Indicator Data'!AR32&gt;Z$55,10,IF('Indicator Data'!AR32&lt;Z$54,0,10-(Z$55-'Indicator Data'!AR32)/(Z$55-Z$54)*10)),1))</f>
        <v>0</v>
      </c>
      <c r="AA30" s="206">
        <f t="shared" si="8"/>
        <v>0.1</v>
      </c>
      <c r="AB30" s="207">
        <f t="shared" si="9"/>
        <v>3</v>
      </c>
      <c r="AC30" s="205">
        <f>IF('Indicator Data'!AL32="No data","x",ROUND(IF('Indicator Data'!AL32&gt;AC$55,10,IF('Indicator Data'!AL32&lt;AC$54,0,10-(AC$55-'Indicator Data'!AL32)/(AC$55-AC$54)*10)),1))</f>
        <v>6.6</v>
      </c>
      <c r="AD30" s="207">
        <f t="shared" si="10"/>
        <v>6.6</v>
      </c>
      <c r="AE30" s="220">
        <f>IF(OR('Indicator Data'!AM32="No data",'Indicator Data'!BK32="No data"),"x",('Indicator Data'!AM32/'Indicator Data'!BK32))</f>
        <v>1.1353315168029064E-4</v>
      </c>
      <c r="AF30" s="207">
        <f t="shared" si="11"/>
        <v>0</v>
      </c>
      <c r="AG30" s="205">
        <f>IF('Indicator Data'!AN32="No data","x",ROUND(IF('Indicator Data'!AN32&lt;$AG$54,10,IF('Indicator Data'!AN32&gt;$AG$55,0,($AG$55-'Indicator Data'!AN32)/($AG$55-$AG$54)*10)),1))</f>
        <v>6</v>
      </c>
      <c r="AH30" s="205">
        <f>IF('Indicator Data'!AO32="No data","x",ROUND(IF('Indicator Data'!AO32&gt;$AH$55,10,IF('Indicator Data'!AO32&lt;$AH$54,0,10-($AH$55-'Indicator Data'!AO32)/($AH$55-$AH$54)*10)),1))</f>
        <v>1.2</v>
      </c>
      <c r="AI30" s="219">
        <f>IF('Indicator Data'!AP32="No data","x",ROUND(IF('Indicator Data'!AP32&gt;$AI$55,10,IF('Indicator Data'!AP32&lt;$AI$54,0,10-($AI$55-'Indicator Data'!AP32)/($AI$55-$AI$54)*10)),1))</f>
        <v>10</v>
      </c>
      <c r="AJ30" s="205">
        <f t="shared" si="12"/>
        <v>10</v>
      </c>
      <c r="AK30" s="207">
        <f t="shared" si="13"/>
        <v>5.7</v>
      </c>
      <c r="AL30" s="218">
        <f t="shared" si="14"/>
        <v>5</v>
      </c>
    </row>
    <row r="31" spans="1:38" ht="15.75" customHeight="1">
      <c r="A31" s="154" t="s">
        <v>138</v>
      </c>
      <c r="B31" s="6" t="s">
        <v>147</v>
      </c>
      <c r="C31" s="155" t="s">
        <v>148</v>
      </c>
      <c r="D31" s="205">
        <f>ROUND(IF('Indicator Data'!O33="No data",IF((0.1233*LN('Indicator Data'!AU33)-0.4559)&gt;D$55,0,IF((0.1233*LN('Indicator Data'!AU33)-0.4559)&lt;D$54,10,(D$55-(0.1233*LN('Indicator Data'!AU33)-0.4559))/(D$55-D$54)*10)),IF('Indicator Data'!O33&gt;D$55,0,IF('Indicator Data'!O33&lt;D$54,10,(D$55-'Indicator Data'!O33)/(D$55-D$54)*10))),1)</f>
        <v>4.3</v>
      </c>
      <c r="E31" s="205">
        <f>IF('Indicator Data'!P33="No data","x",ROUND((IF('Indicator Data'!P33=E$54,0,IF(LOG('Indicator Data'!P33*1000)&gt;E$55,10,10-(E$55-LOG('Indicator Data'!P33*1000))/(E$55-E$54)*10))),1))</f>
        <v>5.0999999999999996</v>
      </c>
      <c r="F31" s="206">
        <f>IF('Indicator Data'!AK33="No data","x",ROUND(IF('Indicator Data'!AK33&gt;F$55,10,IF('Indicator Data'!AK33&lt;F$54,0,10-(F$55-'Indicator Data'!AK33)/(F$55-F$54)*10)),1))</f>
        <v>6.6</v>
      </c>
      <c r="G31" s="207">
        <f t="shared" si="0"/>
        <v>5.4</v>
      </c>
      <c r="H31" s="208">
        <f>IF(OR('Indicator Data'!R33="No data",'Indicator Data'!S33="No data"),"x",IF(OR('Indicator Data'!T33="No data",'Indicator Data'!U33="No data"),1-(POWER((POWER(POWER((POWER((10/IF('Indicator Data'!R33&lt;10,10,'Indicator Data'!R33))*(1/'Indicator Data'!S33),0.5))*('Indicator Data'!V33)*('Indicator Data'!X33),(1/3)),-1)+POWER(POWER((1*('Indicator Data'!W33)*('Indicator Data'!Y33)),(1/3)),-1))/2,-1)/POWER((((POWER((10/IF('Indicator Data'!R33&lt;10,10,'Indicator Data'!R33))*(1/'Indicator Data'!S33),0.5)+1)/2)*(('Indicator Data'!V33+'Indicator Data'!W33)/2)*(('Indicator Data'!X33+'Indicator Data'!Y33)/2)),(1/3))),IF(OR('Indicator Data'!R33="No data",'Indicator Data'!S33="No data"),"x",1-(POWER((POWER(POWER((POWER((10/IF('Indicator Data'!R33&lt;10,10,'Indicator Data'!R33))*(1/'Indicator Data'!S33),0.5))*(POWER(('Indicator Data'!V33*'Indicator Data'!T33),0.5))*('Indicator Data'!X33),(1/3)),-1)+POWER(POWER(1*(POWER(('Indicator Data'!W33*'Indicator Data'!U33),0.5))*('Indicator Data'!Y33),(1/3)),-1))/2,-1)/POWER((((POWER((10/IF('Indicator Data'!R33&lt;10,10,'Indicator Data'!R33))*(1/'Indicator Data'!S33),0.5)+1)/2)*((POWER(('Indicator Data'!V33*'Indicator Data'!T33),0.5)+POWER(('Indicator Data'!W33*'Indicator Data'!U33),0.5))/2)*(('Indicator Data'!X33+'Indicator Data'!Y33)/2)),(1/3))))))</f>
        <v>0.27469851806422985</v>
      </c>
      <c r="I31" s="205">
        <f t="shared" si="1"/>
        <v>5</v>
      </c>
      <c r="J31" s="205">
        <f>IF('Indicator Data'!Z33="No data","x",ROUND(IF('Indicator Data'!Z33&gt;J$55,10,IF('Indicator Data'!Z33&lt;J$54,0,10-(J$55-'Indicator Data'!Z33)/(J$55-J$54)*10)),1))</f>
        <v>6.7</v>
      </c>
      <c r="K31" s="207">
        <f t="shared" si="2"/>
        <v>5.9</v>
      </c>
      <c r="L31" s="209">
        <f>SUM(IF('Indicator Data'!AA33=0,0,'Indicator Data'!AA33/1000000),SUM('Indicator Data'!AB33:AC33))</f>
        <v>1157.552563</v>
      </c>
      <c r="M31" s="209">
        <f>L31/(SUM('Indicator Data'!BK$31:'Indicator Data'!BK$35))*1000000</f>
        <v>121.76688753773813</v>
      </c>
      <c r="N31" s="205">
        <f t="shared" si="3"/>
        <v>6.1</v>
      </c>
      <c r="O31" s="205">
        <f>IF('Indicator Data'!AD33="No data","x",ROUND(IF('Indicator Data'!AD33&gt;O$55,10,IF('Indicator Data'!AD33&lt;O$54,0,10-(O$55-'Indicator Data'!AD33)/(O$55-O$54)*10)),1))</f>
        <v>9.9</v>
      </c>
      <c r="P31" s="206">
        <f>IF('Indicator Data'!Q33="No data","x",ROUND(IF('Indicator Data'!Q33&gt;P$55,10,IF('Indicator Data'!Q33&lt;P$54,0,10-(P$55-'Indicator Data'!Q33)/(P$55-P$54)*10)),1))</f>
        <v>5.8</v>
      </c>
      <c r="Q31" s="207">
        <f t="shared" si="4"/>
        <v>7.3</v>
      </c>
      <c r="R31" s="218">
        <f t="shared" si="5"/>
        <v>6</v>
      </c>
      <c r="S31" s="208">
        <f>IF(AND('Indicator Data'!AE33="No data",'Indicator Data'!AF33="No data",'Indicator Data'!AG33="No data"),"x",SUM('Indicator Data'!AE33:AG33))</f>
        <v>0.3360968481521297</v>
      </c>
      <c r="T31" s="206">
        <f t="shared" si="6"/>
        <v>10</v>
      </c>
      <c r="U31" s="206">
        <f>IF('Indicator Data'!AH33="No data","x",'Indicator Data'!AH33)</f>
        <v>7</v>
      </c>
      <c r="V31" s="207">
        <f t="shared" si="7"/>
        <v>9</v>
      </c>
      <c r="W31" s="205">
        <f>IF('Indicator Data'!AI33="No data","x",ROUND(IF('Indicator Data'!AI33&gt;W$55,10,IF('Indicator Data'!AI33&lt;W$54,0,10-(W$55-'Indicator Data'!AI33)/(W$55-W$54)*10)),1))</f>
        <v>4</v>
      </c>
      <c r="X31" s="205">
        <f>IF('Indicator Data'!AJ33="No data","x",ROUND(IF('Indicator Data'!AJ33&gt;X$55,10,IF('Indicator Data'!AJ33&lt;X$54,0,10-(X$55-'Indicator Data'!AJ33)/(X$55-X$54)*10)),1))</f>
        <v>6</v>
      </c>
      <c r="Y31" s="219">
        <f>IF('Indicator Data'!AQ33="No data","x",ROUND(IF('Indicator Data'!AQ33&gt;Y$55,10,IF('Indicator Data'!AQ33&lt;Y$54,0,10-(Y$55-'Indicator Data'!AQ33)/(Y$55-Y$54)*10)),1))</f>
        <v>0.1</v>
      </c>
      <c r="Z31" s="219">
        <f>IF('Indicator Data'!AR33="No data","x",ROUND(IF('Indicator Data'!AR33&gt;Z$55,10,IF('Indicator Data'!AR33&lt;Z$54,0,10-(Z$55-'Indicator Data'!AR33)/(Z$55-Z$54)*10)),1))</f>
        <v>0</v>
      </c>
      <c r="AA31" s="206">
        <f t="shared" si="8"/>
        <v>0.1</v>
      </c>
      <c r="AB31" s="207">
        <f t="shared" si="9"/>
        <v>3.4</v>
      </c>
      <c r="AC31" s="205">
        <f>IF('Indicator Data'!AL33="No data","x",ROUND(IF('Indicator Data'!AL33&gt;AC$55,10,IF('Indicator Data'!AL33&lt;AC$54,0,10-(AC$55-'Indicator Data'!AL33)/(AC$55-AC$54)*10)),1))</f>
        <v>7.9</v>
      </c>
      <c r="AD31" s="207">
        <f t="shared" si="10"/>
        <v>7.9</v>
      </c>
      <c r="AE31" s="220">
        <f>IF(OR('Indicator Data'!AM33="No data",'Indicator Data'!BK33="No data"),"x",('Indicator Data'!AM33/'Indicator Data'!BK33))</f>
        <v>0</v>
      </c>
      <c r="AF31" s="207">
        <f t="shared" si="11"/>
        <v>0</v>
      </c>
      <c r="AG31" s="205">
        <f>IF('Indicator Data'!AN33="No data","x",ROUND(IF('Indicator Data'!AN33&lt;$AG$54,10,IF('Indicator Data'!AN33&gt;$AG$55,0,($AG$55-'Indicator Data'!AN33)/($AG$55-$AG$54)*10)),1))</f>
        <v>6</v>
      </c>
      <c r="AH31" s="205">
        <f>IF('Indicator Data'!AO33="No data","x",ROUND(IF('Indicator Data'!AO33&gt;$AH$55,10,IF('Indicator Data'!AO33&lt;$AH$54,0,10-($AH$55-'Indicator Data'!AO33)/($AH$55-$AH$54)*10)),1))</f>
        <v>1.2</v>
      </c>
      <c r="AI31" s="219">
        <f>IF('Indicator Data'!AP33="No data","x",ROUND(IF('Indicator Data'!AP33&gt;$AI$55,10,IF('Indicator Data'!AP33&lt;$AI$54,0,10-($AI$55-'Indicator Data'!AP33)/($AI$55-$AI$54)*10)),1))</f>
        <v>10</v>
      </c>
      <c r="AJ31" s="205">
        <f t="shared" si="12"/>
        <v>10</v>
      </c>
      <c r="AK31" s="207">
        <f t="shared" si="13"/>
        <v>5.7</v>
      </c>
      <c r="AL31" s="218">
        <f t="shared" si="14"/>
        <v>7</v>
      </c>
    </row>
    <row r="32" spans="1:38" ht="15.75" customHeight="1">
      <c r="A32" s="154" t="s">
        <v>138</v>
      </c>
      <c r="B32" s="6" t="s">
        <v>141</v>
      </c>
      <c r="C32" s="155" t="s">
        <v>142</v>
      </c>
      <c r="D32" s="205">
        <f>ROUND(IF('Indicator Data'!O34="No data",IF((0.1233*LN('Indicator Data'!AU34)-0.4559)&gt;D$55,0,IF((0.1233*LN('Indicator Data'!AU34)-0.4559)&lt;D$54,10,(D$55-(0.1233*LN('Indicator Data'!AU34)-0.4559))/(D$55-D$54)*10)),IF('Indicator Data'!O34&gt;D$55,0,IF('Indicator Data'!O34&lt;D$54,10,(D$55-'Indicator Data'!O34)/(D$55-D$54)*10))),1)</f>
        <v>5</v>
      </c>
      <c r="E32" s="205">
        <f>IF('Indicator Data'!P34="No data","x",ROUND((IF('Indicator Data'!P34=E$54,0,IF(LOG('Indicator Data'!P34*1000)&gt;E$55,10,10-(E$55-LOG('Indicator Data'!P34*1000))/(E$55-E$54)*10))),1))</f>
        <v>6</v>
      </c>
      <c r="F32" s="206">
        <f>IF('Indicator Data'!AK34="No data","x",ROUND(IF('Indicator Data'!AK34&gt;F$55,10,IF('Indicator Data'!AK34&lt;F$54,0,10-(F$55-'Indicator Data'!AK34)/(F$55-F$54)*10)),1))</f>
        <v>6.6</v>
      </c>
      <c r="G32" s="207">
        <f t="shared" si="0"/>
        <v>5.9</v>
      </c>
      <c r="H32" s="208">
        <f>IF(OR('Indicator Data'!R34="No data",'Indicator Data'!S34="No data"),"x",IF(OR('Indicator Data'!T34="No data",'Indicator Data'!U34="No data"),1-(POWER((POWER(POWER((POWER((10/IF('Indicator Data'!R34&lt;10,10,'Indicator Data'!R34))*(1/'Indicator Data'!S34),0.5))*('Indicator Data'!V34)*('Indicator Data'!X34),(1/3)),-1)+POWER(POWER((1*('Indicator Data'!W34)*('Indicator Data'!Y34)),(1/3)),-1))/2,-1)/POWER((((POWER((10/IF('Indicator Data'!R34&lt;10,10,'Indicator Data'!R34))*(1/'Indicator Data'!S34),0.5)+1)/2)*(('Indicator Data'!V34+'Indicator Data'!W34)/2)*(('Indicator Data'!X34+'Indicator Data'!Y34)/2)),(1/3))),IF(OR('Indicator Data'!R34="No data",'Indicator Data'!S34="No data"),"x",1-(POWER((POWER(POWER((POWER((10/IF('Indicator Data'!R34&lt;10,10,'Indicator Data'!R34))*(1/'Indicator Data'!S34),0.5))*(POWER(('Indicator Data'!V34*'Indicator Data'!T34),0.5))*('Indicator Data'!X34),(1/3)),-1)+POWER(POWER(1*(POWER(('Indicator Data'!W34*'Indicator Data'!U34),0.5))*('Indicator Data'!Y34),(1/3)),-1))/2,-1)/POWER((((POWER((10/IF('Indicator Data'!R34&lt;10,10,'Indicator Data'!R34))*(1/'Indicator Data'!S34),0.5)+1)/2)*((POWER(('Indicator Data'!V34*'Indicator Data'!T34),0.5)+POWER(('Indicator Data'!W34*'Indicator Data'!U34),0.5))/2)*(('Indicator Data'!X34+'Indicator Data'!Y34)/2)),(1/3))))))</f>
        <v>0.28393903511621543</v>
      </c>
      <c r="I32" s="205">
        <f t="shared" si="1"/>
        <v>5.2</v>
      </c>
      <c r="J32" s="205">
        <f>IF('Indicator Data'!Z34="No data","x",ROUND(IF('Indicator Data'!Z34&gt;J$55,10,IF('Indicator Data'!Z34&lt;J$54,0,10-(J$55-'Indicator Data'!Z34)/(J$55-J$54)*10)),1))</f>
        <v>3.7</v>
      </c>
      <c r="K32" s="207">
        <f t="shared" si="2"/>
        <v>4.5</v>
      </c>
      <c r="L32" s="209">
        <f>SUM(IF('Indicator Data'!AA34=0,0,'Indicator Data'!AA34/1000000),SUM('Indicator Data'!AB34:AC34))</f>
        <v>1157.552563</v>
      </c>
      <c r="M32" s="209">
        <f>L32/(SUM('Indicator Data'!BK$31:'Indicator Data'!BK$35))*1000000</f>
        <v>121.76688753773813</v>
      </c>
      <c r="N32" s="205">
        <f t="shared" si="3"/>
        <v>6.1</v>
      </c>
      <c r="O32" s="205">
        <f>IF('Indicator Data'!AD34="No data","x",ROUND(IF('Indicator Data'!AD34&gt;O$55,10,IF('Indicator Data'!AD34&lt;O$54,0,10-(O$55-'Indicator Data'!AD34)/(O$55-O$54)*10)),1))</f>
        <v>9.9</v>
      </c>
      <c r="P32" s="206">
        <f>IF('Indicator Data'!Q34="No data","x",ROUND(IF('Indicator Data'!Q34&gt;P$55,10,IF('Indicator Data'!Q34&lt;P$54,0,10-(P$55-'Indicator Data'!Q34)/(P$55-P$54)*10)),1))</f>
        <v>5.8</v>
      </c>
      <c r="Q32" s="207">
        <f t="shared" si="4"/>
        <v>7.3</v>
      </c>
      <c r="R32" s="218">
        <f t="shared" si="5"/>
        <v>5.9</v>
      </c>
      <c r="S32" s="208">
        <f>IF(AND('Indicator Data'!AE34="No data",'Indicator Data'!AF34="No data",'Indicator Data'!AG34="No data"),"x",SUM('Indicator Data'!AE34:AG34))</f>
        <v>8.8474012807826713E-2</v>
      </c>
      <c r="T32" s="206">
        <f t="shared" si="6"/>
        <v>2.9</v>
      </c>
      <c r="U32" s="206">
        <f>IF('Indicator Data'!AH34="No data","x",'Indicator Data'!AH34)</f>
        <v>7</v>
      </c>
      <c r="V32" s="207">
        <f t="shared" si="7"/>
        <v>5.3</v>
      </c>
      <c r="W32" s="205">
        <f>IF('Indicator Data'!AI34="No data","x",ROUND(IF('Indicator Data'!AI34&gt;W$55,10,IF('Indicator Data'!AI34&lt;W$54,0,10-(W$55-'Indicator Data'!AI34)/(W$55-W$54)*10)),1))</f>
        <v>4</v>
      </c>
      <c r="X32" s="205">
        <f>IF('Indicator Data'!AJ34="No data","x",ROUND(IF('Indicator Data'!AJ34&gt;X$55,10,IF('Indicator Data'!AJ34&lt;X$54,0,10-(X$55-'Indicator Data'!AJ34)/(X$55-X$54)*10)),1))</f>
        <v>4.5999999999999996</v>
      </c>
      <c r="Y32" s="219">
        <f>IF('Indicator Data'!AQ34="No data","x",ROUND(IF('Indicator Data'!AQ34&gt;Y$55,10,IF('Indicator Data'!AQ34&lt;Y$54,0,10-(Y$55-'Indicator Data'!AQ34)/(Y$55-Y$54)*10)),1))</f>
        <v>0.1</v>
      </c>
      <c r="Z32" s="219">
        <f>IF('Indicator Data'!AR34="No data","x",ROUND(IF('Indicator Data'!AR34&gt;Z$55,10,IF('Indicator Data'!AR34&lt;Z$54,0,10-(Z$55-'Indicator Data'!AR34)/(Z$55-Z$54)*10)),1))</f>
        <v>0</v>
      </c>
      <c r="AA32" s="206">
        <f t="shared" si="8"/>
        <v>0.1</v>
      </c>
      <c r="AB32" s="207">
        <f t="shared" si="9"/>
        <v>2.9</v>
      </c>
      <c r="AC32" s="205">
        <f>IF('Indicator Data'!AL34="No data","x",ROUND(IF('Indicator Data'!AL34&gt;AC$55,10,IF('Indicator Data'!AL34&lt;AC$54,0,10-(AC$55-'Indicator Data'!AL34)/(AC$55-AC$54)*10)),1))</f>
        <v>4.5</v>
      </c>
      <c r="AD32" s="207">
        <f t="shared" si="10"/>
        <v>4.5</v>
      </c>
      <c r="AE32" s="220">
        <f>IF(OR('Indicator Data'!AM34="No data",'Indicator Data'!BK34="No data"),"x",('Indicator Data'!AM34/'Indicator Data'!BK34))</f>
        <v>8.580504624056658E-3</v>
      </c>
      <c r="AF32" s="207">
        <f t="shared" si="11"/>
        <v>1.7</v>
      </c>
      <c r="AG32" s="205">
        <f>IF('Indicator Data'!AN34="No data","x",ROUND(IF('Indicator Data'!AN34&lt;$AG$54,10,IF('Indicator Data'!AN34&gt;$AG$55,0,($AG$55-'Indicator Data'!AN34)/($AG$55-$AG$54)*10)),1))</f>
        <v>6</v>
      </c>
      <c r="AH32" s="205">
        <f>IF('Indicator Data'!AO34="No data","x",ROUND(IF('Indicator Data'!AO34&gt;$AH$55,10,IF('Indicator Data'!AO34&lt;$AH$54,0,10-($AH$55-'Indicator Data'!AO34)/($AH$55-$AH$54)*10)),1))</f>
        <v>1.2</v>
      </c>
      <c r="AI32" s="219">
        <f>IF('Indicator Data'!AP34="No data","x",ROUND(IF('Indicator Data'!AP34&gt;$AI$55,10,IF('Indicator Data'!AP34&lt;$AI$54,0,10-($AI$55-'Indicator Data'!AP34)/($AI$55-$AI$54)*10)),1))</f>
        <v>10</v>
      </c>
      <c r="AJ32" s="205">
        <f t="shared" si="12"/>
        <v>10</v>
      </c>
      <c r="AK32" s="207">
        <f t="shared" si="13"/>
        <v>5.7</v>
      </c>
      <c r="AL32" s="218">
        <f t="shared" si="14"/>
        <v>4.7</v>
      </c>
    </row>
    <row r="33" spans="1:38" ht="15.75" customHeight="1">
      <c r="A33" s="169" t="s">
        <v>138</v>
      </c>
      <c r="B33" s="182" t="s">
        <v>143</v>
      </c>
      <c r="C33" s="183" t="s">
        <v>144</v>
      </c>
      <c r="D33" s="221">
        <f>ROUND(IF('Indicator Data'!O35="No data",IF((0.1233*LN('Indicator Data'!AU35)-0.4559)&gt;D$55,0,IF((0.1233*LN('Indicator Data'!AU35)-0.4559)&lt;D$54,10,(D$55-(0.1233*LN('Indicator Data'!AU35)-0.4559))/(D$55-D$54)*10)),IF('Indicator Data'!O35&gt;D$55,0,IF('Indicator Data'!O35&lt;D$54,10,(D$55-'Indicator Data'!O35)/(D$55-D$54)*10))),1)</f>
        <v>4.5999999999999996</v>
      </c>
      <c r="E33" s="221">
        <f>IF('Indicator Data'!P35="No data","x",ROUND((IF('Indicator Data'!P35=E$54,0,IF(LOG('Indicator Data'!P35*1000)&gt;E$55,10,10-(E$55-LOG('Indicator Data'!P35*1000))/(E$55-E$54)*10))),1))</f>
        <v>5</v>
      </c>
      <c r="F33" s="222">
        <f>IF('Indicator Data'!AK35="No data","x",ROUND(IF('Indicator Data'!AK35&gt;F$55,10,IF('Indicator Data'!AK35&lt;F$54,0,10-(F$55-'Indicator Data'!AK35)/(F$55-F$54)*10)),1))</f>
        <v>6.6</v>
      </c>
      <c r="G33" s="223">
        <f t="shared" si="0"/>
        <v>5.5</v>
      </c>
      <c r="H33" s="224">
        <f>IF(OR('Indicator Data'!R35="No data",'Indicator Data'!S35="No data"),"x",IF(OR('Indicator Data'!T35="No data",'Indicator Data'!U35="No data"),1-(POWER((POWER(POWER((POWER((10/IF('Indicator Data'!R35&lt;10,10,'Indicator Data'!R35))*(1/'Indicator Data'!S35),0.5))*('Indicator Data'!V35)*('Indicator Data'!X35),(1/3)),-1)+POWER(POWER((1*('Indicator Data'!W35)*('Indicator Data'!Y35)),(1/3)),-1))/2,-1)/POWER((((POWER((10/IF('Indicator Data'!R35&lt;10,10,'Indicator Data'!R35))*(1/'Indicator Data'!S35),0.5)+1)/2)*(('Indicator Data'!V35+'Indicator Data'!W35)/2)*(('Indicator Data'!X35+'Indicator Data'!Y35)/2)),(1/3))),IF(OR('Indicator Data'!R35="No data",'Indicator Data'!S35="No data"),"x",1-(POWER((POWER(POWER((POWER((10/IF('Indicator Data'!R35&lt;10,10,'Indicator Data'!R35))*(1/'Indicator Data'!S35),0.5))*(POWER(('Indicator Data'!V35*'Indicator Data'!T35),0.5))*('Indicator Data'!X35),(1/3)),-1)+POWER(POWER(1*(POWER(('Indicator Data'!W35*'Indicator Data'!U35),0.5))*('Indicator Data'!Y35),(1/3)),-1))/2,-1)/POWER((((POWER((10/IF('Indicator Data'!R35&lt;10,10,'Indicator Data'!R35))*(1/'Indicator Data'!S35),0.5)+1)/2)*((POWER(('Indicator Data'!V35*'Indicator Data'!T35),0.5)+POWER(('Indicator Data'!W35*'Indicator Data'!U35),0.5))/2)*(('Indicator Data'!X35+'Indicator Data'!Y35)/2)),(1/3))))))</f>
        <v>0.25921307464444965</v>
      </c>
      <c r="I33" s="221">
        <f t="shared" si="1"/>
        <v>4.7</v>
      </c>
      <c r="J33" s="221">
        <f>IF('Indicator Data'!Z35="No data","x",ROUND(IF('Indicator Data'!Z35&gt;J$55,10,IF('Indicator Data'!Z35&lt;J$54,0,10-(J$55-'Indicator Data'!Z35)/(J$55-J$54)*10)),1))</f>
        <v>1</v>
      </c>
      <c r="K33" s="223">
        <f t="shared" si="2"/>
        <v>2.9</v>
      </c>
      <c r="L33" s="225">
        <f>SUM(IF('Indicator Data'!AA35=0,0,'Indicator Data'!AA35/1000000),SUM('Indicator Data'!AB35:AC35))</f>
        <v>1157.552563</v>
      </c>
      <c r="M33" s="225">
        <f>L33/(SUM('Indicator Data'!BK$31:'Indicator Data'!BK$35))*1000000</f>
        <v>121.76688753773813</v>
      </c>
      <c r="N33" s="221">
        <f t="shared" si="3"/>
        <v>6.1</v>
      </c>
      <c r="O33" s="221">
        <f>IF('Indicator Data'!AD35="No data","x",ROUND(IF('Indicator Data'!AD35&gt;O$55,10,IF('Indicator Data'!AD35&lt;O$54,0,10-(O$55-'Indicator Data'!AD35)/(O$55-O$54)*10)),1))</f>
        <v>9.9</v>
      </c>
      <c r="P33" s="222">
        <f>IF('Indicator Data'!Q35="No data","x",ROUND(IF('Indicator Data'!Q35&gt;P$55,10,IF('Indicator Data'!Q35&lt;P$54,0,10-(P$55-'Indicator Data'!Q35)/(P$55-P$54)*10)),1))</f>
        <v>5.8</v>
      </c>
      <c r="Q33" s="223">
        <f t="shared" si="4"/>
        <v>7.3</v>
      </c>
      <c r="R33" s="226">
        <f t="shared" si="5"/>
        <v>5.3</v>
      </c>
      <c r="S33" s="224">
        <f>IF(AND('Indicator Data'!AE35="No data",'Indicator Data'!AF35="No data",'Indicator Data'!AG35="No data"),"x",SUM('Indicator Data'!AE35:AG35))</f>
        <v>9.8016945955291368E-2</v>
      </c>
      <c r="T33" s="222">
        <f t="shared" si="6"/>
        <v>3.3</v>
      </c>
      <c r="U33" s="221">
        <f>IF('Indicator Data'!AH35="No data","x",'Indicator Data'!AH35)</f>
        <v>1</v>
      </c>
      <c r="V33" s="223">
        <f t="shared" si="7"/>
        <v>2.2000000000000002</v>
      </c>
      <c r="W33" s="221">
        <f>IF('Indicator Data'!AI35="No data","x",ROUND(IF('Indicator Data'!AI35&gt;W$55,10,IF('Indicator Data'!AI35&lt;W$54,0,10-(W$55-'Indicator Data'!AI35)/(W$55-W$54)*10)),1))</f>
        <v>4</v>
      </c>
      <c r="X33" s="221">
        <f>IF('Indicator Data'!AJ35="No data","x",ROUND(IF('Indicator Data'!AJ35&gt;X$55,10,IF('Indicator Data'!AJ35&lt;X$54,0,10-(X$55-'Indicator Data'!AJ35)/(X$55-X$54)*10)),1))</f>
        <v>2.7</v>
      </c>
      <c r="Y33" s="227">
        <f>IF('Indicator Data'!AQ35="No data","x",ROUND(IF('Indicator Data'!AQ35&gt;Y$55,10,IF('Indicator Data'!AQ35&lt;Y$54,0,10-(Y$55-'Indicator Data'!AQ35)/(Y$55-Y$54)*10)),1))</f>
        <v>0.1</v>
      </c>
      <c r="Z33" s="227">
        <f>IF('Indicator Data'!AR35="No data","x",ROUND(IF('Indicator Data'!AR35&gt;Z$55,10,IF('Indicator Data'!AR35&lt;Z$54,0,10-(Z$55-'Indicator Data'!AR35)/(Z$55-Z$54)*10)),1))</f>
        <v>0</v>
      </c>
      <c r="AA33" s="222">
        <f t="shared" si="8"/>
        <v>0.1</v>
      </c>
      <c r="AB33" s="223">
        <f t="shared" si="9"/>
        <v>2.2999999999999998</v>
      </c>
      <c r="AC33" s="221">
        <f>IF('Indicator Data'!AL35="No data","x",ROUND(IF('Indicator Data'!AL35&gt;AC$55,10,IF('Indicator Data'!AL35&lt;AC$54,0,10-(AC$55-'Indicator Data'!AL35)/(AC$55-AC$54)*10)),1))</f>
        <v>2.2999999999999998</v>
      </c>
      <c r="AD33" s="223">
        <f t="shared" si="10"/>
        <v>2.2999999999999998</v>
      </c>
      <c r="AE33" s="228">
        <f>IF(OR('Indicator Data'!AM35="No data",'Indicator Data'!BK35="No data"),"x",('Indicator Data'!AM35/'Indicator Data'!BK35))</f>
        <v>8.0735977637151114E-4</v>
      </c>
      <c r="AF33" s="223">
        <f t="shared" si="11"/>
        <v>0.2</v>
      </c>
      <c r="AG33" s="221">
        <f>IF('Indicator Data'!AN35="No data","x",ROUND(IF('Indicator Data'!AN35&lt;$AG$54,10,IF('Indicator Data'!AN35&gt;$AG$55,0,($AG$55-'Indicator Data'!AN35)/($AG$55-$AG$54)*10)),1))</f>
        <v>6</v>
      </c>
      <c r="AH33" s="221">
        <f>IF('Indicator Data'!AO35="No data","x",ROUND(IF('Indicator Data'!AO35&gt;$AH$55,10,IF('Indicator Data'!AO35&lt;$AH$54,0,10-($AH$55-'Indicator Data'!AO35)/($AH$55-$AH$54)*10)),1))</f>
        <v>1.2</v>
      </c>
      <c r="AI33" s="227">
        <f>IF('Indicator Data'!AP35="No data","x",ROUND(IF('Indicator Data'!AP35&gt;$AI$55,10,IF('Indicator Data'!AP35&lt;$AI$54,0,10-($AI$55-'Indicator Data'!AP35)/($AI$55-$AI$54)*10)),1))</f>
        <v>10</v>
      </c>
      <c r="AJ33" s="221">
        <f t="shared" si="12"/>
        <v>10</v>
      </c>
      <c r="AK33" s="223">
        <f t="shared" si="13"/>
        <v>5.7</v>
      </c>
      <c r="AL33" s="226">
        <f t="shared" si="14"/>
        <v>3.3</v>
      </c>
    </row>
    <row r="34" spans="1:38" ht="15.75" customHeight="1">
      <c r="A34" s="154" t="s">
        <v>149</v>
      </c>
      <c r="B34" s="6" t="s">
        <v>156</v>
      </c>
      <c r="C34" s="155" t="s">
        <v>157</v>
      </c>
      <c r="D34" s="205">
        <f>ROUND(IF('Indicator Data'!O36="No data",IF((0.1233*LN('Indicator Data'!AU36)-0.4559)&gt;D$55,0,IF((0.1233*LN('Indicator Data'!AU36)-0.4559)&lt;D$54,10,(D$55-(0.1233*LN('Indicator Data'!AU36)-0.4559))/(D$55-D$54)*10)),IF('Indicator Data'!O36&gt;D$55,0,IF('Indicator Data'!O36&lt;D$54,10,(D$55-'Indicator Data'!O36)/(D$55-D$54)*10))),1)</f>
        <v>3.8</v>
      </c>
      <c r="E34" s="205">
        <f>IF('Indicator Data'!P36="No data","x",ROUND((IF('Indicator Data'!P36=E$54,0,IF(LOG('Indicator Data'!P36*1000)&gt;E$55,10,10-(E$55-LOG('Indicator Data'!P36*1000))/(E$55-E$54)*10))),1))</f>
        <v>1.8</v>
      </c>
      <c r="F34" s="206">
        <f>IF('Indicator Data'!AK36="No data","x",ROUND(IF('Indicator Data'!AK36&gt;F$55,10,IF('Indicator Data'!AK36&lt;F$54,0,10-(F$55-'Indicator Data'!AK36)/(F$55-F$54)*10)),1))</f>
        <v>6.8</v>
      </c>
      <c r="G34" s="207">
        <f t="shared" si="0"/>
        <v>4.5</v>
      </c>
      <c r="H34" s="208">
        <f>IF(OR('Indicator Data'!R36="No data",'Indicator Data'!S36="No data"),"x",IF(OR('Indicator Data'!T36="No data",'Indicator Data'!U36="No data"),1-(POWER((POWER(POWER((POWER((10/IF('Indicator Data'!R36&lt;10,10,'Indicator Data'!R36))*(1/'Indicator Data'!S36),0.5))*('Indicator Data'!V36)*('Indicator Data'!X36),(1/3)),-1)+POWER(POWER((1*('Indicator Data'!W36)*('Indicator Data'!Y36)),(1/3)),-1))/2,-1)/POWER((((POWER((10/IF('Indicator Data'!R36&lt;10,10,'Indicator Data'!R36))*(1/'Indicator Data'!S36),0.5)+1)/2)*(('Indicator Data'!V36+'Indicator Data'!W36)/2)*(('Indicator Data'!X36+'Indicator Data'!Y36)/2)),(1/3))),IF(OR('Indicator Data'!R36="No data",'Indicator Data'!S36="No data"),"x",1-(POWER((POWER(POWER((POWER((10/IF('Indicator Data'!R36&lt;10,10,'Indicator Data'!R36))*(1/'Indicator Data'!S36),0.5))*(POWER(('Indicator Data'!V36*'Indicator Data'!T36),0.5))*('Indicator Data'!X36),(1/3)),-1)+POWER(POWER(1*(POWER(('Indicator Data'!W36*'Indicator Data'!U36),0.5))*('Indicator Data'!Y36),(1/3)),-1))/2,-1)/POWER((((POWER((10/IF('Indicator Data'!R36&lt;10,10,'Indicator Data'!R36))*(1/'Indicator Data'!S36),0.5)+1)/2)*((POWER(('Indicator Data'!V36*'Indicator Data'!T36),0.5)+POWER(('Indicator Data'!W36*'Indicator Data'!U36),0.5))/2)*(('Indicator Data'!X36+'Indicator Data'!Y36)/2)),(1/3))))))</f>
        <v>0.21985760765754714</v>
      </c>
      <c r="I34" s="205">
        <f t="shared" si="1"/>
        <v>4</v>
      </c>
      <c r="J34" s="205">
        <f>IF('Indicator Data'!Z36="No data","x",ROUND(IF('Indicator Data'!Z36&gt;J$55,10,IF('Indicator Data'!Z36&lt;J$54,0,10-(J$55-'Indicator Data'!Z36)/(J$55-J$54)*10)),1))</f>
        <v>4.5</v>
      </c>
      <c r="K34" s="207">
        <f t="shared" si="2"/>
        <v>4.3</v>
      </c>
      <c r="L34" s="209">
        <f>SUM(IF('Indicator Data'!AA36=0,0,'Indicator Data'!AA36/1000000),SUM('Indicator Data'!AB36:AC36))</f>
        <v>69.102429000000001</v>
      </c>
      <c r="M34" s="209">
        <f>L34/(SUM('Indicator Data'!BK$36:'Indicator Data'!BK$41))*1000000</f>
        <v>10.547895684825914</v>
      </c>
      <c r="N34" s="205">
        <f t="shared" si="3"/>
        <v>0.5</v>
      </c>
      <c r="O34" s="205">
        <f>IF('Indicator Data'!AD36="No data","x",ROUND(IF('Indicator Data'!AD36&gt;O$55,10,IF('Indicator Data'!AD36&lt;O$54,0,10-(O$55-'Indicator Data'!AD36)/(O$55-O$54)*10)),1))</f>
        <v>0.1</v>
      </c>
      <c r="P34" s="206">
        <f>IF('Indicator Data'!Q36="No data","x",ROUND(IF('Indicator Data'!Q36&gt;P$55,10,IF('Indicator Data'!Q36&lt;P$54,0,10-(P$55-'Indicator Data'!Q36)/(P$55-P$54)*10)),1))</f>
        <v>0</v>
      </c>
      <c r="Q34" s="207">
        <f t="shared" si="4"/>
        <v>0.2</v>
      </c>
      <c r="R34" s="218">
        <f t="shared" si="5"/>
        <v>3.4</v>
      </c>
      <c r="S34" s="208">
        <f>IF(AND('Indicator Data'!AE36="No data",'Indicator Data'!AF36="No data",'Indicator Data'!AG36="No data"),"x",SUM('Indicator Data'!AE36:AG36))</f>
        <v>6.5330545082655345E-2</v>
      </c>
      <c r="T34" s="206">
        <f t="shared" si="6"/>
        <v>2.2000000000000002</v>
      </c>
      <c r="U34" s="206">
        <f>IF('Indicator Data'!AH36="No data","x",'Indicator Data'!AH36)</f>
        <v>7</v>
      </c>
      <c r="V34" s="207">
        <f t="shared" si="7"/>
        <v>5.0999999999999996</v>
      </c>
      <c r="W34" s="205" t="str">
        <f>IF('Indicator Data'!AI36="No data","x",ROUND(IF('Indicator Data'!AI36&gt;W$55,10,IF('Indicator Data'!AI36&lt;W$54,0,10-(W$55-'Indicator Data'!AI36)/(W$55-W$54)*10)),1))</f>
        <v>x</v>
      </c>
      <c r="X34" s="205">
        <f>IF('Indicator Data'!AJ36="No data","x",ROUND(IF('Indicator Data'!AJ36&gt;X$55,10,IF('Indicator Data'!AJ36&lt;X$54,0,10-(X$55-'Indicator Data'!AJ36)/(X$55-X$54)*10)),1))</f>
        <v>2.5</v>
      </c>
      <c r="Y34" s="219" t="str">
        <f>IF('Indicator Data'!AQ36="No data","x",ROUND(IF('Indicator Data'!AQ36&gt;Y$55,10,IF('Indicator Data'!AQ36&lt;Y$54,0,10-(Y$55-'Indicator Data'!AQ36)/(Y$55-Y$54)*10)),1))</f>
        <v>x</v>
      </c>
      <c r="Z34" s="219" t="str">
        <f>IF('Indicator Data'!AR36="No data","x",ROUND(IF('Indicator Data'!AR36&gt;Z$55,10,IF('Indicator Data'!AR36&lt;Z$54,0,10-(Z$55-'Indicator Data'!AR36)/(Z$55-Z$54)*10)),1))</f>
        <v>x</v>
      </c>
      <c r="AA34" s="206" t="str">
        <f t="shared" si="8"/>
        <v>x</v>
      </c>
      <c r="AB34" s="207">
        <f t="shared" si="9"/>
        <v>2.5</v>
      </c>
      <c r="AC34" s="205">
        <f>IF('Indicator Data'!AL36="No data","x",ROUND(IF('Indicator Data'!AL36&gt;AC$55,10,IF('Indicator Data'!AL36&lt;AC$54,0,10-(AC$55-'Indicator Data'!AL36)/(AC$55-AC$54)*10)),1))</f>
        <v>2.2000000000000002</v>
      </c>
      <c r="AD34" s="207">
        <f t="shared" si="10"/>
        <v>2.2000000000000002</v>
      </c>
      <c r="AE34" s="220" t="str">
        <f>IF(OR('Indicator Data'!AM36="No data",'Indicator Data'!BK36="No data"),"x",('Indicator Data'!AM36/'Indicator Data'!BK36))</f>
        <v>x</v>
      </c>
      <c r="AF34" s="207" t="str">
        <f t="shared" si="11"/>
        <v>x</v>
      </c>
      <c r="AG34" s="205">
        <f>IF('Indicator Data'!AN36="No data","x",ROUND(IF('Indicator Data'!AN36&lt;$AG$54,10,IF('Indicator Data'!AN36&gt;$AG$55,0,($AG$55-'Indicator Data'!AN36)/($AG$55-$AG$54)*10)),1))</f>
        <v>5.6</v>
      </c>
      <c r="AH34" s="205">
        <f>IF('Indicator Data'!AO36="No data","x",ROUND(IF('Indicator Data'!AO36&gt;$AH$55,10,IF('Indicator Data'!AO36&lt;$AH$54,0,10-($AH$55-'Indicator Data'!AO36)/($AH$55-$AH$54)*10)),1))</f>
        <v>0</v>
      </c>
      <c r="AI34" s="219">
        <f>IF('Indicator Data'!AP36="No data","x",ROUND(IF('Indicator Data'!AP36&gt;$AI$55,10,IF('Indicator Data'!AP36&lt;$AI$54,0,10-($AI$55-'Indicator Data'!AP36)/($AI$55-$AI$54)*10)),1))</f>
        <v>0.9</v>
      </c>
      <c r="AJ34" s="205">
        <f t="shared" si="12"/>
        <v>0.9</v>
      </c>
      <c r="AK34" s="207">
        <f t="shared" si="13"/>
        <v>2.2000000000000002</v>
      </c>
      <c r="AL34" s="218">
        <f t="shared" si="14"/>
        <v>3.1</v>
      </c>
    </row>
    <row r="35" spans="1:38" ht="15.75" customHeight="1">
      <c r="A35" s="154" t="s">
        <v>149</v>
      </c>
      <c r="B35" s="6" t="s">
        <v>160</v>
      </c>
      <c r="C35" s="155" t="s">
        <v>161</v>
      </c>
      <c r="D35" s="205">
        <f>ROUND(IF('Indicator Data'!O37="No data",IF((0.1233*LN('Indicator Data'!AU37)-0.4559)&gt;D$55,0,IF((0.1233*LN('Indicator Data'!AU37)-0.4559)&lt;D$54,10,(D$55-(0.1233*LN('Indicator Data'!AU37)-0.4559))/(D$55-D$54)*10)),IF('Indicator Data'!O37&gt;D$55,0,IF('Indicator Data'!O37&lt;D$54,10,(D$55-'Indicator Data'!O37)/(D$55-D$54)*10))),1)</f>
        <v>2.6</v>
      </c>
      <c r="E35" s="205">
        <f>IF('Indicator Data'!P37="No data","x",ROUND((IF('Indicator Data'!P37=E$54,0,IF(LOG('Indicator Data'!P37*1000)&gt;E$55,10,10-(E$55-LOG('Indicator Data'!P37*1000))/(E$55-E$54)*10))),1))</f>
        <v>0</v>
      </c>
      <c r="F35" s="206">
        <f>IF('Indicator Data'!AK37="No data","x",ROUND(IF('Indicator Data'!AK37&gt;F$55,10,IF('Indicator Data'!AK37&lt;F$54,0,10-(F$55-'Indicator Data'!AK37)/(F$55-F$54)*10)),1))</f>
        <v>5</v>
      </c>
      <c r="G35" s="207">
        <f t="shared" si="0"/>
        <v>2.8</v>
      </c>
      <c r="H35" s="208">
        <f>IF(OR('Indicator Data'!R37="No data",'Indicator Data'!S37="No data"),"x",IF(OR('Indicator Data'!T37="No data",'Indicator Data'!U37="No data"),1-(POWER((POWER(POWER((POWER((10/IF('Indicator Data'!R37&lt;10,10,'Indicator Data'!R37))*(1/'Indicator Data'!S37),0.5))*('Indicator Data'!V37)*('Indicator Data'!X37),(1/3)),-1)+POWER(POWER((1*('Indicator Data'!W37)*('Indicator Data'!Y37)),(1/3)),-1))/2,-1)/POWER((((POWER((10/IF('Indicator Data'!R37&lt;10,10,'Indicator Data'!R37))*(1/'Indicator Data'!S37),0.5)+1)/2)*(('Indicator Data'!V37+'Indicator Data'!W37)/2)*(('Indicator Data'!X37+'Indicator Data'!Y37)/2)),(1/3))),IF(OR('Indicator Data'!R37="No data",'Indicator Data'!S37="No data"),"x",1-(POWER((POWER(POWER((POWER((10/IF('Indicator Data'!R37&lt;10,10,'Indicator Data'!R37))*(1/'Indicator Data'!S37),0.5))*(POWER(('Indicator Data'!V37*'Indicator Data'!T37),0.5))*('Indicator Data'!X37),(1/3)),-1)+POWER(POWER(1*(POWER(('Indicator Data'!W37*'Indicator Data'!U37),0.5))*('Indicator Data'!Y37),(1/3)),-1))/2,-1)/POWER((((POWER((10/IF('Indicator Data'!R37&lt;10,10,'Indicator Data'!R37))*(1/'Indicator Data'!S37),0.5)+1)/2)*((POWER(('Indicator Data'!V37*'Indicator Data'!T37),0.5)+POWER(('Indicator Data'!W37*'Indicator Data'!U37),0.5))/2)*(('Indicator Data'!X37+'Indicator Data'!Y37)/2)),(1/3))))))</f>
        <v>0.14923146349956107</v>
      </c>
      <c r="I35" s="205">
        <f t="shared" si="1"/>
        <v>2.7</v>
      </c>
      <c r="J35" s="205">
        <f>IF('Indicator Data'!Z37="No data","x",ROUND(IF('Indicator Data'!Z37&gt;J$55,10,IF('Indicator Data'!Z37&lt;J$54,0,10-(J$55-'Indicator Data'!Z37)/(J$55-J$54)*10)),1))</f>
        <v>4.5</v>
      </c>
      <c r="K35" s="207">
        <f t="shared" si="2"/>
        <v>3.6</v>
      </c>
      <c r="L35" s="209">
        <f>SUM(IF('Indicator Data'!AA37=0,0,'Indicator Data'!AA37/1000000),SUM('Indicator Data'!AB37:AC37))</f>
        <v>69.102429000000001</v>
      </c>
      <c r="M35" s="209">
        <f>L35/(SUM('Indicator Data'!BK$36:'Indicator Data'!BK$41))*1000000</f>
        <v>10.547895684825914</v>
      </c>
      <c r="N35" s="205">
        <f t="shared" si="3"/>
        <v>0.5</v>
      </c>
      <c r="O35" s="205">
        <f>IF('Indicator Data'!AD37="No data","x",ROUND(IF('Indicator Data'!AD37&gt;O$55,10,IF('Indicator Data'!AD37&lt;O$54,0,10-(O$55-'Indicator Data'!AD37)/(O$55-O$54)*10)),1))</f>
        <v>0.1</v>
      </c>
      <c r="P35" s="206">
        <f>IF('Indicator Data'!Q37="No data","x",ROUND(IF('Indicator Data'!Q37&gt;P$55,10,IF('Indicator Data'!Q37&lt;P$54,0,10-(P$55-'Indicator Data'!Q37)/(P$55-P$54)*10)),1))</f>
        <v>0</v>
      </c>
      <c r="Q35" s="207">
        <f t="shared" si="4"/>
        <v>0.2</v>
      </c>
      <c r="R35" s="218">
        <f t="shared" si="5"/>
        <v>2.4</v>
      </c>
      <c r="S35" s="208">
        <f>IF(AND('Indicator Data'!AE37="No data",'Indicator Data'!AF37="No data",'Indicator Data'!AG37="No data"),"x",SUM('Indicator Data'!AE37:AG37))</f>
        <v>6.5903939578068185E-2</v>
      </c>
      <c r="T35" s="206">
        <f t="shared" si="6"/>
        <v>2.2000000000000002</v>
      </c>
      <c r="U35" s="206">
        <f>IF('Indicator Data'!AH37="No data","x",'Indicator Data'!AH37)</f>
        <v>1</v>
      </c>
      <c r="V35" s="207">
        <f t="shared" si="7"/>
        <v>1.6</v>
      </c>
      <c r="W35" s="205" t="str">
        <f>IF('Indicator Data'!AI37="No data","x",ROUND(IF('Indicator Data'!AI37&gt;W$55,10,IF('Indicator Data'!AI37&lt;W$54,0,10-(W$55-'Indicator Data'!AI37)/(W$55-W$54)*10)),1))</f>
        <v>x</v>
      </c>
      <c r="X35" s="205">
        <f>IF('Indicator Data'!AJ37="No data","x",ROUND(IF('Indicator Data'!AJ37&gt;X$55,10,IF('Indicator Data'!AJ37&lt;X$54,0,10-(X$55-'Indicator Data'!AJ37)/(X$55-X$54)*10)),1))</f>
        <v>4.3</v>
      </c>
      <c r="Y35" s="219" t="str">
        <f>IF('Indicator Data'!AQ37="No data","x",ROUND(IF('Indicator Data'!AQ37&gt;Y$55,10,IF('Indicator Data'!AQ37&lt;Y$54,0,10-(Y$55-'Indicator Data'!AQ37)/(Y$55-Y$54)*10)),1))</f>
        <v>x</v>
      </c>
      <c r="Z35" s="219" t="str">
        <f>IF('Indicator Data'!AR37="No data","x",ROUND(IF('Indicator Data'!AR37&gt;Z$55,10,IF('Indicator Data'!AR37&lt;Z$54,0,10-(Z$55-'Indicator Data'!AR37)/(Z$55-Z$54)*10)),1))</f>
        <v>x</v>
      </c>
      <c r="AA35" s="206" t="str">
        <f t="shared" si="8"/>
        <v>x</v>
      </c>
      <c r="AB35" s="207">
        <f t="shared" si="9"/>
        <v>4.3</v>
      </c>
      <c r="AC35" s="205">
        <f>IF('Indicator Data'!AL37="No data","x",ROUND(IF('Indicator Data'!AL37&gt;AC$55,10,IF('Indicator Data'!AL37&lt;AC$54,0,10-(AC$55-'Indicator Data'!AL37)/(AC$55-AC$54)*10)),1))</f>
        <v>3.5</v>
      </c>
      <c r="AD35" s="207">
        <f t="shared" si="10"/>
        <v>3.5</v>
      </c>
      <c r="AE35" s="220" t="str">
        <f>IF(OR('Indicator Data'!AM37="No data",'Indicator Data'!BK37="No data"),"x",('Indicator Data'!AM37/'Indicator Data'!BK37))</f>
        <v>x</v>
      </c>
      <c r="AF35" s="207" t="str">
        <f t="shared" si="11"/>
        <v>x</v>
      </c>
      <c r="AG35" s="205">
        <f>IF('Indicator Data'!AN37="No data","x",ROUND(IF('Indicator Data'!AN37&lt;$AG$54,10,IF('Indicator Data'!AN37&gt;$AG$55,0,($AG$55-'Indicator Data'!AN37)/($AG$55-$AG$54)*10)),1))</f>
        <v>5.6</v>
      </c>
      <c r="AH35" s="205">
        <f>IF('Indicator Data'!AO37="No data","x",ROUND(IF('Indicator Data'!AO37&gt;$AH$55,10,IF('Indicator Data'!AO37&lt;$AH$54,0,10-($AH$55-'Indicator Data'!AO37)/($AH$55-$AH$54)*10)),1))</f>
        <v>0</v>
      </c>
      <c r="AI35" s="219">
        <f>IF('Indicator Data'!AP37="No data","x",ROUND(IF('Indicator Data'!AP37&gt;$AI$55,10,IF('Indicator Data'!AP37&lt;$AI$54,0,10-($AI$55-'Indicator Data'!AP37)/($AI$55-$AI$54)*10)),1))</f>
        <v>0.9</v>
      </c>
      <c r="AJ35" s="205">
        <f t="shared" si="12"/>
        <v>0.9</v>
      </c>
      <c r="AK35" s="207">
        <f t="shared" si="13"/>
        <v>2.2000000000000002</v>
      </c>
      <c r="AL35" s="218">
        <f t="shared" si="14"/>
        <v>3</v>
      </c>
    </row>
    <row r="36" spans="1:38" ht="15.75" customHeight="1">
      <c r="A36" s="154" t="s">
        <v>149</v>
      </c>
      <c r="B36" s="6" t="s">
        <v>158</v>
      </c>
      <c r="C36" s="155" t="s">
        <v>159</v>
      </c>
      <c r="D36" s="205">
        <f>ROUND(IF('Indicator Data'!O38="No data",IF((0.1233*LN('Indicator Data'!AU38)-0.4559)&gt;D$55,0,IF((0.1233*LN('Indicator Data'!AU38)-0.4559)&lt;D$54,10,(D$55-(0.1233*LN('Indicator Data'!AU38)-0.4559))/(D$55-D$54)*10)),IF('Indicator Data'!O38&gt;D$55,0,IF('Indicator Data'!O38&lt;D$54,10,(D$55-'Indicator Data'!O38)/(D$55-D$54)*10))),1)</f>
        <v>3.5</v>
      </c>
      <c r="E36" s="205">
        <f>IF('Indicator Data'!P38="No data","x",ROUND((IF('Indicator Data'!P38=E$54,0,IF(LOG('Indicator Data'!P38*1000)&gt;E$55,10,10-(E$55-LOG('Indicator Data'!P38*1000))/(E$55-E$54)*10))),1))</f>
        <v>0</v>
      </c>
      <c r="F36" s="206">
        <f>IF('Indicator Data'!AK38="No data","x",ROUND(IF('Indicator Data'!AK38&gt;F$55,10,IF('Indicator Data'!AK38&lt;F$54,0,10-(F$55-'Indicator Data'!AK38)/(F$55-F$54)*10)),1))</f>
        <v>6.2</v>
      </c>
      <c r="G36" s="207">
        <f t="shared" si="0"/>
        <v>3.7</v>
      </c>
      <c r="H36" s="208">
        <f>IF(OR('Indicator Data'!R38="No data",'Indicator Data'!S38="No data"),"x",IF(OR('Indicator Data'!T38="No data",'Indicator Data'!U38="No data"),1-(POWER((POWER(POWER((POWER((10/IF('Indicator Data'!R38&lt;10,10,'Indicator Data'!R38))*(1/'Indicator Data'!S38),0.5))*('Indicator Data'!V38)*('Indicator Data'!X38),(1/3)),-1)+POWER(POWER((1*('Indicator Data'!W38)*('Indicator Data'!Y38)),(1/3)),-1))/2,-1)/POWER((((POWER((10/IF('Indicator Data'!R38&lt;10,10,'Indicator Data'!R38))*(1/'Indicator Data'!S38),0.5)+1)/2)*(('Indicator Data'!V38+'Indicator Data'!W38)/2)*(('Indicator Data'!X38+'Indicator Data'!Y38)/2)),(1/3))),IF(OR('Indicator Data'!R38="No data",'Indicator Data'!S38="No data"),"x",1-(POWER((POWER(POWER((POWER((10/IF('Indicator Data'!R38&lt;10,10,'Indicator Data'!R38))*(1/'Indicator Data'!S38),0.5))*(POWER(('Indicator Data'!V38*'Indicator Data'!T38),0.5))*('Indicator Data'!X38),(1/3)),-1)+POWER(POWER(1*(POWER(('Indicator Data'!W38*'Indicator Data'!U38),0.5))*('Indicator Data'!Y38),(1/3)),-1))/2,-1)/POWER((((POWER((10/IF('Indicator Data'!R38&lt;10,10,'Indicator Data'!R38))*(1/'Indicator Data'!S38),0.5)+1)/2)*((POWER(('Indicator Data'!V38*'Indicator Data'!T38),0.5)+POWER(('Indicator Data'!W38*'Indicator Data'!U38),0.5))/2)*(('Indicator Data'!X38+'Indicator Data'!Y38)/2)),(1/3))))))</f>
        <v>0.17455477625495974</v>
      </c>
      <c r="I36" s="205">
        <f t="shared" si="1"/>
        <v>3.2</v>
      </c>
      <c r="J36" s="205">
        <f>IF('Indicator Data'!Z38="No data","x",ROUND(IF('Indicator Data'!Z38&gt;J$55,10,IF('Indicator Data'!Z38&lt;J$54,0,10-(J$55-'Indicator Data'!Z38)/(J$55-J$54)*10)),1))</f>
        <v>4.5</v>
      </c>
      <c r="K36" s="207">
        <f t="shared" si="2"/>
        <v>3.9</v>
      </c>
      <c r="L36" s="209">
        <f>SUM(IF('Indicator Data'!AA38=0,0,'Indicator Data'!AA38/1000000),SUM('Indicator Data'!AB38:AC38))</f>
        <v>69.102429000000001</v>
      </c>
      <c r="M36" s="209">
        <f>L36/(SUM('Indicator Data'!BK$36:'Indicator Data'!BK$41))*1000000</f>
        <v>10.547895684825914</v>
      </c>
      <c r="N36" s="205">
        <f t="shared" si="3"/>
        <v>0.5</v>
      </c>
      <c r="O36" s="205">
        <f>IF('Indicator Data'!AD38="No data","x",ROUND(IF('Indicator Data'!AD38&gt;O$55,10,IF('Indicator Data'!AD38&lt;O$54,0,10-(O$55-'Indicator Data'!AD38)/(O$55-O$54)*10)),1))</f>
        <v>0.1</v>
      </c>
      <c r="P36" s="206">
        <f>IF('Indicator Data'!Q38="No data","x",ROUND(IF('Indicator Data'!Q38&gt;P$55,10,IF('Indicator Data'!Q38&lt;P$54,0,10-(P$55-'Indicator Data'!Q38)/(P$55-P$54)*10)),1))</f>
        <v>0</v>
      </c>
      <c r="Q36" s="207">
        <f t="shared" si="4"/>
        <v>0.2</v>
      </c>
      <c r="R36" s="218">
        <f t="shared" si="5"/>
        <v>2.9</v>
      </c>
      <c r="S36" s="208">
        <f>IF(AND('Indicator Data'!AE38="No data",'Indicator Data'!AF38="No data",'Indicator Data'!AG38="No data"),"x",SUM('Indicator Data'!AE38:AG38))</f>
        <v>6.5872061328142703E-2</v>
      </c>
      <c r="T36" s="206">
        <f t="shared" si="6"/>
        <v>2.2000000000000002</v>
      </c>
      <c r="U36" s="206">
        <f>IF('Indicator Data'!AH38="No data","x",'Indicator Data'!AH38)</f>
        <v>5</v>
      </c>
      <c r="V36" s="207">
        <f t="shared" si="7"/>
        <v>3.7</v>
      </c>
      <c r="W36" s="205" t="str">
        <f>IF('Indicator Data'!AI38="No data","x",ROUND(IF('Indicator Data'!AI38&gt;W$55,10,IF('Indicator Data'!AI38&lt;W$54,0,10-(W$55-'Indicator Data'!AI38)/(W$55-W$54)*10)),1))</f>
        <v>x</v>
      </c>
      <c r="X36" s="205">
        <f>IF('Indicator Data'!AJ38="No data","x",ROUND(IF('Indicator Data'!AJ38&gt;X$55,10,IF('Indicator Data'!AJ38&lt;X$54,0,10-(X$55-'Indicator Data'!AJ38)/(X$55-X$54)*10)),1))</f>
        <v>3.9</v>
      </c>
      <c r="Y36" s="219" t="str">
        <f>IF('Indicator Data'!AQ38="No data","x",ROUND(IF('Indicator Data'!AQ38&gt;Y$55,10,IF('Indicator Data'!AQ38&lt;Y$54,0,10-(Y$55-'Indicator Data'!AQ38)/(Y$55-Y$54)*10)),1))</f>
        <v>x</v>
      </c>
      <c r="Z36" s="219" t="str">
        <f>IF('Indicator Data'!AR38="No data","x",ROUND(IF('Indicator Data'!AR38&gt;Z$55,10,IF('Indicator Data'!AR38&lt;Z$54,0,10-(Z$55-'Indicator Data'!AR38)/(Z$55-Z$54)*10)),1))</f>
        <v>x</v>
      </c>
      <c r="AA36" s="206" t="str">
        <f t="shared" si="8"/>
        <v>x</v>
      </c>
      <c r="AB36" s="207">
        <f t="shared" si="9"/>
        <v>3.9</v>
      </c>
      <c r="AC36" s="205">
        <f>IF('Indicator Data'!AL38="No data","x",ROUND(IF('Indicator Data'!AL38&gt;AC$55,10,IF('Indicator Data'!AL38&lt;AC$54,0,10-(AC$55-'Indicator Data'!AL38)/(AC$55-AC$54)*10)),1))</f>
        <v>1</v>
      </c>
      <c r="AD36" s="207">
        <f t="shared" si="10"/>
        <v>1</v>
      </c>
      <c r="AE36" s="220" t="str">
        <f>IF(OR('Indicator Data'!AM38="No data",'Indicator Data'!BK38="No data"),"x",('Indicator Data'!AM38/'Indicator Data'!BK38))</f>
        <v>x</v>
      </c>
      <c r="AF36" s="207" t="str">
        <f t="shared" si="11"/>
        <v>x</v>
      </c>
      <c r="AG36" s="205">
        <f>IF('Indicator Data'!AN38="No data","x",ROUND(IF('Indicator Data'!AN38&lt;$AG$54,10,IF('Indicator Data'!AN38&gt;$AG$55,0,($AG$55-'Indicator Data'!AN38)/($AG$55-$AG$54)*10)),1))</f>
        <v>5.6</v>
      </c>
      <c r="AH36" s="205">
        <f>IF('Indicator Data'!AO38="No data","x",ROUND(IF('Indicator Data'!AO38&gt;$AH$55,10,IF('Indicator Data'!AO38&lt;$AH$54,0,10-($AH$55-'Indicator Data'!AO38)/($AH$55-$AH$54)*10)),1))</f>
        <v>0</v>
      </c>
      <c r="AI36" s="219">
        <f>IF('Indicator Data'!AP38="No data","x",ROUND(IF('Indicator Data'!AP38&gt;$AI$55,10,IF('Indicator Data'!AP38&lt;$AI$54,0,10-($AI$55-'Indicator Data'!AP38)/($AI$55-$AI$54)*10)),1))</f>
        <v>0.9</v>
      </c>
      <c r="AJ36" s="205">
        <f t="shared" si="12"/>
        <v>0.9</v>
      </c>
      <c r="AK36" s="207">
        <f t="shared" si="13"/>
        <v>2.2000000000000002</v>
      </c>
      <c r="AL36" s="218">
        <f t="shared" si="14"/>
        <v>2.8</v>
      </c>
    </row>
    <row r="37" spans="1:38" ht="15.75" customHeight="1">
      <c r="A37" s="154" t="s">
        <v>149</v>
      </c>
      <c r="B37" s="6" t="s">
        <v>150</v>
      </c>
      <c r="C37" s="155" t="s">
        <v>151</v>
      </c>
      <c r="D37" s="205">
        <f>ROUND(IF('Indicator Data'!O39="No data",IF((0.1233*LN('Indicator Data'!AU39)-0.4559)&gt;D$55,0,IF((0.1233*LN('Indicator Data'!AU39)-0.4559)&lt;D$54,10,(D$55-(0.1233*LN('Indicator Data'!AU39)-0.4559))/(D$55-D$54)*10)),IF('Indicator Data'!O39&gt;D$55,0,IF('Indicator Data'!O39&lt;D$54,10,(D$55-'Indicator Data'!O39)/(D$55-D$54)*10))),1)</f>
        <v>4.0999999999999996</v>
      </c>
      <c r="E37" s="205">
        <f>IF('Indicator Data'!P39="No data","x",ROUND((IF('Indicator Data'!P39=E$54,0,IF(LOG('Indicator Data'!P39*1000)&gt;E$55,10,10-(E$55-LOG('Indicator Data'!P39*1000))/(E$55-E$54)*10))),1))</f>
        <v>0</v>
      </c>
      <c r="F37" s="206">
        <f>IF('Indicator Data'!AK39="No data","x",ROUND(IF('Indicator Data'!AK39&gt;F$55,10,IF('Indicator Data'!AK39&lt;F$54,0,10-(F$55-'Indicator Data'!AK39)/(F$55-F$54)*10)),1))</f>
        <v>8.6</v>
      </c>
      <c r="G37" s="207">
        <f t="shared" si="0"/>
        <v>5.3</v>
      </c>
      <c r="H37" s="208">
        <f>IF(OR('Indicator Data'!R39="No data",'Indicator Data'!S39="No data"),"x",IF(OR('Indicator Data'!T39="No data",'Indicator Data'!U39="No data"),1-(POWER((POWER(POWER((POWER((10/IF('Indicator Data'!R39&lt;10,10,'Indicator Data'!R39))*(1/'Indicator Data'!S39),0.5))*('Indicator Data'!V39)*('Indicator Data'!X39),(1/3)),-1)+POWER(POWER((1*('Indicator Data'!W39)*('Indicator Data'!Y39)),(1/3)),-1))/2,-1)/POWER((((POWER((10/IF('Indicator Data'!R39&lt;10,10,'Indicator Data'!R39))*(1/'Indicator Data'!S39),0.5)+1)/2)*(('Indicator Data'!V39+'Indicator Data'!W39)/2)*(('Indicator Data'!X39+'Indicator Data'!Y39)/2)),(1/3))),IF(OR('Indicator Data'!R39="No data",'Indicator Data'!S39="No data"),"x",1-(POWER((POWER(POWER((POWER((10/IF('Indicator Data'!R39&lt;10,10,'Indicator Data'!R39))*(1/'Indicator Data'!S39),0.5))*(POWER(('Indicator Data'!V39*'Indicator Data'!T39),0.5))*('Indicator Data'!X39),(1/3)),-1)+POWER(POWER(1*(POWER(('Indicator Data'!W39*'Indicator Data'!U39),0.5))*('Indicator Data'!Y39),(1/3)),-1))/2,-1)/POWER((((POWER((10/IF('Indicator Data'!R39&lt;10,10,'Indicator Data'!R39))*(1/'Indicator Data'!S39),0.5)+1)/2)*((POWER(('Indicator Data'!V39*'Indicator Data'!T39),0.5)+POWER(('Indicator Data'!W39*'Indicator Data'!U39),0.5))/2)*(('Indicator Data'!X39+'Indicator Data'!Y39)/2)),(1/3))))))</f>
        <v>0.16956181075765431</v>
      </c>
      <c r="I37" s="205">
        <f t="shared" si="1"/>
        <v>3.1</v>
      </c>
      <c r="J37" s="205">
        <f>IF('Indicator Data'!Z39="No data","x",ROUND(IF('Indicator Data'!Z39&gt;J$55,10,IF('Indicator Data'!Z39&lt;J$54,0,10-(J$55-'Indicator Data'!Z39)/(J$55-J$54)*10)),1))</f>
        <v>4.5</v>
      </c>
      <c r="K37" s="207">
        <f t="shared" si="2"/>
        <v>3.8</v>
      </c>
      <c r="L37" s="209">
        <f>SUM(IF('Indicator Data'!AA39=0,0,'Indicator Data'!AA39/1000000),SUM('Indicator Data'!AB39:AC39))</f>
        <v>69.102429000000001</v>
      </c>
      <c r="M37" s="209">
        <f>L37/(SUM('Indicator Data'!BK$36:'Indicator Data'!BK$41))*1000000</f>
        <v>10.547895684825914</v>
      </c>
      <c r="N37" s="205">
        <f t="shared" si="3"/>
        <v>0.5</v>
      </c>
      <c r="O37" s="205">
        <f>IF('Indicator Data'!AD39="No data","x",ROUND(IF('Indicator Data'!AD39&gt;O$55,10,IF('Indicator Data'!AD39&lt;O$54,0,10-(O$55-'Indicator Data'!AD39)/(O$55-O$54)*10)),1))</f>
        <v>0.1</v>
      </c>
      <c r="P37" s="206">
        <f>IF('Indicator Data'!Q39="No data","x",ROUND(IF('Indicator Data'!Q39&gt;P$55,10,IF('Indicator Data'!Q39&lt;P$54,0,10-(P$55-'Indicator Data'!Q39)/(P$55-P$54)*10)),1))</f>
        <v>0</v>
      </c>
      <c r="Q37" s="207">
        <f t="shared" si="4"/>
        <v>0.2</v>
      </c>
      <c r="R37" s="218">
        <f t="shared" si="5"/>
        <v>3.7</v>
      </c>
      <c r="S37" s="208">
        <f>IF(AND('Indicator Data'!AE39="No data",'Indicator Data'!AF39="No data",'Indicator Data'!AG39="No data"),"x",SUM('Indicator Data'!AE39:AG39))</f>
        <v>6.5330545082655345E-2</v>
      </c>
      <c r="T37" s="206">
        <f t="shared" si="6"/>
        <v>2.2000000000000002</v>
      </c>
      <c r="U37" s="206">
        <f>IF('Indicator Data'!AH39="No data","x",'Indicator Data'!AH39)</f>
        <v>1</v>
      </c>
      <c r="V37" s="207">
        <f t="shared" si="7"/>
        <v>1.6</v>
      </c>
      <c r="W37" s="205" t="str">
        <f>IF('Indicator Data'!AI39="No data","x",ROUND(IF('Indicator Data'!AI39&gt;W$55,10,IF('Indicator Data'!AI39&lt;W$54,0,10-(W$55-'Indicator Data'!AI39)/(W$55-W$54)*10)),1))</f>
        <v>x</v>
      </c>
      <c r="X37" s="205">
        <f>IF('Indicator Data'!AJ39="No data","x",ROUND(IF('Indicator Data'!AJ39&gt;X$55,10,IF('Indicator Data'!AJ39&lt;X$54,0,10-(X$55-'Indicator Data'!AJ39)/(X$55-X$54)*10)),1))</f>
        <v>5.4</v>
      </c>
      <c r="Y37" s="219" t="str">
        <f>IF('Indicator Data'!AQ39="No data","x",ROUND(IF('Indicator Data'!AQ39&gt;Y$55,10,IF('Indicator Data'!AQ39&lt;Y$54,0,10-(Y$55-'Indicator Data'!AQ39)/(Y$55-Y$54)*10)),1))</f>
        <v>x</v>
      </c>
      <c r="Z37" s="219" t="str">
        <f>IF('Indicator Data'!AR39="No data","x",ROUND(IF('Indicator Data'!AR39&gt;Z$55,10,IF('Indicator Data'!AR39&lt;Z$54,0,10-(Z$55-'Indicator Data'!AR39)/(Z$55-Z$54)*10)),1))</f>
        <v>x</v>
      </c>
      <c r="AA37" s="206" t="str">
        <f t="shared" si="8"/>
        <v>x</v>
      </c>
      <c r="AB37" s="207">
        <f t="shared" si="9"/>
        <v>5.4</v>
      </c>
      <c r="AC37" s="205">
        <f>IF('Indicator Data'!AL39="No data","x",ROUND(IF('Indicator Data'!AL39&gt;AC$55,10,IF('Indicator Data'!AL39&lt;AC$54,0,10-(AC$55-'Indicator Data'!AL39)/(AC$55-AC$54)*10)),1))</f>
        <v>1.8</v>
      </c>
      <c r="AD37" s="207">
        <f t="shared" si="10"/>
        <v>1.8</v>
      </c>
      <c r="AE37" s="220" t="str">
        <f>IF(OR('Indicator Data'!AM39="No data",'Indicator Data'!BK39="No data"),"x",('Indicator Data'!AM39/'Indicator Data'!BK39))</f>
        <v>x</v>
      </c>
      <c r="AF37" s="207" t="str">
        <f t="shared" si="11"/>
        <v>x</v>
      </c>
      <c r="AG37" s="205">
        <f>IF('Indicator Data'!AN39="No data","x",ROUND(IF('Indicator Data'!AN39&lt;$AG$54,10,IF('Indicator Data'!AN39&gt;$AG$55,0,($AG$55-'Indicator Data'!AN39)/($AG$55-$AG$54)*10)),1))</f>
        <v>5.6</v>
      </c>
      <c r="AH37" s="205">
        <f>IF('Indicator Data'!AO39="No data","x",ROUND(IF('Indicator Data'!AO39&gt;$AH$55,10,IF('Indicator Data'!AO39&lt;$AH$54,0,10-($AH$55-'Indicator Data'!AO39)/($AH$55-$AH$54)*10)),1))</f>
        <v>0</v>
      </c>
      <c r="AI37" s="219">
        <f>IF('Indicator Data'!AP39="No data","x",ROUND(IF('Indicator Data'!AP39&gt;$AI$55,10,IF('Indicator Data'!AP39&lt;$AI$54,0,10-($AI$55-'Indicator Data'!AP39)/($AI$55-$AI$54)*10)),1))</f>
        <v>0.9</v>
      </c>
      <c r="AJ37" s="205">
        <f t="shared" si="12"/>
        <v>0.9</v>
      </c>
      <c r="AK37" s="207">
        <f t="shared" si="13"/>
        <v>2.2000000000000002</v>
      </c>
      <c r="AL37" s="218">
        <f t="shared" si="14"/>
        <v>2.9</v>
      </c>
    </row>
    <row r="38" spans="1:38" ht="15.75" customHeight="1">
      <c r="A38" s="154" t="s">
        <v>149</v>
      </c>
      <c r="B38" s="6" t="s">
        <v>154</v>
      </c>
      <c r="C38" s="155" t="s">
        <v>155</v>
      </c>
      <c r="D38" s="205">
        <f>ROUND(IF('Indicator Data'!O40="No data",IF((0.1233*LN('Indicator Data'!AU40)-0.4559)&gt;D$55,0,IF((0.1233*LN('Indicator Data'!AU40)-0.4559)&lt;D$54,10,(D$55-(0.1233*LN('Indicator Data'!AU40)-0.4559))/(D$55-D$54)*10)),IF('Indicator Data'!O40&gt;D$55,0,IF('Indicator Data'!O40&lt;D$54,10,(D$55-'Indicator Data'!O40)/(D$55-D$54)*10))),1)</f>
        <v>3.6</v>
      </c>
      <c r="E38" s="205">
        <f>IF('Indicator Data'!P40="No data","x",ROUND((IF('Indicator Data'!P40=E$54,0,IF(LOG('Indicator Data'!P40*1000)&gt;E$55,10,10-(E$55-LOG('Indicator Data'!P40*1000))/(E$55-E$54)*10))),1))</f>
        <v>0</v>
      </c>
      <c r="F38" s="206">
        <f>IF('Indicator Data'!AK40="No data","x",ROUND(IF('Indicator Data'!AK40&gt;F$55,10,IF('Indicator Data'!AK40&lt;F$54,0,10-(F$55-'Indicator Data'!AK40)/(F$55-F$54)*10)),1))</f>
        <v>6.2</v>
      </c>
      <c r="G38" s="207">
        <f t="shared" si="0"/>
        <v>3.7</v>
      </c>
      <c r="H38" s="208">
        <f>IF(OR('Indicator Data'!R40="No data",'Indicator Data'!S40="No data"),"x",IF(OR('Indicator Data'!T40="No data",'Indicator Data'!U40="No data"),1-(POWER((POWER(POWER((POWER((10/IF('Indicator Data'!R40&lt;10,10,'Indicator Data'!R40))*(1/'Indicator Data'!S40),0.5))*('Indicator Data'!V40)*('Indicator Data'!X40),(1/3)),-1)+POWER(POWER((1*('Indicator Data'!W40)*('Indicator Data'!Y40)),(1/3)),-1))/2,-1)/POWER((((POWER((10/IF('Indicator Data'!R40&lt;10,10,'Indicator Data'!R40))*(1/'Indicator Data'!S40),0.5)+1)/2)*(('Indicator Data'!V40+'Indicator Data'!W40)/2)*(('Indicator Data'!X40+'Indicator Data'!Y40)/2)),(1/3))),IF(OR('Indicator Data'!R40="No data",'Indicator Data'!S40="No data"),"x",1-(POWER((POWER(POWER((POWER((10/IF('Indicator Data'!R40&lt;10,10,'Indicator Data'!R40))*(1/'Indicator Data'!S40),0.5))*(POWER(('Indicator Data'!V40*'Indicator Data'!T40),0.5))*('Indicator Data'!X40),(1/3)),-1)+POWER(POWER(1*(POWER(('Indicator Data'!W40*'Indicator Data'!U40),0.5))*('Indicator Data'!Y40),(1/3)),-1))/2,-1)/POWER((((POWER((10/IF('Indicator Data'!R40&lt;10,10,'Indicator Data'!R40))*(1/'Indicator Data'!S40),0.5)+1)/2)*((POWER(('Indicator Data'!V40*'Indicator Data'!T40),0.5)+POWER(('Indicator Data'!W40*'Indicator Data'!U40),0.5))/2)*(('Indicator Data'!X40+'Indicator Data'!Y40)/2)),(1/3))))))</f>
        <v>0.18161086092240919</v>
      </c>
      <c r="I38" s="205">
        <f t="shared" si="1"/>
        <v>3.3</v>
      </c>
      <c r="J38" s="205">
        <f>IF('Indicator Data'!Z40="No data","x",ROUND(IF('Indicator Data'!Z40&gt;J$55,10,IF('Indicator Data'!Z40&lt;J$54,0,10-(J$55-'Indicator Data'!Z40)/(J$55-J$54)*10)),1))</f>
        <v>4.5</v>
      </c>
      <c r="K38" s="207">
        <f t="shared" si="2"/>
        <v>3.9</v>
      </c>
      <c r="L38" s="209">
        <f>SUM(IF('Indicator Data'!AA40=0,0,'Indicator Data'!AA40/1000000),SUM('Indicator Data'!AB40:AC40))</f>
        <v>69.102429000000001</v>
      </c>
      <c r="M38" s="209">
        <f>L38/(SUM('Indicator Data'!BK$36:'Indicator Data'!BK$41))*1000000</f>
        <v>10.547895684825914</v>
      </c>
      <c r="N38" s="205">
        <f t="shared" si="3"/>
        <v>0.5</v>
      </c>
      <c r="O38" s="205">
        <f>IF('Indicator Data'!AD40="No data","x",ROUND(IF('Indicator Data'!AD40&gt;O$55,10,IF('Indicator Data'!AD40&lt;O$54,0,10-(O$55-'Indicator Data'!AD40)/(O$55-O$54)*10)),1))</f>
        <v>0.1</v>
      </c>
      <c r="P38" s="206">
        <f>IF('Indicator Data'!Q40="No data","x",ROUND(IF('Indicator Data'!Q40&gt;P$55,10,IF('Indicator Data'!Q40&lt;P$54,0,10-(P$55-'Indicator Data'!Q40)/(P$55-P$54)*10)),1))</f>
        <v>0</v>
      </c>
      <c r="Q38" s="207">
        <f t="shared" si="4"/>
        <v>0.2</v>
      </c>
      <c r="R38" s="218">
        <f t="shared" si="5"/>
        <v>2.9</v>
      </c>
      <c r="S38" s="208">
        <f>IF(AND('Indicator Data'!AE40="No data",'Indicator Data'!AF40="No data",'Indicator Data'!AG40="No data"),"x",SUM('Indicator Data'!AE40:AG40))</f>
        <v>6.5930020541628748E-2</v>
      </c>
      <c r="T38" s="206">
        <f t="shared" si="6"/>
        <v>2.2000000000000002</v>
      </c>
      <c r="U38" s="206">
        <f>IF('Indicator Data'!AH40="No data","x",'Indicator Data'!AH40)</f>
        <v>1</v>
      </c>
      <c r="V38" s="207">
        <f t="shared" si="7"/>
        <v>1.6</v>
      </c>
      <c r="W38" s="205" t="str">
        <f>IF('Indicator Data'!AI40="No data","x",ROUND(IF('Indicator Data'!AI40&gt;W$55,10,IF('Indicator Data'!AI40&lt;W$54,0,10-(W$55-'Indicator Data'!AI40)/(W$55-W$54)*10)),1))</f>
        <v>x</v>
      </c>
      <c r="X38" s="205">
        <f>IF('Indicator Data'!AJ40="No data","x",ROUND(IF('Indicator Data'!AJ40&gt;X$55,10,IF('Indicator Data'!AJ40&lt;X$54,0,10-(X$55-'Indicator Data'!AJ40)/(X$55-X$54)*10)),1))</f>
        <v>2.8</v>
      </c>
      <c r="Y38" s="219" t="str">
        <f>IF('Indicator Data'!AQ40="No data","x",ROUND(IF('Indicator Data'!AQ40&gt;Y$55,10,IF('Indicator Data'!AQ40&lt;Y$54,0,10-(Y$55-'Indicator Data'!AQ40)/(Y$55-Y$54)*10)),1))</f>
        <v>x</v>
      </c>
      <c r="Z38" s="219" t="str">
        <f>IF('Indicator Data'!AR40="No data","x",ROUND(IF('Indicator Data'!AR40&gt;Z$55,10,IF('Indicator Data'!AR40&lt;Z$54,0,10-(Z$55-'Indicator Data'!AR40)/(Z$55-Z$54)*10)),1))</f>
        <v>x</v>
      </c>
      <c r="AA38" s="206" t="str">
        <f t="shared" si="8"/>
        <v>x</v>
      </c>
      <c r="AB38" s="207">
        <f t="shared" si="9"/>
        <v>2.8</v>
      </c>
      <c r="AC38" s="205">
        <f>IF('Indicator Data'!AL40="No data","x",ROUND(IF('Indicator Data'!AL40&gt;AC$55,10,IF('Indicator Data'!AL40&lt;AC$54,0,10-(AC$55-'Indicator Data'!AL40)/(AC$55-AC$54)*10)),1))</f>
        <v>0.7</v>
      </c>
      <c r="AD38" s="207">
        <f t="shared" si="10"/>
        <v>0.7</v>
      </c>
      <c r="AE38" s="220" t="str">
        <f>IF(OR('Indicator Data'!AM40="No data",'Indicator Data'!BK40="No data"),"x",('Indicator Data'!AM40/'Indicator Data'!BK40))</f>
        <v>x</v>
      </c>
      <c r="AF38" s="207" t="str">
        <f t="shared" si="11"/>
        <v>x</v>
      </c>
      <c r="AG38" s="205">
        <f>IF('Indicator Data'!AN40="No data","x",ROUND(IF('Indicator Data'!AN40&lt;$AG$54,10,IF('Indicator Data'!AN40&gt;$AG$55,0,($AG$55-'Indicator Data'!AN40)/($AG$55-$AG$54)*10)),1))</f>
        <v>5.6</v>
      </c>
      <c r="AH38" s="205">
        <f>IF('Indicator Data'!AO40="No data","x",ROUND(IF('Indicator Data'!AO40&gt;$AH$55,10,IF('Indicator Data'!AO40&lt;$AH$54,0,10-($AH$55-'Indicator Data'!AO40)/($AH$55-$AH$54)*10)),1))</f>
        <v>0</v>
      </c>
      <c r="AI38" s="219">
        <f>IF('Indicator Data'!AP40="No data","x",ROUND(IF('Indicator Data'!AP40&gt;$AI$55,10,IF('Indicator Data'!AP40&lt;$AI$54,0,10-($AI$55-'Indicator Data'!AP40)/($AI$55-$AI$54)*10)),1))</f>
        <v>0.9</v>
      </c>
      <c r="AJ38" s="205">
        <f t="shared" si="12"/>
        <v>0.9</v>
      </c>
      <c r="AK38" s="207">
        <f t="shared" si="13"/>
        <v>2.2000000000000002</v>
      </c>
      <c r="AL38" s="218">
        <f t="shared" si="14"/>
        <v>1.9</v>
      </c>
    </row>
    <row r="39" spans="1:38" ht="15.75" customHeight="1">
      <c r="A39" s="178" t="s">
        <v>149</v>
      </c>
      <c r="B39" s="6" t="s">
        <v>152</v>
      </c>
      <c r="C39" s="155" t="s">
        <v>153</v>
      </c>
      <c r="D39" s="205">
        <f>ROUND(IF('Indicator Data'!O41="No data",IF((0.1233*LN('Indicator Data'!AU41)-0.4559)&gt;D$55,0,IF((0.1233*LN('Indicator Data'!AU41)-0.4559)&lt;D$54,10,(D$55-(0.1233*LN('Indicator Data'!AU41)-0.4559))/(D$55-D$54)*10)),IF('Indicator Data'!O41&gt;D$55,0,IF('Indicator Data'!O41&lt;D$54,10,(D$55-'Indicator Data'!O41)/(D$55-D$54)*10))),1)</f>
        <v>4.0999999999999996</v>
      </c>
      <c r="E39" s="205">
        <f>IF('Indicator Data'!P41="No data","x",ROUND((IF('Indicator Data'!P41=E$54,0,IF(LOG('Indicator Data'!P41*1000)&gt;E$55,10,10-(E$55-LOG('Indicator Data'!P41*1000))/(E$55-E$54)*10))),1))</f>
        <v>0</v>
      </c>
      <c r="F39" s="206">
        <f>IF('Indicator Data'!AK41="No data","x",ROUND(IF('Indicator Data'!AK41&gt;F$55,10,IF('Indicator Data'!AK41&lt;F$54,0,10-(F$55-'Indicator Data'!AK41)/(F$55-F$54)*10)),1))</f>
        <v>10</v>
      </c>
      <c r="G39" s="207">
        <f t="shared" si="0"/>
        <v>6.7</v>
      </c>
      <c r="H39" s="208">
        <f>IF(OR('Indicator Data'!R41="No data",'Indicator Data'!S41="No data"),"x",IF(OR('Indicator Data'!T41="No data",'Indicator Data'!U41="No data"),1-(POWER((POWER(POWER((POWER((10/IF('Indicator Data'!R41&lt;10,10,'Indicator Data'!R41))*(1/'Indicator Data'!S41),0.5))*('Indicator Data'!V41)*('Indicator Data'!X41),(1/3)),-1)+POWER(POWER((1*('Indicator Data'!W41)*('Indicator Data'!Y41)),(1/3)),-1))/2,-1)/POWER((((POWER((10/IF('Indicator Data'!R41&lt;10,10,'Indicator Data'!R41))*(1/'Indicator Data'!S41),0.5)+1)/2)*(('Indicator Data'!V41+'Indicator Data'!W41)/2)*(('Indicator Data'!X41+'Indicator Data'!Y41)/2)),(1/3))),IF(OR('Indicator Data'!R41="No data",'Indicator Data'!S41="No data"),"x",1-(POWER((POWER(POWER((POWER((10/IF('Indicator Data'!R41&lt;10,10,'Indicator Data'!R41))*(1/'Indicator Data'!S41),0.5))*(POWER(('Indicator Data'!V41*'Indicator Data'!T41),0.5))*('Indicator Data'!X41),(1/3)),-1)+POWER(POWER(1*(POWER(('Indicator Data'!W41*'Indicator Data'!U41),0.5))*('Indicator Data'!Y41),(1/3)),-1))/2,-1)/POWER((((POWER((10/IF('Indicator Data'!R41&lt;10,10,'Indicator Data'!R41))*(1/'Indicator Data'!S41),0.5)+1)/2)*((POWER(('Indicator Data'!V41*'Indicator Data'!T41),0.5)+POWER(('Indicator Data'!W41*'Indicator Data'!U41),0.5))/2)*(('Indicator Data'!X41+'Indicator Data'!Y41)/2)),(1/3))))))</f>
        <v>0.18230771333685236</v>
      </c>
      <c r="I39" s="205">
        <f t="shared" si="1"/>
        <v>3.3</v>
      </c>
      <c r="J39" s="205">
        <f>IF('Indicator Data'!Z41="No data","x",ROUND(IF('Indicator Data'!Z41&gt;J$55,10,IF('Indicator Data'!Z41&lt;J$54,0,10-(J$55-'Indicator Data'!Z41)/(J$55-J$54)*10)),1))</f>
        <v>4.5</v>
      </c>
      <c r="K39" s="207">
        <f t="shared" si="2"/>
        <v>3.9</v>
      </c>
      <c r="L39" s="209">
        <f>SUM(IF('Indicator Data'!AA41=0,0,'Indicator Data'!AA41/1000000),SUM('Indicator Data'!AB41:AC41))</f>
        <v>69.102429000000001</v>
      </c>
      <c r="M39" s="209">
        <f>L39/(SUM('Indicator Data'!BK$36:'Indicator Data'!BK$41))*1000000</f>
        <v>10.547895684825914</v>
      </c>
      <c r="N39" s="205">
        <f t="shared" si="3"/>
        <v>0.5</v>
      </c>
      <c r="O39" s="205">
        <f>IF('Indicator Data'!AD41="No data","x",ROUND(IF('Indicator Data'!AD41&gt;O$55,10,IF('Indicator Data'!AD41&lt;O$54,0,10-(O$55-'Indicator Data'!AD41)/(O$55-O$54)*10)),1))</f>
        <v>0.1</v>
      </c>
      <c r="P39" s="206">
        <f>IF('Indicator Data'!Q41="No data","x",ROUND(IF('Indicator Data'!Q41&gt;P$55,10,IF('Indicator Data'!Q41&lt;P$54,0,10-(P$55-'Indicator Data'!Q41)/(P$55-P$54)*10)),1))</f>
        <v>0</v>
      </c>
      <c r="Q39" s="207">
        <f t="shared" si="4"/>
        <v>0.2</v>
      </c>
      <c r="R39" s="218">
        <f t="shared" si="5"/>
        <v>4.4000000000000004</v>
      </c>
      <c r="S39" s="208">
        <f>IF(AND('Indicator Data'!AE41="No data",'Indicator Data'!AF41="No data",'Indicator Data'!AG41="No data"),"x",SUM('Indicator Data'!AE41:AG41))</f>
        <v>6.5398094393652378E-2</v>
      </c>
      <c r="T39" s="206">
        <f t="shared" si="6"/>
        <v>2.2000000000000002</v>
      </c>
      <c r="U39" s="221">
        <f>IF('Indicator Data'!AH41="No data","x",'Indicator Data'!AH41)</f>
        <v>7</v>
      </c>
      <c r="V39" s="207">
        <f t="shared" si="7"/>
        <v>5.0999999999999996</v>
      </c>
      <c r="W39" s="205" t="str">
        <f>IF('Indicator Data'!AI41="No data","x",ROUND(IF('Indicator Data'!AI41&gt;W$55,10,IF('Indicator Data'!AI41&lt;W$54,0,10-(W$55-'Indicator Data'!AI41)/(W$55-W$54)*10)),1))</f>
        <v>x</v>
      </c>
      <c r="X39" s="205">
        <f>IF('Indicator Data'!AJ41="No data","x",ROUND(IF('Indicator Data'!AJ41&gt;X$55,10,IF('Indicator Data'!AJ41&lt;X$54,0,10-(X$55-'Indicator Data'!AJ41)/(X$55-X$54)*10)),1))</f>
        <v>3</v>
      </c>
      <c r="Y39" s="219" t="str">
        <f>IF('Indicator Data'!AQ41="No data","x",ROUND(IF('Indicator Data'!AQ41&gt;Y$55,10,IF('Indicator Data'!AQ41&lt;Y$54,0,10-(Y$55-'Indicator Data'!AQ41)/(Y$55-Y$54)*10)),1))</f>
        <v>x</v>
      </c>
      <c r="Z39" s="219" t="str">
        <f>IF('Indicator Data'!AR41="No data","x",ROUND(IF('Indicator Data'!AR41&gt;Z$55,10,IF('Indicator Data'!AR41&lt;Z$54,0,10-(Z$55-'Indicator Data'!AR41)/(Z$55-Z$54)*10)),1))</f>
        <v>x</v>
      </c>
      <c r="AA39" s="206" t="str">
        <f t="shared" si="8"/>
        <v>x</v>
      </c>
      <c r="AB39" s="207">
        <f t="shared" si="9"/>
        <v>3</v>
      </c>
      <c r="AC39" s="205">
        <f>IF('Indicator Data'!AL41="No data","x",ROUND(IF('Indicator Data'!AL41&gt;AC$55,10,IF('Indicator Data'!AL41&lt;AC$54,0,10-(AC$55-'Indicator Data'!AL41)/(AC$55-AC$54)*10)),1))</f>
        <v>3.5</v>
      </c>
      <c r="AD39" s="207">
        <f t="shared" si="10"/>
        <v>3.5</v>
      </c>
      <c r="AE39" s="220" t="str">
        <f>IF(OR('Indicator Data'!AM41="No data",'Indicator Data'!BK41="No data"),"x",('Indicator Data'!AM41/'Indicator Data'!BK41))</f>
        <v>x</v>
      </c>
      <c r="AF39" s="207" t="str">
        <f t="shared" si="11"/>
        <v>x</v>
      </c>
      <c r="AG39" s="205">
        <f>IF('Indicator Data'!AN41="No data","x",ROUND(IF('Indicator Data'!AN41&lt;$AG$54,10,IF('Indicator Data'!AN41&gt;$AG$55,0,($AG$55-'Indicator Data'!AN41)/($AG$55-$AG$54)*10)),1))</f>
        <v>5.6</v>
      </c>
      <c r="AH39" s="205">
        <f>IF('Indicator Data'!AO41="No data","x",ROUND(IF('Indicator Data'!AO41&gt;$AH$55,10,IF('Indicator Data'!AO41&lt;$AH$54,0,10-($AH$55-'Indicator Data'!AO41)/($AH$55-$AH$54)*10)),1))</f>
        <v>0</v>
      </c>
      <c r="AI39" s="219">
        <f>IF('Indicator Data'!AP41="No data","x",ROUND(IF('Indicator Data'!AP41&gt;$AI$55,10,IF('Indicator Data'!AP41&lt;$AI$54,0,10-($AI$55-'Indicator Data'!AP41)/($AI$55-$AI$54)*10)),1))</f>
        <v>0.9</v>
      </c>
      <c r="AJ39" s="205">
        <f t="shared" si="12"/>
        <v>0.9</v>
      </c>
      <c r="AK39" s="207">
        <f t="shared" si="13"/>
        <v>2.2000000000000002</v>
      </c>
      <c r="AL39" s="218">
        <f t="shared" si="14"/>
        <v>3.5</v>
      </c>
    </row>
    <row r="40" spans="1:38" ht="15.75" customHeight="1">
      <c r="A40" s="179" t="s">
        <v>162</v>
      </c>
      <c r="B40" s="180" t="s">
        <v>183</v>
      </c>
      <c r="C40" s="181" t="s">
        <v>184</v>
      </c>
      <c r="D40" s="211">
        <f>ROUND(IF('Indicator Data'!O42="No data",IF((0.1233*LN('Indicator Data'!AU42)-0.4559)&gt;D$55,0,IF((0.1233*LN('Indicator Data'!AU42)-0.4559)&lt;D$54,10,(D$55-(0.1233*LN('Indicator Data'!AU42)-0.4559))/(D$55-D$54)*10)),IF('Indicator Data'!O42&gt;D$55,0,IF('Indicator Data'!O42&lt;D$54,10,(D$55-'Indicator Data'!O42)/(D$55-D$54)*10))),1)</f>
        <v>3.7</v>
      </c>
      <c r="E40" s="211" t="str">
        <f>IF('Indicator Data'!P42="No data","x",ROUND((IF('Indicator Data'!P42=E$54,0,IF(LOG('Indicator Data'!P42*1000)&gt;E$55,10,10-(E$55-LOG('Indicator Data'!P42*1000))/(E$55-E$54)*10))),1))</f>
        <v>x</v>
      </c>
      <c r="F40" s="212">
        <f>IF('Indicator Data'!AK42="No data","x",ROUND(IF('Indicator Data'!AK42&gt;F$55,10,IF('Indicator Data'!AK42&lt;F$54,0,10-(F$55-'Indicator Data'!AK42)/(F$55-F$54)*10)),1))</f>
        <v>3.1</v>
      </c>
      <c r="G40" s="213">
        <f t="shared" si="0"/>
        <v>3.4</v>
      </c>
      <c r="H40" s="215">
        <f>IF(OR('Indicator Data'!R42="No data",'Indicator Data'!S42="No data"),"x",IF(OR('Indicator Data'!T42="No data",'Indicator Data'!U42="No data"),1-(POWER((POWER(POWER((POWER((10/IF('Indicator Data'!R42&lt;10,10,'Indicator Data'!R42))*(1/'Indicator Data'!S42),0.5))*('Indicator Data'!V42)*('Indicator Data'!X42),(1/3)),-1)+POWER(POWER((1*('Indicator Data'!W42)*('Indicator Data'!Y42)),(1/3)),-1))/2,-1)/POWER((((POWER((10/IF('Indicator Data'!R42&lt;10,10,'Indicator Data'!R42))*(1/'Indicator Data'!S42),0.5)+1)/2)*(('Indicator Data'!V42+'Indicator Data'!W42)/2)*(('Indicator Data'!X42+'Indicator Data'!Y42)/2)),(1/3))),IF(OR('Indicator Data'!R42="No data",'Indicator Data'!S42="No data"),"x",1-(POWER((POWER(POWER((POWER((10/IF('Indicator Data'!R42&lt;10,10,'Indicator Data'!R42))*(1/'Indicator Data'!S42),0.5))*(POWER(('Indicator Data'!V42*'Indicator Data'!T42),0.5))*('Indicator Data'!X42),(1/3)),-1)+POWER(POWER(1*(POWER(('Indicator Data'!W42*'Indicator Data'!U42),0.5))*('Indicator Data'!Y42),(1/3)),-1))/2,-1)/POWER((((POWER((10/IF('Indicator Data'!R42&lt;10,10,'Indicator Data'!R42))*(1/'Indicator Data'!S42),0.5)+1)/2)*((POWER(('Indicator Data'!V42*'Indicator Data'!T42),0.5)+POWER(('Indicator Data'!W42*'Indicator Data'!U42),0.5))/2)*(('Indicator Data'!X42+'Indicator Data'!Y42)/2)),(1/3))))))</f>
        <v>0.201370578209078</v>
      </c>
      <c r="I40" s="211">
        <f t="shared" si="1"/>
        <v>3.7</v>
      </c>
      <c r="J40" s="211">
        <f>IF('Indicator Data'!Z42="No data","x",ROUND(IF('Indicator Data'!Z42&gt;J$55,10,IF('Indicator Data'!Z42&lt;J$54,0,10-(J$55-'Indicator Data'!Z42)/(J$55-J$54)*10)),1))</f>
        <v>3.2</v>
      </c>
      <c r="K40" s="213">
        <f t="shared" si="2"/>
        <v>3.5</v>
      </c>
      <c r="L40" s="210">
        <f>SUM(IF('Indicator Data'!AA42=0,0,'Indicator Data'!AA42/1000000),SUM('Indicator Data'!AB42:AC42))</f>
        <v>2633.5009890000001</v>
      </c>
      <c r="M40" s="210">
        <f>L40/(SUM('Indicator Data'!BK$42:'Indicator Data'!BK$55))*1000000</f>
        <v>74.664131716154486</v>
      </c>
      <c r="N40" s="211">
        <f t="shared" si="3"/>
        <v>3.7</v>
      </c>
      <c r="O40" s="211">
        <f>IF('Indicator Data'!AD42="No data","x",ROUND(IF('Indicator Data'!AD42&gt;O$55,10,IF('Indicator Data'!AD42&lt;O$54,0,10-(O$55-'Indicator Data'!AD42)/(O$55-O$54)*10)),1))</f>
        <v>3.1</v>
      </c>
      <c r="P40" s="212">
        <f>IF('Indicator Data'!Q42="No data","x",ROUND(IF('Indicator Data'!Q42&gt;P$55,10,IF('Indicator Data'!Q42&lt;P$54,0,10-(P$55-'Indicator Data'!Q42)/(P$55-P$54)*10)),1))</f>
        <v>1.6</v>
      </c>
      <c r="Q40" s="213">
        <f t="shared" si="4"/>
        <v>2.8</v>
      </c>
      <c r="R40" s="214">
        <f t="shared" si="5"/>
        <v>3.3</v>
      </c>
      <c r="S40" s="215">
        <f>IF(AND('Indicator Data'!AE42="No data",'Indicator Data'!AF42="No data",'Indicator Data'!AG42="No data"),"x",SUM('Indicator Data'!AE42:AG42))</f>
        <v>0.1099369482246252</v>
      </c>
      <c r="T40" s="212">
        <f t="shared" si="6"/>
        <v>3.7</v>
      </c>
      <c r="U40" s="206">
        <f>IF('Indicator Data'!AH42="No data","x",'Indicator Data'!AH42)</f>
        <v>1</v>
      </c>
      <c r="V40" s="213">
        <f t="shared" si="7"/>
        <v>2.5</v>
      </c>
      <c r="W40" s="211">
        <f>IF('Indicator Data'!AI42="No data","x",ROUND(IF('Indicator Data'!AI42&gt;W$55,10,IF('Indicator Data'!AI42&lt;W$54,0,10-(W$55-'Indicator Data'!AI42)/(W$55-W$54)*10)),1))</f>
        <v>10</v>
      </c>
      <c r="X40" s="211">
        <f>IF('Indicator Data'!AJ42="No data","x",ROUND(IF('Indicator Data'!AJ42&gt;X$55,10,IF('Indicator Data'!AJ42&lt;X$54,0,10-(X$55-'Indicator Data'!AJ42)/(X$55-X$54)*10)),1))</f>
        <v>3</v>
      </c>
      <c r="Y40" s="216">
        <f>IF('Indicator Data'!AQ42="No data","x",ROUND(IF('Indicator Data'!AQ42&gt;Y$55,10,IF('Indicator Data'!AQ42&lt;Y$54,0,10-(Y$55-'Indicator Data'!AQ42)/(Y$55-Y$54)*10)),1))</f>
        <v>0.3</v>
      </c>
      <c r="Z40" s="216">
        <f>IF('Indicator Data'!AR42="No data","x",ROUND(IF('Indicator Data'!AR42&gt;Z$55,10,IF('Indicator Data'!AR42&lt;Z$54,0,10-(Z$55-'Indicator Data'!AR42)/(Z$55-Z$54)*10)),1))</f>
        <v>0.3</v>
      </c>
      <c r="AA40" s="212">
        <f t="shared" si="8"/>
        <v>0.3</v>
      </c>
      <c r="AB40" s="213">
        <f t="shared" si="9"/>
        <v>4.4000000000000004</v>
      </c>
      <c r="AC40" s="211">
        <f>IF('Indicator Data'!AL42="No data","x",ROUND(IF('Indicator Data'!AL42&gt;AC$55,10,IF('Indicator Data'!AL42&lt;AC$54,0,10-(AC$55-'Indicator Data'!AL42)/(AC$55-AC$54)*10)),1))</f>
        <v>0.5</v>
      </c>
      <c r="AD40" s="213">
        <f t="shared" si="10"/>
        <v>0.5</v>
      </c>
      <c r="AE40" s="217">
        <f>IF(OR('Indicator Data'!AM42="No data",'Indicator Data'!BK42="No data"),"x",('Indicator Data'!AM42/'Indicator Data'!BK42))</f>
        <v>0</v>
      </c>
      <c r="AF40" s="213">
        <f t="shared" si="11"/>
        <v>0</v>
      </c>
      <c r="AG40" s="211">
        <f>IF('Indicator Data'!AN42="No data","x",ROUND(IF('Indicator Data'!AN42&lt;$AG$54,10,IF('Indicator Data'!AN42&gt;$AG$55,0,($AG$55-'Indicator Data'!AN42)/($AG$55-$AG$54)*10)),1))</f>
        <v>2.7</v>
      </c>
      <c r="AH40" s="211">
        <f>IF('Indicator Data'!AO42="No data","x",ROUND(IF('Indicator Data'!AO42&gt;$AH$55,10,IF('Indicator Data'!AO42&lt;$AH$54,0,10-($AH$55-'Indicator Data'!AO42)/($AH$55-$AH$54)*10)),1))</f>
        <v>0</v>
      </c>
      <c r="AI40" s="216">
        <f>IF('Indicator Data'!AP42="No data","x",ROUND(IF('Indicator Data'!AP42&gt;$AI$55,10,IF('Indicator Data'!AP42&lt;$AI$54,0,10-($AI$55-'Indicator Data'!AP42)/($AI$55-$AI$54)*10)),1))</f>
        <v>3.1</v>
      </c>
      <c r="AJ40" s="211">
        <f t="shared" si="12"/>
        <v>3.1</v>
      </c>
      <c r="AK40" s="213">
        <f t="shared" si="13"/>
        <v>1.9</v>
      </c>
      <c r="AL40" s="214">
        <f t="shared" si="14"/>
        <v>2.4</v>
      </c>
    </row>
    <row r="41" spans="1:38" ht="15.75" customHeight="1">
      <c r="A41" s="154" t="s">
        <v>162</v>
      </c>
      <c r="B41" s="6" t="s">
        <v>175</v>
      </c>
      <c r="C41" s="155" t="s">
        <v>176</v>
      </c>
      <c r="D41" s="205">
        <f>ROUND(IF('Indicator Data'!O43="No data",IF((0.1233*LN('Indicator Data'!AU43)-0.4559)&gt;D$55,0,IF((0.1233*LN('Indicator Data'!AU43)-0.4559)&lt;D$54,10,(D$55-(0.1233*LN('Indicator Data'!AU43)-0.4559))/(D$55-D$54)*10)),IF('Indicator Data'!O43&gt;D$55,0,IF('Indicator Data'!O43&lt;D$54,10,(D$55-'Indicator Data'!O43)/(D$55-D$54)*10))),1)</f>
        <v>3.7</v>
      </c>
      <c r="E41" s="205" t="str">
        <f>IF('Indicator Data'!P43="No data","x",ROUND((IF('Indicator Data'!P43=E$54,0,IF(LOG('Indicator Data'!P43*1000)&gt;E$55,10,10-(E$55-LOG('Indicator Data'!P43*1000))/(E$55-E$54)*10))),1))</f>
        <v>x</v>
      </c>
      <c r="F41" s="206">
        <f>IF('Indicator Data'!AK43="No data","x",ROUND(IF('Indicator Data'!AK43&gt;F$55,10,IF('Indicator Data'!AK43&lt;F$54,0,10-(F$55-'Indicator Data'!AK43)/(F$55-F$54)*10)),1))</f>
        <v>1.9</v>
      </c>
      <c r="G41" s="207">
        <f t="shared" si="0"/>
        <v>2.8</v>
      </c>
      <c r="H41" s="208">
        <f>IF(OR('Indicator Data'!R43="No data",'Indicator Data'!S43="No data"),"x",IF(OR('Indicator Data'!T43="No data",'Indicator Data'!U43="No data"),1-(POWER((POWER(POWER((POWER((10/IF('Indicator Data'!R43&lt;10,10,'Indicator Data'!R43))*(1/'Indicator Data'!S43),0.5))*('Indicator Data'!V43)*('Indicator Data'!X43),(1/3)),-1)+POWER(POWER((1*('Indicator Data'!W43)*('Indicator Data'!Y43)),(1/3)),-1))/2,-1)/POWER((((POWER((10/IF('Indicator Data'!R43&lt;10,10,'Indicator Data'!R43))*(1/'Indicator Data'!S43),0.5)+1)/2)*(('Indicator Data'!V43+'Indicator Data'!W43)/2)*(('Indicator Data'!X43+'Indicator Data'!Y43)/2)),(1/3))),IF(OR('Indicator Data'!R43="No data",'Indicator Data'!S43="No data"),"x",1-(POWER((POWER(POWER((POWER((10/IF('Indicator Data'!R43&lt;10,10,'Indicator Data'!R43))*(1/'Indicator Data'!S43),0.5))*(POWER(('Indicator Data'!V43*'Indicator Data'!T43),0.5))*('Indicator Data'!X43),(1/3)),-1)+POWER(POWER(1*(POWER(('Indicator Data'!W43*'Indicator Data'!U43),0.5))*('Indicator Data'!Y43),(1/3)),-1))/2,-1)/POWER((((POWER((10/IF('Indicator Data'!R43&lt;10,10,'Indicator Data'!R43))*(1/'Indicator Data'!S43),0.5)+1)/2)*((POWER(('Indicator Data'!V43*'Indicator Data'!T43),0.5)+POWER(('Indicator Data'!W43*'Indicator Data'!U43),0.5))/2)*(('Indicator Data'!X43+'Indicator Data'!Y43)/2)),(1/3))))))</f>
        <v>0.15469382512699037</v>
      </c>
      <c r="I41" s="205">
        <f t="shared" si="1"/>
        <v>2.8</v>
      </c>
      <c r="J41" s="205">
        <f>IF('Indicator Data'!Z43="No data","x",ROUND(IF('Indicator Data'!Z43&gt;J$55,10,IF('Indicator Data'!Z43&lt;J$54,0,10-(J$55-'Indicator Data'!Z43)/(J$55-J$54)*10)),1))</f>
        <v>3.8</v>
      </c>
      <c r="K41" s="207">
        <f t="shared" si="2"/>
        <v>3.3</v>
      </c>
      <c r="L41" s="209">
        <f>SUM(IF('Indicator Data'!AA43=0,0,'Indicator Data'!AA43/1000000),SUM('Indicator Data'!AB43:AC43))</f>
        <v>2633.5009890000001</v>
      </c>
      <c r="M41" s="209">
        <f>L41/(SUM('Indicator Data'!BK$42:'Indicator Data'!BK$55))*1000000</f>
        <v>74.664131716154486</v>
      </c>
      <c r="N41" s="205">
        <f t="shared" si="3"/>
        <v>3.7</v>
      </c>
      <c r="O41" s="205">
        <f>IF('Indicator Data'!AD43="No data","x",ROUND(IF('Indicator Data'!AD43&gt;O$55,10,IF('Indicator Data'!AD43&lt;O$54,0,10-(O$55-'Indicator Data'!AD43)/(O$55-O$54)*10)),1))</f>
        <v>3.1</v>
      </c>
      <c r="P41" s="206">
        <f>IF('Indicator Data'!Q43="No data","x",ROUND(IF('Indicator Data'!Q43&gt;P$55,10,IF('Indicator Data'!Q43&lt;P$54,0,10-(P$55-'Indicator Data'!Q43)/(P$55-P$54)*10)),1))</f>
        <v>1.6</v>
      </c>
      <c r="Q41" s="207">
        <f t="shared" si="4"/>
        <v>2.8</v>
      </c>
      <c r="R41" s="218">
        <f t="shared" si="5"/>
        <v>2.9</v>
      </c>
      <c r="S41" s="208">
        <f>IF(AND('Indicator Data'!AE43="No data",'Indicator Data'!AF43="No data",'Indicator Data'!AG43="No data"),"x",SUM('Indicator Data'!AE43:AG43))</f>
        <v>0.1099369482246252</v>
      </c>
      <c r="T41" s="206">
        <f t="shared" si="6"/>
        <v>3.7</v>
      </c>
      <c r="U41" s="206">
        <f>IF('Indicator Data'!AH43="No data","x",'Indicator Data'!AH43)</f>
        <v>1</v>
      </c>
      <c r="V41" s="207">
        <f t="shared" si="7"/>
        <v>2.5</v>
      </c>
      <c r="W41" s="205">
        <f>IF('Indicator Data'!AI43="No data","x",ROUND(IF('Indicator Data'!AI43&gt;W$55,10,IF('Indicator Data'!AI43&lt;W$54,0,10-(W$55-'Indicator Data'!AI43)/(W$55-W$54)*10)),1))</f>
        <v>9.8000000000000007</v>
      </c>
      <c r="X41" s="205">
        <f>IF('Indicator Data'!AJ43="No data","x",ROUND(IF('Indicator Data'!AJ43&gt;X$55,10,IF('Indicator Data'!AJ43&lt;X$54,0,10-(X$55-'Indicator Data'!AJ43)/(X$55-X$54)*10)),1))</f>
        <v>2.7</v>
      </c>
      <c r="Y41" s="219">
        <f>IF('Indicator Data'!AQ43="No data","x",ROUND(IF('Indicator Data'!AQ43&gt;Y$55,10,IF('Indicator Data'!AQ43&lt;Y$54,0,10-(Y$55-'Indicator Data'!AQ43)/(Y$55-Y$54)*10)),1))</f>
        <v>0.3</v>
      </c>
      <c r="Z41" s="219">
        <f>IF('Indicator Data'!AR43="No data","x",ROUND(IF('Indicator Data'!AR43&gt;Z$55,10,IF('Indicator Data'!AR43&lt;Z$54,0,10-(Z$55-'Indicator Data'!AR43)/(Z$55-Z$54)*10)),1))</f>
        <v>0.3</v>
      </c>
      <c r="AA41" s="206">
        <f t="shared" si="8"/>
        <v>0.3</v>
      </c>
      <c r="AB41" s="207">
        <f t="shared" si="9"/>
        <v>4.3</v>
      </c>
      <c r="AC41" s="205">
        <f>IF('Indicator Data'!AL43="No data","x",ROUND(IF('Indicator Data'!AL43&gt;AC$55,10,IF('Indicator Data'!AL43&lt;AC$54,0,10-(AC$55-'Indicator Data'!AL43)/(AC$55-AC$54)*10)),1))</f>
        <v>0.3</v>
      </c>
      <c r="AD41" s="207">
        <f t="shared" si="10"/>
        <v>0.3</v>
      </c>
      <c r="AE41" s="220">
        <f>IF(OR('Indicator Data'!AM43="No data",'Indicator Data'!BK43="No data"),"x",('Indicator Data'!AM43/'Indicator Data'!BK43))</f>
        <v>0</v>
      </c>
      <c r="AF41" s="207">
        <f t="shared" si="11"/>
        <v>0</v>
      </c>
      <c r="AG41" s="205">
        <f>IF('Indicator Data'!AN43="No data","x",ROUND(IF('Indicator Data'!AN43&lt;$AG$54,10,IF('Indicator Data'!AN43&gt;$AG$55,0,($AG$55-'Indicator Data'!AN43)/($AG$55-$AG$54)*10)),1))</f>
        <v>2.7</v>
      </c>
      <c r="AH41" s="205">
        <f>IF('Indicator Data'!AO43="No data","x",ROUND(IF('Indicator Data'!AO43&gt;$AH$55,10,IF('Indicator Data'!AO43&lt;$AH$54,0,10-($AH$55-'Indicator Data'!AO43)/($AH$55-$AH$54)*10)),1))</f>
        <v>0</v>
      </c>
      <c r="AI41" s="219">
        <f>IF('Indicator Data'!AP43="No data","x",ROUND(IF('Indicator Data'!AP43&gt;$AI$55,10,IF('Indicator Data'!AP43&lt;$AI$54,0,10-($AI$55-'Indicator Data'!AP43)/($AI$55-$AI$54)*10)),1))</f>
        <v>3.1</v>
      </c>
      <c r="AJ41" s="205">
        <f t="shared" si="12"/>
        <v>3.1</v>
      </c>
      <c r="AK41" s="207">
        <f t="shared" si="13"/>
        <v>1.9</v>
      </c>
      <c r="AL41" s="218">
        <f t="shared" si="14"/>
        <v>2.4</v>
      </c>
    </row>
    <row r="42" spans="1:38" ht="15.75" customHeight="1">
      <c r="A42" s="154" t="s">
        <v>162</v>
      </c>
      <c r="B42" s="168" t="s">
        <v>185</v>
      </c>
      <c r="C42" s="155" t="s">
        <v>186</v>
      </c>
      <c r="D42" s="205">
        <f>ROUND(IF('Indicator Data'!O44="No data",IF((0.1233*LN('Indicator Data'!AU44)-0.4559)&gt;D$55,0,IF((0.1233*LN('Indicator Data'!AU44)-0.4559)&lt;D$54,10,(D$55-(0.1233*LN('Indicator Data'!AU44)-0.4559))/(D$55-D$54)*10)),IF('Indicator Data'!O44&gt;D$55,0,IF('Indicator Data'!O44&lt;D$54,10,(D$55-'Indicator Data'!O44)/(D$55-D$54)*10))),1)</f>
        <v>3.7</v>
      </c>
      <c r="E42" s="205" t="str">
        <f>IF('Indicator Data'!P44="No data","x",ROUND((IF('Indicator Data'!P44=E$54,0,IF(LOG('Indicator Data'!P44*1000)&gt;E$55,10,10-(E$55-LOG('Indicator Data'!P44*1000))/(E$55-E$54)*10))),1))</f>
        <v>x</v>
      </c>
      <c r="F42" s="206">
        <f>IF('Indicator Data'!AK44="No data","x",ROUND(IF('Indicator Data'!AK44&gt;F$55,10,IF('Indicator Data'!AK44&lt;F$54,0,10-(F$55-'Indicator Data'!AK44)/(F$55-F$54)*10)),1))</f>
        <v>1.8</v>
      </c>
      <c r="G42" s="207">
        <f t="shared" si="0"/>
        <v>2.8</v>
      </c>
      <c r="H42" s="208">
        <f>IF(OR('Indicator Data'!R44="No data",'Indicator Data'!S44="No data"),"x",IF(OR('Indicator Data'!T44="No data",'Indicator Data'!U44="No data"),1-(POWER((POWER(POWER((POWER((10/IF('Indicator Data'!R44&lt;10,10,'Indicator Data'!R44))*(1/'Indicator Data'!S44),0.5))*('Indicator Data'!V44)*('Indicator Data'!X44),(1/3)),-1)+POWER(POWER((1*('Indicator Data'!W44)*('Indicator Data'!Y44)),(1/3)),-1))/2,-1)/POWER((((POWER((10/IF('Indicator Data'!R44&lt;10,10,'Indicator Data'!R44))*(1/'Indicator Data'!S44),0.5)+1)/2)*(('Indicator Data'!V44+'Indicator Data'!W44)/2)*(('Indicator Data'!X44+'Indicator Data'!Y44)/2)),(1/3))),IF(OR('Indicator Data'!R44="No data",'Indicator Data'!S44="No data"),"x",1-(POWER((POWER(POWER((POWER((10/IF('Indicator Data'!R44&lt;10,10,'Indicator Data'!R44))*(1/'Indicator Data'!S44),0.5))*(POWER(('Indicator Data'!V44*'Indicator Data'!T44),0.5))*('Indicator Data'!X44),(1/3)),-1)+POWER(POWER(1*(POWER(('Indicator Data'!W44*'Indicator Data'!U44),0.5))*('Indicator Data'!Y44),(1/3)),-1))/2,-1)/POWER((((POWER((10/IF('Indicator Data'!R44&lt;10,10,'Indicator Data'!R44))*(1/'Indicator Data'!S44),0.5)+1)/2)*((POWER(('Indicator Data'!V44*'Indicator Data'!T44),0.5)+POWER(('Indicator Data'!W44*'Indicator Data'!U44),0.5))/2)*(('Indicator Data'!X44+'Indicator Data'!Y44)/2)),(1/3))))))</f>
        <v>0.24466015824963194</v>
      </c>
      <c r="I42" s="205">
        <f t="shared" si="1"/>
        <v>4.4000000000000004</v>
      </c>
      <c r="J42" s="205">
        <f>IF('Indicator Data'!Z44="No data","x",ROUND(IF('Indicator Data'!Z44&gt;J$55,10,IF('Indicator Data'!Z44&lt;J$54,0,10-(J$55-'Indicator Data'!Z44)/(J$55-J$54)*10)),1))</f>
        <v>2.7</v>
      </c>
      <c r="K42" s="207">
        <f t="shared" si="2"/>
        <v>3.6</v>
      </c>
      <c r="L42" s="209">
        <f>SUM(IF('Indicator Data'!AA44=0,0,'Indicator Data'!AA44/1000000),SUM('Indicator Data'!AB44:AC44))</f>
        <v>2633.5009890000001</v>
      </c>
      <c r="M42" s="209">
        <f>L42/(SUM('Indicator Data'!BK$42:'Indicator Data'!BK$55))*1000000</f>
        <v>74.664131716154486</v>
      </c>
      <c r="N42" s="205">
        <f t="shared" si="3"/>
        <v>3.7</v>
      </c>
      <c r="O42" s="205">
        <f>IF('Indicator Data'!AD44="No data","x",ROUND(IF('Indicator Data'!AD44&gt;O$55,10,IF('Indicator Data'!AD44&lt;O$54,0,10-(O$55-'Indicator Data'!AD44)/(O$55-O$54)*10)),1))</f>
        <v>3.1</v>
      </c>
      <c r="P42" s="206">
        <f>IF('Indicator Data'!Q44="No data","x",ROUND(IF('Indicator Data'!Q44&gt;P$55,10,IF('Indicator Data'!Q44&lt;P$54,0,10-(P$55-'Indicator Data'!Q44)/(P$55-P$54)*10)),1))</f>
        <v>1.6</v>
      </c>
      <c r="Q42" s="207">
        <f t="shared" si="4"/>
        <v>2.8</v>
      </c>
      <c r="R42" s="218">
        <f t="shared" si="5"/>
        <v>3</v>
      </c>
      <c r="S42" s="208">
        <f>IF(AND('Indicator Data'!AE44="No data",'Indicator Data'!AF44="No data",'Indicator Data'!AG44="No data"),"x",SUM('Indicator Data'!AE44:AG44))</f>
        <v>0.1099369482246252</v>
      </c>
      <c r="T42" s="206">
        <f t="shared" si="6"/>
        <v>3.7</v>
      </c>
      <c r="U42" s="206">
        <f>IF('Indicator Data'!AH44="No data","x",'Indicator Data'!AH44)</f>
        <v>1</v>
      </c>
      <c r="V42" s="207">
        <f t="shared" si="7"/>
        <v>2.5</v>
      </c>
      <c r="W42" s="205">
        <f>IF('Indicator Data'!AI44="No data","x",ROUND(IF('Indicator Data'!AI44&gt;W$55,10,IF('Indicator Data'!AI44&lt;W$54,0,10-(W$55-'Indicator Data'!AI44)/(W$55-W$54)*10)),1))</f>
        <v>10</v>
      </c>
      <c r="X42" s="205">
        <f>IF('Indicator Data'!AJ44="No data","x",ROUND(IF('Indicator Data'!AJ44&gt;X$55,10,IF('Indicator Data'!AJ44&lt;X$54,0,10-(X$55-'Indicator Data'!AJ44)/(X$55-X$54)*10)),1))</f>
        <v>2.7</v>
      </c>
      <c r="Y42" s="219">
        <f>IF('Indicator Data'!AQ44="No data","x",ROUND(IF('Indicator Data'!AQ44&gt;Y$55,10,IF('Indicator Data'!AQ44&lt;Y$54,0,10-(Y$55-'Indicator Data'!AQ44)/(Y$55-Y$54)*10)),1))</f>
        <v>0.4</v>
      </c>
      <c r="Z42" s="219">
        <f>IF('Indicator Data'!AR44="No data","x",ROUND(IF('Indicator Data'!AR44&gt;Z$55,10,IF('Indicator Data'!AR44&lt;Z$54,0,10-(Z$55-'Indicator Data'!AR44)/(Z$55-Z$54)*10)),1))</f>
        <v>0.3</v>
      </c>
      <c r="AA42" s="206">
        <f t="shared" si="8"/>
        <v>0.4</v>
      </c>
      <c r="AB42" s="207">
        <f t="shared" si="9"/>
        <v>4.4000000000000004</v>
      </c>
      <c r="AC42" s="205">
        <f>IF('Indicator Data'!AL44="No data","x",ROUND(IF('Indicator Data'!AL44&gt;AC$55,10,IF('Indicator Data'!AL44&lt;AC$54,0,10-(AC$55-'Indicator Data'!AL44)/(AC$55-AC$54)*10)),1))</f>
        <v>0.3</v>
      </c>
      <c r="AD42" s="207">
        <f t="shared" si="10"/>
        <v>0.3</v>
      </c>
      <c r="AE42" s="220">
        <f>IF(OR('Indicator Data'!AM44="No data",'Indicator Data'!BK44="No data"),"x",('Indicator Data'!AM44/'Indicator Data'!BK44))</f>
        <v>0</v>
      </c>
      <c r="AF42" s="207">
        <f t="shared" si="11"/>
        <v>0</v>
      </c>
      <c r="AG42" s="205">
        <f>IF('Indicator Data'!AN44="No data","x",ROUND(IF('Indicator Data'!AN44&lt;$AG$54,10,IF('Indicator Data'!AN44&gt;$AG$55,0,($AG$55-'Indicator Data'!AN44)/($AG$55-$AG$54)*10)),1))</f>
        <v>2.7</v>
      </c>
      <c r="AH42" s="205">
        <f>IF('Indicator Data'!AO44="No data","x",ROUND(IF('Indicator Data'!AO44&gt;$AH$55,10,IF('Indicator Data'!AO44&lt;$AH$54,0,10-($AH$55-'Indicator Data'!AO44)/($AH$55-$AH$54)*10)),1))</f>
        <v>0</v>
      </c>
      <c r="AI42" s="219">
        <f>IF('Indicator Data'!AP44="No data","x",ROUND(IF('Indicator Data'!AP44&gt;$AI$55,10,IF('Indicator Data'!AP44&lt;$AI$54,0,10-($AI$55-'Indicator Data'!AP44)/($AI$55-$AI$54)*10)),1))</f>
        <v>3.1</v>
      </c>
      <c r="AJ42" s="205">
        <f t="shared" si="12"/>
        <v>3.1</v>
      </c>
      <c r="AK42" s="207">
        <f t="shared" si="13"/>
        <v>1.9</v>
      </c>
      <c r="AL42" s="218">
        <f t="shared" si="14"/>
        <v>2.4</v>
      </c>
    </row>
    <row r="43" spans="1:38" ht="15.75" customHeight="1">
      <c r="A43" s="154" t="s">
        <v>162</v>
      </c>
      <c r="B43" s="168" t="s">
        <v>171</v>
      </c>
      <c r="C43" s="155" t="s">
        <v>172</v>
      </c>
      <c r="D43" s="205">
        <f>ROUND(IF('Indicator Data'!O45="No data",IF((0.1233*LN('Indicator Data'!AU45)-0.4559)&gt;D$55,0,IF((0.1233*LN('Indicator Data'!AU45)-0.4559)&lt;D$54,10,(D$55-(0.1233*LN('Indicator Data'!AU45)-0.4559))/(D$55-D$54)*10)),IF('Indicator Data'!O45&gt;D$55,0,IF('Indicator Data'!O45&lt;D$54,10,(D$55-'Indicator Data'!O45)/(D$55-D$54)*10))),1)</f>
        <v>3.2</v>
      </c>
      <c r="E43" s="205" t="str">
        <f>IF('Indicator Data'!P45="No data","x",ROUND((IF('Indicator Data'!P45=E$54,0,IF(LOG('Indicator Data'!P45*1000)&gt;E$55,10,10-(E$55-LOG('Indicator Data'!P45*1000))/(E$55-E$54)*10))),1))</f>
        <v>x</v>
      </c>
      <c r="F43" s="206">
        <f>IF('Indicator Data'!AK45="No data","x",ROUND(IF('Indicator Data'!AK45&gt;F$55,10,IF('Indicator Data'!AK45&lt;F$54,0,10-(F$55-'Indicator Data'!AK45)/(F$55-F$54)*10)),1))</f>
        <v>2.2999999999999998</v>
      </c>
      <c r="G43" s="207">
        <f t="shared" si="0"/>
        <v>2.8</v>
      </c>
      <c r="H43" s="208">
        <f>IF(OR('Indicator Data'!R45="No data",'Indicator Data'!S45="No data"),"x",IF(OR('Indicator Data'!T45="No data",'Indicator Data'!U45="No data"),1-(POWER((POWER(POWER((POWER((10/IF('Indicator Data'!R45&lt;10,10,'Indicator Data'!R45))*(1/'Indicator Data'!S45),0.5))*('Indicator Data'!V45)*('Indicator Data'!X45),(1/3)),-1)+POWER(POWER((1*('Indicator Data'!W45)*('Indicator Data'!Y45)),(1/3)),-1))/2,-1)/POWER((((POWER((10/IF('Indicator Data'!R45&lt;10,10,'Indicator Data'!R45))*(1/'Indicator Data'!S45),0.5)+1)/2)*(('Indicator Data'!V45+'Indicator Data'!W45)/2)*(('Indicator Data'!X45+'Indicator Data'!Y45)/2)),(1/3))),IF(OR('Indicator Data'!R45="No data",'Indicator Data'!S45="No data"),"x",1-(POWER((POWER(POWER((POWER((10/IF('Indicator Data'!R45&lt;10,10,'Indicator Data'!R45))*(1/'Indicator Data'!S45),0.5))*(POWER(('Indicator Data'!V45*'Indicator Data'!T45),0.5))*('Indicator Data'!X45),(1/3)),-1)+POWER(POWER(1*(POWER(('Indicator Data'!W45*'Indicator Data'!U45),0.5))*('Indicator Data'!Y45),(1/3)),-1))/2,-1)/POWER((((POWER((10/IF('Indicator Data'!R45&lt;10,10,'Indicator Data'!R45))*(1/'Indicator Data'!S45),0.5)+1)/2)*((POWER(('Indicator Data'!V45*'Indicator Data'!T45),0.5)+POWER(('Indicator Data'!W45*'Indicator Data'!U45),0.5))/2)*(('Indicator Data'!X45+'Indicator Data'!Y45)/2)),(1/3))))))</f>
        <v>0.18119665376244554</v>
      </c>
      <c r="I43" s="205">
        <f t="shared" si="1"/>
        <v>3.3</v>
      </c>
      <c r="J43" s="205">
        <f>IF('Indicator Data'!Z45="No data","x",ROUND(IF('Indicator Data'!Z45&gt;J$55,10,IF('Indicator Data'!Z45&lt;J$54,0,10-(J$55-'Indicator Data'!Z45)/(J$55-J$54)*10)),1))</f>
        <v>3.5</v>
      </c>
      <c r="K43" s="207">
        <f t="shared" si="2"/>
        <v>3.4</v>
      </c>
      <c r="L43" s="209">
        <f>SUM(IF('Indicator Data'!AA45=0,0,'Indicator Data'!AA45/1000000),SUM('Indicator Data'!AB45:AC45))</f>
        <v>2633.5009890000001</v>
      </c>
      <c r="M43" s="209">
        <f>L43/(SUM('Indicator Data'!BK$42:'Indicator Data'!BK$55))*1000000</f>
        <v>74.664131716154486</v>
      </c>
      <c r="N43" s="205">
        <f t="shared" si="3"/>
        <v>3.7</v>
      </c>
      <c r="O43" s="205">
        <f>IF('Indicator Data'!AD45="No data","x",ROUND(IF('Indicator Data'!AD45&gt;O$55,10,IF('Indicator Data'!AD45&lt;O$54,0,10-(O$55-'Indicator Data'!AD45)/(O$55-O$54)*10)),1))</f>
        <v>3.1</v>
      </c>
      <c r="P43" s="206">
        <f>IF('Indicator Data'!Q45="No data","x",ROUND(IF('Indicator Data'!Q45&gt;P$55,10,IF('Indicator Data'!Q45&lt;P$54,0,10-(P$55-'Indicator Data'!Q45)/(P$55-P$54)*10)),1))</f>
        <v>1.6</v>
      </c>
      <c r="Q43" s="207">
        <f t="shared" si="4"/>
        <v>2.8</v>
      </c>
      <c r="R43" s="218">
        <f t="shared" si="5"/>
        <v>3</v>
      </c>
      <c r="S43" s="208">
        <f>IF(AND('Indicator Data'!AE45="No data",'Indicator Data'!AF45="No data",'Indicator Data'!AG45="No data"),"x",SUM('Indicator Data'!AE45:AG45))</f>
        <v>0.1099369482246252</v>
      </c>
      <c r="T43" s="206">
        <f t="shared" si="6"/>
        <v>3.7</v>
      </c>
      <c r="U43" s="206">
        <f>IF('Indicator Data'!AH45="No data","x",'Indicator Data'!AH45)</f>
        <v>1</v>
      </c>
      <c r="V43" s="207">
        <f t="shared" si="7"/>
        <v>2.5</v>
      </c>
      <c r="W43" s="205">
        <f>IF('Indicator Data'!AI45="No data","x",ROUND(IF('Indicator Data'!AI45&gt;W$55,10,IF('Indicator Data'!AI45&lt;W$54,0,10-(W$55-'Indicator Data'!AI45)/(W$55-W$54)*10)),1))</f>
        <v>10</v>
      </c>
      <c r="X43" s="205">
        <f>IF('Indicator Data'!AJ45="No data","x",ROUND(IF('Indicator Data'!AJ45&gt;X$55,10,IF('Indicator Data'!AJ45&lt;X$54,0,10-(X$55-'Indicator Data'!AJ45)/(X$55-X$54)*10)),1))</f>
        <v>3.4</v>
      </c>
      <c r="Y43" s="219">
        <f>IF('Indicator Data'!AQ45="No data","x",ROUND(IF('Indicator Data'!AQ45&gt;Y$55,10,IF('Indicator Data'!AQ45&lt;Y$54,0,10-(Y$55-'Indicator Data'!AQ45)/(Y$55-Y$54)*10)),1))</f>
        <v>0.8</v>
      </c>
      <c r="Z43" s="219">
        <f>IF('Indicator Data'!AR45="No data","x",ROUND(IF('Indicator Data'!AR45&gt;Z$55,10,IF('Indicator Data'!AR45&lt;Z$54,0,10-(Z$55-'Indicator Data'!AR45)/(Z$55-Z$54)*10)),1))</f>
        <v>0.3</v>
      </c>
      <c r="AA43" s="206">
        <f t="shared" si="8"/>
        <v>0.6</v>
      </c>
      <c r="AB43" s="207">
        <f t="shared" si="9"/>
        <v>4.7</v>
      </c>
      <c r="AC43" s="205">
        <f>IF('Indicator Data'!AL45="No data","x",ROUND(IF('Indicator Data'!AL45&gt;AC$55,10,IF('Indicator Data'!AL45&lt;AC$54,0,10-(AC$55-'Indicator Data'!AL45)/(AC$55-AC$54)*10)),1))</f>
        <v>0.3</v>
      </c>
      <c r="AD43" s="207">
        <f t="shared" si="10"/>
        <v>0.3</v>
      </c>
      <c r="AE43" s="220">
        <f>IF(OR('Indicator Data'!AM45="No data",'Indicator Data'!BK45="No data"),"x",('Indicator Data'!AM45/'Indicator Data'!BK45))</f>
        <v>0</v>
      </c>
      <c r="AF43" s="207">
        <f t="shared" si="11"/>
        <v>0</v>
      </c>
      <c r="AG43" s="205">
        <f>IF('Indicator Data'!AN45="No data","x",ROUND(IF('Indicator Data'!AN45&lt;$AG$54,10,IF('Indicator Data'!AN45&gt;$AG$55,0,($AG$55-'Indicator Data'!AN45)/($AG$55-$AG$54)*10)),1))</f>
        <v>2.7</v>
      </c>
      <c r="AH43" s="205">
        <f>IF('Indicator Data'!AO45="No data","x",ROUND(IF('Indicator Data'!AO45&gt;$AH$55,10,IF('Indicator Data'!AO45&lt;$AH$54,0,10-($AH$55-'Indicator Data'!AO45)/($AH$55-$AH$54)*10)),1))</f>
        <v>0</v>
      </c>
      <c r="AI43" s="219">
        <f>IF('Indicator Data'!AP45="No data","x",ROUND(IF('Indicator Data'!AP45&gt;$AI$55,10,IF('Indicator Data'!AP45&lt;$AI$54,0,10-($AI$55-'Indicator Data'!AP45)/($AI$55-$AI$54)*10)),1))</f>
        <v>3.1</v>
      </c>
      <c r="AJ43" s="205">
        <f t="shared" si="12"/>
        <v>3.1</v>
      </c>
      <c r="AK43" s="207">
        <f t="shared" si="13"/>
        <v>1.9</v>
      </c>
      <c r="AL43" s="218">
        <f t="shared" si="14"/>
        <v>2.5</v>
      </c>
    </row>
    <row r="44" spans="1:38" ht="15.75" customHeight="1">
      <c r="A44" s="154" t="s">
        <v>162</v>
      </c>
      <c r="B44" s="168" t="s">
        <v>163</v>
      </c>
      <c r="C44" s="155" t="s">
        <v>164</v>
      </c>
      <c r="D44" s="205">
        <f>ROUND(IF('Indicator Data'!O46="No data",IF((0.1233*LN('Indicator Data'!AU46)-0.4559)&gt;D$55,0,IF((0.1233*LN('Indicator Data'!AU46)-0.4559)&lt;D$54,10,(D$55-(0.1233*LN('Indicator Data'!AU46)-0.4559))/(D$55-D$54)*10)),IF('Indicator Data'!O46&gt;D$55,0,IF('Indicator Data'!O46&lt;D$54,10,(D$55-'Indicator Data'!O46)/(D$55-D$54)*10))),1)</f>
        <v>3.6</v>
      </c>
      <c r="E44" s="205" t="str">
        <f>IF('Indicator Data'!P46="No data","x",ROUND((IF('Indicator Data'!P46=E$54,0,IF(LOG('Indicator Data'!P46*1000)&gt;E$55,10,10-(E$55-LOG('Indicator Data'!P46*1000))/(E$55-E$54)*10))),1))</f>
        <v>x</v>
      </c>
      <c r="F44" s="206">
        <f>IF('Indicator Data'!AK46="No data","x",ROUND(IF('Indicator Data'!AK46&gt;F$55,10,IF('Indicator Data'!AK46&lt;F$54,0,10-(F$55-'Indicator Data'!AK46)/(F$55-F$54)*10)),1))</f>
        <v>2.2000000000000002</v>
      </c>
      <c r="G44" s="207">
        <f t="shared" si="0"/>
        <v>2.9</v>
      </c>
      <c r="H44" s="208">
        <f>IF(OR('Indicator Data'!R46="No data",'Indicator Data'!S46="No data"),"x",IF(OR('Indicator Data'!T46="No data",'Indicator Data'!U46="No data"),1-(POWER((POWER(POWER((POWER((10/IF('Indicator Data'!R46&lt;10,10,'Indicator Data'!R46))*(1/'Indicator Data'!S46),0.5))*('Indicator Data'!V46)*('Indicator Data'!X46),(1/3)),-1)+POWER(POWER((1*('Indicator Data'!W46)*('Indicator Data'!Y46)),(1/3)),-1))/2,-1)/POWER((((POWER((10/IF('Indicator Data'!R46&lt;10,10,'Indicator Data'!R46))*(1/'Indicator Data'!S46),0.5)+1)/2)*(('Indicator Data'!V46+'Indicator Data'!W46)/2)*(('Indicator Data'!X46+'Indicator Data'!Y46)/2)),(1/3))),IF(OR('Indicator Data'!R46="No data",'Indicator Data'!S46="No data"),"x",1-(POWER((POWER(POWER((POWER((10/IF('Indicator Data'!R46&lt;10,10,'Indicator Data'!R46))*(1/'Indicator Data'!S46),0.5))*(POWER(('Indicator Data'!V46*'Indicator Data'!T46),0.5))*('Indicator Data'!X46),(1/3)),-1)+POWER(POWER(1*(POWER(('Indicator Data'!W46*'Indicator Data'!U46),0.5))*('Indicator Data'!Y46),(1/3)),-1))/2,-1)/POWER((((POWER((10/IF('Indicator Data'!R46&lt;10,10,'Indicator Data'!R46))*(1/'Indicator Data'!S46),0.5)+1)/2)*((POWER(('Indicator Data'!V46*'Indicator Data'!T46),0.5)+POWER(('Indicator Data'!W46*'Indicator Data'!U46),0.5))/2)*(('Indicator Data'!X46+'Indicator Data'!Y46)/2)),(1/3))))))</f>
        <v>0.21019692913212529</v>
      </c>
      <c r="I44" s="205">
        <f t="shared" si="1"/>
        <v>3.8</v>
      </c>
      <c r="J44" s="205">
        <f>IF('Indicator Data'!Z46="No data","x",ROUND(IF('Indicator Data'!Z46&gt;J$55,10,IF('Indicator Data'!Z46&lt;J$54,0,10-(J$55-'Indicator Data'!Z46)/(J$55-J$54)*10)),1))</f>
        <v>4.9000000000000004</v>
      </c>
      <c r="K44" s="207">
        <f t="shared" si="2"/>
        <v>4.4000000000000004</v>
      </c>
      <c r="L44" s="209">
        <f>SUM(IF('Indicator Data'!AA46=0,0,'Indicator Data'!AA46/1000000),SUM('Indicator Data'!AB46:AC46))</f>
        <v>2633.5009890000001</v>
      </c>
      <c r="M44" s="209">
        <f>L44/(SUM('Indicator Data'!BK$42:'Indicator Data'!BK$55))*1000000</f>
        <v>74.664131716154486</v>
      </c>
      <c r="N44" s="205">
        <f t="shared" si="3"/>
        <v>3.7</v>
      </c>
      <c r="O44" s="205">
        <f>IF('Indicator Data'!AD46="No data","x",ROUND(IF('Indicator Data'!AD46&gt;O$55,10,IF('Indicator Data'!AD46&lt;O$54,0,10-(O$55-'Indicator Data'!AD46)/(O$55-O$54)*10)),1))</f>
        <v>3.1</v>
      </c>
      <c r="P44" s="206">
        <f>IF('Indicator Data'!Q46="No data","x",ROUND(IF('Indicator Data'!Q46&gt;P$55,10,IF('Indicator Data'!Q46&lt;P$54,0,10-(P$55-'Indicator Data'!Q46)/(P$55-P$54)*10)),1))</f>
        <v>1.6</v>
      </c>
      <c r="Q44" s="207">
        <f t="shared" si="4"/>
        <v>2.8</v>
      </c>
      <c r="R44" s="218">
        <f t="shared" si="5"/>
        <v>3.3</v>
      </c>
      <c r="S44" s="208">
        <f>IF(AND('Indicator Data'!AE46="No data",'Indicator Data'!AF46="No data",'Indicator Data'!AG46="No data"),"x",SUM('Indicator Data'!AE46:AG46))</f>
        <v>0.1099369482246252</v>
      </c>
      <c r="T44" s="206">
        <f t="shared" si="6"/>
        <v>3.7</v>
      </c>
      <c r="U44" s="206">
        <f>IF('Indicator Data'!AH46="No data","x",'Indicator Data'!AH46)</f>
        <v>1</v>
      </c>
      <c r="V44" s="207">
        <f t="shared" si="7"/>
        <v>2.5</v>
      </c>
      <c r="W44" s="205">
        <f>IF('Indicator Data'!AI46="No data","x",ROUND(IF('Indicator Data'!AI46&gt;W$55,10,IF('Indicator Data'!AI46&lt;W$54,0,10-(W$55-'Indicator Data'!AI46)/(W$55-W$54)*10)),1))</f>
        <v>8.6</v>
      </c>
      <c r="X44" s="205">
        <f>IF('Indicator Data'!AJ46="No data","x",ROUND(IF('Indicator Data'!AJ46&gt;X$55,10,IF('Indicator Data'!AJ46&lt;X$54,0,10-(X$55-'Indicator Data'!AJ46)/(X$55-X$54)*10)),1))</f>
        <v>2.1</v>
      </c>
      <c r="Y44" s="219">
        <f>IF('Indicator Data'!AQ46="No data","x",ROUND(IF('Indicator Data'!AQ46&gt;Y$55,10,IF('Indicator Data'!AQ46&lt;Y$54,0,10-(Y$55-'Indicator Data'!AQ46)/(Y$55-Y$54)*10)),1))</f>
        <v>0.7</v>
      </c>
      <c r="Z44" s="219">
        <f>IF('Indicator Data'!AR46="No data","x",ROUND(IF('Indicator Data'!AR46&gt;Z$55,10,IF('Indicator Data'!AR46&lt;Z$54,0,10-(Z$55-'Indicator Data'!AR46)/(Z$55-Z$54)*10)),1))</f>
        <v>0.3</v>
      </c>
      <c r="AA44" s="206">
        <f t="shared" si="8"/>
        <v>0.5</v>
      </c>
      <c r="AB44" s="207">
        <f t="shared" si="9"/>
        <v>3.7</v>
      </c>
      <c r="AC44" s="205">
        <f>IF('Indicator Data'!AL46="No data","x",ROUND(IF('Indicator Data'!AL46&gt;AC$55,10,IF('Indicator Data'!AL46&lt;AC$54,0,10-(AC$55-'Indicator Data'!AL46)/(AC$55-AC$54)*10)),1))</f>
        <v>0.7</v>
      </c>
      <c r="AD44" s="207">
        <f t="shared" si="10"/>
        <v>0.7</v>
      </c>
      <c r="AE44" s="220">
        <f>IF(OR('Indicator Data'!AM46="No data",'Indicator Data'!BK46="No data"),"x",('Indicator Data'!AM46/'Indicator Data'!BK46))</f>
        <v>0</v>
      </c>
      <c r="AF44" s="207">
        <f t="shared" si="11"/>
        <v>0</v>
      </c>
      <c r="AG44" s="205">
        <f>IF('Indicator Data'!AN46="No data","x",ROUND(IF('Indicator Data'!AN46&lt;$AG$54,10,IF('Indicator Data'!AN46&gt;$AG$55,0,($AG$55-'Indicator Data'!AN46)/($AG$55-$AG$54)*10)),1))</f>
        <v>2.7</v>
      </c>
      <c r="AH44" s="205">
        <f>IF('Indicator Data'!AO46="No data","x",ROUND(IF('Indicator Data'!AO46&gt;$AH$55,10,IF('Indicator Data'!AO46&lt;$AH$54,0,10-($AH$55-'Indicator Data'!AO46)/($AH$55-$AH$54)*10)),1))</f>
        <v>0</v>
      </c>
      <c r="AI44" s="219">
        <f>IF('Indicator Data'!AP46="No data","x",ROUND(IF('Indicator Data'!AP46&gt;$AI$55,10,IF('Indicator Data'!AP46&lt;$AI$54,0,10-($AI$55-'Indicator Data'!AP46)/($AI$55-$AI$54)*10)),1))</f>
        <v>3.1</v>
      </c>
      <c r="AJ44" s="205">
        <f t="shared" si="12"/>
        <v>3.1</v>
      </c>
      <c r="AK44" s="207">
        <f t="shared" si="13"/>
        <v>1.9</v>
      </c>
      <c r="AL44" s="218">
        <f t="shared" si="14"/>
        <v>2.2999999999999998</v>
      </c>
    </row>
    <row r="45" spans="1:38" ht="15.75" customHeight="1">
      <c r="A45" s="154" t="s">
        <v>162</v>
      </c>
      <c r="B45" s="168" t="s">
        <v>177</v>
      </c>
      <c r="C45" s="155" t="s">
        <v>178</v>
      </c>
      <c r="D45" s="205">
        <f>ROUND(IF('Indicator Data'!O47="No data",IF((0.1233*LN('Indicator Data'!AU47)-0.4559)&gt;D$55,0,IF((0.1233*LN('Indicator Data'!AU47)-0.4559)&lt;D$54,10,(D$55-(0.1233*LN('Indicator Data'!AU47)-0.4559))/(D$55-D$54)*10)),IF('Indicator Data'!O47&gt;D$55,0,IF('Indicator Data'!O47&lt;D$54,10,(D$55-'Indicator Data'!O47)/(D$55-D$54)*10))),1)</f>
        <v>4.2</v>
      </c>
      <c r="E45" s="205" t="str">
        <f>IF('Indicator Data'!P47="No data","x",ROUND((IF('Indicator Data'!P47=E$54,0,IF(LOG('Indicator Data'!P47*1000)&gt;E$55,10,10-(E$55-LOG('Indicator Data'!P47*1000))/(E$55-E$54)*10))),1))</f>
        <v>x</v>
      </c>
      <c r="F45" s="206">
        <f>IF('Indicator Data'!AK47="No data","x",ROUND(IF('Indicator Data'!AK47&gt;F$55,10,IF('Indicator Data'!AK47&lt;F$54,0,10-(F$55-'Indicator Data'!AK47)/(F$55-F$54)*10)),1))</f>
        <v>2.9</v>
      </c>
      <c r="G45" s="207">
        <f t="shared" si="0"/>
        <v>3.6</v>
      </c>
      <c r="H45" s="208">
        <f>IF(OR('Indicator Data'!R47="No data",'Indicator Data'!S47="No data"),"x",IF(OR('Indicator Data'!T47="No data",'Indicator Data'!U47="No data"),1-(POWER((POWER(POWER((POWER((10/IF('Indicator Data'!R47&lt;10,10,'Indicator Data'!R47))*(1/'Indicator Data'!S47),0.5))*('Indicator Data'!V47)*('Indicator Data'!X47),(1/3)),-1)+POWER(POWER((1*('Indicator Data'!W47)*('Indicator Data'!Y47)),(1/3)),-1))/2,-1)/POWER((((POWER((10/IF('Indicator Data'!R47&lt;10,10,'Indicator Data'!R47))*(1/'Indicator Data'!S47),0.5)+1)/2)*(('Indicator Data'!V47+'Indicator Data'!W47)/2)*(('Indicator Data'!X47+'Indicator Data'!Y47)/2)),(1/3))),IF(OR('Indicator Data'!R47="No data",'Indicator Data'!S47="No data"),"x",1-(POWER((POWER(POWER((POWER((10/IF('Indicator Data'!R47&lt;10,10,'Indicator Data'!R47))*(1/'Indicator Data'!S47),0.5))*(POWER(('Indicator Data'!V47*'Indicator Data'!T47),0.5))*('Indicator Data'!X47),(1/3)),-1)+POWER(POWER(1*(POWER(('Indicator Data'!W47*'Indicator Data'!U47),0.5))*('Indicator Data'!Y47),(1/3)),-1))/2,-1)/POWER((((POWER((10/IF('Indicator Data'!R47&lt;10,10,'Indicator Data'!R47))*(1/'Indicator Data'!S47),0.5)+1)/2)*((POWER(('Indicator Data'!V47*'Indicator Data'!T47),0.5)+POWER(('Indicator Data'!W47*'Indicator Data'!U47),0.5))/2)*(('Indicator Data'!X47+'Indicator Data'!Y47)/2)),(1/3))))))</f>
        <v>0.14759913624725196</v>
      </c>
      <c r="I45" s="205">
        <f t="shared" si="1"/>
        <v>2.7</v>
      </c>
      <c r="J45" s="205">
        <f>IF('Indicator Data'!Z47="No data","x",ROUND(IF('Indicator Data'!Z47&gt;J$55,10,IF('Indicator Data'!Z47&lt;J$54,0,10-(J$55-'Indicator Data'!Z47)/(J$55-J$54)*10)),1))</f>
        <v>1.7</v>
      </c>
      <c r="K45" s="207">
        <f t="shared" si="2"/>
        <v>2.2000000000000002</v>
      </c>
      <c r="L45" s="209">
        <f>SUM(IF('Indicator Data'!AA47=0,0,'Indicator Data'!AA47/1000000),SUM('Indicator Data'!AB47:AC47))</f>
        <v>2633.5009890000001</v>
      </c>
      <c r="M45" s="209">
        <f>L45/(SUM('Indicator Data'!BK$42:'Indicator Data'!BK$55))*1000000</f>
        <v>74.664131716154486</v>
      </c>
      <c r="N45" s="205">
        <f t="shared" si="3"/>
        <v>3.7</v>
      </c>
      <c r="O45" s="205">
        <f>IF('Indicator Data'!AD47="No data","x",ROUND(IF('Indicator Data'!AD47&gt;O$55,10,IF('Indicator Data'!AD47&lt;O$54,0,10-(O$55-'Indicator Data'!AD47)/(O$55-O$54)*10)),1))</f>
        <v>3.1</v>
      </c>
      <c r="P45" s="206">
        <f>IF('Indicator Data'!Q47="No data","x",ROUND(IF('Indicator Data'!Q47&gt;P$55,10,IF('Indicator Data'!Q47&lt;P$54,0,10-(P$55-'Indicator Data'!Q47)/(P$55-P$54)*10)),1))</f>
        <v>1.6</v>
      </c>
      <c r="Q45" s="207">
        <f t="shared" si="4"/>
        <v>2.8</v>
      </c>
      <c r="R45" s="218">
        <f t="shared" si="5"/>
        <v>3.1</v>
      </c>
      <c r="S45" s="208">
        <f>IF(AND('Indicator Data'!AE47="No data",'Indicator Data'!AF47="No data",'Indicator Data'!AG47="No data"),"x",SUM('Indicator Data'!AE47:AG47))</f>
        <v>0.1099369482246252</v>
      </c>
      <c r="T45" s="206">
        <f t="shared" si="6"/>
        <v>3.7</v>
      </c>
      <c r="U45" s="206">
        <f>IF('Indicator Data'!AH47="No data","x",'Indicator Data'!AH47)</f>
        <v>1</v>
      </c>
      <c r="V45" s="207">
        <f t="shared" si="7"/>
        <v>2.5</v>
      </c>
      <c r="W45" s="205">
        <f>IF('Indicator Data'!AI47="No data","x",ROUND(IF('Indicator Data'!AI47&gt;W$55,10,IF('Indicator Data'!AI47&lt;W$54,0,10-(W$55-'Indicator Data'!AI47)/(W$55-W$54)*10)),1))</f>
        <v>10</v>
      </c>
      <c r="X45" s="205">
        <f>IF('Indicator Data'!AJ47="No data","x",ROUND(IF('Indicator Data'!AJ47&gt;X$55,10,IF('Indicator Data'!AJ47&lt;X$54,0,10-(X$55-'Indicator Data'!AJ47)/(X$55-X$54)*10)),1))</f>
        <v>3</v>
      </c>
      <c r="Y45" s="219">
        <f>IF('Indicator Data'!AQ47="No data","x",ROUND(IF('Indicator Data'!AQ47&gt;Y$55,10,IF('Indicator Data'!AQ47&lt;Y$54,0,10-(Y$55-'Indicator Data'!AQ47)/(Y$55-Y$54)*10)),1))</f>
        <v>0.1</v>
      </c>
      <c r="Z45" s="219">
        <f>IF('Indicator Data'!AR47="No data","x",ROUND(IF('Indicator Data'!AR47&gt;Z$55,10,IF('Indicator Data'!AR47&lt;Z$54,0,10-(Z$55-'Indicator Data'!AR47)/(Z$55-Z$54)*10)),1))</f>
        <v>0.3</v>
      </c>
      <c r="AA45" s="206">
        <f t="shared" si="8"/>
        <v>0.2</v>
      </c>
      <c r="AB45" s="207">
        <f t="shared" si="9"/>
        <v>4.4000000000000004</v>
      </c>
      <c r="AC45" s="205">
        <f>IF('Indicator Data'!AL47="No data","x",ROUND(IF('Indicator Data'!AL47&gt;AC$55,10,IF('Indicator Data'!AL47&lt;AC$54,0,10-(AC$55-'Indicator Data'!AL47)/(AC$55-AC$54)*10)),1))</f>
        <v>0.5</v>
      </c>
      <c r="AD45" s="207">
        <f t="shared" si="10"/>
        <v>0.5</v>
      </c>
      <c r="AE45" s="220">
        <f>IF(OR('Indicator Data'!AM47="No data",'Indicator Data'!BK47="No data"),"x",('Indicator Data'!AM47/'Indicator Data'!BK47))</f>
        <v>0</v>
      </c>
      <c r="AF45" s="207">
        <f t="shared" si="11"/>
        <v>0</v>
      </c>
      <c r="AG45" s="205">
        <f>IF('Indicator Data'!AN47="No data","x",ROUND(IF('Indicator Data'!AN47&lt;$AG$54,10,IF('Indicator Data'!AN47&gt;$AG$55,0,($AG$55-'Indicator Data'!AN47)/($AG$55-$AG$54)*10)),1))</f>
        <v>2.7</v>
      </c>
      <c r="AH45" s="205">
        <f>IF('Indicator Data'!AO47="No data","x",ROUND(IF('Indicator Data'!AO47&gt;$AH$55,10,IF('Indicator Data'!AO47&lt;$AH$54,0,10-($AH$55-'Indicator Data'!AO47)/($AH$55-$AH$54)*10)),1))</f>
        <v>0</v>
      </c>
      <c r="AI45" s="219">
        <f>IF('Indicator Data'!AP47="No data","x",ROUND(IF('Indicator Data'!AP47&gt;$AI$55,10,IF('Indicator Data'!AP47&lt;$AI$54,0,10-($AI$55-'Indicator Data'!AP47)/($AI$55-$AI$54)*10)),1))</f>
        <v>3.1</v>
      </c>
      <c r="AJ45" s="205">
        <f t="shared" si="12"/>
        <v>3.1</v>
      </c>
      <c r="AK45" s="207">
        <f t="shared" si="13"/>
        <v>1.9</v>
      </c>
      <c r="AL45" s="218">
        <f t="shared" si="14"/>
        <v>2.4</v>
      </c>
    </row>
    <row r="46" spans="1:38" ht="15.75" customHeight="1">
      <c r="A46" s="154" t="s">
        <v>162</v>
      </c>
      <c r="B46" s="168" t="s">
        <v>173</v>
      </c>
      <c r="C46" s="155" t="s">
        <v>174</v>
      </c>
      <c r="D46" s="205">
        <f>ROUND(IF('Indicator Data'!O48="No data",IF((0.1233*LN('Indicator Data'!AU48)-0.4559)&gt;D$55,0,IF((0.1233*LN('Indicator Data'!AU48)-0.4559)&lt;D$54,10,(D$55-(0.1233*LN('Indicator Data'!AU48)-0.4559))/(D$55-D$54)*10)),IF('Indicator Data'!O48&gt;D$55,0,IF('Indicator Data'!O48&lt;D$54,10,(D$55-'Indicator Data'!O48)/(D$55-D$54)*10))),1)</f>
        <v>3.6</v>
      </c>
      <c r="E46" s="205" t="str">
        <f>IF('Indicator Data'!P48="No data","x",ROUND((IF('Indicator Data'!P48=E$54,0,IF(LOG('Indicator Data'!P48*1000)&gt;E$55,10,10-(E$55-LOG('Indicator Data'!P48*1000))/(E$55-E$54)*10))),1))</f>
        <v>x</v>
      </c>
      <c r="F46" s="206">
        <f>IF('Indicator Data'!AK48="No data","x",ROUND(IF('Indicator Data'!AK48&gt;F$55,10,IF('Indicator Data'!AK48&lt;F$54,0,10-(F$55-'Indicator Data'!AK48)/(F$55-F$54)*10)),1))</f>
        <v>2.8</v>
      </c>
      <c r="G46" s="207">
        <f t="shared" si="0"/>
        <v>3.2</v>
      </c>
      <c r="H46" s="208">
        <f>IF(OR('Indicator Data'!R48="No data",'Indicator Data'!S48="No data"),"x",IF(OR('Indicator Data'!T48="No data",'Indicator Data'!U48="No data"),1-(POWER((POWER(POWER((POWER((10/IF('Indicator Data'!R48&lt;10,10,'Indicator Data'!R48))*(1/'Indicator Data'!S48),0.5))*('Indicator Data'!V48)*('Indicator Data'!X48),(1/3)),-1)+POWER(POWER((1*('Indicator Data'!W48)*('Indicator Data'!Y48)),(1/3)),-1))/2,-1)/POWER((((POWER((10/IF('Indicator Data'!R48&lt;10,10,'Indicator Data'!R48))*(1/'Indicator Data'!S48),0.5)+1)/2)*(('Indicator Data'!V48+'Indicator Data'!W48)/2)*(('Indicator Data'!X48+'Indicator Data'!Y48)/2)),(1/3))),IF(OR('Indicator Data'!R48="No data",'Indicator Data'!S48="No data"),"x",1-(POWER((POWER(POWER((POWER((10/IF('Indicator Data'!R48&lt;10,10,'Indicator Data'!R48))*(1/'Indicator Data'!S48),0.5))*(POWER(('Indicator Data'!V48*'Indicator Data'!T48),0.5))*('Indicator Data'!X48),(1/3)),-1)+POWER(POWER(1*(POWER(('Indicator Data'!W48*'Indicator Data'!U48),0.5))*('Indicator Data'!Y48),(1/3)),-1))/2,-1)/POWER((((POWER((10/IF('Indicator Data'!R48&lt;10,10,'Indicator Data'!R48))*(1/'Indicator Data'!S48),0.5)+1)/2)*((POWER(('Indicator Data'!V48*'Indicator Data'!T48),0.5)+POWER(('Indicator Data'!W48*'Indicator Data'!U48),0.5))/2)*(('Indicator Data'!X48+'Indicator Data'!Y48)/2)),(1/3))))))</f>
        <v>0.18898240745843864</v>
      </c>
      <c r="I46" s="205">
        <f t="shared" si="1"/>
        <v>3.4</v>
      </c>
      <c r="J46" s="205">
        <f>IF('Indicator Data'!Z48="No data","x",ROUND(IF('Indicator Data'!Z48&gt;J$55,10,IF('Indicator Data'!Z48&lt;J$54,0,10-(J$55-'Indicator Data'!Z48)/(J$55-J$54)*10)),1))</f>
        <v>4</v>
      </c>
      <c r="K46" s="207">
        <f t="shared" si="2"/>
        <v>3.7</v>
      </c>
      <c r="L46" s="209">
        <f>SUM(IF('Indicator Data'!AA48=0,0,'Indicator Data'!AA48/1000000),SUM('Indicator Data'!AB48:AC48))</f>
        <v>2633.5009890000001</v>
      </c>
      <c r="M46" s="209">
        <f>L46/(SUM('Indicator Data'!BK$42:'Indicator Data'!BK$55))*1000000</f>
        <v>74.664131716154486</v>
      </c>
      <c r="N46" s="205">
        <f t="shared" si="3"/>
        <v>3.7</v>
      </c>
      <c r="O46" s="205">
        <f>IF('Indicator Data'!AD48="No data","x",ROUND(IF('Indicator Data'!AD48&gt;O$55,10,IF('Indicator Data'!AD48&lt;O$54,0,10-(O$55-'Indicator Data'!AD48)/(O$55-O$54)*10)),1))</f>
        <v>3.1</v>
      </c>
      <c r="P46" s="206">
        <f>IF('Indicator Data'!Q48="No data","x",ROUND(IF('Indicator Data'!Q48&gt;P$55,10,IF('Indicator Data'!Q48&lt;P$54,0,10-(P$55-'Indicator Data'!Q48)/(P$55-P$54)*10)),1))</f>
        <v>1.6</v>
      </c>
      <c r="Q46" s="207">
        <f t="shared" si="4"/>
        <v>2.8</v>
      </c>
      <c r="R46" s="218">
        <f t="shared" si="5"/>
        <v>3.2</v>
      </c>
      <c r="S46" s="208">
        <f>IF(AND('Indicator Data'!AE48="No data",'Indicator Data'!AF48="No data",'Indicator Data'!AG48="No data"),"x",SUM('Indicator Data'!AE48:AG48))</f>
        <v>0.1099369482246252</v>
      </c>
      <c r="T46" s="206">
        <f t="shared" si="6"/>
        <v>3.7</v>
      </c>
      <c r="U46" s="206">
        <f>IF('Indicator Data'!AH48="No data","x",'Indicator Data'!AH48)</f>
        <v>1</v>
      </c>
      <c r="V46" s="207">
        <f t="shared" si="7"/>
        <v>2.5</v>
      </c>
      <c r="W46" s="205">
        <f>IF('Indicator Data'!AI48="No data","x",ROUND(IF('Indicator Data'!AI48&gt;W$55,10,IF('Indicator Data'!AI48&lt;W$54,0,10-(W$55-'Indicator Data'!AI48)/(W$55-W$54)*10)),1))</f>
        <v>10</v>
      </c>
      <c r="X46" s="205">
        <f>IF('Indicator Data'!AJ48="No data","x",ROUND(IF('Indicator Data'!AJ48&gt;X$55,10,IF('Indicator Data'!AJ48&lt;X$54,0,10-(X$55-'Indicator Data'!AJ48)/(X$55-X$54)*10)),1))</f>
        <v>2.9</v>
      </c>
      <c r="Y46" s="219">
        <f>IF('Indicator Data'!AQ48="No data","x",ROUND(IF('Indicator Data'!AQ48&gt;Y$55,10,IF('Indicator Data'!AQ48&lt;Y$54,0,10-(Y$55-'Indicator Data'!AQ48)/(Y$55-Y$54)*10)),1))</f>
        <v>0.4</v>
      </c>
      <c r="Z46" s="219">
        <f>IF('Indicator Data'!AR48="No data","x",ROUND(IF('Indicator Data'!AR48&gt;Z$55,10,IF('Indicator Data'!AR48&lt;Z$54,0,10-(Z$55-'Indicator Data'!AR48)/(Z$55-Z$54)*10)),1))</f>
        <v>0.3</v>
      </c>
      <c r="AA46" s="206">
        <f t="shared" si="8"/>
        <v>0.4</v>
      </c>
      <c r="AB46" s="207">
        <f t="shared" si="9"/>
        <v>4.4000000000000004</v>
      </c>
      <c r="AC46" s="205">
        <f>IF('Indicator Data'!AL48="No data","x",ROUND(IF('Indicator Data'!AL48&gt;AC$55,10,IF('Indicator Data'!AL48&lt;AC$54,0,10-(AC$55-'Indicator Data'!AL48)/(AC$55-AC$54)*10)),1))</f>
        <v>0.8</v>
      </c>
      <c r="AD46" s="207">
        <f t="shared" si="10"/>
        <v>0.8</v>
      </c>
      <c r="AE46" s="220">
        <f>IF(OR('Indicator Data'!AM48="No data",'Indicator Data'!BK48="No data"),"x",('Indicator Data'!AM48/'Indicator Data'!BK48))</f>
        <v>2.0470130667667429E-6</v>
      </c>
      <c r="AF46" s="207">
        <f t="shared" si="11"/>
        <v>0</v>
      </c>
      <c r="AG46" s="205">
        <f>IF('Indicator Data'!AN48="No data","x",ROUND(IF('Indicator Data'!AN48&lt;$AG$54,10,IF('Indicator Data'!AN48&gt;$AG$55,0,($AG$55-'Indicator Data'!AN48)/($AG$55-$AG$54)*10)),1))</f>
        <v>2.7</v>
      </c>
      <c r="AH46" s="205">
        <f>IF('Indicator Data'!AO48="No data","x",ROUND(IF('Indicator Data'!AO48&gt;$AH$55,10,IF('Indicator Data'!AO48&lt;$AH$54,0,10-($AH$55-'Indicator Data'!AO48)/($AH$55-$AH$54)*10)),1))</f>
        <v>0</v>
      </c>
      <c r="AI46" s="219">
        <f>IF('Indicator Data'!AP48="No data","x",ROUND(IF('Indicator Data'!AP48&gt;$AI$55,10,IF('Indicator Data'!AP48&lt;$AI$54,0,10-($AI$55-'Indicator Data'!AP48)/($AI$55-$AI$54)*10)),1))</f>
        <v>3.1</v>
      </c>
      <c r="AJ46" s="205">
        <f t="shared" si="12"/>
        <v>3.1</v>
      </c>
      <c r="AK46" s="207">
        <f t="shared" si="13"/>
        <v>1.9</v>
      </c>
      <c r="AL46" s="218">
        <f t="shared" si="14"/>
        <v>2.5</v>
      </c>
    </row>
    <row r="47" spans="1:38" ht="15.75" customHeight="1">
      <c r="A47" s="154" t="s">
        <v>162</v>
      </c>
      <c r="B47" s="168" t="s">
        <v>187</v>
      </c>
      <c r="C47" s="155" t="s">
        <v>188</v>
      </c>
      <c r="D47" s="205">
        <f>ROUND(IF('Indicator Data'!O49="No data",IF((0.1233*LN('Indicator Data'!AU49)-0.4559)&gt;D$55,0,IF((0.1233*LN('Indicator Data'!AU49)-0.4559)&lt;D$54,10,(D$55-(0.1233*LN('Indicator Data'!AU49)-0.4559))/(D$55-D$54)*10)),IF('Indicator Data'!O49&gt;D$55,0,IF('Indicator Data'!O49&lt;D$54,10,(D$55-'Indicator Data'!O49)/(D$55-D$54)*10))),1)</f>
        <v>3.7</v>
      </c>
      <c r="E47" s="205" t="str">
        <f>IF('Indicator Data'!P49="No data","x",ROUND((IF('Indicator Data'!P49=E$54,0,IF(LOG('Indicator Data'!P49*1000)&gt;E$55,10,10-(E$55-LOG('Indicator Data'!P49*1000))/(E$55-E$54)*10))),1))</f>
        <v>x</v>
      </c>
      <c r="F47" s="206">
        <f>IF('Indicator Data'!AK49="No data","x",ROUND(IF('Indicator Data'!AK49&gt;F$55,10,IF('Indicator Data'!AK49&lt;F$54,0,10-(F$55-'Indicator Data'!AK49)/(F$55-F$54)*10)),1))</f>
        <v>1.8</v>
      </c>
      <c r="G47" s="207">
        <f t="shared" si="0"/>
        <v>2.8</v>
      </c>
      <c r="H47" s="208">
        <f>IF(OR('Indicator Data'!R49="No data",'Indicator Data'!S49="No data"),"x",IF(OR('Indicator Data'!T49="No data",'Indicator Data'!U49="No data"),1-(POWER((POWER(POWER((POWER((10/IF('Indicator Data'!R49&lt;10,10,'Indicator Data'!R49))*(1/'Indicator Data'!S49),0.5))*('Indicator Data'!V49)*('Indicator Data'!X49),(1/3)),-1)+POWER(POWER((1*('Indicator Data'!W49)*('Indicator Data'!Y49)),(1/3)),-1))/2,-1)/POWER((((POWER((10/IF('Indicator Data'!R49&lt;10,10,'Indicator Data'!R49))*(1/'Indicator Data'!S49),0.5)+1)/2)*(('Indicator Data'!V49+'Indicator Data'!W49)/2)*(('Indicator Data'!X49+'Indicator Data'!Y49)/2)),(1/3))),IF(OR('Indicator Data'!R49="No data",'Indicator Data'!S49="No data"),"x",1-(POWER((POWER(POWER((POWER((10/IF('Indicator Data'!R49&lt;10,10,'Indicator Data'!R49))*(1/'Indicator Data'!S49),0.5))*(POWER(('Indicator Data'!V49*'Indicator Data'!T49),0.5))*('Indicator Data'!X49),(1/3)),-1)+POWER(POWER(1*(POWER(('Indicator Data'!W49*'Indicator Data'!U49),0.5))*('Indicator Data'!Y49),(1/3)),-1))/2,-1)/POWER((((POWER((10/IF('Indicator Data'!R49&lt;10,10,'Indicator Data'!R49))*(1/'Indicator Data'!S49),0.5)+1)/2)*((POWER(('Indicator Data'!V49*'Indicator Data'!T49),0.5)+POWER(('Indicator Data'!W49*'Indicator Data'!U49),0.5))/2)*(('Indicator Data'!X49+'Indicator Data'!Y49)/2)),(1/3))))))</f>
        <v>0.23265460294491169</v>
      </c>
      <c r="I47" s="205">
        <f t="shared" si="1"/>
        <v>4.2</v>
      </c>
      <c r="J47" s="205">
        <f>IF('Indicator Data'!Z49="No data","x",ROUND(IF('Indicator Data'!Z49&gt;J$55,10,IF('Indicator Data'!Z49&lt;J$54,0,10-(J$55-'Indicator Data'!Z49)/(J$55-J$54)*10)),1))</f>
        <v>1.6</v>
      </c>
      <c r="K47" s="207">
        <f t="shared" si="2"/>
        <v>2.9</v>
      </c>
      <c r="L47" s="209">
        <f>SUM(IF('Indicator Data'!AA49=0,0,'Indicator Data'!AA49/1000000),SUM('Indicator Data'!AB49:AC49))</f>
        <v>2633.5009890000001</v>
      </c>
      <c r="M47" s="209">
        <f>L47/(SUM('Indicator Data'!BK$42:'Indicator Data'!BK$55))*1000000</f>
        <v>74.664131716154486</v>
      </c>
      <c r="N47" s="205">
        <f t="shared" si="3"/>
        <v>3.7</v>
      </c>
      <c r="O47" s="205">
        <f>IF('Indicator Data'!AD49="No data","x",ROUND(IF('Indicator Data'!AD49&gt;O$55,10,IF('Indicator Data'!AD49&lt;O$54,0,10-(O$55-'Indicator Data'!AD49)/(O$55-O$54)*10)),1))</f>
        <v>3.1</v>
      </c>
      <c r="P47" s="206">
        <f>IF('Indicator Data'!Q49="No data","x",ROUND(IF('Indicator Data'!Q49&gt;P$55,10,IF('Indicator Data'!Q49&lt;P$54,0,10-(P$55-'Indicator Data'!Q49)/(P$55-P$54)*10)),1))</f>
        <v>1.6</v>
      </c>
      <c r="Q47" s="207">
        <f t="shared" si="4"/>
        <v>2.8</v>
      </c>
      <c r="R47" s="218">
        <f t="shared" si="5"/>
        <v>2.8</v>
      </c>
      <c r="S47" s="208">
        <f>IF(AND('Indicator Data'!AE49="No data",'Indicator Data'!AF49="No data",'Indicator Data'!AG49="No data"),"x",SUM('Indicator Data'!AE49:AG49))</f>
        <v>0.1099369482246252</v>
      </c>
      <c r="T47" s="206">
        <f t="shared" si="6"/>
        <v>3.7</v>
      </c>
      <c r="U47" s="206">
        <f>IF('Indicator Data'!AH49="No data","x",'Indicator Data'!AH49)</f>
        <v>1</v>
      </c>
      <c r="V47" s="207">
        <f t="shared" si="7"/>
        <v>2.5</v>
      </c>
      <c r="W47" s="205">
        <f>IF('Indicator Data'!AI49="No data","x",ROUND(IF('Indicator Data'!AI49&gt;W$55,10,IF('Indicator Data'!AI49&lt;W$54,0,10-(W$55-'Indicator Data'!AI49)/(W$55-W$54)*10)),1))</f>
        <v>8.1999999999999993</v>
      </c>
      <c r="X47" s="205">
        <f>IF('Indicator Data'!AJ49="No data","x",ROUND(IF('Indicator Data'!AJ49&gt;X$55,10,IF('Indicator Data'!AJ49&lt;X$54,0,10-(X$55-'Indicator Data'!AJ49)/(X$55-X$54)*10)),1))</f>
        <v>3.1</v>
      </c>
      <c r="Y47" s="219">
        <f>IF('Indicator Data'!AQ49="No data","x",ROUND(IF('Indicator Data'!AQ49&gt;Y$55,10,IF('Indicator Data'!AQ49&lt;Y$54,0,10-(Y$55-'Indicator Data'!AQ49)/(Y$55-Y$54)*10)),1))</f>
        <v>0.3</v>
      </c>
      <c r="Z47" s="219">
        <f>IF('Indicator Data'!AR49="No data","x",ROUND(IF('Indicator Data'!AR49&gt;Z$55,10,IF('Indicator Data'!AR49&lt;Z$54,0,10-(Z$55-'Indicator Data'!AR49)/(Z$55-Z$54)*10)),1))</f>
        <v>0.3</v>
      </c>
      <c r="AA47" s="206">
        <f t="shared" si="8"/>
        <v>0.3</v>
      </c>
      <c r="AB47" s="207">
        <f t="shared" si="9"/>
        <v>3.9</v>
      </c>
      <c r="AC47" s="205">
        <f>IF('Indicator Data'!AL49="No data","x",ROUND(IF('Indicator Data'!AL49&gt;AC$55,10,IF('Indicator Data'!AL49&lt;AC$54,0,10-(AC$55-'Indicator Data'!AL49)/(AC$55-AC$54)*10)),1))</f>
        <v>0.6</v>
      </c>
      <c r="AD47" s="207">
        <f t="shared" si="10"/>
        <v>0.6</v>
      </c>
      <c r="AE47" s="220">
        <f>IF(OR('Indicator Data'!AM49="No data",'Indicator Data'!BK49="No data"),"x",('Indicator Data'!AM49/'Indicator Data'!BK49))</f>
        <v>0</v>
      </c>
      <c r="AF47" s="207">
        <f t="shared" si="11"/>
        <v>0</v>
      </c>
      <c r="AG47" s="205">
        <f>IF('Indicator Data'!AN49="No data","x",ROUND(IF('Indicator Data'!AN49&lt;$AG$54,10,IF('Indicator Data'!AN49&gt;$AG$55,0,($AG$55-'Indicator Data'!AN49)/($AG$55-$AG$54)*10)),1))</f>
        <v>2.7</v>
      </c>
      <c r="AH47" s="205">
        <f>IF('Indicator Data'!AO49="No data","x",ROUND(IF('Indicator Data'!AO49&gt;$AH$55,10,IF('Indicator Data'!AO49&lt;$AH$54,0,10-($AH$55-'Indicator Data'!AO49)/($AH$55-$AH$54)*10)),1))</f>
        <v>0</v>
      </c>
      <c r="AI47" s="219">
        <f>IF('Indicator Data'!AP49="No data","x",ROUND(IF('Indicator Data'!AP49&gt;$AI$55,10,IF('Indicator Data'!AP49&lt;$AI$54,0,10-($AI$55-'Indicator Data'!AP49)/($AI$55-$AI$54)*10)),1))</f>
        <v>3.1</v>
      </c>
      <c r="AJ47" s="205">
        <f t="shared" si="12"/>
        <v>3.1</v>
      </c>
      <c r="AK47" s="207">
        <f t="shared" si="13"/>
        <v>1.9</v>
      </c>
      <c r="AL47" s="218">
        <f t="shared" si="14"/>
        <v>2.2999999999999998</v>
      </c>
    </row>
    <row r="48" spans="1:38" ht="15.75" customHeight="1">
      <c r="A48" s="154" t="s">
        <v>162</v>
      </c>
      <c r="B48" s="168" t="s">
        <v>165</v>
      </c>
      <c r="C48" s="155" t="s">
        <v>166</v>
      </c>
      <c r="D48" s="205">
        <f>ROUND(IF('Indicator Data'!O50="No data",IF((0.1233*LN('Indicator Data'!AU50)-0.4559)&gt;D$55,0,IF((0.1233*LN('Indicator Data'!AU50)-0.4559)&lt;D$54,10,(D$55-(0.1233*LN('Indicator Data'!AU50)-0.4559))/(D$55-D$54)*10)),IF('Indicator Data'!O50&gt;D$55,0,IF('Indicator Data'!O50&lt;D$54,10,(D$55-'Indicator Data'!O50)/(D$55-D$54)*10))),1)</f>
        <v>3.7</v>
      </c>
      <c r="E48" s="205" t="str">
        <f>IF('Indicator Data'!P50="No data","x",ROUND((IF('Indicator Data'!P50=E$54,0,IF(LOG('Indicator Data'!P50*1000)&gt;E$55,10,10-(E$55-LOG('Indicator Data'!P50*1000))/(E$55-E$54)*10))),1))</f>
        <v>x</v>
      </c>
      <c r="F48" s="206">
        <f>IF('Indicator Data'!AK50="No data","x",ROUND(IF('Indicator Data'!AK50&gt;F$55,10,IF('Indicator Data'!AK50&lt;F$54,0,10-(F$55-'Indicator Data'!AK50)/(F$55-F$54)*10)),1))</f>
        <v>2.9</v>
      </c>
      <c r="G48" s="207">
        <f t="shared" si="0"/>
        <v>3.3</v>
      </c>
      <c r="H48" s="208">
        <f>IF(OR('Indicator Data'!R50="No data",'Indicator Data'!S50="No data"),"x",IF(OR('Indicator Data'!T50="No data",'Indicator Data'!U50="No data"),1-(POWER((POWER(POWER((POWER((10/IF('Indicator Data'!R50&lt;10,10,'Indicator Data'!R50))*(1/'Indicator Data'!S50),0.5))*('Indicator Data'!V50)*('Indicator Data'!X50),(1/3)),-1)+POWER(POWER((1*('Indicator Data'!W50)*('Indicator Data'!Y50)),(1/3)),-1))/2,-1)/POWER((((POWER((10/IF('Indicator Data'!R50&lt;10,10,'Indicator Data'!R50))*(1/'Indicator Data'!S50),0.5)+1)/2)*(('Indicator Data'!V50+'Indicator Data'!W50)/2)*(('Indicator Data'!X50+'Indicator Data'!Y50)/2)),(1/3))),IF(OR('Indicator Data'!R50="No data",'Indicator Data'!S50="No data"),"x",1-(POWER((POWER(POWER((POWER((10/IF('Indicator Data'!R50&lt;10,10,'Indicator Data'!R50))*(1/'Indicator Data'!S50),0.5))*(POWER(('Indicator Data'!V50*'Indicator Data'!T50),0.5))*('Indicator Data'!X50),(1/3)),-1)+POWER(POWER(1*(POWER(('Indicator Data'!W50*'Indicator Data'!U50),0.5))*('Indicator Data'!Y50),(1/3)),-1))/2,-1)/POWER((((POWER((10/IF('Indicator Data'!R50&lt;10,10,'Indicator Data'!R50))*(1/'Indicator Data'!S50),0.5)+1)/2)*((POWER(('Indicator Data'!V50*'Indicator Data'!T50),0.5)+POWER(('Indicator Data'!W50*'Indicator Data'!U50),0.5))/2)*(('Indicator Data'!X50+'Indicator Data'!Y50)/2)),(1/3))))))</f>
        <v>0.20875012497573953</v>
      </c>
      <c r="I48" s="205">
        <f t="shared" si="1"/>
        <v>3.8</v>
      </c>
      <c r="J48" s="205">
        <f>IF('Indicator Data'!Z50="No data","x",ROUND(IF('Indicator Data'!Z50&gt;J$55,10,IF('Indicator Data'!Z50&lt;J$54,0,10-(J$55-'Indicator Data'!Z50)/(J$55-J$54)*10)),1))</f>
        <v>2.9</v>
      </c>
      <c r="K48" s="207">
        <f t="shared" si="2"/>
        <v>3.4</v>
      </c>
      <c r="L48" s="209">
        <f>SUM(IF('Indicator Data'!AA50=0,0,'Indicator Data'!AA50/1000000),SUM('Indicator Data'!AB50:AC50))</f>
        <v>2633.5009890000001</v>
      </c>
      <c r="M48" s="209">
        <f>L48/(SUM('Indicator Data'!BK$42:'Indicator Data'!BK$55))*1000000</f>
        <v>74.664131716154486</v>
      </c>
      <c r="N48" s="205">
        <f t="shared" si="3"/>
        <v>3.7</v>
      </c>
      <c r="O48" s="205">
        <f>IF('Indicator Data'!AD50="No data","x",ROUND(IF('Indicator Data'!AD50&gt;O$55,10,IF('Indicator Data'!AD50&lt;O$54,0,10-(O$55-'Indicator Data'!AD50)/(O$55-O$54)*10)),1))</f>
        <v>3.1</v>
      </c>
      <c r="P48" s="206">
        <f>IF('Indicator Data'!Q50="No data","x",ROUND(IF('Indicator Data'!Q50&gt;P$55,10,IF('Indicator Data'!Q50&lt;P$54,0,10-(P$55-'Indicator Data'!Q50)/(P$55-P$54)*10)),1))</f>
        <v>1.6</v>
      </c>
      <c r="Q48" s="207">
        <f t="shared" si="4"/>
        <v>2.8</v>
      </c>
      <c r="R48" s="218">
        <f t="shared" si="5"/>
        <v>3.2</v>
      </c>
      <c r="S48" s="208">
        <f>IF(AND('Indicator Data'!AE50="No data",'Indicator Data'!AF50="No data",'Indicator Data'!AG50="No data"),"x",SUM('Indicator Data'!AE50:AG50))</f>
        <v>0.1099369482246252</v>
      </c>
      <c r="T48" s="206">
        <f t="shared" si="6"/>
        <v>3.7</v>
      </c>
      <c r="U48" s="206">
        <f>IF('Indicator Data'!AH50="No data","x",'Indicator Data'!AH50)</f>
        <v>1</v>
      </c>
      <c r="V48" s="207">
        <f t="shared" si="7"/>
        <v>2.5</v>
      </c>
      <c r="W48" s="205">
        <f>IF('Indicator Data'!AI50="No data","x",ROUND(IF('Indicator Data'!AI50&gt;W$55,10,IF('Indicator Data'!AI50&lt;W$54,0,10-(W$55-'Indicator Data'!AI50)/(W$55-W$54)*10)),1))</f>
        <v>10</v>
      </c>
      <c r="X48" s="205">
        <f>IF('Indicator Data'!AJ50="No data","x",ROUND(IF('Indicator Data'!AJ50&gt;X$55,10,IF('Indicator Data'!AJ50&lt;X$54,0,10-(X$55-'Indicator Data'!AJ50)/(X$55-X$54)*10)),1))</f>
        <v>5.7</v>
      </c>
      <c r="Y48" s="219">
        <f>IF('Indicator Data'!AQ50="No data","x",ROUND(IF('Indicator Data'!AQ50&gt;Y$55,10,IF('Indicator Data'!AQ50&lt;Y$54,0,10-(Y$55-'Indicator Data'!AQ50)/(Y$55-Y$54)*10)),1))</f>
        <v>0.3</v>
      </c>
      <c r="Z48" s="219">
        <f>IF('Indicator Data'!AR50="No data","x",ROUND(IF('Indicator Data'!AR50&gt;Z$55,10,IF('Indicator Data'!AR50&lt;Z$54,0,10-(Z$55-'Indicator Data'!AR50)/(Z$55-Z$54)*10)),1))</f>
        <v>0.3</v>
      </c>
      <c r="AA48" s="206">
        <f t="shared" si="8"/>
        <v>0.3</v>
      </c>
      <c r="AB48" s="207">
        <f t="shared" si="9"/>
        <v>5.3</v>
      </c>
      <c r="AC48" s="205">
        <f>IF('Indicator Data'!AL50="No data","x",ROUND(IF('Indicator Data'!AL50&gt;AC$55,10,IF('Indicator Data'!AL50&lt;AC$54,0,10-(AC$55-'Indicator Data'!AL50)/(AC$55-AC$54)*10)),1))</f>
        <v>0.5</v>
      </c>
      <c r="AD48" s="207">
        <f t="shared" si="10"/>
        <v>0.5</v>
      </c>
      <c r="AE48" s="220">
        <f>IF(OR('Indicator Data'!AM50="No data",'Indicator Data'!BK50="No data"),"x",('Indicator Data'!AM50/'Indicator Data'!BK50))</f>
        <v>0</v>
      </c>
      <c r="AF48" s="207">
        <f t="shared" si="11"/>
        <v>0</v>
      </c>
      <c r="AG48" s="205">
        <f>IF('Indicator Data'!AN50="No data","x",ROUND(IF('Indicator Data'!AN50&lt;$AG$54,10,IF('Indicator Data'!AN50&gt;$AG$55,0,($AG$55-'Indicator Data'!AN50)/($AG$55-$AG$54)*10)),1))</f>
        <v>2.7</v>
      </c>
      <c r="AH48" s="205">
        <f>IF('Indicator Data'!AO50="No data","x",ROUND(IF('Indicator Data'!AO50&gt;$AH$55,10,IF('Indicator Data'!AO50&lt;$AH$54,0,10-($AH$55-'Indicator Data'!AO50)/($AH$55-$AH$54)*10)),1))</f>
        <v>0</v>
      </c>
      <c r="AI48" s="219">
        <f>IF('Indicator Data'!AP50="No data","x",ROUND(IF('Indicator Data'!AP50&gt;$AI$55,10,IF('Indicator Data'!AP50&lt;$AI$54,0,10-($AI$55-'Indicator Data'!AP50)/($AI$55-$AI$54)*10)),1))</f>
        <v>3.1</v>
      </c>
      <c r="AJ48" s="205">
        <f t="shared" si="12"/>
        <v>3.1</v>
      </c>
      <c r="AK48" s="207">
        <f t="shared" si="13"/>
        <v>1.9</v>
      </c>
      <c r="AL48" s="218">
        <f t="shared" si="14"/>
        <v>2.7</v>
      </c>
    </row>
    <row r="49" spans="1:38" ht="15.75" customHeight="1">
      <c r="A49" s="154" t="s">
        <v>162</v>
      </c>
      <c r="B49" s="168" t="s">
        <v>179</v>
      </c>
      <c r="C49" s="155" t="s">
        <v>180</v>
      </c>
      <c r="D49" s="205">
        <f>ROUND(IF('Indicator Data'!O51="No data",IF((0.1233*LN('Indicator Data'!AU51)-0.4559)&gt;D$55,0,IF((0.1233*LN('Indicator Data'!AU51)-0.4559)&lt;D$54,10,(D$55-(0.1233*LN('Indicator Data'!AU51)-0.4559))/(D$55-D$54)*10)),IF('Indicator Data'!O51&gt;D$55,0,IF('Indicator Data'!O51&lt;D$54,10,(D$55-'Indicator Data'!O51)/(D$55-D$54)*10))),1)</f>
        <v>3.7</v>
      </c>
      <c r="E49" s="205" t="str">
        <f>IF('Indicator Data'!P51="No data","x",ROUND((IF('Indicator Data'!P51=E$54,0,IF(LOG('Indicator Data'!P51*1000)&gt;E$55,10,10-(E$55-LOG('Indicator Data'!P51*1000))/(E$55-E$54)*10))),1))</f>
        <v>x</v>
      </c>
      <c r="F49" s="206">
        <f>IF('Indicator Data'!AK51="No data","x",ROUND(IF('Indicator Data'!AK51&gt;F$55,10,IF('Indicator Data'!AK51&lt;F$54,0,10-(F$55-'Indicator Data'!AK51)/(F$55-F$54)*10)),1))</f>
        <v>1.7</v>
      </c>
      <c r="G49" s="207">
        <f t="shared" si="0"/>
        <v>2.8</v>
      </c>
      <c r="H49" s="208">
        <f>IF(OR('Indicator Data'!R51="No data",'Indicator Data'!S51="No data"),"x",IF(OR('Indicator Data'!T51="No data",'Indicator Data'!U51="No data"),1-(POWER((POWER(POWER((POWER((10/IF('Indicator Data'!R51&lt;10,10,'Indicator Data'!R51))*(1/'Indicator Data'!S51),0.5))*('Indicator Data'!V51)*('Indicator Data'!X51),(1/3)),-1)+POWER(POWER((1*('Indicator Data'!W51)*('Indicator Data'!Y51)),(1/3)),-1))/2,-1)/POWER((((POWER((10/IF('Indicator Data'!R51&lt;10,10,'Indicator Data'!R51))*(1/'Indicator Data'!S51),0.5)+1)/2)*(('Indicator Data'!V51+'Indicator Data'!W51)/2)*(('Indicator Data'!X51+'Indicator Data'!Y51)/2)),(1/3))),IF(OR('Indicator Data'!R51="No data",'Indicator Data'!S51="No data"),"x",1-(POWER((POWER(POWER((POWER((10/IF('Indicator Data'!R51&lt;10,10,'Indicator Data'!R51))*(1/'Indicator Data'!S51),0.5))*(POWER(('Indicator Data'!V51*'Indicator Data'!T51),0.5))*('Indicator Data'!X51),(1/3)),-1)+POWER(POWER(1*(POWER(('Indicator Data'!W51*'Indicator Data'!U51),0.5))*('Indicator Data'!Y51),(1/3)),-1))/2,-1)/POWER((((POWER((10/IF('Indicator Data'!R51&lt;10,10,'Indicator Data'!R51))*(1/'Indicator Data'!S51),0.5)+1)/2)*((POWER(('Indicator Data'!V51*'Indicator Data'!T51),0.5)+POWER(('Indicator Data'!W51*'Indicator Data'!U51),0.5))/2)*(('Indicator Data'!X51+'Indicator Data'!Y51)/2)),(1/3))))))</f>
        <v>0.21332391664566686</v>
      </c>
      <c r="I49" s="205">
        <f t="shared" si="1"/>
        <v>3.9</v>
      </c>
      <c r="J49" s="205">
        <f>IF('Indicator Data'!Z51="No data","x",ROUND(IF('Indicator Data'!Z51&gt;J$55,10,IF('Indicator Data'!Z51&lt;J$54,0,10-(J$55-'Indicator Data'!Z51)/(J$55-J$54)*10)),1))</f>
        <v>4.9000000000000004</v>
      </c>
      <c r="K49" s="207">
        <f t="shared" si="2"/>
        <v>4.4000000000000004</v>
      </c>
      <c r="L49" s="209">
        <f>SUM(IF('Indicator Data'!AA51=0,0,'Indicator Data'!AA51/1000000),SUM('Indicator Data'!AB51:AC51))</f>
        <v>2633.5009890000001</v>
      </c>
      <c r="M49" s="209">
        <f>L49/(SUM('Indicator Data'!BK$42:'Indicator Data'!BK$55))*1000000</f>
        <v>74.664131716154486</v>
      </c>
      <c r="N49" s="205">
        <f t="shared" si="3"/>
        <v>3.7</v>
      </c>
      <c r="O49" s="205">
        <f>IF('Indicator Data'!AD51="No data","x",ROUND(IF('Indicator Data'!AD51&gt;O$55,10,IF('Indicator Data'!AD51&lt;O$54,0,10-(O$55-'Indicator Data'!AD51)/(O$55-O$54)*10)),1))</f>
        <v>3.1</v>
      </c>
      <c r="P49" s="206">
        <f>IF('Indicator Data'!Q51="No data","x",ROUND(IF('Indicator Data'!Q51&gt;P$55,10,IF('Indicator Data'!Q51&lt;P$54,0,10-(P$55-'Indicator Data'!Q51)/(P$55-P$54)*10)),1))</f>
        <v>1.6</v>
      </c>
      <c r="Q49" s="207">
        <f t="shared" si="4"/>
        <v>2.8</v>
      </c>
      <c r="R49" s="218">
        <f t="shared" si="5"/>
        <v>3.2</v>
      </c>
      <c r="S49" s="208">
        <f>IF(AND('Indicator Data'!AE51="No data",'Indicator Data'!AF51="No data",'Indicator Data'!AG51="No data"),"x",SUM('Indicator Data'!AE51:AG51))</f>
        <v>0.1099369482246252</v>
      </c>
      <c r="T49" s="206">
        <f t="shared" si="6"/>
        <v>3.7</v>
      </c>
      <c r="U49" s="206">
        <f>IF('Indicator Data'!AH51="No data","x",'Indicator Data'!AH51)</f>
        <v>1</v>
      </c>
      <c r="V49" s="207">
        <f t="shared" si="7"/>
        <v>2.5</v>
      </c>
      <c r="W49" s="205">
        <f>IF('Indicator Data'!AI51="No data","x",ROUND(IF('Indicator Data'!AI51&gt;W$55,10,IF('Indicator Data'!AI51&lt;W$54,0,10-(W$55-'Indicator Data'!AI51)/(W$55-W$54)*10)),1))</f>
        <v>10</v>
      </c>
      <c r="X49" s="205">
        <f>IF('Indicator Data'!AJ51="No data","x",ROUND(IF('Indicator Data'!AJ51&gt;X$55,10,IF('Indicator Data'!AJ51&lt;X$54,0,10-(X$55-'Indicator Data'!AJ51)/(X$55-X$54)*10)),1))</f>
        <v>4</v>
      </c>
      <c r="Y49" s="219">
        <f>IF('Indicator Data'!AQ51="No data","x",ROUND(IF('Indicator Data'!AQ51&gt;Y$55,10,IF('Indicator Data'!AQ51&lt;Y$54,0,10-(Y$55-'Indicator Data'!AQ51)/(Y$55-Y$54)*10)),1))</f>
        <v>0.6</v>
      </c>
      <c r="Z49" s="219">
        <f>IF('Indicator Data'!AR51="No data","x",ROUND(IF('Indicator Data'!AR51&gt;Z$55,10,IF('Indicator Data'!AR51&lt;Z$54,0,10-(Z$55-'Indicator Data'!AR51)/(Z$55-Z$54)*10)),1))</f>
        <v>0.3</v>
      </c>
      <c r="AA49" s="206">
        <f t="shared" si="8"/>
        <v>0.5</v>
      </c>
      <c r="AB49" s="207">
        <f t="shared" si="9"/>
        <v>4.8</v>
      </c>
      <c r="AC49" s="205">
        <f>IF('Indicator Data'!AL51="No data","x",ROUND(IF('Indicator Data'!AL51&gt;AC$55,10,IF('Indicator Data'!AL51&lt;AC$54,0,10-(AC$55-'Indicator Data'!AL51)/(AC$55-AC$54)*10)),1))</f>
        <v>0.6</v>
      </c>
      <c r="AD49" s="207">
        <f t="shared" si="10"/>
        <v>0.6</v>
      </c>
      <c r="AE49" s="220">
        <f>IF(OR('Indicator Data'!AM51="No data",'Indicator Data'!BK51="No data"),"x",('Indicator Data'!AM51/'Indicator Data'!BK51))</f>
        <v>0</v>
      </c>
      <c r="AF49" s="207">
        <f t="shared" si="11"/>
        <v>0</v>
      </c>
      <c r="AG49" s="205">
        <f>IF('Indicator Data'!AN51="No data","x",ROUND(IF('Indicator Data'!AN51&lt;$AG$54,10,IF('Indicator Data'!AN51&gt;$AG$55,0,($AG$55-'Indicator Data'!AN51)/($AG$55-$AG$54)*10)),1))</f>
        <v>2.7</v>
      </c>
      <c r="AH49" s="205">
        <f>IF('Indicator Data'!AO51="No data","x",ROUND(IF('Indicator Data'!AO51&gt;$AH$55,10,IF('Indicator Data'!AO51&lt;$AH$54,0,10-($AH$55-'Indicator Data'!AO51)/($AH$55-$AH$54)*10)),1))</f>
        <v>0</v>
      </c>
      <c r="AI49" s="219">
        <f>IF('Indicator Data'!AP51="No data","x",ROUND(IF('Indicator Data'!AP51&gt;$AI$55,10,IF('Indicator Data'!AP51&lt;$AI$54,0,10-($AI$55-'Indicator Data'!AP51)/($AI$55-$AI$54)*10)),1))</f>
        <v>3.1</v>
      </c>
      <c r="AJ49" s="205">
        <f t="shared" si="12"/>
        <v>3.1</v>
      </c>
      <c r="AK49" s="207">
        <f t="shared" si="13"/>
        <v>1.9</v>
      </c>
      <c r="AL49" s="218">
        <f t="shared" si="14"/>
        <v>2.6</v>
      </c>
    </row>
    <row r="50" spans="1:38" ht="15.75" customHeight="1">
      <c r="A50" s="154" t="s">
        <v>162</v>
      </c>
      <c r="B50" s="168" t="s">
        <v>167</v>
      </c>
      <c r="C50" s="155" t="s">
        <v>168</v>
      </c>
      <c r="D50" s="205">
        <f>ROUND(IF('Indicator Data'!O52="No data",IF((0.1233*LN('Indicator Data'!AU52)-0.4559)&gt;D$55,0,IF((0.1233*LN('Indicator Data'!AU52)-0.4559)&lt;D$54,10,(D$55-(0.1233*LN('Indicator Data'!AU52)-0.4559))/(D$55-D$54)*10)),IF('Indicator Data'!O52&gt;D$55,0,IF('Indicator Data'!O52&lt;D$54,10,(D$55-'Indicator Data'!O52)/(D$55-D$54)*10))),1)</f>
        <v>4.2</v>
      </c>
      <c r="E50" s="205" t="str">
        <f>IF('Indicator Data'!P52="No data","x",ROUND((IF('Indicator Data'!P52=E$54,0,IF(LOG('Indicator Data'!P52*1000)&gt;E$55,10,10-(E$55-LOG('Indicator Data'!P52*1000))/(E$55-E$54)*10))),1))</f>
        <v>x</v>
      </c>
      <c r="F50" s="206">
        <f>IF('Indicator Data'!AK52="No data","x",ROUND(IF('Indicator Data'!AK52&gt;F$55,10,IF('Indicator Data'!AK52&lt;F$54,0,10-(F$55-'Indicator Data'!AK52)/(F$55-F$54)*10)),1))</f>
        <v>2.6</v>
      </c>
      <c r="G50" s="207">
        <f t="shared" si="0"/>
        <v>3.4</v>
      </c>
      <c r="H50" s="208">
        <f>IF(OR('Indicator Data'!R52="No data",'Indicator Data'!S52="No data"),"x",IF(OR('Indicator Data'!T52="No data",'Indicator Data'!U52="No data"),1-(POWER((POWER(POWER((POWER((10/IF('Indicator Data'!R52&lt;10,10,'Indicator Data'!R52))*(1/'Indicator Data'!S52),0.5))*('Indicator Data'!V52)*('Indicator Data'!X52),(1/3)),-1)+POWER(POWER((1*('Indicator Data'!W52)*('Indicator Data'!Y52)),(1/3)),-1))/2,-1)/POWER((((POWER((10/IF('Indicator Data'!R52&lt;10,10,'Indicator Data'!R52))*(1/'Indicator Data'!S52),0.5)+1)/2)*(('Indicator Data'!V52+'Indicator Data'!W52)/2)*(('Indicator Data'!X52+'Indicator Data'!Y52)/2)),(1/3))),IF(OR('Indicator Data'!R52="No data",'Indicator Data'!S52="No data"),"x",1-(POWER((POWER(POWER((POWER((10/IF('Indicator Data'!R52&lt;10,10,'Indicator Data'!R52))*(1/'Indicator Data'!S52),0.5))*(POWER(('Indicator Data'!V52*'Indicator Data'!T52),0.5))*('Indicator Data'!X52),(1/3)),-1)+POWER(POWER(1*(POWER(('Indicator Data'!W52*'Indicator Data'!U52),0.5))*('Indicator Data'!Y52),(1/3)),-1))/2,-1)/POWER((((POWER((10/IF('Indicator Data'!R52&lt;10,10,'Indicator Data'!R52))*(1/'Indicator Data'!S52),0.5)+1)/2)*((POWER(('Indicator Data'!V52*'Indicator Data'!T52),0.5)+POWER(('Indicator Data'!W52*'Indicator Data'!U52),0.5))/2)*(('Indicator Data'!X52+'Indicator Data'!Y52)/2)),(1/3))))))</f>
        <v>0.30862471029023453</v>
      </c>
      <c r="I50" s="205">
        <f t="shared" si="1"/>
        <v>5.6</v>
      </c>
      <c r="J50" s="205">
        <f>IF('Indicator Data'!Z52="No data","x",ROUND(IF('Indicator Data'!Z52&gt;J$55,10,IF('Indicator Data'!Z52&lt;J$54,0,10-(J$55-'Indicator Data'!Z52)/(J$55-J$54)*10)),1))</f>
        <v>4.2</v>
      </c>
      <c r="K50" s="207">
        <f t="shared" si="2"/>
        <v>4.9000000000000004</v>
      </c>
      <c r="L50" s="209">
        <f>SUM(IF('Indicator Data'!AA52=0,0,'Indicator Data'!AA52/1000000),SUM('Indicator Data'!AB52:AC52))</f>
        <v>2633.5009890000001</v>
      </c>
      <c r="M50" s="209">
        <f>L50/(SUM('Indicator Data'!BK$42:'Indicator Data'!BK$55))*1000000</f>
        <v>74.664131716154486</v>
      </c>
      <c r="N50" s="205">
        <f t="shared" si="3"/>
        <v>3.7</v>
      </c>
      <c r="O50" s="205">
        <f>IF('Indicator Data'!AD52="No data","x",ROUND(IF('Indicator Data'!AD52&gt;O$55,10,IF('Indicator Data'!AD52&lt;O$54,0,10-(O$55-'Indicator Data'!AD52)/(O$55-O$54)*10)),1))</f>
        <v>3.1</v>
      </c>
      <c r="P50" s="206">
        <f>IF('Indicator Data'!Q52="No data","x",ROUND(IF('Indicator Data'!Q52&gt;P$55,10,IF('Indicator Data'!Q52&lt;P$54,0,10-(P$55-'Indicator Data'!Q52)/(P$55-P$54)*10)),1))</f>
        <v>1.6</v>
      </c>
      <c r="Q50" s="207">
        <f t="shared" si="4"/>
        <v>2.8</v>
      </c>
      <c r="R50" s="218">
        <f t="shared" si="5"/>
        <v>3.6</v>
      </c>
      <c r="S50" s="208">
        <f>IF(AND('Indicator Data'!AE52="No data",'Indicator Data'!AF52="No data",'Indicator Data'!AG52="No data"),"x",SUM('Indicator Data'!AE52:AG52))</f>
        <v>0.1099369482246252</v>
      </c>
      <c r="T50" s="206">
        <f t="shared" si="6"/>
        <v>3.7</v>
      </c>
      <c r="U50" s="206">
        <f>IF('Indicator Data'!AH52="No data","x",'Indicator Data'!AH52)</f>
        <v>7</v>
      </c>
      <c r="V50" s="207">
        <f t="shared" si="7"/>
        <v>5.6</v>
      </c>
      <c r="W50" s="205">
        <f>IF('Indicator Data'!AI52="No data","x",ROUND(IF('Indicator Data'!AI52&gt;W$55,10,IF('Indicator Data'!AI52&lt;W$54,0,10-(W$55-'Indicator Data'!AI52)/(W$55-W$54)*10)),1))</f>
        <v>10</v>
      </c>
      <c r="X50" s="205">
        <f>IF('Indicator Data'!AJ52="No data","x",ROUND(IF('Indicator Data'!AJ52&gt;X$55,10,IF('Indicator Data'!AJ52&lt;X$54,0,10-(X$55-'Indicator Data'!AJ52)/(X$55-X$54)*10)),1))</f>
        <v>2.5</v>
      </c>
      <c r="Y50" s="219">
        <f>IF('Indicator Data'!AQ52="No data","x",ROUND(IF('Indicator Data'!AQ52&gt;Y$55,10,IF('Indicator Data'!AQ52&lt;Y$54,0,10-(Y$55-'Indicator Data'!AQ52)/(Y$55-Y$54)*10)),1))</f>
        <v>0.4</v>
      </c>
      <c r="Z50" s="219">
        <f>IF('Indicator Data'!AR52="No data","x",ROUND(IF('Indicator Data'!AR52&gt;Z$55,10,IF('Indicator Data'!AR52&lt;Z$54,0,10-(Z$55-'Indicator Data'!AR52)/(Z$55-Z$54)*10)),1))</f>
        <v>0.3</v>
      </c>
      <c r="AA50" s="206">
        <f t="shared" si="8"/>
        <v>0.4</v>
      </c>
      <c r="AB50" s="207">
        <f t="shared" si="9"/>
        <v>4.3</v>
      </c>
      <c r="AC50" s="205">
        <f>IF('Indicator Data'!AL52="No data","x",ROUND(IF('Indicator Data'!AL52&gt;AC$55,10,IF('Indicator Data'!AL52&lt;AC$54,0,10-(AC$55-'Indicator Data'!AL52)/(AC$55-AC$54)*10)),1))</f>
        <v>0.6</v>
      </c>
      <c r="AD50" s="207">
        <f t="shared" si="10"/>
        <v>0.6</v>
      </c>
      <c r="AE50" s="220">
        <f>IF(OR('Indicator Data'!AM52="No data",'Indicator Data'!BK52="No data"),"x",('Indicator Data'!AM52/'Indicator Data'!BK52))</f>
        <v>0</v>
      </c>
      <c r="AF50" s="207">
        <f t="shared" si="11"/>
        <v>0</v>
      </c>
      <c r="AG50" s="205">
        <f>IF('Indicator Data'!AN52="No data","x",ROUND(IF('Indicator Data'!AN52&lt;$AG$54,10,IF('Indicator Data'!AN52&gt;$AG$55,0,($AG$55-'Indicator Data'!AN52)/($AG$55-$AG$54)*10)),1))</f>
        <v>2.7</v>
      </c>
      <c r="AH50" s="205">
        <f>IF('Indicator Data'!AO52="No data","x",ROUND(IF('Indicator Data'!AO52&gt;$AH$55,10,IF('Indicator Data'!AO52&lt;$AH$54,0,10-($AH$55-'Indicator Data'!AO52)/($AH$55-$AH$54)*10)),1))</f>
        <v>0</v>
      </c>
      <c r="AI50" s="219">
        <f>IF('Indicator Data'!AP52="No data","x",ROUND(IF('Indicator Data'!AP52&gt;$AI$55,10,IF('Indicator Data'!AP52&lt;$AI$54,0,10-($AI$55-'Indicator Data'!AP52)/($AI$55-$AI$54)*10)),1))</f>
        <v>3.1</v>
      </c>
      <c r="AJ50" s="205">
        <f t="shared" si="12"/>
        <v>3.1</v>
      </c>
      <c r="AK50" s="207">
        <f t="shared" si="13"/>
        <v>1.9</v>
      </c>
      <c r="AL50" s="218">
        <f t="shared" si="14"/>
        <v>3.3</v>
      </c>
    </row>
    <row r="51" spans="1:38" ht="15.75" customHeight="1">
      <c r="A51" s="154" t="s">
        <v>162</v>
      </c>
      <c r="B51" s="6" t="s">
        <v>181</v>
      </c>
      <c r="C51" s="155" t="s">
        <v>182</v>
      </c>
      <c r="D51" s="205">
        <f>ROUND(IF('Indicator Data'!O53="No data",IF((0.1233*LN('Indicator Data'!AU53)-0.4559)&gt;D$55,0,IF((0.1233*LN('Indicator Data'!AU53)-0.4559)&lt;D$54,10,(D$55-(0.1233*LN('Indicator Data'!AU53)-0.4559))/(D$55-D$54)*10)),IF('Indicator Data'!O53&gt;D$55,0,IF('Indicator Data'!O53&lt;D$54,10,(D$55-'Indicator Data'!O53)/(D$55-D$54)*10))),1)</f>
        <v>3.2</v>
      </c>
      <c r="E51" s="205" t="str">
        <f>IF('Indicator Data'!P53="No data","x",ROUND((IF('Indicator Data'!P53=E$54,0,IF(LOG('Indicator Data'!P53*1000)&gt;E$55,10,10-(E$55-LOG('Indicator Data'!P53*1000))/(E$55-E$54)*10))),1))</f>
        <v>x</v>
      </c>
      <c r="F51" s="206">
        <f>IF('Indicator Data'!AK53="No data","x",ROUND(IF('Indicator Data'!AK53&gt;F$55,10,IF('Indicator Data'!AK53&lt;F$54,0,10-(F$55-'Indicator Data'!AK53)/(F$55-F$54)*10)),1))</f>
        <v>2.6</v>
      </c>
      <c r="G51" s="207">
        <f t="shared" si="0"/>
        <v>2.9</v>
      </c>
      <c r="H51" s="208">
        <f>IF(OR('Indicator Data'!R53="No data",'Indicator Data'!S53="No data"),"x",IF(OR('Indicator Data'!T53="No data",'Indicator Data'!U53="No data"),1-(POWER((POWER(POWER((POWER((10/IF('Indicator Data'!R53&lt;10,10,'Indicator Data'!R53))*(1/'Indicator Data'!S53),0.5))*('Indicator Data'!V53)*('Indicator Data'!X53),(1/3)),-1)+POWER(POWER((1*('Indicator Data'!W53)*('Indicator Data'!Y53)),(1/3)),-1))/2,-1)/POWER((((POWER((10/IF('Indicator Data'!R53&lt;10,10,'Indicator Data'!R53))*(1/'Indicator Data'!S53),0.5)+1)/2)*(('Indicator Data'!V53+'Indicator Data'!W53)/2)*(('Indicator Data'!X53+'Indicator Data'!Y53)/2)),(1/3))),IF(OR('Indicator Data'!R53="No data",'Indicator Data'!S53="No data"),"x",1-(POWER((POWER(POWER((POWER((10/IF('Indicator Data'!R53&lt;10,10,'Indicator Data'!R53))*(1/'Indicator Data'!S53),0.5))*(POWER(('Indicator Data'!V53*'Indicator Data'!T53),0.5))*('Indicator Data'!X53),(1/3)),-1)+POWER(POWER(1*(POWER(('Indicator Data'!W53*'Indicator Data'!U53),0.5))*('Indicator Data'!Y53),(1/3)),-1))/2,-1)/POWER((((POWER((10/IF('Indicator Data'!R53&lt;10,10,'Indicator Data'!R53))*(1/'Indicator Data'!S53),0.5)+1)/2)*((POWER(('Indicator Data'!V53*'Indicator Data'!T53),0.5)+POWER(('Indicator Data'!W53*'Indicator Data'!U53),0.5))/2)*(('Indicator Data'!X53+'Indicator Data'!Y53)/2)),(1/3))))))</f>
        <v>0.2406433224752087</v>
      </c>
      <c r="I51" s="205">
        <f t="shared" si="1"/>
        <v>4.4000000000000004</v>
      </c>
      <c r="J51" s="205">
        <f>IF('Indicator Data'!Z53="No data","x",ROUND(IF('Indicator Data'!Z53&gt;J$55,10,IF('Indicator Data'!Z53&lt;J$54,0,10-(J$55-'Indicator Data'!Z53)/(J$55-J$54)*10)),1))</f>
        <v>2.6</v>
      </c>
      <c r="K51" s="207">
        <f t="shared" si="2"/>
        <v>3.5</v>
      </c>
      <c r="L51" s="209">
        <f>SUM(IF('Indicator Data'!AA53=0,0,'Indicator Data'!AA53/1000000),SUM('Indicator Data'!AB53:AC53))</f>
        <v>2633.5009890000001</v>
      </c>
      <c r="M51" s="209">
        <f>L51/(SUM('Indicator Data'!BK$42:'Indicator Data'!BK$55))*1000000</f>
        <v>74.664131716154486</v>
      </c>
      <c r="N51" s="205">
        <f t="shared" si="3"/>
        <v>3.7</v>
      </c>
      <c r="O51" s="205">
        <f>IF('Indicator Data'!AD53="No data","x",ROUND(IF('Indicator Data'!AD53&gt;O$55,10,IF('Indicator Data'!AD53&lt;O$54,0,10-(O$55-'Indicator Data'!AD53)/(O$55-O$54)*10)),1))</f>
        <v>3.1</v>
      </c>
      <c r="P51" s="206">
        <f>IF('Indicator Data'!Q53="No data","x",ROUND(IF('Indicator Data'!Q53&gt;P$55,10,IF('Indicator Data'!Q53&lt;P$54,0,10-(P$55-'Indicator Data'!Q53)/(P$55-P$54)*10)),1))</f>
        <v>1.6</v>
      </c>
      <c r="Q51" s="207">
        <f t="shared" si="4"/>
        <v>2.8</v>
      </c>
      <c r="R51" s="218">
        <f t="shared" si="5"/>
        <v>3</v>
      </c>
      <c r="S51" s="208">
        <f>IF(AND('Indicator Data'!AE53="No data",'Indicator Data'!AF53="No data",'Indicator Data'!AG53="No data"),"x",SUM('Indicator Data'!AE53:AG53))</f>
        <v>0.1099369482246252</v>
      </c>
      <c r="T51" s="206">
        <f t="shared" si="6"/>
        <v>3.7</v>
      </c>
      <c r="U51" s="206">
        <f>IF('Indicator Data'!AH53="No data","x",'Indicator Data'!AH53)</f>
        <v>1</v>
      </c>
      <c r="V51" s="207">
        <f t="shared" si="7"/>
        <v>2.5</v>
      </c>
      <c r="W51" s="205">
        <f>IF('Indicator Data'!AI53="No data","x",ROUND(IF('Indicator Data'!AI53&gt;W$55,10,IF('Indicator Data'!AI53&lt;W$54,0,10-(W$55-'Indicator Data'!AI53)/(W$55-W$54)*10)),1))</f>
        <v>10</v>
      </c>
      <c r="X51" s="205">
        <f>IF('Indicator Data'!AJ53="No data","x",ROUND(IF('Indicator Data'!AJ53&gt;X$55,10,IF('Indicator Data'!AJ53&lt;X$54,0,10-(X$55-'Indicator Data'!AJ53)/(X$55-X$54)*10)),1))</f>
        <v>3.5</v>
      </c>
      <c r="Y51" s="219">
        <f>IF('Indicator Data'!AQ53="No data","x",ROUND(IF('Indicator Data'!AQ53&gt;Y$55,10,IF('Indicator Data'!AQ53&lt;Y$54,0,10-(Y$55-'Indicator Data'!AQ53)/(Y$55-Y$54)*10)),1))</f>
        <v>0.7</v>
      </c>
      <c r="Z51" s="219">
        <f>IF('Indicator Data'!AR53="No data","x",ROUND(IF('Indicator Data'!AR53&gt;Z$55,10,IF('Indicator Data'!AR53&lt;Z$54,0,10-(Z$55-'Indicator Data'!AR53)/(Z$55-Z$54)*10)),1))</f>
        <v>0.3</v>
      </c>
      <c r="AA51" s="206">
        <f t="shared" si="8"/>
        <v>0.5</v>
      </c>
      <c r="AB51" s="207">
        <f t="shared" si="9"/>
        <v>4.7</v>
      </c>
      <c r="AC51" s="205">
        <f>IF('Indicator Data'!AL53="No data","x",ROUND(IF('Indicator Data'!AL53&gt;AC$55,10,IF('Indicator Data'!AL53&lt;AC$54,0,10-(AC$55-'Indicator Data'!AL53)/(AC$55-AC$54)*10)),1))</f>
        <v>1</v>
      </c>
      <c r="AD51" s="207">
        <f t="shared" si="10"/>
        <v>1</v>
      </c>
      <c r="AE51" s="220">
        <f>IF(OR('Indicator Data'!AM53="No data",'Indicator Data'!BK53="No data"),"x",('Indicator Data'!AM53/'Indicator Data'!BK53))</f>
        <v>7.9740496244024586E-2</v>
      </c>
      <c r="AF51" s="207">
        <f t="shared" si="11"/>
        <v>10</v>
      </c>
      <c r="AG51" s="205">
        <f>IF('Indicator Data'!AN53="No data","x",ROUND(IF('Indicator Data'!AN53&lt;$AG$54,10,IF('Indicator Data'!AN53&gt;$AG$55,0,($AG$55-'Indicator Data'!AN53)/($AG$55-$AG$54)*10)),1))</f>
        <v>2.7</v>
      </c>
      <c r="AH51" s="205">
        <f>IF('Indicator Data'!AO53="No data","x",ROUND(IF('Indicator Data'!AO53&gt;$AH$55,10,IF('Indicator Data'!AO53&lt;$AH$54,0,10-($AH$55-'Indicator Data'!AO53)/($AH$55-$AH$54)*10)),1))</f>
        <v>0</v>
      </c>
      <c r="AI51" s="219">
        <f>IF('Indicator Data'!AP53="No data","x",ROUND(IF('Indicator Data'!AP53&gt;$AI$55,10,IF('Indicator Data'!AP53&lt;$AI$54,0,10-($AI$55-'Indicator Data'!AP53)/($AI$55-$AI$54)*10)),1))</f>
        <v>3.1</v>
      </c>
      <c r="AJ51" s="205">
        <f t="shared" si="12"/>
        <v>3.1</v>
      </c>
      <c r="AK51" s="207">
        <f t="shared" si="13"/>
        <v>1.9</v>
      </c>
      <c r="AL51" s="218">
        <f t="shared" si="14"/>
        <v>5.5</v>
      </c>
    </row>
    <row r="52" spans="1:38" ht="15.75" customHeight="1">
      <c r="A52" s="154" t="s">
        <v>162</v>
      </c>
      <c r="B52" s="6" t="s">
        <v>169</v>
      </c>
      <c r="C52" s="155" t="s">
        <v>170</v>
      </c>
      <c r="D52" s="205">
        <f>ROUND(IF('Indicator Data'!O54="No data",IF((0.1233*LN('Indicator Data'!AU54)-0.4559)&gt;D$55,0,IF((0.1233*LN('Indicator Data'!AU54)-0.4559)&lt;D$54,10,(D$55-(0.1233*LN('Indicator Data'!AU54)-0.4559))/(D$55-D$54)*10)),IF('Indicator Data'!O54&gt;D$55,0,IF('Indicator Data'!O54&lt;D$54,10,(D$55-'Indicator Data'!O54)/(D$55-D$54)*10))),1)</f>
        <v>1.9</v>
      </c>
      <c r="E52" s="205" t="str">
        <f>IF('Indicator Data'!P54="No data","x",ROUND((IF('Indicator Data'!P54=E$54,0,IF(LOG('Indicator Data'!P54*1000)&gt;E$55,10,10-(E$55-LOG('Indicator Data'!P54*1000))/(E$55-E$54)*10))),1))</f>
        <v>x</v>
      </c>
      <c r="F52" s="206">
        <f>IF('Indicator Data'!AK54="No data","x",ROUND(IF('Indicator Data'!AK54&gt;F$55,10,IF('Indicator Data'!AK54&lt;F$54,0,10-(F$55-'Indicator Data'!AK54)/(F$55-F$54)*10)),1))</f>
        <v>2.6</v>
      </c>
      <c r="G52" s="207">
        <f t="shared" si="0"/>
        <v>2.2999999999999998</v>
      </c>
      <c r="H52" s="208">
        <f>IF(OR('Indicator Data'!R54="No data",'Indicator Data'!S54="No data"),"x",IF(OR('Indicator Data'!T54="No data",'Indicator Data'!U54="No data"),1-(POWER((POWER(POWER((POWER((10/IF('Indicator Data'!R54&lt;10,10,'Indicator Data'!R54))*(1/'Indicator Data'!S54),0.5))*('Indicator Data'!V54)*('Indicator Data'!X54),(1/3)),-1)+POWER(POWER((1*('Indicator Data'!W54)*('Indicator Data'!Y54)),(1/3)),-1))/2,-1)/POWER((((POWER((10/IF('Indicator Data'!R54&lt;10,10,'Indicator Data'!R54))*(1/'Indicator Data'!S54),0.5)+1)/2)*(('Indicator Data'!V54+'Indicator Data'!W54)/2)*(('Indicator Data'!X54+'Indicator Data'!Y54)/2)),(1/3))),IF(OR('Indicator Data'!R54="No data",'Indicator Data'!S54="No data"),"x",1-(POWER((POWER(POWER((POWER((10/IF('Indicator Data'!R54&lt;10,10,'Indicator Data'!R54))*(1/'Indicator Data'!S54),0.5))*(POWER(('Indicator Data'!V54*'Indicator Data'!T54),0.5))*('Indicator Data'!X54),(1/3)),-1)+POWER(POWER(1*(POWER(('Indicator Data'!W54*'Indicator Data'!U54),0.5))*('Indicator Data'!Y54),(1/3)),-1))/2,-1)/POWER((((POWER((10/IF('Indicator Data'!R54&lt;10,10,'Indicator Data'!R54))*(1/'Indicator Data'!S54),0.5)+1)/2)*((POWER(('Indicator Data'!V54*'Indicator Data'!T54),0.5)+POWER(('Indicator Data'!W54*'Indicator Data'!U54),0.5))/2)*(('Indicator Data'!X54+'Indicator Data'!Y54)/2)),(1/3))))))</f>
        <v>0.21626826677849731</v>
      </c>
      <c r="I52" s="205">
        <f t="shared" si="1"/>
        <v>3.9</v>
      </c>
      <c r="J52" s="205">
        <f>IF('Indicator Data'!Z54="No data","x",ROUND(IF('Indicator Data'!Z54&gt;J$55,10,IF('Indicator Data'!Z54&lt;J$54,0,10-(J$55-'Indicator Data'!Z54)/(J$55-J$54)*10)),1))</f>
        <v>5.5</v>
      </c>
      <c r="K52" s="207">
        <f t="shared" si="2"/>
        <v>4.7</v>
      </c>
      <c r="L52" s="209">
        <f>SUM(IF('Indicator Data'!AA54=0,0,'Indicator Data'!AA54/1000000),SUM('Indicator Data'!AB54:AC54))</f>
        <v>2633.5009890000001</v>
      </c>
      <c r="M52" s="209">
        <f>L52/(SUM('Indicator Data'!BK$42:'Indicator Data'!BK$55))*1000000</f>
        <v>74.664131716154486</v>
      </c>
      <c r="N52" s="205">
        <f t="shared" si="3"/>
        <v>3.7</v>
      </c>
      <c r="O52" s="205">
        <f>IF('Indicator Data'!AD54="No data","x",ROUND(IF('Indicator Data'!AD54&gt;O$55,10,IF('Indicator Data'!AD54&lt;O$54,0,10-(O$55-'Indicator Data'!AD54)/(O$55-O$54)*10)),1))</f>
        <v>3.1</v>
      </c>
      <c r="P52" s="206">
        <f>IF('Indicator Data'!Q54="No data","x",ROUND(IF('Indicator Data'!Q54&gt;P$55,10,IF('Indicator Data'!Q54&lt;P$54,0,10-(P$55-'Indicator Data'!Q54)/(P$55-P$54)*10)),1))</f>
        <v>1.6</v>
      </c>
      <c r="Q52" s="207">
        <f t="shared" si="4"/>
        <v>2.8</v>
      </c>
      <c r="R52" s="218">
        <f t="shared" si="5"/>
        <v>3</v>
      </c>
      <c r="S52" s="208">
        <f>IF(AND('Indicator Data'!AE54="No data",'Indicator Data'!AF54="No data",'Indicator Data'!AG54="No data"),"x",SUM('Indicator Data'!AE54:AG54))</f>
        <v>0.1099369482246252</v>
      </c>
      <c r="T52" s="206">
        <f t="shared" si="6"/>
        <v>3.7</v>
      </c>
      <c r="U52" s="206">
        <f>IF('Indicator Data'!AH54="No data","x",'Indicator Data'!AH54)</f>
        <v>1</v>
      </c>
      <c r="V52" s="207">
        <f t="shared" si="7"/>
        <v>2.5</v>
      </c>
      <c r="W52" s="205">
        <f>IF('Indicator Data'!AI54="No data","x",ROUND(IF('Indicator Data'!AI54&gt;W$55,10,IF('Indicator Data'!AI54&lt;W$54,0,10-(W$55-'Indicator Data'!AI54)/(W$55-W$54)*10)),1))</f>
        <v>10</v>
      </c>
      <c r="X52" s="205">
        <f>IF('Indicator Data'!AJ54="No data","x",ROUND(IF('Indicator Data'!AJ54&gt;X$55,10,IF('Indicator Data'!AJ54&lt;X$54,0,10-(X$55-'Indicator Data'!AJ54)/(X$55-X$54)*10)),1))</f>
        <v>3.5</v>
      </c>
      <c r="Y52" s="219">
        <f>IF('Indicator Data'!AQ54="No data","x",ROUND(IF('Indicator Data'!AQ54&gt;Y$55,10,IF('Indicator Data'!AQ54&lt;Y$54,0,10-(Y$55-'Indicator Data'!AQ54)/(Y$55-Y$54)*10)),1))</f>
        <v>1.3</v>
      </c>
      <c r="Z52" s="219">
        <f>IF('Indicator Data'!AR54="No data","x",ROUND(IF('Indicator Data'!AR54&gt;Z$55,10,IF('Indicator Data'!AR54&lt;Z$54,0,10-(Z$55-'Indicator Data'!AR54)/(Z$55-Z$54)*10)),1))</f>
        <v>0.3</v>
      </c>
      <c r="AA52" s="206">
        <f t="shared" si="8"/>
        <v>0.8</v>
      </c>
      <c r="AB52" s="207">
        <f t="shared" si="9"/>
        <v>4.8</v>
      </c>
      <c r="AC52" s="205">
        <f>IF('Indicator Data'!AL54="No data","x",ROUND(IF('Indicator Data'!AL54&gt;AC$55,10,IF('Indicator Data'!AL54&lt;AC$54,0,10-(AC$55-'Indicator Data'!AL54)/(AC$55-AC$54)*10)),1))</f>
        <v>0.5</v>
      </c>
      <c r="AD52" s="207">
        <f t="shared" si="10"/>
        <v>0.5</v>
      </c>
      <c r="AE52" s="220">
        <f>IF(OR('Indicator Data'!AM54="No data",'Indicator Data'!BK54="No data"),"x",('Indicator Data'!AM54/'Indicator Data'!BK54))</f>
        <v>0</v>
      </c>
      <c r="AF52" s="207">
        <f t="shared" si="11"/>
        <v>0</v>
      </c>
      <c r="AG52" s="205">
        <f>IF('Indicator Data'!AN54="No data","x",ROUND(IF('Indicator Data'!AN54&lt;$AG$54,10,IF('Indicator Data'!AN54&gt;$AG$55,0,($AG$55-'Indicator Data'!AN54)/($AG$55-$AG$54)*10)),1))</f>
        <v>2.7</v>
      </c>
      <c r="AH52" s="205">
        <f>IF('Indicator Data'!AO54="No data","x",ROUND(IF('Indicator Data'!AO54&gt;$AH$55,10,IF('Indicator Data'!AO54&lt;$AH$54,0,10-($AH$55-'Indicator Data'!AO54)/($AH$55-$AH$54)*10)),1))</f>
        <v>0</v>
      </c>
      <c r="AI52" s="219">
        <f>IF('Indicator Data'!AP54="No data","x",ROUND(IF('Indicator Data'!AP54&gt;$AI$55,10,IF('Indicator Data'!AP54&lt;$AI$54,0,10-($AI$55-'Indicator Data'!AP54)/($AI$55-$AI$54)*10)),1))</f>
        <v>3.1</v>
      </c>
      <c r="AJ52" s="205">
        <f t="shared" si="12"/>
        <v>3.1</v>
      </c>
      <c r="AK52" s="207">
        <f t="shared" si="13"/>
        <v>1.9</v>
      </c>
      <c r="AL52" s="218">
        <f t="shared" si="14"/>
        <v>2.6</v>
      </c>
    </row>
    <row r="53" spans="1:38" ht="15.75" customHeight="1">
      <c r="A53" s="169" t="s">
        <v>162</v>
      </c>
      <c r="B53" s="182" t="s">
        <v>189</v>
      </c>
      <c r="C53" s="183" t="s">
        <v>190</v>
      </c>
      <c r="D53" s="221">
        <f>ROUND(IF('Indicator Data'!O55="No data",IF((0.1233*LN('Indicator Data'!AU55)-0.4559)&gt;D$55,0,IF((0.1233*LN('Indicator Data'!AU55)-0.4559)&lt;D$54,10,(D$55-(0.1233*LN('Indicator Data'!AU55)-0.4559))/(D$55-D$54)*10)),IF('Indicator Data'!O55&gt;D$55,0,IF('Indicator Data'!O55&lt;D$54,10,(D$55-'Indicator Data'!O55)/(D$55-D$54)*10))),1)</f>
        <v>1.9</v>
      </c>
      <c r="E53" s="221" t="str">
        <f>IF('Indicator Data'!P55="No data","x",ROUND((IF('Indicator Data'!P55=E$54,0,IF(LOG('Indicator Data'!P55*1000)&gt;E$55,10,10-(E$55-LOG('Indicator Data'!P55*1000))/(E$55-E$54)*10))),1))</f>
        <v>x</v>
      </c>
      <c r="F53" s="222">
        <f>IF('Indicator Data'!AK55="No data","x",ROUND(IF('Indicator Data'!AK55&gt;F$55,10,IF('Indicator Data'!AK55&lt;F$54,0,10-(F$55-'Indicator Data'!AK55)/(F$55-F$54)*10)),1))</f>
        <v>2.8</v>
      </c>
      <c r="G53" s="223">
        <f t="shared" si="0"/>
        <v>2.4</v>
      </c>
      <c r="H53" s="224">
        <f>IF(OR('Indicator Data'!R55="No data",'Indicator Data'!S55="No data"),"x",IF(OR('Indicator Data'!T55="No data",'Indicator Data'!U55="No data"),1-(POWER((POWER(POWER((POWER((10/IF('Indicator Data'!R55&lt;10,10,'Indicator Data'!R55))*(1/'Indicator Data'!S55),0.5))*('Indicator Data'!V55)*('Indicator Data'!X55),(1/3)),-1)+POWER(POWER((1*('Indicator Data'!W55)*('Indicator Data'!Y55)),(1/3)),-1))/2,-1)/POWER((((POWER((10/IF('Indicator Data'!R55&lt;10,10,'Indicator Data'!R55))*(1/'Indicator Data'!S55),0.5)+1)/2)*(('Indicator Data'!V55+'Indicator Data'!W55)/2)*(('Indicator Data'!X55+'Indicator Data'!Y55)/2)),(1/3))),IF(OR('Indicator Data'!R55="No data",'Indicator Data'!S55="No data"),"x",1-(POWER((POWER(POWER((POWER((10/IF('Indicator Data'!R55&lt;10,10,'Indicator Data'!R55))*(1/'Indicator Data'!S55),0.5))*(POWER(('Indicator Data'!V55*'Indicator Data'!T55),0.5))*('Indicator Data'!X55),(1/3)),-1)+POWER(POWER(1*(POWER(('Indicator Data'!W55*'Indicator Data'!U55),0.5))*('Indicator Data'!Y55),(1/3)),-1))/2,-1)/POWER((((POWER((10/IF('Indicator Data'!R55&lt;10,10,'Indicator Data'!R55))*(1/'Indicator Data'!S55),0.5)+1)/2)*((POWER(('Indicator Data'!V55*'Indicator Data'!T55),0.5)+POWER(('Indicator Data'!W55*'Indicator Data'!U55),0.5))/2)*(('Indicator Data'!X55+'Indicator Data'!Y55)/2)),(1/3))))))</f>
        <v>0.19252981207186404</v>
      </c>
      <c r="I53" s="221">
        <f t="shared" si="1"/>
        <v>3.5</v>
      </c>
      <c r="J53" s="221">
        <f>IF('Indicator Data'!Z55="No data","x",ROUND(IF('Indicator Data'!Z55&gt;J$55,10,IF('Indicator Data'!Z55&lt;J$54,0,10-(J$55-'Indicator Data'!Z55)/(J$55-J$54)*10)),1))</f>
        <v>5</v>
      </c>
      <c r="K53" s="223">
        <f t="shared" si="2"/>
        <v>4.3</v>
      </c>
      <c r="L53" s="225">
        <f>SUM(IF('Indicator Data'!AA55=0,0,'Indicator Data'!AA55/1000000),SUM('Indicator Data'!AB55:AC55))</f>
        <v>2633.5009890000001</v>
      </c>
      <c r="M53" s="225">
        <f>L53/(SUM('Indicator Data'!BK$42:'Indicator Data'!BK$55))*1000000</f>
        <v>74.664131716154486</v>
      </c>
      <c r="N53" s="221">
        <f t="shared" si="3"/>
        <v>3.7</v>
      </c>
      <c r="O53" s="221">
        <f>IF('Indicator Data'!AD55="No data","x",ROUND(IF('Indicator Data'!AD55&gt;O$55,10,IF('Indicator Data'!AD55&lt;O$54,0,10-(O$55-'Indicator Data'!AD55)/(O$55-O$54)*10)),1))</f>
        <v>3.1</v>
      </c>
      <c r="P53" s="222">
        <f>IF('Indicator Data'!Q55="No data","x",ROUND(IF('Indicator Data'!Q55&gt;P$55,10,IF('Indicator Data'!Q55&lt;P$54,0,10-(P$55-'Indicator Data'!Q55)/(P$55-P$54)*10)),1))</f>
        <v>1.6</v>
      </c>
      <c r="Q53" s="223">
        <f t="shared" si="4"/>
        <v>2.8</v>
      </c>
      <c r="R53" s="226">
        <f t="shared" si="5"/>
        <v>3</v>
      </c>
      <c r="S53" s="224">
        <f>IF(AND('Indicator Data'!AE55="No data",'Indicator Data'!AF55="No data",'Indicator Data'!AG55="No data"),"x",SUM('Indicator Data'!AE55:AG55))</f>
        <v>0.11038231639564658</v>
      </c>
      <c r="T53" s="222">
        <f t="shared" si="6"/>
        <v>3.7</v>
      </c>
      <c r="U53" s="222">
        <f>IF('Indicator Data'!AH55="No data","x",'Indicator Data'!AH55)</f>
        <v>1</v>
      </c>
      <c r="V53" s="223">
        <f t="shared" si="7"/>
        <v>2.5</v>
      </c>
      <c r="W53" s="221">
        <f>IF('Indicator Data'!AI55="No data","x",ROUND(IF('Indicator Data'!AI55&gt;W$55,10,IF('Indicator Data'!AI55&lt;W$54,0,10-(W$55-'Indicator Data'!AI55)/(W$55-W$54)*10)),1))</f>
        <v>10</v>
      </c>
      <c r="X53" s="221">
        <f>IF('Indicator Data'!AJ55="No data","x",ROUND(IF('Indicator Data'!AJ55&gt;X$55,10,IF('Indicator Data'!AJ55&lt;X$54,0,10-(X$55-'Indicator Data'!AJ55)/(X$55-X$54)*10)),1))</f>
        <v>3.4</v>
      </c>
      <c r="Y53" s="227">
        <f>IF('Indicator Data'!AQ55="No data","x",ROUND(IF('Indicator Data'!AQ55&gt;Y$55,10,IF('Indicator Data'!AQ55&lt;Y$54,0,10-(Y$55-'Indicator Data'!AQ55)/(Y$55-Y$54)*10)),1))</f>
        <v>3.2</v>
      </c>
      <c r="Z53" s="227">
        <f>IF('Indicator Data'!AR55="No data","x",ROUND(IF('Indicator Data'!AR55&gt;Z$55,10,IF('Indicator Data'!AR55&lt;Z$54,0,10-(Z$55-'Indicator Data'!AR55)/(Z$55-Z$54)*10)),1))</f>
        <v>0.3</v>
      </c>
      <c r="AA53" s="222">
        <f t="shared" si="8"/>
        <v>1.8</v>
      </c>
      <c r="AB53" s="223">
        <f t="shared" si="9"/>
        <v>5.0999999999999996</v>
      </c>
      <c r="AC53" s="221">
        <f>IF('Indicator Data'!AL55="No data","x",ROUND(IF('Indicator Data'!AL55&gt;AC$55,10,IF('Indicator Data'!AL55&lt;AC$54,0,10-(AC$55-'Indicator Data'!AL55)/(AC$55-AC$54)*10)),1))</f>
        <v>0.4</v>
      </c>
      <c r="AD53" s="223">
        <f t="shared" si="10"/>
        <v>0.4</v>
      </c>
      <c r="AE53" s="228">
        <f>IF(OR('Indicator Data'!AM55="No data",'Indicator Data'!BK55="No data"),"x",('Indicator Data'!AM55/'Indicator Data'!BK55))</f>
        <v>0</v>
      </c>
      <c r="AF53" s="223">
        <f t="shared" si="11"/>
        <v>0</v>
      </c>
      <c r="AG53" s="221">
        <f>IF('Indicator Data'!AN55="No data","x",ROUND(IF('Indicator Data'!AN55&lt;$AG$54,10,IF('Indicator Data'!AN55&gt;$AG$55,0,($AG$55-'Indicator Data'!AN55)/($AG$55-$AG$54)*10)),1))</f>
        <v>2.7</v>
      </c>
      <c r="AH53" s="221">
        <f>IF('Indicator Data'!AO55="No data","x",ROUND(IF('Indicator Data'!AO55&gt;$AH$55,10,IF('Indicator Data'!AO55&lt;$AH$54,0,10-($AH$55-'Indicator Data'!AO55)/($AH$55-$AH$54)*10)),1))</f>
        <v>0</v>
      </c>
      <c r="AI53" s="227">
        <f>IF('Indicator Data'!AP55="No data","x",ROUND(IF('Indicator Data'!AP55&gt;$AI$55,10,IF('Indicator Data'!AP55&lt;$AI$54,0,10-($AI$55-'Indicator Data'!AP55)/($AI$55-$AI$54)*10)),1))</f>
        <v>3.1</v>
      </c>
      <c r="AJ53" s="221">
        <f t="shared" si="12"/>
        <v>3.1</v>
      </c>
      <c r="AK53" s="223">
        <f t="shared" si="13"/>
        <v>1.9</v>
      </c>
      <c r="AL53" s="226">
        <f t="shared" si="14"/>
        <v>2.7</v>
      </c>
    </row>
    <row r="54" spans="1:38" ht="15.75" customHeight="1">
      <c r="A54" s="184"/>
      <c r="B54" s="184"/>
      <c r="C54" s="229" t="s">
        <v>232</v>
      </c>
      <c r="D54" s="185">
        <v>0.4</v>
      </c>
      <c r="E54" s="185">
        <v>0</v>
      </c>
      <c r="F54" s="185">
        <v>0</v>
      </c>
      <c r="G54" s="185"/>
      <c r="H54" s="185"/>
      <c r="I54" s="185">
        <v>0</v>
      </c>
      <c r="J54" s="185">
        <v>0.15</v>
      </c>
      <c r="K54" s="185"/>
      <c r="L54" s="185"/>
      <c r="M54" s="185"/>
      <c r="N54" s="185">
        <v>0</v>
      </c>
      <c r="O54" s="185">
        <v>0</v>
      </c>
      <c r="P54" s="185">
        <v>0</v>
      </c>
      <c r="Q54" s="185"/>
      <c r="R54" s="185"/>
      <c r="S54" s="185"/>
      <c r="T54" s="185">
        <v>0</v>
      </c>
      <c r="U54" s="185"/>
      <c r="V54" s="185"/>
      <c r="W54" s="185">
        <v>0</v>
      </c>
      <c r="X54" s="185">
        <v>0</v>
      </c>
      <c r="Y54" s="185">
        <v>0</v>
      </c>
      <c r="Z54" s="185">
        <v>0</v>
      </c>
      <c r="AA54" s="185"/>
      <c r="AB54" s="185"/>
      <c r="AC54" s="185">
        <v>0</v>
      </c>
      <c r="AD54" s="185"/>
      <c r="AE54" s="185"/>
      <c r="AF54" s="230">
        <v>0</v>
      </c>
      <c r="AG54" s="185">
        <v>105</v>
      </c>
      <c r="AH54" s="185">
        <v>0.05</v>
      </c>
      <c r="AI54" s="185">
        <v>0</v>
      </c>
      <c r="AJ54" s="185"/>
      <c r="AK54" s="185"/>
      <c r="AL54" s="185"/>
    </row>
    <row r="55" spans="1:38" ht="15.75" customHeight="1">
      <c r="A55" s="184"/>
      <c r="B55" s="184"/>
      <c r="C55" s="229" t="s">
        <v>231</v>
      </c>
      <c r="D55" s="185">
        <v>0.9</v>
      </c>
      <c r="E55" s="185">
        <v>2.7</v>
      </c>
      <c r="F55" s="185">
        <v>50</v>
      </c>
      <c r="G55" s="185"/>
      <c r="H55" s="185"/>
      <c r="I55" s="185">
        <v>0.55000000000000004</v>
      </c>
      <c r="J55" s="185">
        <v>0.45</v>
      </c>
      <c r="K55" s="185"/>
      <c r="L55" s="185"/>
      <c r="M55" s="185"/>
      <c r="N55" s="231">
        <v>200</v>
      </c>
      <c r="O55" s="185">
        <v>8</v>
      </c>
      <c r="P55" s="185">
        <v>40</v>
      </c>
      <c r="Q55" s="185"/>
      <c r="R55" s="185"/>
      <c r="S55" s="185"/>
      <c r="T55" s="231">
        <v>0.3</v>
      </c>
      <c r="U55" s="185"/>
      <c r="V55" s="185"/>
      <c r="W55" s="185">
        <v>0.05</v>
      </c>
      <c r="X55" s="231">
        <v>100</v>
      </c>
      <c r="Y55" s="185">
        <v>5</v>
      </c>
      <c r="Z55" s="231">
        <v>0.1</v>
      </c>
      <c r="AA55" s="185"/>
      <c r="AB55" s="185"/>
      <c r="AC55" s="185">
        <v>0.2</v>
      </c>
      <c r="AD55" s="185"/>
      <c r="AE55" s="185"/>
      <c r="AF55" s="230">
        <v>0.05</v>
      </c>
      <c r="AG55" s="231">
        <v>150</v>
      </c>
      <c r="AH55" s="185">
        <v>0.35</v>
      </c>
      <c r="AI55" s="185">
        <v>0.45</v>
      </c>
      <c r="AJ55" s="185"/>
      <c r="AK55" s="185"/>
      <c r="AL55" s="185"/>
    </row>
    <row r="56" spans="1:38" ht="15.75" customHeight="1">
      <c r="A56" s="1"/>
      <c r="B56" s="1"/>
      <c r="C56" s="1"/>
      <c r="D56" s="1"/>
      <c r="E56" s="1"/>
      <c r="F56" s="1"/>
      <c r="G56" s="1"/>
      <c r="H56" s="1"/>
      <c r="I56" s="1"/>
      <c r="J56" s="195"/>
      <c r="K56" s="194"/>
      <c r="L56" s="232"/>
      <c r="M56" s="232"/>
      <c r="N56" s="1"/>
      <c r="O56" s="1"/>
      <c r="P56" s="1"/>
      <c r="Q56" s="194"/>
      <c r="R56" s="194"/>
      <c r="S56" s="1"/>
      <c r="T56" s="194"/>
      <c r="U56" s="1"/>
      <c r="V56" s="194"/>
      <c r="W56" s="1"/>
      <c r="X56" s="1"/>
      <c r="Y56" s="1"/>
      <c r="Z56" s="1"/>
      <c r="AA56" s="1"/>
      <c r="AB56" s="194"/>
      <c r="AC56" s="1"/>
      <c r="AD56" s="194"/>
      <c r="AE56" s="1"/>
      <c r="AF56" s="1"/>
      <c r="AG56" s="197"/>
      <c r="AH56" s="194"/>
      <c r="AI56" s="194"/>
      <c r="AJ56" s="194"/>
      <c r="AK56" s="194"/>
      <c r="AL56" s="194"/>
    </row>
    <row r="57" spans="1:38" ht="15.75" customHeight="1">
      <c r="A57" s="1"/>
      <c r="B57" s="1"/>
      <c r="C57" s="1"/>
      <c r="D57" s="1"/>
      <c r="E57" s="1"/>
      <c r="F57" s="1"/>
      <c r="G57" s="1"/>
      <c r="H57" s="1"/>
      <c r="I57" s="1"/>
      <c r="J57" s="195"/>
      <c r="K57" s="194"/>
      <c r="L57" s="232"/>
      <c r="M57" s="232"/>
      <c r="N57" s="1"/>
      <c r="O57" s="1"/>
      <c r="P57" s="1"/>
      <c r="Q57" s="194"/>
      <c r="R57" s="194"/>
      <c r="S57" s="1"/>
      <c r="T57" s="197"/>
      <c r="U57" s="1"/>
      <c r="V57" s="197"/>
      <c r="W57" s="1"/>
      <c r="X57" s="1"/>
      <c r="Y57" s="1"/>
      <c r="Z57" s="1"/>
      <c r="AA57" s="1"/>
      <c r="AB57" s="194"/>
      <c r="AC57" s="1"/>
      <c r="AD57" s="194"/>
      <c r="AE57" s="1"/>
      <c r="AF57" s="1"/>
      <c r="AG57" s="197"/>
      <c r="AH57" s="197"/>
      <c r="AI57" s="194"/>
      <c r="AJ57" s="194"/>
      <c r="AK57" s="194"/>
      <c r="AL57" s="194"/>
    </row>
    <row r="58" spans="1:38" ht="15.75" customHeight="1">
      <c r="A58" s="1"/>
      <c r="B58" s="1"/>
      <c r="C58" s="1"/>
      <c r="D58" s="1"/>
      <c r="E58" s="1"/>
      <c r="F58" s="1"/>
      <c r="G58" s="1"/>
      <c r="H58" s="1"/>
      <c r="I58" s="1"/>
      <c r="J58" s="195"/>
      <c r="K58" s="194"/>
      <c r="L58" s="232"/>
      <c r="M58" s="232"/>
      <c r="N58" s="1"/>
      <c r="O58" s="1"/>
      <c r="P58" s="1"/>
      <c r="Q58" s="194"/>
      <c r="R58" s="194"/>
      <c r="S58" s="1"/>
      <c r="T58" s="1"/>
      <c r="U58" s="1"/>
      <c r="V58" s="194"/>
      <c r="W58" s="1"/>
      <c r="X58" s="1"/>
      <c r="Y58" s="1"/>
      <c r="Z58" s="1"/>
      <c r="AA58" s="1"/>
      <c r="AB58" s="194"/>
      <c r="AC58" s="1"/>
      <c r="AD58" s="194"/>
      <c r="AE58" s="1"/>
      <c r="AF58" s="1"/>
      <c r="AG58" s="194"/>
      <c r="AH58" s="194"/>
      <c r="AI58" s="194"/>
      <c r="AJ58" s="194"/>
      <c r="AK58" s="194"/>
      <c r="AL58" s="194"/>
    </row>
    <row r="59" spans="1:38" ht="15.75" customHeight="1">
      <c r="A59" s="1"/>
      <c r="B59" s="1"/>
      <c r="C59" s="1"/>
      <c r="D59" s="1"/>
      <c r="E59" s="1"/>
      <c r="F59" s="1"/>
      <c r="G59" s="1"/>
      <c r="H59" s="1"/>
      <c r="I59" s="1"/>
      <c r="J59" s="195"/>
      <c r="K59" s="194"/>
      <c r="L59" s="232"/>
      <c r="M59" s="232"/>
      <c r="N59" s="1"/>
      <c r="O59" s="1"/>
      <c r="P59" s="1"/>
      <c r="Q59" s="194"/>
      <c r="R59" s="194"/>
      <c r="S59" s="1"/>
      <c r="T59" s="1"/>
      <c r="U59" s="1"/>
      <c r="V59" s="194"/>
      <c r="W59" s="1"/>
      <c r="X59" s="1"/>
      <c r="Y59" s="1"/>
      <c r="Z59" s="1"/>
      <c r="AA59" s="1"/>
      <c r="AB59" s="194"/>
      <c r="AC59" s="1"/>
      <c r="AD59" s="194"/>
      <c r="AE59" s="1"/>
      <c r="AF59" s="1"/>
      <c r="AG59" s="194"/>
      <c r="AH59" s="194"/>
      <c r="AI59" s="194"/>
      <c r="AJ59" s="194"/>
      <c r="AK59" s="194"/>
      <c r="AL59" s="194"/>
    </row>
    <row r="60" spans="1:38" ht="15.75" customHeight="1">
      <c r="A60" s="1"/>
      <c r="B60" s="1"/>
      <c r="C60" s="1"/>
      <c r="D60" s="1"/>
      <c r="E60" s="1"/>
      <c r="F60" s="1"/>
      <c r="G60" s="1"/>
      <c r="H60" s="1"/>
      <c r="I60" s="1"/>
      <c r="J60" s="195"/>
      <c r="K60" s="194"/>
      <c r="L60" s="232"/>
      <c r="M60" s="232"/>
      <c r="N60" s="1"/>
      <c r="O60" s="1"/>
      <c r="P60" s="1"/>
      <c r="Q60" s="194"/>
      <c r="R60" s="194"/>
      <c r="S60" s="1"/>
      <c r="T60" s="1"/>
      <c r="U60" s="1"/>
      <c r="V60" s="194"/>
      <c r="W60" s="1"/>
      <c r="X60" s="1"/>
      <c r="Y60" s="1"/>
      <c r="Z60" s="1"/>
      <c r="AA60" s="1"/>
      <c r="AB60" s="194"/>
      <c r="AC60" s="1"/>
      <c r="AD60" s="194"/>
      <c r="AE60" s="1"/>
      <c r="AF60" s="1"/>
      <c r="AG60" s="194"/>
      <c r="AH60" s="194"/>
      <c r="AI60" s="194"/>
      <c r="AJ60" s="194"/>
      <c r="AK60" s="194"/>
      <c r="AL60" s="194"/>
    </row>
    <row r="61" spans="1:38" ht="15.75" customHeight="1">
      <c r="A61" s="1"/>
      <c r="B61" s="1"/>
      <c r="C61" s="1"/>
      <c r="D61" s="1"/>
      <c r="E61" s="1"/>
      <c r="F61" s="1"/>
      <c r="G61" s="1"/>
      <c r="H61" s="1"/>
      <c r="I61" s="1"/>
      <c r="J61" s="195"/>
      <c r="K61" s="194"/>
      <c r="L61" s="232"/>
      <c r="M61" s="232"/>
      <c r="N61" s="1"/>
      <c r="O61" s="1"/>
      <c r="P61" s="1"/>
      <c r="Q61" s="194"/>
      <c r="R61" s="194"/>
      <c r="S61" s="1"/>
      <c r="T61" s="1"/>
      <c r="U61" s="1"/>
      <c r="V61" s="194"/>
      <c r="W61" s="1"/>
      <c r="X61" s="1"/>
      <c r="Y61" s="1"/>
      <c r="Z61" s="1"/>
      <c r="AA61" s="1"/>
      <c r="AB61" s="194"/>
      <c r="AC61" s="1"/>
      <c r="AD61" s="194"/>
      <c r="AE61" s="1"/>
      <c r="AF61" s="1"/>
      <c r="AG61" s="194"/>
      <c r="AH61" s="194"/>
      <c r="AI61" s="194"/>
      <c r="AJ61" s="194"/>
      <c r="AK61" s="194"/>
      <c r="AL61" s="194"/>
    </row>
    <row r="62" spans="1:38" ht="15.75" customHeight="1">
      <c r="A62" s="1"/>
      <c r="B62" s="1"/>
      <c r="C62" s="1"/>
      <c r="D62" s="1"/>
      <c r="E62" s="1"/>
      <c r="F62" s="1"/>
      <c r="G62" s="1"/>
      <c r="H62" s="1"/>
      <c r="I62" s="1"/>
      <c r="J62" s="195"/>
      <c r="K62" s="194"/>
      <c r="L62" s="232"/>
      <c r="M62" s="232"/>
      <c r="N62" s="1"/>
      <c r="O62" s="1"/>
      <c r="P62" s="1"/>
      <c r="Q62" s="194"/>
      <c r="R62" s="194"/>
      <c r="S62" s="1"/>
      <c r="T62" s="1"/>
      <c r="U62" s="1"/>
      <c r="V62" s="194"/>
      <c r="W62" s="1"/>
      <c r="X62" s="1"/>
      <c r="Y62" s="1"/>
      <c r="Z62" s="1"/>
      <c r="AA62" s="1"/>
      <c r="AB62" s="194"/>
      <c r="AC62" s="1"/>
      <c r="AD62" s="194"/>
      <c r="AE62" s="1"/>
      <c r="AF62" s="1"/>
      <c r="AG62" s="194"/>
      <c r="AH62" s="194"/>
      <c r="AI62" s="194"/>
      <c r="AJ62" s="194"/>
      <c r="AK62" s="194"/>
      <c r="AL62" s="194"/>
    </row>
    <row r="63" spans="1:38" ht="15.75" customHeight="1">
      <c r="A63" s="1"/>
      <c r="B63" s="1"/>
      <c r="C63" s="1"/>
      <c r="D63" s="1"/>
      <c r="E63" s="1"/>
      <c r="F63" s="1"/>
      <c r="G63" s="1"/>
      <c r="H63" s="1"/>
      <c r="I63" s="1"/>
      <c r="J63" s="195"/>
      <c r="K63" s="194"/>
      <c r="L63" s="232"/>
      <c r="M63" s="232"/>
      <c r="N63" s="1"/>
      <c r="O63" s="1"/>
      <c r="P63" s="1"/>
      <c r="Q63" s="194"/>
      <c r="R63" s="194"/>
      <c r="S63" s="1"/>
      <c r="T63" s="1"/>
      <c r="U63" s="1"/>
      <c r="V63" s="194"/>
      <c r="W63" s="1"/>
      <c r="X63" s="1"/>
      <c r="Y63" s="1"/>
      <c r="Z63" s="1"/>
      <c r="AA63" s="1"/>
      <c r="AB63" s="194"/>
      <c r="AC63" s="1"/>
      <c r="AD63" s="194"/>
      <c r="AE63" s="1"/>
      <c r="AF63" s="1"/>
      <c r="AG63" s="194"/>
      <c r="AH63" s="194"/>
      <c r="AI63" s="194"/>
      <c r="AJ63" s="194"/>
      <c r="AK63" s="194"/>
      <c r="AL63" s="194"/>
    </row>
    <row r="64" spans="1:38" ht="15.75" customHeight="1">
      <c r="A64" s="1"/>
      <c r="B64" s="1"/>
      <c r="C64" s="1"/>
      <c r="D64" s="1"/>
      <c r="E64" s="1"/>
      <c r="F64" s="1"/>
      <c r="G64" s="1"/>
      <c r="H64" s="1"/>
      <c r="I64" s="1"/>
      <c r="J64" s="195"/>
      <c r="K64" s="194"/>
      <c r="L64" s="232"/>
      <c r="M64" s="232"/>
      <c r="N64" s="1"/>
      <c r="O64" s="1"/>
      <c r="P64" s="1"/>
      <c r="Q64" s="194"/>
      <c r="R64" s="194"/>
      <c r="S64" s="1"/>
      <c r="T64" s="1"/>
      <c r="U64" s="1"/>
      <c r="V64" s="194"/>
      <c r="W64" s="1"/>
      <c r="X64" s="1"/>
      <c r="Y64" s="1"/>
      <c r="Z64" s="1"/>
      <c r="AA64" s="1"/>
      <c r="AB64" s="194"/>
      <c r="AC64" s="1"/>
      <c r="AD64" s="194"/>
      <c r="AE64" s="1"/>
      <c r="AF64" s="1"/>
      <c r="AG64" s="194"/>
      <c r="AH64" s="194"/>
      <c r="AI64" s="194"/>
      <c r="AJ64" s="194"/>
      <c r="AK64" s="194"/>
      <c r="AL64" s="194"/>
    </row>
    <row r="65" spans="1:38" ht="15.75" customHeight="1">
      <c r="A65" s="1"/>
      <c r="B65" s="1"/>
      <c r="C65" s="1"/>
      <c r="D65" s="1"/>
      <c r="E65" s="1"/>
      <c r="F65" s="1"/>
      <c r="G65" s="1"/>
      <c r="H65" s="1"/>
      <c r="I65" s="1"/>
      <c r="J65" s="195"/>
      <c r="K65" s="194"/>
      <c r="L65" s="232"/>
      <c r="M65" s="232"/>
      <c r="N65" s="1"/>
      <c r="O65" s="1"/>
      <c r="P65" s="1"/>
      <c r="Q65" s="194"/>
      <c r="R65" s="194"/>
      <c r="S65" s="1"/>
      <c r="T65" s="1"/>
      <c r="U65" s="1"/>
      <c r="V65" s="194"/>
      <c r="W65" s="1"/>
      <c r="X65" s="1"/>
      <c r="Y65" s="1"/>
      <c r="Z65" s="1"/>
      <c r="AA65" s="1"/>
      <c r="AB65" s="194"/>
      <c r="AC65" s="1"/>
      <c r="AD65" s="194"/>
      <c r="AE65" s="1"/>
      <c r="AF65" s="1"/>
      <c r="AG65" s="194"/>
      <c r="AH65" s="194"/>
      <c r="AI65" s="194"/>
      <c r="AJ65" s="194"/>
      <c r="AK65" s="194"/>
      <c r="AL65" s="194"/>
    </row>
    <row r="66" spans="1:38" ht="15.75" customHeight="1">
      <c r="A66" s="1"/>
      <c r="B66" s="1"/>
      <c r="C66" s="1"/>
      <c r="D66" s="1"/>
      <c r="E66" s="1"/>
      <c r="F66" s="1"/>
      <c r="G66" s="1"/>
      <c r="H66" s="1"/>
      <c r="I66" s="1"/>
      <c r="J66" s="195"/>
      <c r="K66" s="194"/>
      <c r="L66" s="232"/>
      <c r="M66" s="232"/>
      <c r="N66" s="1"/>
      <c r="O66" s="1"/>
      <c r="P66" s="1"/>
      <c r="Q66" s="194"/>
      <c r="R66" s="194"/>
      <c r="S66" s="1"/>
      <c r="T66" s="1"/>
      <c r="U66" s="1"/>
      <c r="V66" s="194"/>
      <c r="W66" s="1"/>
      <c r="X66" s="1"/>
      <c r="Y66" s="1"/>
      <c r="Z66" s="1"/>
      <c r="AA66" s="1"/>
      <c r="AB66" s="194"/>
      <c r="AC66" s="1"/>
      <c r="AD66" s="194"/>
      <c r="AE66" s="1"/>
      <c r="AF66" s="1"/>
      <c r="AG66" s="194"/>
      <c r="AH66" s="194"/>
      <c r="AI66" s="194"/>
      <c r="AJ66" s="194"/>
      <c r="AK66" s="194"/>
      <c r="AL66" s="194"/>
    </row>
    <row r="67" spans="1:38" ht="15.75" customHeight="1">
      <c r="A67" s="1"/>
      <c r="B67" s="1"/>
      <c r="C67" s="1"/>
      <c r="D67" s="1"/>
      <c r="E67" s="1"/>
      <c r="F67" s="1"/>
      <c r="G67" s="1"/>
      <c r="H67" s="1"/>
      <c r="I67" s="1"/>
      <c r="J67" s="195"/>
      <c r="K67" s="194"/>
      <c r="L67" s="232"/>
      <c r="M67" s="232"/>
      <c r="N67" s="1"/>
      <c r="O67" s="1"/>
      <c r="P67" s="1"/>
      <c r="Q67" s="194"/>
      <c r="R67" s="194"/>
      <c r="S67" s="1"/>
      <c r="T67" s="1"/>
      <c r="U67" s="1"/>
      <c r="V67" s="194"/>
      <c r="W67" s="1"/>
      <c r="X67" s="1"/>
      <c r="Y67" s="1"/>
      <c r="Z67" s="1"/>
      <c r="AA67" s="1"/>
      <c r="AB67" s="194"/>
      <c r="AC67" s="1"/>
      <c r="AD67" s="194"/>
      <c r="AE67" s="1"/>
      <c r="AF67" s="1"/>
      <c r="AG67" s="194"/>
      <c r="AH67" s="194"/>
      <c r="AI67" s="194"/>
      <c r="AJ67" s="194"/>
      <c r="AK67" s="194"/>
      <c r="AL67" s="194"/>
    </row>
    <row r="68" spans="1:38" ht="15.75" customHeight="1">
      <c r="A68" s="1"/>
      <c r="B68" s="1"/>
      <c r="C68" s="1"/>
      <c r="D68" s="1"/>
      <c r="E68" s="1"/>
      <c r="F68" s="1"/>
      <c r="G68" s="1"/>
      <c r="H68" s="1"/>
      <c r="I68" s="1"/>
      <c r="J68" s="195"/>
      <c r="K68" s="194"/>
      <c r="L68" s="232"/>
      <c r="M68" s="232"/>
      <c r="N68" s="1"/>
      <c r="O68" s="1"/>
      <c r="P68" s="1"/>
      <c r="Q68" s="194"/>
      <c r="R68" s="194"/>
      <c r="S68" s="1"/>
      <c r="T68" s="1"/>
      <c r="U68" s="1"/>
      <c r="V68" s="194"/>
      <c r="W68" s="1"/>
      <c r="X68" s="1"/>
      <c r="Y68" s="1"/>
      <c r="Z68" s="1"/>
      <c r="AA68" s="1"/>
      <c r="AB68" s="194"/>
      <c r="AC68" s="1"/>
      <c r="AD68" s="194"/>
      <c r="AE68" s="1"/>
      <c r="AF68" s="1"/>
      <c r="AG68" s="194"/>
      <c r="AH68" s="194"/>
      <c r="AI68" s="194"/>
      <c r="AJ68" s="194"/>
      <c r="AK68" s="194"/>
      <c r="AL68" s="194"/>
    </row>
    <row r="69" spans="1:38" ht="15.75" customHeight="1">
      <c r="A69" s="1"/>
      <c r="B69" s="1"/>
      <c r="C69" s="1"/>
      <c r="D69" s="1"/>
      <c r="E69" s="1"/>
      <c r="F69" s="1"/>
      <c r="G69" s="1"/>
      <c r="H69" s="1"/>
      <c r="I69" s="1"/>
      <c r="J69" s="195"/>
      <c r="K69" s="194"/>
      <c r="L69" s="232"/>
      <c r="M69" s="232"/>
      <c r="N69" s="1"/>
      <c r="O69" s="1"/>
      <c r="P69" s="1"/>
      <c r="Q69" s="194"/>
      <c r="R69" s="194"/>
      <c r="S69" s="1"/>
      <c r="T69" s="1"/>
      <c r="U69" s="1"/>
      <c r="V69" s="194"/>
      <c r="W69" s="1"/>
      <c r="X69" s="1"/>
      <c r="Y69" s="1"/>
      <c r="Z69" s="1"/>
      <c r="AA69" s="1"/>
      <c r="AB69" s="194"/>
      <c r="AC69" s="1"/>
      <c r="AD69" s="194"/>
      <c r="AE69" s="1"/>
      <c r="AF69" s="1"/>
      <c r="AG69" s="194"/>
      <c r="AH69" s="194"/>
      <c r="AI69" s="194"/>
      <c r="AJ69" s="194"/>
      <c r="AK69" s="194"/>
      <c r="AL69" s="194"/>
    </row>
    <row r="70" spans="1:38" ht="15.75" customHeight="1">
      <c r="A70" s="1"/>
      <c r="B70" s="1"/>
      <c r="C70" s="1"/>
      <c r="D70" s="1"/>
      <c r="E70" s="1"/>
      <c r="F70" s="1"/>
      <c r="G70" s="1"/>
      <c r="H70" s="1"/>
      <c r="I70" s="1"/>
      <c r="J70" s="195"/>
      <c r="K70" s="194"/>
      <c r="L70" s="232"/>
      <c r="M70" s="232"/>
      <c r="N70" s="1"/>
      <c r="O70" s="1"/>
      <c r="P70" s="1"/>
      <c r="Q70" s="194"/>
      <c r="R70" s="194"/>
      <c r="S70" s="1"/>
      <c r="T70" s="1"/>
      <c r="U70" s="1"/>
      <c r="V70" s="194"/>
      <c r="W70" s="1"/>
      <c r="X70" s="1"/>
      <c r="Y70" s="1"/>
      <c r="Z70" s="1"/>
      <c r="AA70" s="1"/>
      <c r="AB70" s="194"/>
      <c r="AC70" s="1"/>
      <c r="AD70" s="194"/>
      <c r="AE70" s="1"/>
      <c r="AF70" s="1"/>
      <c r="AG70" s="194"/>
      <c r="AH70" s="194"/>
      <c r="AI70" s="194"/>
      <c r="AJ70" s="194"/>
      <c r="AK70" s="194"/>
      <c r="AL70" s="194"/>
    </row>
    <row r="71" spans="1:38" ht="15.75" customHeight="1">
      <c r="A71" s="1"/>
      <c r="B71" s="1"/>
      <c r="C71" s="1"/>
      <c r="D71" s="1"/>
      <c r="E71" s="1"/>
      <c r="F71" s="1"/>
      <c r="G71" s="1"/>
      <c r="H71" s="1"/>
      <c r="I71" s="1"/>
      <c r="J71" s="195"/>
      <c r="K71" s="194"/>
      <c r="L71" s="232"/>
      <c r="M71" s="232"/>
      <c r="N71" s="1"/>
      <c r="O71" s="1"/>
      <c r="P71" s="1"/>
      <c r="Q71" s="194"/>
      <c r="R71" s="194"/>
      <c r="S71" s="1"/>
      <c r="T71" s="1"/>
      <c r="U71" s="1"/>
      <c r="V71" s="194"/>
      <c r="W71" s="1"/>
      <c r="X71" s="1"/>
      <c r="Y71" s="1"/>
      <c r="Z71" s="1"/>
      <c r="AA71" s="1"/>
      <c r="AB71" s="194"/>
      <c r="AC71" s="1"/>
      <c r="AD71" s="194"/>
      <c r="AE71" s="1"/>
      <c r="AF71" s="1"/>
      <c r="AG71" s="194"/>
      <c r="AH71" s="194"/>
      <c r="AI71" s="194"/>
      <c r="AJ71" s="194"/>
      <c r="AK71" s="194"/>
      <c r="AL71" s="194"/>
    </row>
    <row r="72" spans="1:38" ht="15.75" customHeight="1">
      <c r="A72" s="1"/>
      <c r="B72" s="1"/>
      <c r="C72" s="1"/>
      <c r="D72" s="1"/>
      <c r="E72" s="1"/>
      <c r="F72" s="1"/>
      <c r="G72" s="1"/>
      <c r="H72" s="1"/>
      <c r="I72" s="1"/>
      <c r="J72" s="195"/>
      <c r="K72" s="194"/>
      <c r="L72" s="232"/>
      <c r="M72" s="232"/>
      <c r="N72" s="1"/>
      <c r="O72" s="1"/>
      <c r="P72" s="1"/>
      <c r="Q72" s="194"/>
      <c r="R72" s="194"/>
      <c r="S72" s="1"/>
      <c r="T72" s="1"/>
      <c r="U72" s="1"/>
      <c r="V72" s="194"/>
      <c r="W72" s="1"/>
      <c r="X72" s="1"/>
      <c r="Y72" s="1"/>
      <c r="Z72" s="1"/>
      <c r="AA72" s="1"/>
      <c r="AB72" s="194"/>
      <c r="AC72" s="1"/>
      <c r="AD72" s="194"/>
      <c r="AE72" s="1"/>
      <c r="AF72" s="1"/>
      <c r="AG72" s="194"/>
      <c r="AH72" s="194"/>
      <c r="AI72" s="194"/>
      <c r="AJ72" s="194"/>
      <c r="AK72" s="194"/>
      <c r="AL72" s="194"/>
    </row>
    <row r="73" spans="1:38" ht="15.75" customHeight="1">
      <c r="A73" s="1"/>
      <c r="B73" s="1"/>
      <c r="C73" s="1"/>
      <c r="D73" s="1"/>
      <c r="E73" s="1"/>
      <c r="F73" s="1"/>
      <c r="G73" s="1"/>
      <c r="H73" s="1"/>
      <c r="I73" s="1"/>
      <c r="J73" s="195"/>
      <c r="K73" s="194"/>
      <c r="L73" s="232"/>
      <c r="M73" s="232"/>
      <c r="N73" s="1"/>
      <c r="O73" s="1"/>
      <c r="P73" s="1"/>
      <c r="Q73" s="194"/>
      <c r="R73" s="194"/>
      <c r="S73" s="1"/>
      <c r="T73" s="1"/>
      <c r="U73" s="1"/>
      <c r="V73" s="194"/>
      <c r="W73" s="1"/>
      <c r="X73" s="1"/>
      <c r="Y73" s="1"/>
      <c r="Z73" s="1"/>
      <c r="AA73" s="1"/>
      <c r="AB73" s="194"/>
      <c r="AC73" s="1"/>
      <c r="AD73" s="194"/>
      <c r="AE73" s="1"/>
      <c r="AF73" s="1"/>
      <c r="AG73" s="194"/>
      <c r="AH73" s="194"/>
      <c r="AI73" s="194"/>
      <c r="AJ73" s="194"/>
      <c r="AK73" s="194"/>
      <c r="AL73" s="194"/>
    </row>
    <row r="74" spans="1:38" ht="15.75" customHeight="1">
      <c r="A74" s="1"/>
      <c r="B74" s="1"/>
      <c r="C74" s="1"/>
      <c r="D74" s="1"/>
      <c r="E74" s="1"/>
      <c r="F74" s="1"/>
      <c r="G74" s="1"/>
      <c r="H74" s="1"/>
      <c r="I74" s="1"/>
      <c r="J74" s="195"/>
      <c r="K74" s="194"/>
      <c r="L74" s="232"/>
      <c r="M74" s="232"/>
      <c r="N74" s="1"/>
      <c r="O74" s="1"/>
      <c r="P74" s="1"/>
      <c r="Q74" s="194"/>
      <c r="R74" s="194"/>
      <c r="S74" s="1"/>
      <c r="T74" s="1"/>
      <c r="U74" s="1"/>
      <c r="V74" s="194"/>
      <c r="W74" s="1"/>
      <c r="X74" s="1"/>
      <c r="Y74" s="1"/>
      <c r="Z74" s="1"/>
      <c r="AA74" s="1"/>
      <c r="AB74" s="194"/>
      <c r="AC74" s="1"/>
      <c r="AD74" s="194"/>
      <c r="AE74" s="1"/>
      <c r="AF74" s="1"/>
      <c r="AG74" s="194"/>
      <c r="AH74" s="194"/>
      <c r="AI74" s="194"/>
      <c r="AJ74" s="194"/>
      <c r="AK74" s="194"/>
      <c r="AL74" s="194"/>
    </row>
    <row r="75" spans="1:38" ht="15.75" customHeight="1">
      <c r="A75" s="1"/>
      <c r="B75" s="1"/>
      <c r="C75" s="1"/>
      <c r="D75" s="1"/>
      <c r="E75" s="1"/>
      <c r="F75" s="1"/>
      <c r="G75" s="1"/>
      <c r="H75" s="1"/>
      <c r="I75" s="1"/>
      <c r="J75" s="195"/>
      <c r="K75" s="194"/>
      <c r="L75" s="232"/>
      <c r="M75" s="232"/>
      <c r="N75" s="1"/>
      <c r="O75" s="1"/>
      <c r="P75" s="1"/>
      <c r="Q75" s="194"/>
      <c r="R75" s="194"/>
      <c r="S75" s="1"/>
      <c r="T75" s="1"/>
      <c r="U75" s="1"/>
      <c r="V75" s="194"/>
      <c r="W75" s="1"/>
      <c r="X75" s="1"/>
      <c r="Y75" s="1"/>
      <c r="Z75" s="1"/>
      <c r="AA75" s="1"/>
      <c r="AB75" s="194"/>
      <c r="AC75" s="1"/>
      <c r="AD75" s="194"/>
      <c r="AE75" s="1"/>
      <c r="AF75" s="1"/>
      <c r="AG75" s="194"/>
      <c r="AH75" s="194"/>
      <c r="AI75" s="194"/>
      <c r="AJ75" s="194"/>
      <c r="AK75" s="194"/>
      <c r="AL75" s="194"/>
    </row>
    <row r="76" spans="1:38" ht="15.75" customHeight="1">
      <c r="A76" s="1"/>
      <c r="B76" s="1"/>
      <c r="C76" s="1"/>
      <c r="D76" s="1"/>
      <c r="E76" s="1"/>
      <c r="F76" s="1"/>
      <c r="G76" s="1"/>
      <c r="H76" s="1"/>
      <c r="I76" s="1"/>
      <c r="J76" s="195"/>
      <c r="K76" s="194"/>
      <c r="L76" s="232"/>
      <c r="M76" s="232"/>
      <c r="N76" s="1"/>
      <c r="O76" s="1"/>
      <c r="P76" s="1"/>
      <c r="Q76" s="194"/>
      <c r="R76" s="194"/>
      <c r="S76" s="1"/>
      <c r="T76" s="1"/>
      <c r="U76" s="1"/>
      <c r="V76" s="194"/>
      <c r="W76" s="1"/>
      <c r="X76" s="1"/>
      <c r="Y76" s="1"/>
      <c r="Z76" s="1"/>
      <c r="AA76" s="1"/>
      <c r="AB76" s="194"/>
      <c r="AC76" s="1"/>
      <c r="AD76" s="194"/>
      <c r="AE76" s="1"/>
      <c r="AF76" s="1"/>
      <c r="AG76" s="194"/>
      <c r="AH76" s="194"/>
      <c r="AI76" s="194"/>
      <c r="AJ76" s="194"/>
      <c r="AK76" s="194"/>
      <c r="AL76" s="194"/>
    </row>
    <row r="77" spans="1:38" ht="15.75" customHeight="1">
      <c r="A77" s="1"/>
      <c r="B77" s="1"/>
      <c r="C77" s="1"/>
      <c r="D77" s="1"/>
      <c r="E77" s="1"/>
      <c r="F77" s="1"/>
      <c r="G77" s="1"/>
      <c r="H77" s="1"/>
      <c r="I77" s="1"/>
      <c r="J77" s="195"/>
      <c r="K77" s="194"/>
      <c r="L77" s="232"/>
      <c r="M77" s="232"/>
      <c r="N77" s="1"/>
      <c r="O77" s="1"/>
      <c r="P77" s="1"/>
      <c r="Q77" s="194"/>
      <c r="R77" s="194"/>
      <c r="S77" s="1"/>
      <c r="T77" s="1"/>
      <c r="U77" s="1"/>
      <c r="V77" s="194"/>
      <c r="W77" s="1"/>
      <c r="X77" s="1"/>
      <c r="Y77" s="1"/>
      <c r="Z77" s="1"/>
      <c r="AA77" s="1"/>
      <c r="AB77" s="194"/>
      <c r="AC77" s="1"/>
      <c r="AD77" s="194"/>
      <c r="AE77" s="1"/>
      <c r="AF77" s="1"/>
      <c r="AG77" s="194"/>
      <c r="AH77" s="194"/>
      <c r="AI77" s="194"/>
      <c r="AJ77" s="194"/>
      <c r="AK77" s="194"/>
      <c r="AL77" s="194"/>
    </row>
    <row r="78" spans="1:38" ht="15.75" customHeight="1">
      <c r="A78" s="1"/>
      <c r="B78" s="1"/>
      <c r="C78" s="1"/>
      <c r="D78" s="1"/>
      <c r="E78" s="1"/>
      <c r="F78" s="1"/>
      <c r="G78" s="1"/>
      <c r="H78" s="1"/>
      <c r="I78" s="1"/>
      <c r="J78" s="195"/>
      <c r="K78" s="194"/>
      <c r="L78" s="232"/>
      <c r="M78" s="232"/>
      <c r="N78" s="1"/>
      <c r="O78" s="1"/>
      <c r="P78" s="1"/>
      <c r="Q78" s="194"/>
      <c r="R78" s="194"/>
      <c r="S78" s="1"/>
      <c r="T78" s="1"/>
      <c r="U78" s="1"/>
      <c r="V78" s="194"/>
      <c r="W78" s="1"/>
      <c r="X78" s="1"/>
      <c r="Y78" s="1"/>
      <c r="Z78" s="1"/>
      <c r="AA78" s="1"/>
      <c r="AB78" s="194"/>
      <c r="AC78" s="1"/>
      <c r="AD78" s="194"/>
      <c r="AE78" s="1"/>
      <c r="AF78" s="1"/>
      <c r="AG78" s="194"/>
      <c r="AH78" s="194"/>
      <c r="AI78" s="194"/>
      <c r="AJ78" s="194"/>
      <c r="AK78" s="194"/>
      <c r="AL78" s="194"/>
    </row>
    <row r="79" spans="1:38" ht="15.75" customHeight="1">
      <c r="A79" s="1"/>
      <c r="B79" s="1"/>
      <c r="C79" s="1"/>
      <c r="D79" s="1"/>
      <c r="E79" s="1"/>
      <c r="F79" s="1"/>
      <c r="G79" s="1"/>
      <c r="H79" s="1"/>
      <c r="I79" s="1"/>
      <c r="J79" s="195"/>
      <c r="K79" s="194"/>
      <c r="L79" s="232"/>
      <c r="M79" s="232"/>
      <c r="N79" s="1"/>
      <c r="O79" s="1"/>
      <c r="P79" s="1"/>
      <c r="Q79" s="194"/>
      <c r="R79" s="194"/>
      <c r="S79" s="1"/>
      <c r="T79" s="1"/>
      <c r="U79" s="1"/>
      <c r="V79" s="194"/>
      <c r="W79" s="1"/>
      <c r="X79" s="1"/>
      <c r="Y79" s="1"/>
      <c r="Z79" s="1"/>
      <c r="AA79" s="1"/>
      <c r="AB79" s="194"/>
      <c r="AC79" s="1"/>
      <c r="AD79" s="194"/>
      <c r="AE79" s="1"/>
      <c r="AF79" s="1"/>
      <c r="AG79" s="194"/>
      <c r="AH79" s="194"/>
      <c r="AI79" s="194"/>
      <c r="AJ79" s="194"/>
      <c r="AK79" s="194"/>
      <c r="AL79" s="194"/>
    </row>
    <row r="80" spans="1:38" ht="15.75" customHeight="1">
      <c r="A80" s="1"/>
      <c r="B80" s="1"/>
      <c r="C80" s="1"/>
      <c r="D80" s="1"/>
      <c r="E80" s="1"/>
      <c r="F80" s="1"/>
      <c r="G80" s="1"/>
      <c r="H80" s="1"/>
      <c r="I80" s="1"/>
      <c r="J80" s="195"/>
      <c r="K80" s="194"/>
      <c r="L80" s="232"/>
      <c r="M80" s="232"/>
      <c r="N80" s="1"/>
      <c r="O80" s="1"/>
      <c r="P80" s="1"/>
      <c r="Q80" s="194"/>
      <c r="R80" s="194"/>
      <c r="S80" s="1"/>
      <c r="T80" s="1"/>
      <c r="U80" s="1"/>
      <c r="V80" s="194"/>
      <c r="W80" s="1"/>
      <c r="X80" s="1"/>
      <c r="Y80" s="1"/>
      <c r="Z80" s="1"/>
      <c r="AA80" s="1"/>
      <c r="AB80" s="194"/>
      <c r="AC80" s="1"/>
      <c r="AD80" s="194"/>
      <c r="AE80" s="1"/>
      <c r="AF80" s="1"/>
      <c r="AG80" s="194"/>
      <c r="AH80" s="194"/>
      <c r="AI80" s="194"/>
      <c r="AJ80" s="194"/>
      <c r="AK80" s="194"/>
      <c r="AL80" s="194"/>
    </row>
    <row r="81" spans="1:38" ht="15.75" customHeight="1">
      <c r="A81" s="1"/>
      <c r="B81" s="1"/>
      <c r="C81" s="1"/>
      <c r="D81" s="1"/>
      <c r="E81" s="1"/>
      <c r="F81" s="1"/>
      <c r="G81" s="1"/>
      <c r="H81" s="1"/>
      <c r="I81" s="1"/>
      <c r="J81" s="195"/>
      <c r="K81" s="194"/>
      <c r="L81" s="232"/>
      <c r="M81" s="232"/>
      <c r="N81" s="1"/>
      <c r="O81" s="1"/>
      <c r="P81" s="1"/>
      <c r="Q81" s="194"/>
      <c r="R81" s="194"/>
      <c r="S81" s="1"/>
      <c r="T81" s="1"/>
      <c r="U81" s="1"/>
      <c r="V81" s="194"/>
      <c r="W81" s="1"/>
      <c r="X81" s="1"/>
      <c r="Y81" s="1"/>
      <c r="Z81" s="1"/>
      <c r="AA81" s="1"/>
      <c r="AB81" s="194"/>
      <c r="AC81" s="1"/>
      <c r="AD81" s="194"/>
      <c r="AE81" s="1"/>
      <c r="AF81" s="1"/>
      <c r="AG81" s="194"/>
      <c r="AH81" s="194"/>
      <c r="AI81" s="194"/>
      <c r="AJ81" s="194"/>
      <c r="AK81" s="194"/>
      <c r="AL81" s="194"/>
    </row>
    <row r="82" spans="1:38" ht="15.75" customHeight="1">
      <c r="A82" s="1"/>
      <c r="B82" s="1"/>
      <c r="C82" s="1"/>
      <c r="D82" s="1"/>
      <c r="E82" s="1"/>
      <c r="F82" s="1"/>
      <c r="G82" s="1"/>
      <c r="H82" s="1"/>
      <c r="I82" s="1"/>
      <c r="J82" s="195"/>
      <c r="K82" s="194"/>
      <c r="L82" s="232"/>
      <c r="M82" s="232"/>
      <c r="N82" s="1"/>
      <c r="O82" s="1"/>
      <c r="P82" s="1"/>
      <c r="Q82" s="194"/>
      <c r="R82" s="194"/>
      <c r="S82" s="1"/>
      <c r="T82" s="1"/>
      <c r="U82" s="1"/>
      <c r="V82" s="194"/>
      <c r="W82" s="1"/>
      <c r="X82" s="1"/>
      <c r="Y82" s="1"/>
      <c r="Z82" s="1"/>
      <c r="AA82" s="1"/>
      <c r="AB82" s="194"/>
      <c r="AC82" s="1"/>
      <c r="AD82" s="194"/>
      <c r="AE82" s="1"/>
      <c r="AF82" s="1"/>
      <c r="AG82" s="194"/>
      <c r="AH82" s="194"/>
      <c r="AI82" s="194"/>
      <c r="AJ82" s="194"/>
      <c r="AK82" s="194"/>
      <c r="AL82" s="194"/>
    </row>
    <row r="83" spans="1:38" ht="15.75" customHeight="1">
      <c r="A83" s="1"/>
      <c r="B83" s="1"/>
      <c r="C83" s="1"/>
      <c r="D83" s="1"/>
      <c r="E83" s="1"/>
      <c r="F83" s="1"/>
      <c r="G83" s="1"/>
      <c r="H83" s="1"/>
      <c r="I83" s="1"/>
      <c r="J83" s="195"/>
      <c r="K83" s="194"/>
      <c r="L83" s="232"/>
      <c r="M83" s="232"/>
      <c r="N83" s="1"/>
      <c r="O83" s="1"/>
      <c r="P83" s="1"/>
      <c r="Q83" s="194"/>
      <c r="R83" s="194"/>
      <c r="S83" s="1"/>
      <c r="T83" s="1"/>
      <c r="U83" s="1"/>
      <c r="V83" s="194"/>
      <c r="W83" s="1"/>
      <c r="X83" s="1"/>
      <c r="Y83" s="1"/>
      <c r="Z83" s="1"/>
      <c r="AA83" s="1"/>
      <c r="AB83" s="194"/>
      <c r="AC83" s="1"/>
      <c r="AD83" s="194"/>
      <c r="AE83" s="1"/>
      <c r="AF83" s="1"/>
      <c r="AG83" s="194"/>
      <c r="AH83" s="194"/>
      <c r="AI83" s="194"/>
      <c r="AJ83" s="194"/>
      <c r="AK83" s="194"/>
      <c r="AL83" s="194"/>
    </row>
    <row r="84" spans="1:38" ht="15.75" customHeight="1">
      <c r="A84" s="1"/>
      <c r="B84" s="1"/>
      <c r="C84" s="1"/>
      <c r="D84" s="1"/>
      <c r="E84" s="1"/>
      <c r="F84" s="1"/>
      <c r="G84" s="1"/>
      <c r="H84" s="1"/>
      <c r="I84" s="1"/>
      <c r="J84" s="195"/>
      <c r="K84" s="194"/>
      <c r="L84" s="232"/>
      <c r="M84" s="232"/>
      <c r="N84" s="1"/>
      <c r="O84" s="1"/>
      <c r="P84" s="1"/>
      <c r="Q84" s="194"/>
      <c r="R84" s="194"/>
      <c r="S84" s="1"/>
      <c r="T84" s="1"/>
      <c r="U84" s="1"/>
      <c r="V84" s="194"/>
      <c r="W84" s="1"/>
      <c r="X84" s="1"/>
      <c r="Y84" s="1"/>
      <c r="Z84" s="1"/>
      <c r="AA84" s="1"/>
      <c r="AB84" s="194"/>
      <c r="AC84" s="1"/>
      <c r="AD84" s="194"/>
      <c r="AE84" s="1"/>
      <c r="AF84" s="1"/>
      <c r="AG84" s="194"/>
      <c r="AH84" s="194"/>
      <c r="AI84" s="194"/>
      <c r="AJ84" s="194"/>
      <c r="AK84" s="194"/>
      <c r="AL84" s="194"/>
    </row>
    <row r="85" spans="1:38" ht="15.75" customHeight="1">
      <c r="A85" s="1"/>
      <c r="B85" s="1"/>
      <c r="C85" s="1"/>
      <c r="D85" s="1"/>
      <c r="E85" s="1"/>
      <c r="F85" s="1"/>
      <c r="G85" s="1"/>
      <c r="H85" s="1"/>
      <c r="I85" s="1"/>
      <c r="J85" s="195"/>
      <c r="K85" s="194"/>
      <c r="L85" s="232"/>
      <c r="M85" s="232"/>
      <c r="N85" s="1"/>
      <c r="O85" s="1"/>
      <c r="P85" s="1"/>
      <c r="Q85" s="194"/>
      <c r="R85" s="194"/>
      <c r="S85" s="1"/>
      <c r="T85" s="1"/>
      <c r="U85" s="1"/>
      <c r="V85" s="194"/>
      <c r="W85" s="1"/>
      <c r="X85" s="1"/>
      <c r="Y85" s="1"/>
      <c r="Z85" s="1"/>
      <c r="AA85" s="1"/>
      <c r="AB85" s="194"/>
      <c r="AC85" s="1"/>
      <c r="AD85" s="194"/>
      <c r="AE85" s="1"/>
      <c r="AF85" s="1"/>
      <c r="AG85" s="194"/>
      <c r="AH85" s="194"/>
      <c r="AI85" s="194"/>
      <c r="AJ85" s="194"/>
      <c r="AK85" s="194"/>
      <c r="AL85" s="194"/>
    </row>
    <row r="86" spans="1:38" ht="15.75" customHeight="1">
      <c r="A86" s="1"/>
      <c r="B86" s="1"/>
      <c r="C86" s="1"/>
      <c r="D86" s="1"/>
      <c r="E86" s="1"/>
      <c r="F86" s="1"/>
      <c r="G86" s="1"/>
      <c r="H86" s="1"/>
      <c r="I86" s="1"/>
      <c r="J86" s="195"/>
      <c r="K86" s="194"/>
      <c r="L86" s="232"/>
      <c r="M86" s="232"/>
      <c r="N86" s="1"/>
      <c r="O86" s="1"/>
      <c r="P86" s="1"/>
      <c r="Q86" s="194"/>
      <c r="R86" s="194"/>
      <c r="S86" s="1"/>
      <c r="T86" s="1"/>
      <c r="U86" s="1"/>
      <c r="V86" s="194"/>
      <c r="W86" s="1"/>
      <c r="X86" s="1"/>
      <c r="Y86" s="1"/>
      <c r="Z86" s="1"/>
      <c r="AA86" s="1"/>
      <c r="AB86" s="194"/>
      <c r="AC86" s="1"/>
      <c r="AD86" s="194"/>
      <c r="AE86" s="1"/>
      <c r="AF86" s="1"/>
      <c r="AG86" s="194"/>
      <c r="AH86" s="194"/>
      <c r="AI86" s="194"/>
      <c r="AJ86" s="194"/>
      <c r="AK86" s="194"/>
      <c r="AL86" s="194"/>
    </row>
    <row r="87" spans="1:38" ht="15.75" customHeight="1">
      <c r="A87" s="1"/>
      <c r="B87" s="1"/>
      <c r="C87" s="1"/>
      <c r="D87" s="1"/>
      <c r="E87" s="1"/>
      <c r="F87" s="1"/>
      <c r="G87" s="1"/>
      <c r="H87" s="1"/>
      <c r="I87" s="1"/>
      <c r="J87" s="195"/>
      <c r="K87" s="194"/>
      <c r="L87" s="232"/>
      <c r="M87" s="232"/>
      <c r="N87" s="1"/>
      <c r="O87" s="1"/>
      <c r="P87" s="1"/>
      <c r="Q87" s="194"/>
      <c r="R87" s="194"/>
      <c r="S87" s="1"/>
      <c r="T87" s="1"/>
      <c r="U87" s="1"/>
      <c r="V87" s="194"/>
      <c r="W87" s="1"/>
      <c r="X87" s="1"/>
      <c r="Y87" s="1"/>
      <c r="Z87" s="1"/>
      <c r="AA87" s="1"/>
      <c r="AB87" s="194"/>
      <c r="AC87" s="1"/>
      <c r="AD87" s="194"/>
      <c r="AE87" s="1"/>
      <c r="AF87" s="1"/>
      <c r="AG87" s="194"/>
      <c r="AH87" s="194"/>
      <c r="AI87" s="194"/>
      <c r="AJ87" s="194"/>
      <c r="AK87" s="194"/>
      <c r="AL87" s="194"/>
    </row>
    <row r="88" spans="1:38" ht="15.75" customHeight="1">
      <c r="A88" s="1"/>
      <c r="B88" s="1"/>
      <c r="C88" s="1"/>
      <c r="D88" s="1"/>
      <c r="E88" s="1"/>
      <c r="F88" s="1"/>
      <c r="G88" s="1"/>
      <c r="H88" s="1"/>
      <c r="I88" s="1"/>
      <c r="J88" s="195"/>
      <c r="K88" s="194"/>
      <c r="L88" s="232"/>
      <c r="M88" s="232"/>
      <c r="N88" s="1"/>
      <c r="O88" s="1"/>
      <c r="P88" s="1"/>
      <c r="Q88" s="194"/>
      <c r="R88" s="194"/>
      <c r="S88" s="1"/>
      <c r="T88" s="1"/>
      <c r="U88" s="1"/>
      <c r="V88" s="194"/>
      <c r="W88" s="1"/>
      <c r="X88" s="1"/>
      <c r="Y88" s="1"/>
      <c r="Z88" s="1"/>
      <c r="AA88" s="1"/>
      <c r="AB88" s="194"/>
      <c r="AC88" s="1"/>
      <c r="AD88" s="194"/>
      <c r="AE88" s="1"/>
      <c r="AF88" s="1"/>
      <c r="AG88" s="194"/>
      <c r="AH88" s="194"/>
      <c r="AI88" s="194"/>
      <c r="AJ88" s="194"/>
      <c r="AK88" s="194"/>
      <c r="AL88" s="194"/>
    </row>
    <row r="89" spans="1:38" ht="15.75" customHeight="1">
      <c r="A89" s="1"/>
      <c r="B89" s="1"/>
      <c r="C89" s="1"/>
      <c r="D89" s="1"/>
      <c r="E89" s="1"/>
      <c r="F89" s="1"/>
      <c r="G89" s="1"/>
      <c r="H89" s="1"/>
      <c r="I89" s="1"/>
      <c r="J89" s="195"/>
      <c r="K89" s="194"/>
      <c r="L89" s="232"/>
      <c r="M89" s="232"/>
      <c r="N89" s="1"/>
      <c r="O89" s="1"/>
      <c r="P89" s="1"/>
      <c r="Q89" s="194"/>
      <c r="R89" s="194"/>
      <c r="S89" s="1"/>
      <c r="T89" s="1"/>
      <c r="U89" s="1"/>
      <c r="V89" s="194"/>
      <c r="W89" s="1"/>
      <c r="X89" s="1"/>
      <c r="Y89" s="1"/>
      <c r="Z89" s="1"/>
      <c r="AA89" s="1"/>
      <c r="AB89" s="194"/>
      <c r="AC89" s="1"/>
      <c r="AD89" s="194"/>
      <c r="AE89" s="1"/>
      <c r="AF89" s="1"/>
      <c r="AG89" s="194"/>
      <c r="AH89" s="194"/>
      <c r="AI89" s="194"/>
      <c r="AJ89" s="194"/>
      <c r="AK89" s="194"/>
      <c r="AL89" s="194"/>
    </row>
    <row r="90" spans="1:38" ht="15.75" customHeight="1">
      <c r="A90" s="1"/>
      <c r="B90" s="1"/>
      <c r="C90" s="1"/>
      <c r="D90" s="1"/>
      <c r="E90" s="1"/>
      <c r="F90" s="1"/>
      <c r="G90" s="1"/>
      <c r="H90" s="1"/>
      <c r="I90" s="1"/>
      <c r="J90" s="195"/>
      <c r="K90" s="194"/>
      <c r="L90" s="232"/>
      <c r="M90" s="232"/>
      <c r="N90" s="1"/>
      <c r="O90" s="1"/>
      <c r="P90" s="1"/>
      <c r="Q90" s="194"/>
      <c r="R90" s="194"/>
      <c r="S90" s="1"/>
      <c r="T90" s="1"/>
      <c r="U90" s="1"/>
      <c r="V90" s="194"/>
      <c r="W90" s="1"/>
      <c r="X90" s="1"/>
      <c r="Y90" s="1"/>
      <c r="Z90" s="1"/>
      <c r="AA90" s="1"/>
      <c r="AB90" s="194"/>
      <c r="AC90" s="1"/>
      <c r="AD90" s="194"/>
      <c r="AE90" s="1"/>
      <c r="AF90" s="1"/>
      <c r="AG90" s="194"/>
      <c r="AH90" s="194"/>
      <c r="AI90" s="194"/>
      <c r="AJ90" s="194"/>
      <c r="AK90" s="194"/>
      <c r="AL90" s="194"/>
    </row>
    <row r="91" spans="1:38" ht="15.75" customHeight="1">
      <c r="A91" s="1"/>
      <c r="B91" s="1"/>
      <c r="C91" s="1"/>
      <c r="D91" s="1"/>
      <c r="E91" s="1"/>
      <c r="F91" s="1"/>
      <c r="G91" s="1"/>
      <c r="H91" s="1"/>
      <c r="I91" s="1"/>
      <c r="J91" s="195"/>
      <c r="K91" s="194"/>
      <c r="L91" s="232"/>
      <c r="M91" s="232"/>
      <c r="N91" s="1"/>
      <c r="O91" s="1"/>
      <c r="P91" s="1"/>
      <c r="Q91" s="194"/>
      <c r="R91" s="194"/>
      <c r="S91" s="1"/>
      <c r="T91" s="1"/>
      <c r="U91" s="1"/>
      <c r="V91" s="194"/>
      <c r="W91" s="1"/>
      <c r="X91" s="1"/>
      <c r="Y91" s="1"/>
      <c r="Z91" s="1"/>
      <c r="AA91" s="1"/>
      <c r="AB91" s="194"/>
      <c r="AC91" s="1"/>
      <c r="AD91" s="194"/>
      <c r="AE91" s="1"/>
      <c r="AF91" s="1"/>
      <c r="AG91" s="194"/>
      <c r="AH91" s="194"/>
      <c r="AI91" s="194"/>
      <c r="AJ91" s="194"/>
      <c r="AK91" s="194"/>
      <c r="AL91" s="194"/>
    </row>
    <row r="92" spans="1:38" ht="15.75" customHeight="1">
      <c r="A92" s="1"/>
      <c r="B92" s="1"/>
      <c r="C92" s="1"/>
      <c r="D92" s="1"/>
      <c r="E92" s="1"/>
      <c r="F92" s="1"/>
      <c r="G92" s="1"/>
      <c r="H92" s="1"/>
      <c r="I92" s="1"/>
      <c r="J92" s="195"/>
      <c r="K92" s="194"/>
      <c r="L92" s="232"/>
      <c r="M92" s="232"/>
      <c r="N92" s="1"/>
      <c r="O92" s="1"/>
      <c r="P92" s="1"/>
      <c r="Q92" s="194"/>
      <c r="R92" s="194"/>
      <c r="S92" s="1"/>
      <c r="T92" s="1"/>
      <c r="U92" s="1"/>
      <c r="V92" s="194"/>
      <c r="W92" s="1"/>
      <c r="X92" s="1"/>
      <c r="Y92" s="1"/>
      <c r="Z92" s="1"/>
      <c r="AA92" s="1"/>
      <c r="AB92" s="194"/>
      <c r="AC92" s="1"/>
      <c r="AD92" s="194"/>
      <c r="AE92" s="1"/>
      <c r="AF92" s="1"/>
      <c r="AG92" s="194"/>
      <c r="AH92" s="194"/>
      <c r="AI92" s="194"/>
      <c r="AJ92" s="194"/>
      <c r="AK92" s="194"/>
      <c r="AL92" s="194"/>
    </row>
    <row r="93" spans="1:38" ht="15.75" customHeight="1">
      <c r="A93" s="1"/>
      <c r="B93" s="1"/>
      <c r="C93" s="1"/>
      <c r="D93" s="1"/>
      <c r="E93" s="1"/>
      <c r="F93" s="1"/>
      <c r="G93" s="1"/>
      <c r="H93" s="1"/>
      <c r="I93" s="1"/>
      <c r="J93" s="195"/>
      <c r="K93" s="194"/>
      <c r="L93" s="232"/>
      <c r="M93" s="232"/>
      <c r="N93" s="1"/>
      <c r="O93" s="1"/>
      <c r="P93" s="1"/>
      <c r="Q93" s="194"/>
      <c r="R93" s="194"/>
      <c r="S93" s="1"/>
      <c r="T93" s="1"/>
      <c r="U93" s="1"/>
      <c r="V93" s="194"/>
      <c r="W93" s="1"/>
      <c r="X93" s="1"/>
      <c r="Y93" s="1"/>
      <c r="Z93" s="1"/>
      <c r="AA93" s="1"/>
      <c r="AB93" s="194"/>
      <c r="AC93" s="1"/>
      <c r="AD93" s="194"/>
      <c r="AE93" s="1"/>
      <c r="AF93" s="1"/>
      <c r="AG93" s="194"/>
      <c r="AH93" s="194"/>
      <c r="AI93" s="194"/>
      <c r="AJ93" s="194"/>
      <c r="AK93" s="194"/>
      <c r="AL93" s="194"/>
    </row>
    <row r="94" spans="1:38" ht="15.75" customHeight="1">
      <c r="A94" s="1"/>
      <c r="B94" s="1"/>
      <c r="C94" s="1"/>
      <c r="D94" s="1"/>
      <c r="E94" s="1"/>
      <c r="F94" s="1"/>
      <c r="G94" s="1"/>
      <c r="H94" s="1"/>
      <c r="I94" s="1"/>
      <c r="J94" s="195"/>
      <c r="K94" s="194"/>
      <c r="L94" s="232"/>
      <c r="M94" s="232"/>
      <c r="N94" s="1"/>
      <c r="O94" s="1"/>
      <c r="P94" s="1"/>
      <c r="Q94" s="194"/>
      <c r="R94" s="194"/>
      <c r="S94" s="1"/>
      <c r="T94" s="1"/>
      <c r="U94" s="1"/>
      <c r="V94" s="194"/>
      <c r="W94" s="1"/>
      <c r="X94" s="1"/>
      <c r="Y94" s="1"/>
      <c r="Z94" s="1"/>
      <c r="AA94" s="1"/>
      <c r="AB94" s="194"/>
      <c r="AC94" s="1"/>
      <c r="AD94" s="194"/>
      <c r="AE94" s="1"/>
      <c r="AF94" s="1"/>
      <c r="AG94" s="194"/>
      <c r="AH94" s="194"/>
      <c r="AI94" s="194"/>
      <c r="AJ94" s="194"/>
      <c r="AK94" s="194"/>
      <c r="AL94" s="194"/>
    </row>
    <row r="95" spans="1:38" ht="15.75" customHeight="1">
      <c r="A95" s="1"/>
      <c r="B95" s="1"/>
      <c r="C95" s="1"/>
      <c r="D95" s="1"/>
      <c r="E95" s="1"/>
      <c r="F95" s="1"/>
      <c r="G95" s="1"/>
      <c r="H95" s="1"/>
      <c r="I95" s="1"/>
      <c r="J95" s="195"/>
      <c r="K95" s="194"/>
      <c r="L95" s="232"/>
      <c r="M95" s="232"/>
      <c r="N95" s="1"/>
      <c r="O95" s="1"/>
      <c r="P95" s="1"/>
      <c r="Q95" s="194"/>
      <c r="R95" s="194"/>
      <c r="S95" s="1"/>
      <c r="T95" s="1"/>
      <c r="U95" s="1"/>
      <c r="V95" s="194"/>
      <c r="W95" s="1"/>
      <c r="X95" s="1"/>
      <c r="Y95" s="1"/>
      <c r="Z95" s="1"/>
      <c r="AA95" s="1"/>
      <c r="AB95" s="194"/>
      <c r="AC95" s="1"/>
      <c r="AD95" s="194"/>
      <c r="AE95" s="1"/>
      <c r="AF95" s="1"/>
      <c r="AG95" s="194"/>
      <c r="AH95" s="194"/>
      <c r="AI95" s="194"/>
      <c r="AJ95" s="194"/>
      <c r="AK95" s="194"/>
      <c r="AL95" s="194"/>
    </row>
    <row r="96" spans="1:38" ht="15.75" customHeight="1">
      <c r="A96" s="1"/>
      <c r="B96" s="1"/>
      <c r="C96" s="1"/>
      <c r="D96" s="1"/>
      <c r="E96" s="1"/>
      <c r="F96" s="1"/>
      <c r="G96" s="1"/>
      <c r="H96" s="1"/>
      <c r="I96" s="1"/>
      <c r="J96" s="195"/>
      <c r="K96" s="194"/>
      <c r="L96" s="232"/>
      <c r="M96" s="232"/>
      <c r="N96" s="1"/>
      <c r="O96" s="1"/>
      <c r="P96" s="1"/>
      <c r="Q96" s="194"/>
      <c r="R96" s="194"/>
      <c r="S96" s="1"/>
      <c r="T96" s="1"/>
      <c r="U96" s="1"/>
      <c r="V96" s="194"/>
      <c r="W96" s="1"/>
      <c r="X96" s="1"/>
      <c r="Y96" s="1"/>
      <c r="Z96" s="1"/>
      <c r="AA96" s="1"/>
      <c r="AB96" s="194"/>
      <c r="AC96" s="1"/>
      <c r="AD96" s="194"/>
      <c r="AE96" s="1"/>
      <c r="AF96" s="1"/>
      <c r="AG96" s="194"/>
      <c r="AH96" s="194"/>
      <c r="AI96" s="194"/>
      <c r="AJ96" s="194"/>
      <c r="AK96" s="194"/>
      <c r="AL96" s="194"/>
    </row>
    <row r="97" spans="1:38" ht="15.75" customHeight="1">
      <c r="A97" s="1"/>
      <c r="B97" s="1"/>
      <c r="C97" s="1"/>
      <c r="D97" s="1"/>
      <c r="E97" s="1"/>
      <c r="F97" s="1"/>
      <c r="G97" s="1"/>
      <c r="H97" s="1"/>
      <c r="I97" s="1"/>
      <c r="J97" s="195"/>
      <c r="K97" s="194"/>
      <c r="L97" s="232"/>
      <c r="M97" s="232"/>
      <c r="N97" s="1"/>
      <c r="O97" s="1"/>
      <c r="P97" s="1"/>
      <c r="Q97" s="194"/>
      <c r="R97" s="194"/>
      <c r="S97" s="1"/>
      <c r="T97" s="1"/>
      <c r="U97" s="1"/>
      <c r="V97" s="194"/>
      <c r="W97" s="1"/>
      <c r="X97" s="1"/>
      <c r="Y97" s="1"/>
      <c r="Z97" s="1"/>
      <c r="AA97" s="1"/>
      <c r="AB97" s="194"/>
      <c r="AC97" s="1"/>
      <c r="AD97" s="194"/>
      <c r="AE97" s="1"/>
      <c r="AF97" s="1"/>
      <c r="AG97" s="194"/>
      <c r="AH97" s="194"/>
      <c r="AI97" s="194"/>
      <c r="AJ97" s="194"/>
      <c r="AK97" s="194"/>
      <c r="AL97" s="194"/>
    </row>
    <row r="98" spans="1:38" ht="15.75" customHeight="1">
      <c r="A98" s="1"/>
      <c r="B98" s="1"/>
      <c r="C98" s="1"/>
      <c r="D98" s="1"/>
      <c r="E98" s="1"/>
      <c r="F98" s="1"/>
      <c r="G98" s="1"/>
      <c r="H98" s="1"/>
      <c r="I98" s="1"/>
      <c r="J98" s="195"/>
      <c r="K98" s="194"/>
      <c r="L98" s="232"/>
      <c r="M98" s="232"/>
      <c r="N98" s="1"/>
      <c r="O98" s="1"/>
      <c r="P98" s="1"/>
      <c r="Q98" s="194"/>
      <c r="R98" s="194"/>
      <c r="S98" s="1"/>
      <c r="T98" s="1"/>
      <c r="U98" s="1"/>
      <c r="V98" s="194"/>
      <c r="W98" s="1"/>
      <c r="X98" s="1"/>
      <c r="Y98" s="1"/>
      <c r="Z98" s="1"/>
      <c r="AA98" s="1"/>
      <c r="AB98" s="194"/>
      <c r="AC98" s="1"/>
      <c r="AD98" s="194"/>
      <c r="AE98" s="1"/>
      <c r="AF98" s="1"/>
      <c r="AG98" s="194"/>
      <c r="AH98" s="194"/>
      <c r="AI98" s="194"/>
      <c r="AJ98" s="194"/>
      <c r="AK98" s="194"/>
      <c r="AL98" s="194"/>
    </row>
    <row r="99" spans="1:38" ht="15.75" customHeight="1">
      <c r="A99" s="1"/>
      <c r="B99" s="1"/>
      <c r="C99" s="1"/>
      <c r="D99" s="1"/>
      <c r="E99" s="1"/>
      <c r="F99" s="1"/>
      <c r="G99" s="1"/>
      <c r="H99" s="1"/>
      <c r="I99" s="1"/>
      <c r="J99" s="195"/>
      <c r="K99" s="194"/>
      <c r="L99" s="232"/>
      <c r="M99" s="232"/>
      <c r="N99" s="1"/>
      <c r="O99" s="1"/>
      <c r="P99" s="1"/>
      <c r="Q99" s="194"/>
      <c r="R99" s="194"/>
      <c r="S99" s="1"/>
      <c r="T99" s="1"/>
      <c r="U99" s="1"/>
      <c r="V99" s="194"/>
      <c r="W99" s="1"/>
      <c r="X99" s="1"/>
      <c r="Y99" s="1"/>
      <c r="Z99" s="1"/>
      <c r="AA99" s="1"/>
      <c r="AB99" s="194"/>
      <c r="AC99" s="1"/>
      <c r="AD99" s="194"/>
      <c r="AE99" s="1"/>
      <c r="AF99" s="1"/>
      <c r="AG99" s="194"/>
      <c r="AH99" s="194"/>
      <c r="AI99" s="194"/>
      <c r="AJ99" s="194"/>
      <c r="AK99" s="194"/>
      <c r="AL99" s="194"/>
    </row>
    <row r="100" spans="1:38" ht="15.75" customHeight="1">
      <c r="A100" s="1"/>
      <c r="B100" s="1"/>
      <c r="C100" s="1"/>
      <c r="D100" s="1"/>
      <c r="E100" s="1"/>
      <c r="F100" s="1"/>
      <c r="G100" s="1"/>
      <c r="H100" s="1"/>
      <c r="I100" s="1"/>
      <c r="J100" s="195"/>
      <c r="K100" s="194"/>
      <c r="L100" s="232"/>
      <c r="M100" s="232"/>
      <c r="N100" s="1"/>
      <c r="O100" s="1"/>
      <c r="P100" s="1"/>
      <c r="Q100" s="194"/>
      <c r="R100" s="194"/>
      <c r="S100" s="1"/>
      <c r="T100" s="1"/>
      <c r="U100" s="1"/>
      <c r="V100" s="194"/>
      <c r="W100" s="1"/>
      <c r="X100" s="1"/>
      <c r="Y100" s="1"/>
      <c r="Z100" s="1"/>
      <c r="AA100" s="1"/>
      <c r="AB100" s="194"/>
      <c r="AC100" s="1"/>
      <c r="AD100" s="194"/>
      <c r="AE100" s="1"/>
      <c r="AF100" s="1"/>
      <c r="AG100" s="194"/>
      <c r="AH100" s="194"/>
      <c r="AI100" s="194"/>
      <c r="AJ100" s="194"/>
      <c r="AK100" s="194"/>
      <c r="AL100" s="194"/>
    </row>
    <row r="101" spans="1:38" ht="15.75" customHeight="1">
      <c r="A101" s="1"/>
      <c r="B101" s="1"/>
      <c r="C101" s="1"/>
      <c r="D101" s="1"/>
      <c r="E101" s="1"/>
      <c r="F101" s="1"/>
      <c r="G101" s="1"/>
      <c r="H101" s="1"/>
      <c r="I101" s="1"/>
      <c r="J101" s="195"/>
      <c r="K101" s="194"/>
      <c r="L101" s="232"/>
      <c r="M101" s="232"/>
      <c r="N101" s="1"/>
      <c r="O101" s="1"/>
      <c r="P101" s="1"/>
      <c r="Q101" s="194"/>
      <c r="R101" s="194"/>
      <c r="S101" s="1"/>
      <c r="T101" s="1"/>
      <c r="U101" s="1"/>
      <c r="V101" s="194"/>
      <c r="W101" s="1"/>
      <c r="X101" s="1"/>
      <c r="Y101" s="1"/>
      <c r="Z101" s="1"/>
      <c r="AA101" s="1"/>
      <c r="AB101" s="194"/>
      <c r="AC101" s="1"/>
      <c r="AD101" s="194"/>
      <c r="AE101" s="1"/>
      <c r="AF101" s="1"/>
      <c r="AG101" s="194"/>
      <c r="AH101" s="194"/>
      <c r="AI101" s="194"/>
      <c r="AJ101" s="194"/>
      <c r="AK101" s="194"/>
      <c r="AL101" s="194"/>
    </row>
    <row r="102" spans="1:38" ht="15.75" customHeight="1">
      <c r="A102" s="1"/>
      <c r="B102" s="1"/>
      <c r="C102" s="1"/>
      <c r="D102" s="1"/>
      <c r="E102" s="1"/>
      <c r="F102" s="1"/>
      <c r="G102" s="1"/>
      <c r="H102" s="1"/>
      <c r="I102" s="1"/>
      <c r="J102" s="195"/>
      <c r="K102" s="194"/>
      <c r="L102" s="232"/>
      <c r="M102" s="232"/>
      <c r="N102" s="1"/>
      <c r="O102" s="1"/>
      <c r="P102" s="1"/>
      <c r="Q102" s="194"/>
      <c r="R102" s="194"/>
      <c r="S102" s="1"/>
      <c r="T102" s="1"/>
      <c r="U102" s="1"/>
      <c r="V102" s="194"/>
      <c r="W102" s="1"/>
      <c r="X102" s="1"/>
      <c r="Y102" s="1"/>
      <c r="Z102" s="1"/>
      <c r="AA102" s="1"/>
      <c r="AB102" s="194"/>
      <c r="AC102" s="1"/>
      <c r="AD102" s="194"/>
      <c r="AE102" s="1"/>
      <c r="AF102" s="1"/>
      <c r="AG102" s="194"/>
      <c r="AH102" s="194"/>
      <c r="AI102" s="194"/>
      <c r="AJ102" s="194"/>
      <c r="AK102" s="194"/>
      <c r="AL102" s="194"/>
    </row>
    <row r="103" spans="1:38" ht="15.75" customHeight="1">
      <c r="A103" s="1"/>
      <c r="B103" s="1"/>
      <c r="C103" s="1"/>
      <c r="D103" s="1"/>
      <c r="E103" s="1"/>
      <c r="F103" s="1"/>
      <c r="G103" s="1"/>
      <c r="H103" s="1"/>
      <c r="I103" s="1"/>
      <c r="J103" s="195"/>
      <c r="K103" s="194"/>
      <c r="L103" s="232"/>
      <c r="M103" s="232"/>
      <c r="N103" s="1"/>
      <c r="O103" s="1"/>
      <c r="P103" s="1"/>
      <c r="Q103" s="194"/>
      <c r="R103" s="194"/>
      <c r="S103" s="1"/>
      <c r="T103" s="1"/>
      <c r="U103" s="1"/>
      <c r="V103" s="194"/>
      <c r="W103" s="1"/>
      <c r="X103" s="1"/>
      <c r="Y103" s="1"/>
      <c r="Z103" s="1"/>
      <c r="AA103" s="1"/>
      <c r="AB103" s="194"/>
      <c r="AC103" s="1"/>
      <c r="AD103" s="194"/>
      <c r="AE103" s="1"/>
      <c r="AF103" s="1"/>
      <c r="AG103" s="194"/>
      <c r="AH103" s="194"/>
      <c r="AI103" s="194"/>
      <c r="AJ103" s="194"/>
      <c r="AK103" s="194"/>
      <c r="AL103" s="194"/>
    </row>
    <row r="104" spans="1:38" ht="15.75" customHeight="1">
      <c r="A104" s="1"/>
      <c r="B104" s="1"/>
      <c r="C104" s="1"/>
      <c r="D104" s="1"/>
      <c r="E104" s="1"/>
      <c r="F104" s="1"/>
      <c r="G104" s="1"/>
      <c r="H104" s="1"/>
      <c r="I104" s="1"/>
      <c r="J104" s="195"/>
      <c r="K104" s="194"/>
      <c r="L104" s="232"/>
      <c r="M104" s="232"/>
      <c r="N104" s="1"/>
      <c r="O104" s="1"/>
      <c r="P104" s="1"/>
      <c r="Q104" s="194"/>
      <c r="R104" s="194"/>
      <c r="S104" s="1"/>
      <c r="T104" s="1"/>
      <c r="U104" s="1"/>
      <c r="V104" s="194"/>
      <c r="W104" s="1"/>
      <c r="X104" s="1"/>
      <c r="Y104" s="1"/>
      <c r="Z104" s="1"/>
      <c r="AA104" s="1"/>
      <c r="AB104" s="194"/>
      <c r="AC104" s="1"/>
      <c r="AD104" s="194"/>
      <c r="AE104" s="1"/>
      <c r="AF104" s="1"/>
      <c r="AG104" s="194"/>
      <c r="AH104" s="194"/>
      <c r="AI104" s="194"/>
      <c r="AJ104" s="194"/>
      <c r="AK104" s="194"/>
      <c r="AL104" s="194"/>
    </row>
    <row r="105" spans="1:38" ht="15.75" customHeight="1">
      <c r="A105" s="1"/>
      <c r="B105" s="1"/>
      <c r="C105" s="1"/>
      <c r="D105" s="1"/>
      <c r="E105" s="1"/>
      <c r="F105" s="1"/>
      <c r="G105" s="1"/>
      <c r="H105" s="1"/>
      <c r="I105" s="1"/>
      <c r="J105" s="195"/>
      <c r="K105" s="194"/>
      <c r="L105" s="232"/>
      <c r="M105" s="232"/>
      <c r="N105" s="1"/>
      <c r="O105" s="1"/>
      <c r="P105" s="1"/>
      <c r="Q105" s="194"/>
      <c r="R105" s="194"/>
      <c r="S105" s="1"/>
      <c r="T105" s="1"/>
      <c r="U105" s="1"/>
      <c r="V105" s="194"/>
      <c r="W105" s="1"/>
      <c r="X105" s="1"/>
      <c r="Y105" s="1"/>
      <c r="Z105" s="1"/>
      <c r="AA105" s="1"/>
      <c r="AB105" s="194"/>
      <c r="AC105" s="1"/>
      <c r="AD105" s="194"/>
      <c r="AE105" s="1"/>
      <c r="AF105" s="1"/>
      <c r="AG105" s="194"/>
      <c r="AH105" s="194"/>
      <c r="AI105" s="194"/>
      <c r="AJ105" s="194"/>
      <c r="AK105" s="194"/>
      <c r="AL105" s="194"/>
    </row>
    <row r="106" spans="1:38" ht="15.75" customHeight="1">
      <c r="A106" s="1"/>
      <c r="B106" s="1"/>
      <c r="C106" s="1"/>
      <c r="D106" s="1"/>
      <c r="E106" s="1"/>
      <c r="F106" s="1"/>
      <c r="G106" s="1"/>
      <c r="H106" s="1"/>
      <c r="I106" s="1"/>
      <c r="J106" s="195"/>
      <c r="K106" s="194"/>
      <c r="L106" s="232"/>
      <c r="M106" s="232"/>
      <c r="N106" s="1"/>
      <c r="O106" s="1"/>
      <c r="P106" s="1"/>
      <c r="Q106" s="194"/>
      <c r="R106" s="194"/>
      <c r="S106" s="1"/>
      <c r="T106" s="1"/>
      <c r="U106" s="1"/>
      <c r="V106" s="194"/>
      <c r="W106" s="1"/>
      <c r="X106" s="1"/>
      <c r="Y106" s="1"/>
      <c r="Z106" s="1"/>
      <c r="AA106" s="1"/>
      <c r="AB106" s="194"/>
      <c r="AC106" s="1"/>
      <c r="AD106" s="194"/>
      <c r="AE106" s="1"/>
      <c r="AF106" s="1"/>
      <c r="AG106" s="194"/>
      <c r="AH106" s="194"/>
      <c r="AI106" s="194"/>
      <c r="AJ106" s="194"/>
      <c r="AK106" s="194"/>
      <c r="AL106" s="194"/>
    </row>
    <row r="107" spans="1:38" ht="15.75" customHeight="1">
      <c r="A107" s="1"/>
      <c r="B107" s="1"/>
      <c r="C107" s="1"/>
      <c r="D107" s="1"/>
      <c r="E107" s="1"/>
      <c r="F107" s="1"/>
      <c r="G107" s="1"/>
      <c r="H107" s="1"/>
      <c r="I107" s="1"/>
      <c r="J107" s="195"/>
      <c r="K107" s="194"/>
      <c r="L107" s="232"/>
      <c r="M107" s="232"/>
      <c r="N107" s="1"/>
      <c r="O107" s="1"/>
      <c r="P107" s="1"/>
      <c r="Q107" s="194"/>
      <c r="R107" s="194"/>
      <c r="S107" s="1"/>
      <c r="T107" s="1"/>
      <c r="U107" s="1"/>
      <c r="V107" s="194"/>
      <c r="W107" s="1"/>
      <c r="X107" s="1"/>
      <c r="Y107" s="1"/>
      <c r="Z107" s="1"/>
      <c r="AA107" s="1"/>
      <c r="AB107" s="194"/>
      <c r="AC107" s="1"/>
      <c r="AD107" s="194"/>
      <c r="AE107" s="1"/>
      <c r="AF107" s="1"/>
      <c r="AG107" s="194"/>
      <c r="AH107" s="194"/>
      <c r="AI107" s="194"/>
      <c r="AJ107" s="194"/>
      <c r="AK107" s="194"/>
      <c r="AL107" s="194"/>
    </row>
    <row r="108" spans="1:38" ht="15.75" customHeight="1">
      <c r="A108" s="1"/>
      <c r="B108" s="1"/>
      <c r="C108" s="1"/>
      <c r="D108" s="1"/>
      <c r="E108" s="1"/>
      <c r="F108" s="1"/>
      <c r="G108" s="1"/>
      <c r="H108" s="1"/>
      <c r="I108" s="1"/>
      <c r="J108" s="195"/>
      <c r="K108" s="194"/>
      <c r="L108" s="232"/>
      <c r="M108" s="232"/>
      <c r="N108" s="1"/>
      <c r="O108" s="1"/>
      <c r="P108" s="1"/>
      <c r="Q108" s="194"/>
      <c r="R108" s="194"/>
      <c r="S108" s="1"/>
      <c r="T108" s="1"/>
      <c r="U108" s="1"/>
      <c r="V108" s="194"/>
      <c r="W108" s="1"/>
      <c r="X108" s="1"/>
      <c r="Y108" s="1"/>
      <c r="Z108" s="1"/>
      <c r="AA108" s="1"/>
      <c r="AB108" s="194"/>
      <c r="AC108" s="1"/>
      <c r="AD108" s="194"/>
      <c r="AE108" s="1"/>
      <c r="AF108" s="1"/>
      <c r="AG108" s="194"/>
      <c r="AH108" s="194"/>
      <c r="AI108" s="194"/>
      <c r="AJ108" s="194"/>
      <c r="AK108" s="194"/>
      <c r="AL108" s="194"/>
    </row>
    <row r="109" spans="1:38" ht="15.75" customHeight="1">
      <c r="A109" s="1"/>
      <c r="B109" s="1"/>
      <c r="C109" s="1"/>
      <c r="D109" s="1"/>
      <c r="E109" s="1"/>
      <c r="F109" s="1"/>
      <c r="G109" s="1"/>
      <c r="H109" s="1"/>
      <c r="I109" s="1"/>
      <c r="J109" s="195"/>
      <c r="K109" s="194"/>
      <c r="L109" s="232"/>
      <c r="M109" s="232"/>
      <c r="N109" s="1"/>
      <c r="O109" s="1"/>
      <c r="P109" s="1"/>
      <c r="Q109" s="194"/>
      <c r="R109" s="194"/>
      <c r="S109" s="1"/>
      <c r="T109" s="1"/>
      <c r="U109" s="1"/>
      <c r="V109" s="194"/>
      <c r="W109" s="1"/>
      <c r="X109" s="1"/>
      <c r="Y109" s="1"/>
      <c r="Z109" s="1"/>
      <c r="AA109" s="1"/>
      <c r="AB109" s="194"/>
      <c r="AC109" s="1"/>
      <c r="AD109" s="194"/>
      <c r="AE109" s="1"/>
      <c r="AF109" s="1"/>
      <c r="AG109" s="194"/>
      <c r="AH109" s="194"/>
      <c r="AI109" s="194"/>
      <c r="AJ109" s="194"/>
      <c r="AK109" s="194"/>
      <c r="AL109" s="194"/>
    </row>
    <row r="110" spans="1:38" ht="15.75" customHeight="1">
      <c r="A110" s="1"/>
      <c r="B110" s="1"/>
      <c r="C110" s="1"/>
      <c r="D110" s="1"/>
      <c r="E110" s="1"/>
      <c r="F110" s="1"/>
      <c r="G110" s="1"/>
      <c r="H110" s="1"/>
      <c r="I110" s="1"/>
      <c r="J110" s="195"/>
      <c r="K110" s="194"/>
      <c r="L110" s="232"/>
      <c r="M110" s="232"/>
      <c r="N110" s="1"/>
      <c r="O110" s="1"/>
      <c r="P110" s="1"/>
      <c r="Q110" s="194"/>
      <c r="R110" s="194"/>
      <c r="S110" s="1"/>
      <c r="T110" s="1"/>
      <c r="U110" s="1"/>
      <c r="V110" s="194"/>
      <c r="W110" s="1"/>
      <c r="X110" s="1"/>
      <c r="Y110" s="1"/>
      <c r="Z110" s="1"/>
      <c r="AA110" s="1"/>
      <c r="AB110" s="194"/>
      <c r="AC110" s="1"/>
      <c r="AD110" s="194"/>
      <c r="AE110" s="1"/>
      <c r="AF110" s="1"/>
      <c r="AG110" s="194"/>
      <c r="AH110" s="194"/>
      <c r="AI110" s="194"/>
      <c r="AJ110" s="194"/>
      <c r="AK110" s="194"/>
      <c r="AL110" s="194"/>
    </row>
    <row r="111" spans="1:38" ht="15.75" customHeight="1">
      <c r="A111" s="1"/>
      <c r="B111" s="1"/>
      <c r="C111" s="1"/>
      <c r="D111" s="1"/>
      <c r="E111" s="1"/>
      <c r="F111" s="1"/>
      <c r="G111" s="1"/>
      <c r="H111" s="1"/>
      <c r="I111" s="1"/>
      <c r="J111" s="195"/>
      <c r="K111" s="194"/>
      <c r="L111" s="232"/>
      <c r="M111" s="232"/>
      <c r="N111" s="1"/>
      <c r="O111" s="1"/>
      <c r="P111" s="1"/>
      <c r="Q111" s="194"/>
      <c r="R111" s="194"/>
      <c r="S111" s="1"/>
      <c r="T111" s="1"/>
      <c r="U111" s="1"/>
      <c r="V111" s="194"/>
      <c r="W111" s="1"/>
      <c r="X111" s="1"/>
      <c r="Y111" s="1"/>
      <c r="Z111" s="1"/>
      <c r="AA111" s="1"/>
      <c r="AB111" s="194"/>
      <c r="AC111" s="1"/>
      <c r="AD111" s="194"/>
      <c r="AE111" s="1"/>
      <c r="AF111" s="1"/>
      <c r="AG111" s="194"/>
      <c r="AH111" s="194"/>
      <c r="AI111" s="194"/>
      <c r="AJ111" s="194"/>
      <c r="AK111" s="194"/>
      <c r="AL111" s="194"/>
    </row>
    <row r="112" spans="1:38" ht="15.75" customHeight="1">
      <c r="A112" s="1"/>
      <c r="B112" s="1"/>
      <c r="C112" s="1"/>
      <c r="D112" s="1"/>
      <c r="E112" s="1"/>
      <c r="F112" s="1"/>
      <c r="G112" s="1"/>
      <c r="H112" s="1"/>
      <c r="I112" s="1"/>
      <c r="J112" s="195"/>
      <c r="K112" s="194"/>
      <c r="L112" s="232"/>
      <c r="M112" s="232"/>
      <c r="N112" s="1"/>
      <c r="O112" s="1"/>
      <c r="P112" s="1"/>
      <c r="Q112" s="194"/>
      <c r="R112" s="194"/>
      <c r="S112" s="1"/>
      <c r="T112" s="1"/>
      <c r="U112" s="1"/>
      <c r="V112" s="194"/>
      <c r="W112" s="1"/>
      <c r="X112" s="1"/>
      <c r="Y112" s="1"/>
      <c r="Z112" s="1"/>
      <c r="AA112" s="1"/>
      <c r="AB112" s="194"/>
      <c r="AC112" s="1"/>
      <c r="AD112" s="194"/>
      <c r="AE112" s="1"/>
      <c r="AF112" s="1"/>
      <c r="AG112" s="194"/>
      <c r="AH112" s="194"/>
      <c r="AI112" s="194"/>
      <c r="AJ112" s="194"/>
      <c r="AK112" s="194"/>
      <c r="AL112" s="194"/>
    </row>
    <row r="113" spans="1:38" ht="15.75" customHeight="1">
      <c r="A113" s="1"/>
      <c r="B113" s="1"/>
      <c r="C113" s="1"/>
      <c r="D113" s="1"/>
      <c r="E113" s="1"/>
      <c r="F113" s="1"/>
      <c r="G113" s="1"/>
      <c r="H113" s="1"/>
      <c r="I113" s="1"/>
      <c r="J113" s="195"/>
      <c r="K113" s="194"/>
      <c r="L113" s="232"/>
      <c r="M113" s="232"/>
      <c r="N113" s="1"/>
      <c r="O113" s="1"/>
      <c r="P113" s="1"/>
      <c r="Q113" s="194"/>
      <c r="R113" s="194"/>
      <c r="S113" s="1"/>
      <c r="T113" s="1"/>
      <c r="U113" s="1"/>
      <c r="V113" s="194"/>
      <c r="W113" s="1"/>
      <c r="X113" s="1"/>
      <c r="Y113" s="1"/>
      <c r="Z113" s="1"/>
      <c r="AA113" s="1"/>
      <c r="AB113" s="194"/>
      <c r="AC113" s="1"/>
      <c r="AD113" s="194"/>
      <c r="AE113" s="1"/>
      <c r="AF113" s="1"/>
      <c r="AG113" s="194"/>
      <c r="AH113" s="194"/>
      <c r="AI113" s="194"/>
      <c r="AJ113" s="194"/>
      <c r="AK113" s="194"/>
      <c r="AL113" s="194"/>
    </row>
    <row r="114" spans="1:38" ht="15.75" customHeight="1">
      <c r="A114" s="1"/>
      <c r="B114" s="1"/>
      <c r="C114" s="1"/>
      <c r="D114" s="1"/>
      <c r="E114" s="1"/>
      <c r="F114" s="1"/>
      <c r="G114" s="1"/>
      <c r="H114" s="1"/>
      <c r="I114" s="1"/>
      <c r="J114" s="195"/>
      <c r="K114" s="194"/>
      <c r="L114" s="232"/>
      <c r="M114" s="232"/>
      <c r="N114" s="1"/>
      <c r="O114" s="1"/>
      <c r="P114" s="1"/>
      <c r="Q114" s="194"/>
      <c r="R114" s="194"/>
      <c r="S114" s="1"/>
      <c r="T114" s="1"/>
      <c r="U114" s="1"/>
      <c r="V114" s="194"/>
      <c r="W114" s="1"/>
      <c r="X114" s="1"/>
      <c r="Y114" s="1"/>
      <c r="Z114" s="1"/>
      <c r="AA114" s="1"/>
      <c r="AB114" s="194"/>
      <c r="AC114" s="1"/>
      <c r="AD114" s="194"/>
      <c r="AE114" s="1"/>
      <c r="AF114" s="1"/>
      <c r="AG114" s="194"/>
      <c r="AH114" s="194"/>
      <c r="AI114" s="194"/>
      <c r="AJ114" s="194"/>
      <c r="AK114" s="194"/>
      <c r="AL114" s="194"/>
    </row>
    <row r="115" spans="1:38" ht="15.75" customHeight="1">
      <c r="A115" s="1"/>
      <c r="B115" s="1"/>
      <c r="C115" s="1"/>
      <c r="D115" s="1"/>
      <c r="E115" s="1"/>
      <c r="F115" s="1"/>
      <c r="G115" s="1"/>
      <c r="H115" s="1"/>
      <c r="I115" s="1"/>
      <c r="J115" s="195"/>
      <c r="K115" s="194"/>
      <c r="L115" s="232"/>
      <c r="M115" s="232"/>
      <c r="N115" s="1"/>
      <c r="O115" s="1"/>
      <c r="P115" s="1"/>
      <c r="Q115" s="194"/>
      <c r="R115" s="194"/>
      <c r="S115" s="1"/>
      <c r="T115" s="1"/>
      <c r="U115" s="1"/>
      <c r="V115" s="194"/>
      <c r="W115" s="1"/>
      <c r="X115" s="1"/>
      <c r="Y115" s="1"/>
      <c r="Z115" s="1"/>
      <c r="AA115" s="1"/>
      <c r="AB115" s="194"/>
      <c r="AC115" s="1"/>
      <c r="AD115" s="194"/>
      <c r="AE115" s="1"/>
      <c r="AF115" s="1"/>
      <c r="AG115" s="194"/>
      <c r="AH115" s="194"/>
      <c r="AI115" s="194"/>
      <c r="AJ115" s="194"/>
      <c r="AK115" s="194"/>
      <c r="AL115" s="194"/>
    </row>
    <row r="116" spans="1:38" ht="15.75" customHeight="1">
      <c r="A116" s="1"/>
      <c r="B116" s="1"/>
      <c r="C116" s="1"/>
      <c r="D116" s="1"/>
      <c r="E116" s="1"/>
      <c r="F116" s="1"/>
      <c r="G116" s="1"/>
      <c r="H116" s="1"/>
      <c r="I116" s="1"/>
      <c r="J116" s="195"/>
      <c r="K116" s="194"/>
      <c r="L116" s="232"/>
      <c r="M116" s="232"/>
      <c r="N116" s="1"/>
      <c r="O116" s="1"/>
      <c r="P116" s="1"/>
      <c r="Q116" s="194"/>
      <c r="R116" s="194"/>
      <c r="S116" s="1"/>
      <c r="T116" s="1"/>
      <c r="U116" s="1"/>
      <c r="V116" s="194"/>
      <c r="W116" s="1"/>
      <c r="X116" s="1"/>
      <c r="Y116" s="1"/>
      <c r="Z116" s="1"/>
      <c r="AA116" s="1"/>
      <c r="AB116" s="194"/>
      <c r="AC116" s="1"/>
      <c r="AD116" s="194"/>
      <c r="AE116" s="1"/>
      <c r="AF116" s="1"/>
      <c r="AG116" s="194"/>
      <c r="AH116" s="194"/>
      <c r="AI116" s="194"/>
      <c r="AJ116" s="194"/>
      <c r="AK116" s="194"/>
      <c r="AL116" s="194"/>
    </row>
    <row r="117" spans="1:38" ht="15.75" customHeight="1">
      <c r="A117" s="1"/>
      <c r="B117" s="1"/>
      <c r="C117" s="1"/>
      <c r="D117" s="1"/>
      <c r="E117" s="1"/>
      <c r="F117" s="1"/>
      <c r="G117" s="1"/>
      <c r="H117" s="1"/>
      <c r="I117" s="1"/>
      <c r="J117" s="195"/>
      <c r="K117" s="194"/>
      <c r="L117" s="232"/>
      <c r="M117" s="232"/>
      <c r="N117" s="1"/>
      <c r="O117" s="1"/>
      <c r="P117" s="1"/>
      <c r="Q117" s="194"/>
      <c r="R117" s="194"/>
      <c r="S117" s="1"/>
      <c r="T117" s="1"/>
      <c r="U117" s="1"/>
      <c r="V117" s="194"/>
      <c r="W117" s="1"/>
      <c r="X117" s="1"/>
      <c r="Y117" s="1"/>
      <c r="Z117" s="1"/>
      <c r="AA117" s="1"/>
      <c r="AB117" s="194"/>
      <c r="AC117" s="1"/>
      <c r="AD117" s="194"/>
      <c r="AE117" s="1"/>
      <c r="AF117" s="1"/>
      <c r="AG117" s="194"/>
      <c r="AH117" s="194"/>
      <c r="AI117" s="194"/>
      <c r="AJ117" s="194"/>
      <c r="AK117" s="194"/>
      <c r="AL117" s="194"/>
    </row>
    <row r="118" spans="1:38" ht="15.75" customHeight="1">
      <c r="A118" s="1"/>
      <c r="B118" s="1"/>
      <c r="C118" s="1"/>
      <c r="D118" s="1"/>
      <c r="E118" s="1"/>
      <c r="F118" s="1"/>
      <c r="G118" s="1"/>
      <c r="H118" s="1"/>
      <c r="I118" s="1"/>
      <c r="J118" s="195"/>
      <c r="K118" s="194"/>
      <c r="L118" s="232"/>
      <c r="M118" s="232"/>
      <c r="N118" s="1"/>
      <c r="O118" s="1"/>
      <c r="P118" s="1"/>
      <c r="Q118" s="194"/>
      <c r="R118" s="194"/>
      <c r="S118" s="1"/>
      <c r="T118" s="1"/>
      <c r="U118" s="1"/>
      <c r="V118" s="194"/>
      <c r="W118" s="1"/>
      <c r="X118" s="1"/>
      <c r="Y118" s="1"/>
      <c r="Z118" s="1"/>
      <c r="AA118" s="1"/>
      <c r="AB118" s="194"/>
      <c r="AC118" s="1"/>
      <c r="AD118" s="194"/>
      <c r="AE118" s="1"/>
      <c r="AF118" s="1"/>
      <c r="AG118" s="194"/>
      <c r="AH118" s="194"/>
      <c r="AI118" s="194"/>
      <c r="AJ118" s="194"/>
      <c r="AK118" s="194"/>
      <c r="AL118" s="194"/>
    </row>
    <row r="119" spans="1:38" ht="15.75" customHeight="1">
      <c r="A119" s="1"/>
      <c r="B119" s="1"/>
      <c r="C119" s="1"/>
      <c r="D119" s="1"/>
      <c r="E119" s="1"/>
      <c r="F119" s="1"/>
      <c r="G119" s="1"/>
      <c r="H119" s="1"/>
      <c r="I119" s="1"/>
      <c r="J119" s="195"/>
      <c r="K119" s="194"/>
      <c r="L119" s="232"/>
      <c r="M119" s="232"/>
      <c r="N119" s="1"/>
      <c r="O119" s="1"/>
      <c r="P119" s="1"/>
      <c r="Q119" s="194"/>
      <c r="R119" s="194"/>
      <c r="S119" s="1"/>
      <c r="T119" s="1"/>
      <c r="U119" s="1"/>
      <c r="V119" s="194"/>
      <c r="W119" s="1"/>
      <c r="X119" s="1"/>
      <c r="Y119" s="1"/>
      <c r="Z119" s="1"/>
      <c r="AA119" s="1"/>
      <c r="AB119" s="194"/>
      <c r="AC119" s="1"/>
      <c r="AD119" s="194"/>
      <c r="AE119" s="1"/>
      <c r="AF119" s="1"/>
      <c r="AG119" s="194"/>
      <c r="AH119" s="194"/>
      <c r="AI119" s="194"/>
      <c r="AJ119" s="194"/>
      <c r="AK119" s="194"/>
      <c r="AL119" s="194"/>
    </row>
    <row r="120" spans="1:38" ht="15.75" customHeight="1">
      <c r="A120" s="1"/>
      <c r="B120" s="1"/>
      <c r="C120" s="1"/>
      <c r="D120" s="1"/>
      <c r="E120" s="1"/>
      <c r="F120" s="1"/>
      <c r="G120" s="1"/>
      <c r="H120" s="1"/>
      <c r="I120" s="1"/>
      <c r="J120" s="195"/>
      <c r="K120" s="194"/>
      <c r="L120" s="232"/>
      <c r="M120" s="232"/>
      <c r="N120" s="1"/>
      <c r="O120" s="1"/>
      <c r="P120" s="1"/>
      <c r="Q120" s="194"/>
      <c r="R120" s="194"/>
      <c r="S120" s="1"/>
      <c r="T120" s="1"/>
      <c r="U120" s="1"/>
      <c r="V120" s="194"/>
      <c r="W120" s="1"/>
      <c r="X120" s="1"/>
      <c r="Y120" s="1"/>
      <c r="Z120" s="1"/>
      <c r="AA120" s="1"/>
      <c r="AB120" s="194"/>
      <c r="AC120" s="1"/>
      <c r="AD120" s="194"/>
      <c r="AE120" s="1"/>
      <c r="AF120" s="1"/>
      <c r="AG120" s="194"/>
      <c r="AH120" s="194"/>
      <c r="AI120" s="194"/>
      <c r="AJ120" s="194"/>
      <c r="AK120" s="194"/>
      <c r="AL120" s="194"/>
    </row>
    <row r="121" spans="1:38" ht="15.75" customHeight="1">
      <c r="A121" s="1"/>
      <c r="B121" s="1"/>
      <c r="C121" s="1"/>
      <c r="D121" s="1"/>
      <c r="E121" s="1"/>
      <c r="F121" s="1"/>
      <c r="G121" s="1"/>
      <c r="H121" s="1"/>
      <c r="I121" s="1"/>
      <c r="J121" s="195"/>
      <c r="K121" s="194"/>
      <c r="L121" s="232"/>
      <c r="M121" s="232"/>
      <c r="N121" s="1"/>
      <c r="O121" s="1"/>
      <c r="P121" s="1"/>
      <c r="Q121" s="194"/>
      <c r="R121" s="194"/>
      <c r="S121" s="1"/>
      <c r="T121" s="1"/>
      <c r="U121" s="1"/>
      <c r="V121" s="194"/>
      <c r="W121" s="1"/>
      <c r="X121" s="1"/>
      <c r="Y121" s="1"/>
      <c r="Z121" s="1"/>
      <c r="AA121" s="1"/>
      <c r="AB121" s="194"/>
      <c r="AC121" s="1"/>
      <c r="AD121" s="194"/>
      <c r="AE121" s="1"/>
      <c r="AF121" s="1"/>
      <c r="AG121" s="194"/>
      <c r="AH121" s="194"/>
      <c r="AI121" s="194"/>
      <c r="AJ121" s="194"/>
      <c r="AK121" s="194"/>
      <c r="AL121" s="194"/>
    </row>
    <row r="122" spans="1:38" ht="15.75" customHeight="1">
      <c r="A122" s="1"/>
      <c r="B122" s="1"/>
      <c r="C122" s="1"/>
      <c r="D122" s="1"/>
      <c r="E122" s="1"/>
      <c r="F122" s="1"/>
      <c r="G122" s="1"/>
      <c r="H122" s="1"/>
      <c r="I122" s="1"/>
      <c r="J122" s="195"/>
      <c r="K122" s="194"/>
      <c r="L122" s="232"/>
      <c r="M122" s="232"/>
      <c r="N122" s="1"/>
      <c r="O122" s="1"/>
      <c r="P122" s="1"/>
      <c r="Q122" s="194"/>
      <c r="R122" s="194"/>
      <c r="S122" s="1"/>
      <c r="T122" s="1"/>
      <c r="U122" s="1"/>
      <c r="V122" s="194"/>
      <c r="W122" s="1"/>
      <c r="X122" s="1"/>
      <c r="Y122" s="1"/>
      <c r="Z122" s="1"/>
      <c r="AA122" s="1"/>
      <c r="AB122" s="194"/>
      <c r="AC122" s="1"/>
      <c r="AD122" s="194"/>
      <c r="AE122" s="1"/>
      <c r="AF122" s="1"/>
      <c r="AG122" s="194"/>
      <c r="AH122" s="194"/>
      <c r="AI122" s="194"/>
      <c r="AJ122" s="194"/>
      <c r="AK122" s="194"/>
      <c r="AL122" s="194"/>
    </row>
    <row r="123" spans="1:38" ht="15.75" customHeight="1">
      <c r="A123" s="1"/>
      <c r="B123" s="1"/>
      <c r="C123" s="1"/>
      <c r="D123" s="1"/>
      <c r="E123" s="1"/>
      <c r="F123" s="1"/>
      <c r="G123" s="1"/>
      <c r="H123" s="1"/>
      <c r="I123" s="1"/>
      <c r="J123" s="195"/>
      <c r="K123" s="194"/>
      <c r="L123" s="232"/>
      <c r="M123" s="232"/>
      <c r="N123" s="1"/>
      <c r="O123" s="1"/>
      <c r="P123" s="1"/>
      <c r="Q123" s="194"/>
      <c r="R123" s="194"/>
      <c r="S123" s="1"/>
      <c r="T123" s="1"/>
      <c r="U123" s="1"/>
      <c r="V123" s="194"/>
      <c r="W123" s="1"/>
      <c r="X123" s="1"/>
      <c r="Y123" s="1"/>
      <c r="Z123" s="1"/>
      <c r="AA123" s="1"/>
      <c r="AB123" s="194"/>
      <c r="AC123" s="1"/>
      <c r="AD123" s="194"/>
      <c r="AE123" s="1"/>
      <c r="AF123" s="1"/>
      <c r="AG123" s="194"/>
      <c r="AH123" s="194"/>
      <c r="AI123" s="194"/>
      <c r="AJ123" s="194"/>
      <c r="AK123" s="194"/>
      <c r="AL123" s="194"/>
    </row>
    <row r="124" spans="1:38" ht="15.75" customHeight="1">
      <c r="A124" s="1"/>
      <c r="B124" s="1"/>
      <c r="C124" s="1"/>
      <c r="D124" s="1"/>
      <c r="E124" s="1"/>
      <c r="F124" s="1"/>
      <c r="G124" s="1"/>
      <c r="H124" s="1"/>
      <c r="I124" s="1"/>
      <c r="J124" s="195"/>
      <c r="K124" s="194"/>
      <c r="L124" s="232"/>
      <c r="M124" s="232"/>
      <c r="N124" s="1"/>
      <c r="O124" s="1"/>
      <c r="P124" s="1"/>
      <c r="Q124" s="194"/>
      <c r="R124" s="194"/>
      <c r="S124" s="1"/>
      <c r="T124" s="1"/>
      <c r="U124" s="1"/>
      <c r="V124" s="194"/>
      <c r="W124" s="1"/>
      <c r="X124" s="1"/>
      <c r="Y124" s="1"/>
      <c r="Z124" s="1"/>
      <c r="AA124" s="1"/>
      <c r="AB124" s="194"/>
      <c r="AC124" s="1"/>
      <c r="AD124" s="194"/>
      <c r="AE124" s="1"/>
      <c r="AF124" s="1"/>
      <c r="AG124" s="194"/>
      <c r="AH124" s="194"/>
      <c r="AI124" s="194"/>
      <c r="AJ124" s="194"/>
      <c r="AK124" s="194"/>
      <c r="AL124" s="194"/>
    </row>
    <row r="125" spans="1:38" ht="15.75" customHeight="1">
      <c r="A125" s="1"/>
      <c r="B125" s="1"/>
      <c r="C125" s="1"/>
      <c r="D125" s="1"/>
      <c r="E125" s="1"/>
      <c r="F125" s="1"/>
      <c r="G125" s="1"/>
      <c r="H125" s="1"/>
      <c r="I125" s="1"/>
      <c r="J125" s="195"/>
      <c r="K125" s="194"/>
      <c r="L125" s="232"/>
      <c r="M125" s="232"/>
      <c r="N125" s="1"/>
      <c r="O125" s="1"/>
      <c r="P125" s="1"/>
      <c r="Q125" s="194"/>
      <c r="R125" s="194"/>
      <c r="S125" s="1"/>
      <c r="T125" s="1"/>
      <c r="U125" s="1"/>
      <c r="V125" s="194"/>
      <c r="W125" s="1"/>
      <c r="X125" s="1"/>
      <c r="Y125" s="1"/>
      <c r="Z125" s="1"/>
      <c r="AA125" s="1"/>
      <c r="AB125" s="194"/>
      <c r="AC125" s="1"/>
      <c r="AD125" s="194"/>
      <c r="AE125" s="1"/>
      <c r="AF125" s="1"/>
      <c r="AG125" s="194"/>
      <c r="AH125" s="194"/>
      <c r="AI125" s="194"/>
      <c r="AJ125" s="194"/>
      <c r="AK125" s="194"/>
      <c r="AL125" s="194"/>
    </row>
    <row r="126" spans="1:38" ht="15.75" customHeight="1">
      <c r="A126" s="1"/>
      <c r="B126" s="1"/>
      <c r="C126" s="1"/>
      <c r="D126" s="1"/>
      <c r="E126" s="1"/>
      <c r="F126" s="1"/>
      <c r="G126" s="1"/>
      <c r="H126" s="1"/>
      <c r="I126" s="1"/>
      <c r="J126" s="195"/>
      <c r="K126" s="194"/>
      <c r="L126" s="232"/>
      <c r="M126" s="232"/>
      <c r="N126" s="1"/>
      <c r="O126" s="1"/>
      <c r="P126" s="1"/>
      <c r="Q126" s="194"/>
      <c r="R126" s="194"/>
      <c r="S126" s="1"/>
      <c r="T126" s="1"/>
      <c r="U126" s="1"/>
      <c r="V126" s="194"/>
      <c r="W126" s="1"/>
      <c r="X126" s="1"/>
      <c r="Y126" s="1"/>
      <c r="Z126" s="1"/>
      <c r="AA126" s="1"/>
      <c r="AB126" s="194"/>
      <c r="AC126" s="1"/>
      <c r="AD126" s="194"/>
      <c r="AE126" s="1"/>
      <c r="AF126" s="1"/>
      <c r="AG126" s="194"/>
      <c r="AH126" s="194"/>
      <c r="AI126" s="194"/>
      <c r="AJ126" s="194"/>
      <c r="AK126" s="194"/>
      <c r="AL126" s="194"/>
    </row>
    <row r="127" spans="1:38" ht="15.75" customHeight="1">
      <c r="A127" s="1"/>
      <c r="B127" s="1"/>
      <c r="C127" s="1"/>
      <c r="D127" s="1"/>
      <c r="E127" s="1"/>
      <c r="F127" s="1"/>
      <c r="G127" s="1"/>
      <c r="H127" s="1"/>
      <c r="I127" s="1"/>
      <c r="J127" s="195"/>
      <c r="K127" s="194"/>
      <c r="L127" s="232"/>
      <c r="M127" s="232"/>
      <c r="N127" s="1"/>
      <c r="O127" s="1"/>
      <c r="P127" s="1"/>
      <c r="Q127" s="194"/>
      <c r="R127" s="194"/>
      <c r="S127" s="1"/>
      <c r="T127" s="1"/>
      <c r="U127" s="1"/>
      <c r="V127" s="194"/>
      <c r="W127" s="1"/>
      <c r="X127" s="1"/>
      <c r="Y127" s="1"/>
      <c r="Z127" s="1"/>
      <c r="AA127" s="1"/>
      <c r="AB127" s="194"/>
      <c r="AC127" s="1"/>
      <c r="AD127" s="194"/>
      <c r="AE127" s="1"/>
      <c r="AF127" s="1"/>
      <c r="AG127" s="194"/>
      <c r="AH127" s="194"/>
      <c r="AI127" s="194"/>
      <c r="AJ127" s="194"/>
      <c r="AK127" s="194"/>
      <c r="AL127" s="194"/>
    </row>
    <row r="128" spans="1:38" ht="15.75" customHeight="1">
      <c r="A128" s="1"/>
      <c r="B128" s="1"/>
      <c r="C128" s="1"/>
      <c r="D128" s="1"/>
      <c r="E128" s="1"/>
      <c r="F128" s="1"/>
      <c r="G128" s="1"/>
      <c r="H128" s="1"/>
      <c r="I128" s="1"/>
      <c r="J128" s="195"/>
      <c r="K128" s="194"/>
      <c r="L128" s="232"/>
      <c r="M128" s="232"/>
      <c r="N128" s="1"/>
      <c r="O128" s="1"/>
      <c r="P128" s="1"/>
      <c r="Q128" s="194"/>
      <c r="R128" s="194"/>
      <c r="S128" s="1"/>
      <c r="T128" s="1"/>
      <c r="U128" s="1"/>
      <c r="V128" s="194"/>
      <c r="W128" s="1"/>
      <c r="X128" s="1"/>
      <c r="Y128" s="1"/>
      <c r="Z128" s="1"/>
      <c r="AA128" s="1"/>
      <c r="AB128" s="194"/>
      <c r="AC128" s="1"/>
      <c r="AD128" s="194"/>
      <c r="AE128" s="1"/>
      <c r="AF128" s="1"/>
      <c r="AG128" s="194"/>
      <c r="AH128" s="194"/>
      <c r="AI128" s="194"/>
      <c r="AJ128" s="194"/>
      <c r="AK128" s="194"/>
      <c r="AL128" s="194"/>
    </row>
    <row r="129" spans="1:38" ht="15.75" customHeight="1">
      <c r="A129" s="1"/>
      <c r="B129" s="1"/>
      <c r="C129" s="1"/>
      <c r="D129" s="1"/>
      <c r="E129" s="1"/>
      <c r="F129" s="1"/>
      <c r="G129" s="1"/>
      <c r="H129" s="1"/>
      <c r="I129" s="1"/>
      <c r="J129" s="195"/>
      <c r="K129" s="194"/>
      <c r="L129" s="232"/>
      <c r="M129" s="232"/>
      <c r="N129" s="1"/>
      <c r="O129" s="1"/>
      <c r="P129" s="1"/>
      <c r="Q129" s="194"/>
      <c r="R129" s="194"/>
      <c r="S129" s="1"/>
      <c r="T129" s="1"/>
      <c r="U129" s="1"/>
      <c r="V129" s="194"/>
      <c r="W129" s="1"/>
      <c r="X129" s="1"/>
      <c r="Y129" s="1"/>
      <c r="Z129" s="1"/>
      <c r="AA129" s="1"/>
      <c r="AB129" s="194"/>
      <c r="AC129" s="1"/>
      <c r="AD129" s="194"/>
      <c r="AE129" s="1"/>
      <c r="AF129" s="1"/>
      <c r="AG129" s="194"/>
      <c r="AH129" s="194"/>
      <c r="AI129" s="194"/>
      <c r="AJ129" s="194"/>
      <c r="AK129" s="194"/>
      <c r="AL129" s="194"/>
    </row>
    <row r="130" spans="1:38" ht="15.75" customHeight="1">
      <c r="A130" s="1"/>
      <c r="B130" s="1"/>
      <c r="C130" s="1"/>
      <c r="D130" s="1"/>
      <c r="E130" s="1"/>
      <c r="F130" s="1"/>
      <c r="G130" s="1"/>
      <c r="H130" s="1"/>
      <c r="I130" s="1"/>
      <c r="J130" s="195"/>
      <c r="K130" s="194"/>
      <c r="L130" s="232"/>
      <c r="M130" s="232"/>
      <c r="N130" s="1"/>
      <c r="O130" s="1"/>
      <c r="P130" s="1"/>
      <c r="Q130" s="194"/>
      <c r="R130" s="194"/>
      <c r="S130" s="1"/>
      <c r="T130" s="1"/>
      <c r="U130" s="1"/>
      <c r="V130" s="194"/>
      <c r="W130" s="1"/>
      <c r="X130" s="1"/>
      <c r="Y130" s="1"/>
      <c r="Z130" s="1"/>
      <c r="AA130" s="1"/>
      <c r="AB130" s="194"/>
      <c r="AC130" s="1"/>
      <c r="AD130" s="194"/>
      <c r="AE130" s="1"/>
      <c r="AF130" s="1"/>
      <c r="AG130" s="194"/>
      <c r="AH130" s="194"/>
      <c r="AI130" s="194"/>
      <c r="AJ130" s="194"/>
      <c r="AK130" s="194"/>
      <c r="AL130" s="194"/>
    </row>
    <row r="131" spans="1:38" ht="15.75" customHeight="1">
      <c r="A131" s="1"/>
      <c r="B131" s="1"/>
      <c r="C131" s="1"/>
      <c r="D131" s="1"/>
      <c r="E131" s="1"/>
      <c r="F131" s="1"/>
      <c r="G131" s="1"/>
      <c r="H131" s="1"/>
      <c r="I131" s="1"/>
      <c r="J131" s="195"/>
      <c r="K131" s="194"/>
      <c r="L131" s="232"/>
      <c r="M131" s="232"/>
      <c r="N131" s="1"/>
      <c r="O131" s="1"/>
      <c r="P131" s="1"/>
      <c r="Q131" s="194"/>
      <c r="R131" s="194"/>
      <c r="S131" s="1"/>
      <c r="T131" s="1"/>
      <c r="U131" s="1"/>
      <c r="V131" s="194"/>
      <c r="W131" s="1"/>
      <c r="X131" s="1"/>
      <c r="Y131" s="1"/>
      <c r="Z131" s="1"/>
      <c r="AA131" s="1"/>
      <c r="AB131" s="194"/>
      <c r="AC131" s="1"/>
      <c r="AD131" s="194"/>
      <c r="AE131" s="1"/>
      <c r="AF131" s="1"/>
      <c r="AG131" s="194"/>
      <c r="AH131" s="194"/>
      <c r="AI131" s="194"/>
      <c r="AJ131" s="194"/>
      <c r="AK131" s="194"/>
      <c r="AL131" s="194"/>
    </row>
    <row r="132" spans="1:38" ht="15.75" customHeight="1">
      <c r="A132" s="1"/>
      <c r="B132" s="1"/>
      <c r="C132" s="1"/>
      <c r="D132" s="1"/>
      <c r="E132" s="1"/>
      <c r="F132" s="1"/>
      <c r="G132" s="1"/>
      <c r="H132" s="1"/>
      <c r="I132" s="1"/>
      <c r="J132" s="195"/>
      <c r="K132" s="194"/>
      <c r="L132" s="232"/>
      <c r="M132" s="232"/>
      <c r="N132" s="1"/>
      <c r="O132" s="1"/>
      <c r="P132" s="1"/>
      <c r="Q132" s="194"/>
      <c r="R132" s="194"/>
      <c r="S132" s="1"/>
      <c r="T132" s="1"/>
      <c r="U132" s="1"/>
      <c r="V132" s="194"/>
      <c r="W132" s="1"/>
      <c r="X132" s="1"/>
      <c r="Y132" s="1"/>
      <c r="Z132" s="1"/>
      <c r="AA132" s="1"/>
      <c r="AB132" s="194"/>
      <c r="AC132" s="1"/>
      <c r="AD132" s="194"/>
      <c r="AE132" s="1"/>
      <c r="AF132" s="1"/>
      <c r="AG132" s="194"/>
      <c r="AH132" s="194"/>
      <c r="AI132" s="194"/>
      <c r="AJ132" s="194"/>
      <c r="AK132" s="194"/>
      <c r="AL132" s="194"/>
    </row>
    <row r="133" spans="1:38" ht="15.75" customHeight="1">
      <c r="A133" s="1"/>
      <c r="B133" s="1"/>
      <c r="C133" s="1"/>
      <c r="D133" s="1"/>
      <c r="E133" s="1"/>
      <c r="F133" s="1"/>
      <c r="G133" s="1"/>
      <c r="H133" s="1"/>
      <c r="I133" s="1"/>
      <c r="J133" s="195"/>
      <c r="K133" s="194"/>
      <c r="L133" s="232"/>
      <c r="M133" s="232"/>
      <c r="N133" s="1"/>
      <c r="O133" s="1"/>
      <c r="P133" s="1"/>
      <c r="Q133" s="194"/>
      <c r="R133" s="194"/>
      <c r="S133" s="1"/>
      <c r="T133" s="1"/>
      <c r="U133" s="1"/>
      <c r="V133" s="194"/>
      <c r="W133" s="1"/>
      <c r="X133" s="1"/>
      <c r="Y133" s="1"/>
      <c r="Z133" s="1"/>
      <c r="AA133" s="1"/>
      <c r="AB133" s="194"/>
      <c r="AC133" s="1"/>
      <c r="AD133" s="194"/>
      <c r="AE133" s="1"/>
      <c r="AF133" s="1"/>
      <c r="AG133" s="194"/>
      <c r="AH133" s="194"/>
      <c r="AI133" s="194"/>
      <c r="AJ133" s="194"/>
      <c r="AK133" s="194"/>
      <c r="AL133" s="194"/>
    </row>
    <row r="134" spans="1:38" ht="15.75" customHeight="1">
      <c r="A134" s="1"/>
      <c r="B134" s="1"/>
      <c r="C134" s="1"/>
      <c r="D134" s="1"/>
      <c r="E134" s="1"/>
      <c r="F134" s="1"/>
      <c r="G134" s="1"/>
      <c r="H134" s="1"/>
      <c r="I134" s="1"/>
      <c r="J134" s="195"/>
      <c r="K134" s="194"/>
      <c r="L134" s="232"/>
      <c r="M134" s="232"/>
      <c r="N134" s="1"/>
      <c r="O134" s="1"/>
      <c r="P134" s="1"/>
      <c r="Q134" s="194"/>
      <c r="R134" s="194"/>
      <c r="S134" s="1"/>
      <c r="T134" s="1"/>
      <c r="U134" s="1"/>
      <c r="V134" s="194"/>
      <c r="W134" s="1"/>
      <c r="X134" s="1"/>
      <c r="Y134" s="1"/>
      <c r="Z134" s="1"/>
      <c r="AA134" s="1"/>
      <c r="AB134" s="194"/>
      <c r="AC134" s="1"/>
      <c r="AD134" s="194"/>
      <c r="AE134" s="1"/>
      <c r="AF134" s="1"/>
      <c r="AG134" s="194"/>
      <c r="AH134" s="194"/>
      <c r="AI134" s="194"/>
      <c r="AJ134" s="194"/>
      <c r="AK134" s="194"/>
      <c r="AL134" s="194"/>
    </row>
    <row r="135" spans="1:38" ht="15.75" customHeight="1">
      <c r="A135" s="1"/>
      <c r="B135" s="1"/>
      <c r="C135" s="1"/>
      <c r="D135" s="1"/>
      <c r="E135" s="1"/>
      <c r="F135" s="1"/>
      <c r="G135" s="1"/>
      <c r="H135" s="1"/>
      <c r="I135" s="1"/>
      <c r="J135" s="195"/>
      <c r="K135" s="194"/>
      <c r="L135" s="232"/>
      <c r="M135" s="232"/>
      <c r="N135" s="1"/>
      <c r="O135" s="1"/>
      <c r="P135" s="1"/>
      <c r="Q135" s="194"/>
      <c r="R135" s="194"/>
      <c r="S135" s="1"/>
      <c r="T135" s="1"/>
      <c r="U135" s="1"/>
      <c r="V135" s="194"/>
      <c r="W135" s="1"/>
      <c r="X135" s="1"/>
      <c r="Y135" s="1"/>
      <c r="Z135" s="1"/>
      <c r="AA135" s="1"/>
      <c r="AB135" s="194"/>
      <c r="AC135" s="1"/>
      <c r="AD135" s="194"/>
      <c r="AE135" s="1"/>
      <c r="AF135" s="1"/>
      <c r="AG135" s="194"/>
      <c r="AH135" s="194"/>
      <c r="AI135" s="194"/>
      <c r="AJ135" s="194"/>
      <c r="AK135" s="194"/>
      <c r="AL135" s="194"/>
    </row>
    <row r="136" spans="1:38" ht="15.75" customHeight="1">
      <c r="A136" s="1"/>
      <c r="B136" s="1"/>
      <c r="C136" s="1"/>
      <c r="D136" s="1"/>
      <c r="E136" s="1"/>
      <c r="F136" s="1"/>
      <c r="G136" s="1"/>
      <c r="H136" s="1"/>
      <c r="I136" s="1"/>
      <c r="J136" s="195"/>
      <c r="K136" s="194"/>
      <c r="L136" s="232"/>
      <c r="M136" s="232"/>
      <c r="N136" s="1"/>
      <c r="O136" s="1"/>
      <c r="P136" s="1"/>
      <c r="Q136" s="194"/>
      <c r="R136" s="194"/>
      <c r="S136" s="1"/>
      <c r="T136" s="1"/>
      <c r="U136" s="1"/>
      <c r="V136" s="194"/>
      <c r="W136" s="1"/>
      <c r="X136" s="1"/>
      <c r="Y136" s="1"/>
      <c r="Z136" s="1"/>
      <c r="AA136" s="1"/>
      <c r="AB136" s="194"/>
      <c r="AC136" s="1"/>
      <c r="AD136" s="194"/>
      <c r="AE136" s="1"/>
      <c r="AF136" s="1"/>
      <c r="AG136" s="194"/>
      <c r="AH136" s="194"/>
      <c r="AI136" s="194"/>
      <c r="AJ136" s="194"/>
      <c r="AK136" s="194"/>
      <c r="AL136" s="194"/>
    </row>
    <row r="137" spans="1:38" ht="15.75" customHeight="1">
      <c r="A137" s="1"/>
      <c r="B137" s="1"/>
      <c r="C137" s="1"/>
      <c r="D137" s="1"/>
      <c r="E137" s="1"/>
      <c r="F137" s="1"/>
      <c r="G137" s="1"/>
      <c r="H137" s="1"/>
      <c r="I137" s="1"/>
      <c r="J137" s="195"/>
      <c r="K137" s="194"/>
      <c r="L137" s="232"/>
      <c r="M137" s="232"/>
      <c r="N137" s="1"/>
      <c r="O137" s="1"/>
      <c r="P137" s="1"/>
      <c r="Q137" s="194"/>
      <c r="R137" s="194"/>
      <c r="S137" s="1"/>
      <c r="T137" s="1"/>
      <c r="U137" s="1"/>
      <c r="V137" s="194"/>
      <c r="W137" s="1"/>
      <c r="X137" s="1"/>
      <c r="Y137" s="1"/>
      <c r="Z137" s="1"/>
      <c r="AA137" s="1"/>
      <c r="AB137" s="194"/>
      <c r="AC137" s="1"/>
      <c r="AD137" s="194"/>
      <c r="AE137" s="1"/>
      <c r="AF137" s="1"/>
      <c r="AG137" s="194"/>
      <c r="AH137" s="194"/>
      <c r="AI137" s="194"/>
      <c r="AJ137" s="194"/>
      <c r="AK137" s="194"/>
      <c r="AL137" s="194"/>
    </row>
    <row r="138" spans="1:38" ht="15.75" customHeight="1">
      <c r="A138" s="1"/>
      <c r="B138" s="1"/>
      <c r="C138" s="1"/>
      <c r="D138" s="1"/>
      <c r="E138" s="1"/>
      <c r="F138" s="1"/>
      <c r="G138" s="1"/>
      <c r="H138" s="1"/>
      <c r="I138" s="1"/>
      <c r="J138" s="195"/>
      <c r="K138" s="194"/>
      <c r="L138" s="232"/>
      <c r="M138" s="232"/>
      <c r="N138" s="1"/>
      <c r="O138" s="1"/>
      <c r="P138" s="1"/>
      <c r="Q138" s="194"/>
      <c r="R138" s="194"/>
      <c r="S138" s="1"/>
      <c r="T138" s="1"/>
      <c r="U138" s="1"/>
      <c r="V138" s="194"/>
      <c r="W138" s="1"/>
      <c r="X138" s="1"/>
      <c r="Y138" s="1"/>
      <c r="Z138" s="1"/>
      <c r="AA138" s="1"/>
      <c r="AB138" s="194"/>
      <c r="AC138" s="1"/>
      <c r="AD138" s="194"/>
      <c r="AE138" s="1"/>
      <c r="AF138" s="1"/>
      <c r="AG138" s="194"/>
      <c r="AH138" s="194"/>
      <c r="AI138" s="194"/>
      <c r="AJ138" s="194"/>
      <c r="AK138" s="194"/>
      <c r="AL138" s="194"/>
    </row>
    <row r="139" spans="1:38" ht="15.75" customHeight="1">
      <c r="A139" s="1"/>
      <c r="B139" s="1"/>
      <c r="C139" s="1"/>
      <c r="D139" s="1"/>
      <c r="E139" s="1"/>
      <c r="F139" s="1"/>
      <c r="G139" s="1"/>
      <c r="H139" s="1"/>
      <c r="I139" s="1"/>
      <c r="J139" s="195"/>
      <c r="K139" s="194"/>
      <c r="L139" s="232"/>
      <c r="M139" s="232"/>
      <c r="N139" s="1"/>
      <c r="O139" s="1"/>
      <c r="P139" s="1"/>
      <c r="Q139" s="194"/>
      <c r="R139" s="194"/>
      <c r="S139" s="1"/>
      <c r="T139" s="1"/>
      <c r="U139" s="1"/>
      <c r="V139" s="194"/>
      <c r="W139" s="1"/>
      <c r="X139" s="1"/>
      <c r="Y139" s="1"/>
      <c r="Z139" s="1"/>
      <c r="AA139" s="1"/>
      <c r="AB139" s="194"/>
      <c r="AC139" s="1"/>
      <c r="AD139" s="194"/>
      <c r="AE139" s="1"/>
      <c r="AF139" s="1"/>
      <c r="AG139" s="194"/>
      <c r="AH139" s="194"/>
      <c r="AI139" s="194"/>
      <c r="AJ139" s="194"/>
      <c r="AK139" s="194"/>
      <c r="AL139" s="194"/>
    </row>
    <row r="140" spans="1:38" ht="15.75" customHeight="1">
      <c r="A140" s="1"/>
      <c r="B140" s="1"/>
      <c r="C140" s="1"/>
      <c r="D140" s="1"/>
      <c r="E140" s="1"/>
      <c r="F140" s="1"/>
      <c r="G140" s="1"/>
      <c r="H140" s="1"/>
      <c r="I140" s="1"/>
      <c r="J140" s="195"/>
      <c r="K140" s="194"/>
      <c r="L140" s="232"/>
      <c r="M140" s="232"/>
      <c r="N140" s="1"/>
      <c r="O140" s="1"/>
      <c r="P140" s="1"/>
      <c r="Q140" s="194"/>
      <c r="R140" s="194"/>
      <c r="S140" s="1"/>
      <c r="T140" s="1"/>
      <c r="U140" s="1"/>
      <c r="V140" s="194"/>
      <c r="W140" s="1"/>
      <c r="X140" s="1"/>
      <c r="Y140" s="1"/>
      <c r="Z140" s="1"/>
      <c r="AA140" s="1"/>
      <c r="AB140" s="194"/>
      <c r="AC140" s="1"/>
      <c r="AD140" s="194"/>
      <c r="AE140" s="1"/>
      <c r="AF140" s="1"/>
      <c r="AG140" s="194"/>
      <c r="AH140" s="194"/>
      <c r="AI140" s="194"/>
      <c r="AJ140" s="194"/>
      <c r="AK140" s="194"/>
      <c r="AL140" s="194"/>
    </row>
    <row r="141" spans="1:38" ht="15.75" customHeight="1">
      <c r="A141" s="1"/>
      <c r="B141" s="1"/>
      <c r="C141" s="1"/>
      <c r="D141" s="1"/>
      <c r="E141" s="1"/>
      <c r="F141" s="1"/>
      <c r="G141" s="1"/>
      <c r="H141" s="1"/>
      <c r="I141" s="1"/>
      <c r="J141" s="195"/>
      <c r="K141" s="194"/>
      <c r="L141" s="232"/>
      <c r="M141" s="232"/>
      <c r="N141" s="1"/>
      <c r="O141" s="1"/>
      <c r="P141" s="1"/>
      <c r="Q141" s="194"/>
      <c r="R141" s="194"/>
      <c r="S141" s="1"/>
      <c r="T141" s="1"/>
      <c r="U141" s="1"/>
      <c r="V141" s="194"/>
      <c r="W141" s="1"/>
      <c r="X141" s="1"/>
      <c r="Y141" s="1"/>
      <c r="Z141" s="1"/>
      <c r="AA141" s="1"/>
      <c r="AB141" s="194"/>
      <c r="AC141" s="1"/>
      <c r="AD141" s="194"/>
      <c r="AE141" s="1"/>
      <c r="AF141" s="1"/>
      <c r="AG141" s="194"/>
      <c r="AH141" s="194"/>
      <c r="AI141" s="194"/>
      <c r="AJ141" s="194"/>
      <c r="AK141" s="194"/>
      <c r="AL141" s="194"/>
    </row>
    <row r="142" spans="1:38" ht="15.75" customHeight="1">
      <c r="A142" s="1"/>
      <c r="B142" s="1"/>
      <c r="C142" s="1"/>
      <c r="D142" s="1"/>
      <c r="E142" s="1"/>
      <c r="F142" s="1"/>
      <c r="G142" s="1"/>
      <c r="H142" s="1"/>
      <c r="I142" s="1"/>
      <c r="J142" s="195"/>
      <c r="K142" s="194"/>
      <c r="L142" s="232"/>
      <c r="M142" s="232"/>
      <c r="N142" s="1"/>
      <c r="O142" s="1"/>
      <c r="P142" s="1"/>
      <c r="Q142" s="194"/>
      <c r="R142" s="194"/>
      <c r="S142" s="1"/>
      <c r="T142" s="1"/>
      <c r="U142" s="1"/>
      <c r="V142" s="194"/>
      <c r="W142" s="1"/>
      <c r="X142" s="1"/>
      <c r="Y142" s="1"/>
      <c r="Z142" s="1"/>
      <c r="AA142" s="1"/>
      <c r="AB142" s="194"/>
      <c r="AC142" s="1"/>
      <c r="AD142" s="194"/>
      <c r="AE142" s="1"/>
      <c r="AF142" s="1"/>
      <c r="AG142" s="194"/>
      <c r="AH142" s="194"/>
      <c r="AI142" s="194"/>
      <c r="AJ142" s="194"/>
      <c r="AK142" s="194"/>
      <c r="AL142" s="194"/>
    </row>
    <row r="143" spans="1:38" ht="15.75" customHeight="1">
      <c r="A143" s="1"/>
      <c r="B143" s="1"/>
      <c r="C143" s="1"/>
      <c r="D143" s="1"/>
      <c r="E143" s="1"/>
      <c r="F143" s="1"/>
      <c r="G143" s="1"/>
      <c r="H143" s="1"/>
      <c r="I143" s="1"/>
      <c r="J143" s="195"/>
      <c r="K143" s="194"/>
      <c r="L143" s="232"/>
      <c r="M143" s="232"/>
      <c r="N143" s="1"/>
      <c r="O143" s="1"/>
      <c r="P143" s="1"/>
      <c r="Q143" s="194"/>
      <c r="R143" s="194"/>
      <c r="S143" s="1"/>
      <c r="T143" s="1"/>
      <c r="U143" s="1"/>
      <c r="V143" s="194"/>
      <c r="W143" s="1"/>
      <c r="X143" s="1"/>
      <c r="Y143" s="1"/>
      <c r="Z143" s="1"/>
      <c r="AA143" s="1"/>
      <c r="AB143" s="194"/>
      <c r="AC143" s="1"/>
      <c r="AD143" s="194"/>
      <c r="AE143" s="1"/>
      <c r="AF143" s="1"/>
      <c r="AG143" s="194"/>
      <c r="AH143" s="194"/>
      <c r="AI143" s="194"/>
      <c r="AJ143" s="194"/>
      <c r="AK143" s="194"/>
      <c r="AL143" s="194"/>
    </row>
    <row r="144" spans="1:38" ht="15.75" customHeight="1">
      <c r="A144" s="1"/>
      <c r="B144" s="1"/>
      <c r="C144" s="1"/>
      <c r="D144" s="1"/>
      <c r="E144" s="1"/>
      <c r="F144" s="1"/>
      <c r="G144" s="1"/>
      <c r="H144" s="1"/>
      <c r="I144" s="1"/>
      <c r="J144" s="195"/>
      <c r="K144" s="194"/>
      <c r="L144" s="232"/>
      <c r="M144" s="232"/>
      <c r="N144" s="1"/>
      <c r="O144" s="1"/>
      <c r="P144" s="1"/>
      <c r="Q144" s="194"/>
      <c r="R144" s="194"/>
      <c r="S144" s="1"/>
      <c r="T144" s="1"/>
      <c r="U144" s="1"/>
      <c r="V144" s="194"/>
      <c r="W144" s="1"/>
      <c r="X144" s="1"/>
      <c r="Y144" s="1"/>
      <c r="Z144" s="1"/>
      <c r="AA144" s="1"/>
      <c r="AB144" s="194"/>
      <c r="AC144" s="1"/>
      <c r="AD144" s="194"/>
      <c r="AE144" s="1"/>
      <c r="AF144" s="1"/>
      <c r="AG144" s="194"/>
      <c r="AH144" s="194"/>
      <c r="AI144" s="194"/>
      <c r="AJ144" s="194"/>
      <c r="AK144" s="194"/>
      <c r="AL144" s="194"/>
    </row>
    <row r="145" spans="1:38" ht="15.75" customHeight="1">
      <c r="A145" s="1"/>
      <c r="B145" s="1"/>
      <c r="C145" s="1"/>
      <c r="D145" s="1"/>
      <c r="E145" s="1"/>
      <c r="F145" s="1"/>
      <c r="G145" s="1"/>
      <c r="H145" s="1"/>
      <c r="I145" s="1"/>
      <c r="J145" s="195"/>
      <c r="K145" s="194"/>
      <c r="L145" s="232"/>
      <c r="M145" s="232"/>
      <c r="N145" s="1"/>
      <c r="O145" s="1"/>
      <c r="P145" s="1"/>
      <c r="Q145" s="194"/>
      <c r="R145" s="194"/>
      <c r="S145" s="1"/>
      <c r="T145" s="1"/>
      <c r="U145" s="1"/>
      <c r="V145" s="194"/>
      <c r="W145" s="1"/>
      <c r="X145" s="1"/>
      <c r="Y145" s="1"/>
      <c r="Z145" s="1"/>
      <c r="AA145" s="1"/>
      <c r="AB145" s="194"/>
      <c r="AC145" s="1"/>
      <c r="AD145" s="194"/>
      <c r="AE145" s="1"/>
      <c r="AF145" s="1"/>
      <c r="AG145" s="194"/>
      <c r="AH145" s="194"/>
      <c r="AI145" s="194"/>
      <c r="AJ145" s="194"/>
      <c r="AK145" s="194"/>
      <c r="AL145" s="194"/>
    </row>
    <row r="146" spans="1:38" ht="15.75" customHeight="1">
      <c r="A146" s="1"/>
      <c r="B146" s="1"/>
      <c r="C146" s="1"/>
      <c r="D146" s="1"/>
      <c r="E146" s="1"/>
      <c r="F146" s="1"/>
      <c r="G146" s="1"/>
      <c r="H146" s="1"/>
      <c r="I146" s="1"/>
      <c r="J146" s="195"/>
      <c r="K146" s="194"/>
      <c r="L146" s="232"/>
      <c r="M146" s="232"/>
      <c r="N146" s="1"/>
      <c r="O146" s="1"/>
      <c r="P146" s="1"/>
      <c r="Q146" s="194"/>
      <c r="R146" s="194"/>
      <c r="S146" s="1"/>
      <c r="T146" s="1"/>
      <c r="U146" s="1"/>
      <c r="V146" s="194"/>
      <c r="W146" s="1"/>
      <c r="X146" s="1"/>
      <c r="Y146" s="1"/>
      <c r="Z146" s="1"/>
      <c r="AA146" s="1"/>
      <c r="AB146" s="194"/>
      <c r="AC146" s="1"/>
      <c r="AD146" s="194"/>
      <c r="AE146" s="1"/>
      <c r="AF146" s="1"/>
      <c r="AG146" s="194"/>
      <c r="AH146" s="194"/>
      <c r="AI146" s="194"/>
      <c r="AJ146" s="194"/>
      <c r="AK146" s="194"/>
      <c r="AL146" s="194"/>
    </row>
    <row r="147" spans="1:38" ht="15.75" customHeight="1">
      <c r="A147" s="1"/>
      <c r="B147" s="1"/>
      <c r="C147" s="1"/>
      <c r="D147" s="1"/>
      <c r="E147" s="1"/>
      <c r="F147" s="1"/>
      <c r="G147" s="1"/>
      <c r="H147" s="1"/>
      <c r="I147" s="1"/>
      <c r="J147" s="195"/>
      <c r="K147" s="194"/>
      <c r="L147" s="232"/>
      <c r="M147" s="232"/>
      <c r="N147" s="1"/>
      <c r="O147" s="1"/>
      <c r="P147" s="1"/>
      <c r="Q147" s="194"/>
      <c r="R147" s="194"/>
      <c r="S147" s="1"/>
      <c r="T147" s="1"/>
      <c r="U147" s="1"/>
      <c r="V147" s="194"/>
      <c r="W147" s="1"/>
      <c r="X147" s="1"/>
      <c r="Y147" s="1"/>
      <c r="Z147" s="1"/>
      <c r="AA147" s="1"/>
      <c r="AB147" s="194"/>
      <c r="AC147" s="1"/>
      <c r="AD147" s="194"/>
      <c r="AE147" s="1"/>
      <c r="AF147" s="1"/>
      <c r="AG147" s="194"/>
      <c r="AH147" s="194"/>
      <c r="AI147" s="194"/>
      <c r="AJ147" s="194"/>
      <c r="AK147" s="194"/>
      <c r="AL147" s="194"/>
    </row>
    <row r="148" spans="1:38" ht="15.75" customHeight="1">
      <c r="A148" s="1"/>
      <c r="B148" s="1"/>
      <c r="C148" s="1"/>
      <c r="D148" s="1"/>
      <c r="E148" s="1"/>
      <c r="F148" s="1"/>
      <c r="G148" s="1"/>
      <c r="H148" s="1"/>
      <c r="I148" s="1"/>
      <c r="J148" s="195"/>
      <c r="K148" s="194"/>
      <c r="L148" s="232"/>
      <c r="M148" s="232"/>
      <c r="N148" s="1"/>
      <c r="O148" s="1"/>
      <c r="P148" s="1"/>
      <c r="Q148" s="194"/>
      <c r="R148" s="194"/>
      <c r="S148" s="1"/>
      <c r="T148" s="1"/>
      <c r="U148" s="1"/>
      <c r="V148" s="194"/>
      <c r="W148" s="1"/>
      <c r="X148" s="1"/>
      <c r="Y148" s="1"/>
      <c r="Z148" s="1"/>
      <c r="AA148" s="1"/>
      <c r="AB148" s="194"/>
      <c r="AC148" s="1"/>
      <c r="AD148" s="194"/>
      <c r="AE148" s="1"/>
      <c r="AF148" s="1"/>
      <c r="AG148" s="194"/>
      <c r="AH148" s="194"/>
      <c r="AI148" s="194"/>
      <c r="AJ148" s="194"/>
      <c r="AK148" s="194"/>
      <c r="AL148" s="194"/>
    </row>
    <row r="149" spans="1:38" ht="15.75" customHeight="1">
      <c r="A149" s="1"/>
      <c r="B149" s="1"/>
      <c r="C149" s="1"/>
      <c r="D149" s="1"/>
      <c r="E149" s="1"/>
      <c r="F149" s="1"/>
      <c r="G149" s="1"/>
      <c r="H149" s="1"/>
      <c r="I149" s="1"/>
      <c r="J149" s="195"/>
      <c r="K149" s="194"/>
      <c r="L149" s="232"/>
      <c r="M149" s="232"/>
      <c r="N149" s="1"/>
      <c r="O149" s="1"/>
      <c r="P149" s="1"/>
      <c r="Q149" s="194"/>
      <c r="R149" s="194"/>
      <c r="S149" s="1"/>
      <c r="T149" s="1"/>
      <c r="U149" s="1"/>
      <c r="V149" s="194"/>
      <c r="W149" s="1"/>
      <c r="X149" s="1"/>
      <c r="Y149" s="1"/>
      <c r="Z149" s="1"/>
      <c r="AA149" s="1"/>
      <c r="AB149" s="194"/>
      <c r="AC149" s="1"/>
      <c r="AD149" s="194"/>
      <c r="AE149" s="1"/>
      <c r="AF149" s="1"/>
      <c r="AG149" s="194"/>
      <c r="AH149" s="194"/>
      <c r="AI149" s="194"/>
      <c r="AJ149" s="194"/>
      <c r="AK149" s="194"/>
      <c r="AL149" s="194"/>
    </row>
    <row r="150" spans="1:38" ht="15.75" customHeight="1">
      <c r="A150" s="1"/>
      <c r="B150" s="1"/>
      <c r="C150" s="1"/>
      <c r="D150" s="1"/>
      <c r="E150" s="1"/>
      <c r="F150" s="1"/>
      <c r="G150" s="1"/>
      <c r="H150" s="1"/>
      <c r="I150" s="1"/>
      <c r="J150" s="195"/>
      <c r="K150" s="194"/>
      <c r="L150" s="232"/>
      <c r="M150" s="232"/>
      <c r="N150" s="1"/>
      <c r="O150" s="1"/>
      <c r="P150" s="1"/>
      <c r="Q150" s="194"/>
      <c r="R150" s="194"/>
      <c r="S150" s="1"/>
      <c r="T150" s="1"/>
      <c r="U150" s="1"/>
      <c r="V150" s="194"/>
      <c r="W150" s="1"/>
      <c r="X150" s="1"/>
      <c r="Y150" s="1"/>
      <c r="Z150" s="1"/>
      <c r="AA150" s="1"/>
      <c r="AB150" s="194"/>
      <c r="AC150" s="1"/>
      <c r="AD150" s="194"/>
      <c r="AE150" s="1"/>
      <c r="AF150" s="1"/>
      <c r="AG150" s="194"/>
      <c r="AH150" s="194"/>
      <c r="AI150" s="194"/>
      <c r="AJ150" s="194"/>
      <c r="AK150" s="194"/>
      <c r="AL150" s="194"/>
    </row>
    <row r="151" spans="1:38" ht="15.75" customHeight="1">
      <c r="A151" s="1"/>
      <c r="B151" s="1"/>
      <c r="C151" s="1"/>
      <c r="D151" s="1"/>
      <c r="E151" s="1"/>
      <c r="F151" s="1"/>
      <c r="G151" s="1"/>
      <c r="H151" s="1"/>
      <c r="I151" s="1"/>
      <c r="J151" s="195"/>
      <c r="K151" s="194"/>
      <c r="L151" s="232"/>
      <c r="M151" s="232"/>
      <c r="N151" s="1"/>
      <c r="O151" s="1"/>
      <c r="P151" s="1"/>
      <c r="Q151" s="194"/>
      <c r="R151" s="194"/>
      <c r="S151" s="1"/>
      <c r="T151" s="1"/>
      <c r="U151" s="1"/>
      <c r="V151" s="194"/>
      <c r="W151" s="1"/>
      <c r="X151" s="1"/>
      <c r="Y151" s="1"/>
      <c r="Z151" s="1"/>
      <c r="AA151" s="1"/>
      <c r="AB151" s="194"/>
      <c r="AC151" s="1"/>
      <c r="AD151" s="194"/>
      <c r="AE151" s="1"/>
      <c r="AF151" s="1"/>
      <c r="AG151" s="194"/>
      <c r="AH151" s="194"/>
      <c r="AI151" s="194"/>
      <c r="AJ151" s="194"/>
      <c r="AK151" s="194"/>
      <c r="AL151" s="194"/>
    </row>
    <row r="152" spans="1:38" ht="15.75" customHeight="1">
      <c r="A152" s="1"/>
      <c r="B152" s="1"/>
      <c r="C152" s="1"/>
      <c r="D152" s="1"/>
      <c r="E152" s="1"/>
      <c r="F152" s="1"/>
      <c r="G152" s="1"/>
      <c r="H152" s="1"/>
      <c r="I152" s="1"/>
      <c r="J152" s="195"/>
      <c r="K152" s="194"/>
      <c r="L152" s="232"/>
      <c r="M152" s="232"/>
      <c r="N152" s="1"/>
      <c r="O152" s="1"/>
      <c r="P152" s="1"/>
      <c r="Q152" s="194"/>
      <c r="R152" s="194"/>
      <c r="S152" s="1"/>
      <c r="T152" s="1"/>
      <c r="U152" s="1"/>
      <c r="V152" s="194"/>
      <c r="W152" s="1"/>
      <c r="X152" s="1"/>
      <c r="Y152" s="1"/>
      <c r="Z152" s="1"/>
      <c r="AA152" s="1"/>
      <c r="AB152" s="194"/>
      <c r="AC152" s="1"/>
      <c r="AD152" s="194"/>
      <c r="AE152" s="1"/>
      <c r="AF152" s="1"/>
      <c r="AG152" s="194"/>
      <c r="AH152" s="194"/>
      <c r="AI152" s="194"/>
      <c r="AJ152" s="194"/>
      <c r="AK152" s="194"/>
      <c r="AL152" s="194"/>
    </row>
    <row r="153" spans="1:38" ht="15.75" customHeight="1">
      <c r="A153" s="1"/>
      <c r="B153" s="1"/>
      <c r="C153" s="1"/>
      <c r="D153" s="1"/>
      <c r="E153" s="1"/>
      <c r="F153" s="1"/>
      <c r="G153" s="1"/>
      <c r="H153" s="1"/>
      <c r="I153" s="1"/>
      <c r="J153" s="195"/>
      <c r="K153" s="194"/>
      <c r="L153" s="232"/>
      <c r="M153" s="232"/>
      <c r="N153" s="1"/>
      <c r="O153" s="1"/>
      <c r="P153" s="1"/>
      <c r="Q153" s="194"/>
      <c r="R153" s="194"/>
      <c r="S153" s="1"/>
      <c r="T153" s="1"/>
      <c r="U153" s="1"/>
      <c r="V153" s="194"/>
      <c r="W153" s="1"/>
      <c r="X153" s="1"/>
      <c r="Y153" s="1"/>
      <c r="Z153" s="1"/>
      <c r="AA153" s="1"/>
      <c r="AB153" s="194"/>
      <c r="AC153" s="1"/>
      <c r="AD153" s="194"/>
      <c r="AE153" s="1"/>
      <c r="AF153" s="1"/>
      <c r="AG153" s="194"/>
      <c r="AH153" s="194"/>
      <c r="AI153" s="194"/>
      <c r="AJ153" s="194"/>
      <c r="AK153" s="194"/>
      <c r="AL153" s="194"/>
    </row>
    <row r="154" spans="1:38" ht="15.75" customHeight="1">
      <c r="A154" s="1"/>
      <c r="B154" s="1"/>
      <c r="C154" s="1"/>
      <c r="D154" s="1"/>
      <c r="E154" s="1"/>
      <c r="F154" s="1"/>
      <c r="G154" s="1"/>
      <c r="H154" s="1"/>
      <c r="I154" s="1"/>
      <c r="J154" s="195"/>
      <c r="K154" s="194"/>
      <c r="L154" s="232"/>
      <c r="M154" s="232"/>
      <c r="N154" s="1"/>
      <c r="O154" s="1"/>
      <c r="P154" s="1"/>
      <c r="Q154" s="194"/>
      <c r="R154" s="194"/>
      <c r="S154" s="1"/>
      <c r="T154" s="1"/>
      <c r="U154" s="1"/>
      <c r="V154" s="194"/>
      <c r="W154" s="1"/>
      <c r="X154" s="1"/>
      <c r="Y154" s="1"/>
      <c r="Z154" s="1"/>
      <c r="AA154" s="1"/>
      <c r="AB154" s="194"/>
      <c r="AC154" s="1"/>
      <c r="AD154" s="194"/>
      <c r="AE154" s="1"/>
      <c r="AF154" s="1"/>
      <c r="AG154" s="194"/>
      <c r="AH154" s="194"/>
      <c r="AI154" s="194"/>
      <c r="AJ154" s="194"/>
      <c r="AK154" s="194"/>
      <c r="AL154" s="194"/>
    </row>
    <row r="155" spans="1:38" ht="15.75" customHeight="1">
      <c r="A155" s="1"/>
      <c r="B155" s="1"/>
      <c r="C155" s="1"/>
      <c r="D155" s="1"/>
      <c r="E155" s="1"/>
      <c r="F155" s="1"/>
      <c r="G155" s="1"/>
      <c r="H155" s="1"/>
      <c r="I155" s="1"/>
      <c r="J155" s="195"/>
      <c r="K155" s="194"/>
      <c r="L155" s="232"/>
      <c r="M155" s="232"/>
      <c r="N155" s="1"/>
      <c r="O155" s="1"/>
      <c r="P155" s="1"/>
      <c r="Q155" s="194"/>
      <c r="R155" s="194"/>
      <c r="S155" s="1"/>
      <c r="T155" s="1"/>
      <c r="U155" s="1"/>
      <c r="V155" s="194"/>
      <c r="W155" s="1"/>
      <c r="X155" s="1"/>
      <c r="Y155" s="1"/>
      <c r="Z155" s="1"/>
      <c r="AA155" s="1"/>
      <c r="AB155" s="194"/>
      <c r="AC155" s="1"/>
      <c r="AD155" s="194"/>
      <c r="AE155" s="1"/>
      <c r="AF155" s="1"/>
      <c r="AG155" s="194"/>
      <c r="AH155" s="194"/>
      <c r="AI155" s="194"/>
      <c r="AJ155" s="194"/>
      <c r="AK155" s="194"/>
      <c r="AL155" s="194"/>
    </row>
    <row r="156" spans="1:38" ht="15.75" customHeight="1">
      <c r="A156" s="1"/>
      <c r="B156" s="1"/>
      <c r="C156" s="1"/>
      <c r="D156" s="1"/>
      <c r="E156" s="1"/>
      <c r="F156" s="1"/>
      <c r="G156" s="1"/>
      <c r="H156" s="1"/>
      <c r="I156" s="1"/>
      <c r="J156" s="195"/>
      <c r="K156" s="194"/>
      <c r="L156" s="232"/>
      <c r="M156" s="232"/>
      <c r="N156" s="1"/>
      <c r="O156" s="1"/>
      <c r="P156" s="1"/>
      <c r="Q156" s="194"/>
      <c r="R156" s="194"/>
      <c r="S156" s="1"/>
      <c r="T156" s="1"/>
      <c r="U156" s="1"/>
      <c r="V156" s="194"/>
      <c r="W156" s="1"/>
      <c r="X156" s="1"/>
      <c r="Y156" s="1"/>
      <c r="Z156" s="1"/>
      <c r="AA156" s="1"/>
      <c r="AB156" s="194"/>
      <c r="AC156" s="1"/>
      <c r="AD156" s="194"/>
      <c r="AE156" s="1"/>
      <c r="AF156" s="1"/>
      <c r="AG156" s="194"/>
      <c r="AH156" s="194"/>
      <c r="AI156" s="194"/>
      <c r="AJ156" s="194"/>
      <c r="AK156" s="194"/>
      <c r="AL156" s="194"/>
    </row>
    <row r="157" spans="1:38" ht="15.75" customHeight="1">
      <c r="A157" s="1"/>
      <c r="B157" s="1"/>
      <c r="C157" s="1"/>
      <c r="D157" s="1"/>
      <c r="E157" s="1"/>
      <c r="F157" s="1"/>
      <c r="G157" s="1"/>
      <c r="H157" s="1"/>
      <c r="I157" s="1"/>
      <c r="J157" s="195"/>
      <c r="K157" s="194"/>
      <c r="L157" s="232"/>
      <c r="M157" s="232"/>
      <c r="N157" s="1"/>
      <c r="O157" s="1"/>
      <c r="P157" s="1"/>
      <c r="Q157" s="194"/>
      <c r="R157" s="194"/>
      <c r="S157" s="1"/>
      <c r="T157" s="1"/>
      <c r="U157" s="1"/>
      <c r="V157" s="194"/>
      <c r="W157" s="1"/>
      <c r="X157" s="1"/>
      <c r="Y157" s="1"/>
      <c r="Z157" s="1"/>
      <c r="AA157" s="1"/>
      <c r="AB157" s="194"/>
      <c r="AC157" s="1"/>
      <c r="AD157" s="194"/>
      <c r="AE157" s="1"/>
      <c r="AF157" s="1"/>
      <c r="AG157" s="194"/>
      <c r="AH157" s="194"/>
      <c r="AI157" s="194"/>
      <c r="AJ157" s="194"/>
      <c r="AK157" s="194"/>
      <c r="AL157" s="194"/>
    </row>
    <row r="158" spans="1:38" ht="15.75" customHeight="1">
      <c r="A158" s="1"/>
      <c r="B158" s="1"/>
      <c r="C158" s="1"/>
      <c r="D158" s="1"/>
      <c r="E158" s="1"/>
      <c r="F158" s="1"/>
      <c r="G158" s="1"/>
      <c r="H158" s="1"/>
      <c r="I158" s="1"/>
      <c r="J158" s="195"/>
      <c r="K158" s="194"/>
      <c r="L158" s="232"/>
      <c r="M158" s="232"/>
      <c r="N158" s="1"/>
      <c r="O158" s="1"/>
      <c r="P158" s="1"/>
      <c r="Q158" s="194"/>
      <c r="R158" s="194"/>
      <c r="S158" s="1"/>
      <c r="T158" s="1"/>
      <c r="U158" s="1"/>
      <c r="V158" s="194"/>
      <c r="W158" s="1"/>
      <c r="X158" s="1"/>
      <c r="Y158" s="1"/>
      <c r="Z158" s="1"/>
      <c r="AA158" s="1"/>
      <c r="AB158" s="194"/>
      <c r="AC158" s="1"/>
      <c r="AD158" s="194"/>
      <c r="AE158" s="1"/>
      <c r="AF158" s="1"/>
      <c r="AG158" s="194"/>
      <c r="AH158" s="194"/>
      <c r="AI158" s="194"/>
      <c r="AJ158" s="194"/>
      <c r="AK158" s="194"/>
      <c r="AL158" s="194"/>
    </row>
    <row r="159" spans="1:38" ht="15.75" customHeight="1">
      <c r="A159" s="1"/>
      <c r="B159" s="1"/>
      <c r="C159" s="1"/>
      <c r="D159" s="1"/>
      <c r="E159" s="1"/>
      <c r="F159" s="1"/>
      <c r="G159" s="1"/>
      <c r="H159" s="1"/>
      <c r="I159" s="1"/>
      <c r="J159" s="195"/>
      <c r="K159" s="194"/>
      <c r="L159" s="232"/>
      <c r="M159" s="232"/>
      <c r="N159" s="1"/>
      <c r="O159" s="1"/>
      <c r="P159" s="1"/>
      <c r="Q159" s="194"/>
      <c r="R159" s="194"/>
      <c r="S159" s="1"/>
      <c r="T159" s="1"/>
      <c r="U159" s="1"/>
      <c r="V159" s="194"/>
      <c r="W159" s="1"/>
      <c r="X159" s="1"/>
      <c r="Y159" s="1"/>
      <c r="Z159" s="1"/>
      <c r="AA159" s="1"/>
      <c r="AB159" s="194"/>
      <c r="AC159" s="1"/>
      <c r="AD159" s="194"/>
      <c r="AE159" s="1"/>
      <c r="AF159" s="1"/>
      <c r="AG159" s="194"/>
      <c r="AH159" s="194"/>
      <c r="AI159" s="194"/>
      <c r="AJ159" s="194"/>
      <c r="AK159" s="194"/>
      <c r="AL159" s="194"/>
    </row>
    <row r="160" spans="1:38" ht="15.75" customHeight="1">
      <c r="A160" s="1"/>
      <c r="B160" s="1"/>
      <c r="C160" s="1"/>
      <c r="D160" s="1"/>
      <c r="E160" s="1"/>
      <c r="F160" s="1"/>
      <c r="G160" s="1"/>
      <c r="H160" s="1"/>
      <c r="I160" s="1"/>
      <c r="J160" s="195"/>
      <c r="K160" s="194"/>
      <c r="L160" s="232"/>
      <c r="M160" s="232"/>
      <c r="N160" s="1"/>
      <c r="O160" s="1"/>
      <c r="P160" s="1"/>
      <c r="Q160" s="194"/>
      <c r="R160" s="194"/>
      <c r="S160" s="1"/>
      <c r="T160" s="1"/>
      <c r="U160" s="1"/>
      <c r="V160" s="194"/>
      <c r="W160" s="1"/>
      <c r="X160" s="1"/>
      <c r="Y160" s="1"/>
      <c r="Z160" s="1"/>
      <c r="AA160" s="1"/>
      <c r="AB160" s="194"/>
      <c r="AC160" s="1"/>
      <c r="AD160" s="194"/>
      <c r="AE160" s="1"/>
      <c r="AF160" s="1"/>
      <c r="AG160" s="194"/>
      <c r="AH160" s="194"/>
      <c r="AI160" s="194"/>
      <c r="AJ160" s="194"/>
      <c r="AK160" s="194"/>
      <c r="AL160" s="194"/>
    </row>
    <row r="161" spans="1:38" ht="15.75" customHeight="1">
      <c r="A161" s="1"/>
      <c r="B161" s="1"/>
      <c r="C161" s="1"/>
      <c r="D161" s="1"/>
      <c r="E161" s="1"/>
      <c r="F161" s="1"/>
      <c r="G161" s="1"/>
      <c r="H161" s="1"/>
      <c r="I161" s="1"/>
      <c r="J161" s="195"/>
      <c r="K161" s="194"/>
      <c r="L161" s="232"/>
      <c r="M161" s="232"/>
      <c r="N161" s="1"/>
      <c r="O161" s="1"/>
      <c r="P161" s="1"/>
      <c r="Q161" s="194"/>
      <c r="R161" s="194"/>
      <c r="S161" s="1"/>
      <c r="T161" s="1"/>
      <c r="U161" s="1"/>
      <c r="V161" s="194"/>
      <c r="W161" s="1"/>
      <c r="X161" s="1"/>
      <c r="Y161" s="1"/>
      <c r="Z161" s="1"/>
      <c r="AA161" s="1"/>
      <c r="AB161" s="194"/>
      <c r="AC161" s="1"/>
      <c r="AD161" s="194"/>
      <c r="AE161" s="1"/>
      <c r="AF161" s="1"/>
      <c r="AG161" s="194"/>
      <c r="AH161" s="194"/>
      <c r="AI161" s="194"/>
      <c r="AJ161" s="194"/>
      <c r="AK161" s="194"/>
      <c r="AL161" s="194"/>
    </row>
    <row r="162" spans="1:38" ht="15.75" customHeight="1">
      <c r="A162" s="1"/>
      <c r="B162" s="1"/>
      <c r="C162" s="1"/>
      <c r="D162" s="1"/>
      <c r="E162" s="1"/>
      <c r="F162" s="1"/>
      <c r="G162" s="1"/>
      <c r="H162" s="1"/>
      <c r="I162" s="1"/>
      <c r="J162" s="195"/>
      <c r="K162" s="194"/>
      <c r="L162" s="232"/>
      <c r="M162" s="232"/>
      <c r="N162" s="1"/>
      <c r="O162" s="1"/>
      <c r="P162" s="1"/>
      <c r="Q162" s="194"/>
      <c r="R162" s="194"/>
      <c r="S162" s="1"/>
      <c r="T162" s="1"/>
      <c r="U162" s="1"/>
      <c r="V162" s="194"/>
      <c r="W162" s="1"/>
      <c r="X162" s="1"/>
      <c r="Y162" s="1"/>
      <c r="Z162" s="1"/>
      <c r="AA162" s="1"/>
      <c r="AB162" s="194"/>
      <c r="AC162" s="1"/>
      <c r="AD162" s="194"/>
      <c r="AE162" s="1"/>
      <c r="AF162" s="1"/>
      <c r="AG162" s="194"/>
      <c r="AH162" s="194"/>
      <c r="AI162" s="194"/>
      <c r="AJ162" s="194"/>
      <c r="AK162" s="194"/>
      <c r="AL162" s="194"/>
    </row>
    <row r="163" spans="1:38" ht="15.75" customHeight="1">
      <c r="A163" s="1"/>
      <c r="B163" s="1"/>
      <c r="C163" s="1"/>
      <c r="D163" s="1"/>
      <c r="E163" s="1"/>
      <c r="F163" s="1"/>
      <c r="G163" s="1"/>
      <c r="H163" s="1"/>
      <c r="I163" s="1"/>
      <c r="J163" s="195"/>
      <c r="K163" s="194"/>
      <c r="L163" s="232"/>
      <c r="M163" s="232"/>
      <c r="N163" s="1"/>
      <c r="O163" s="1"/>
      <c r="P163" s="1"/>
      <c r="Q163" s="194"/>
      <c r="R163" s="194"/>
      <c r="S163" s="1"/>
      <c r="T163" s="1"/>
      <c r="U163" s="1"/>
      <c r="V163" s="194"/>
      <c r="W163" s="1"/>
      <c r="X163" s="1"/>
      <c r="Y163" s="1"/>
      <c r="Z163" s="1"/>
      <c r="AA163" s="1"/>
      <c r="AB163" s="194"/>
      <c r="AC163" s="1"/>
      <c r="AD163" s="194"/>
      <c r="AE163" s="1"/>
      <c r="AF163" s="1"/>
      <c r="AG163" s="194"/>
      <c r="AH163" s="194"/>
      <c r="AI163" s="194"/>
      <c r="AJ163" s="194"/>
      <c r="AK163" s="194"/>
      <c r="AL163" s="194"/>
    </row>
    <row r="164" spans="1:38" ht="15.75" customHeight="1">
      <c r="A164" s="1"/>
      <c r="B164" s="1"/>
      <c r="C164" s="1"/>
      <c r="D164" s="1"/>
      <c r="E164" s="1"/>
      <c r="F164" s="1"/>
      <c r="G164" s="1"/>
      <c r="H164" s="1"/>
      <c r="I164" s="1"/>
      <c r="J164" s="195"/>
      <c r="K164" s="194"/>
      <c r="L164" s="232"/>
      <c r="M164" s="232"/>
      <c r="N164" s="1"/>
      <c r="O164" s="1"/>
      <c r="P164" s="1"/>
      <c r="Q164" s="194"/>
      <c r="R164" s="194"/>
      <c r="S164" s="1"/>
      <c r="T164" s="1"/>
      <c r="U164" s="1"/>
      <c r="V164" s="194"/>
      <c r="W164" s="1"/>
      <c r="X164" s="1"/>
      <c r="Y164" s="1"/>
      <c r="Z164" s="1"/>
      <c r="AA164" s="1"/>
      <c r="AB164" s="194"/>
      <c r="AC164" s="1"/>
      <c r="AD164" s="194"/>
      <c r="AE164" s="1"/>
      <c r="AF164" s="1"/>
      <c r="AG164" s="194"/>
      <c r="AH164" s="194"/>
      <c r="AI164" s="194"/>
      <c r="AJ164" s="194"/>
      <c r="AK164" s="194"/>
      <c r="AL164" s="194"/>
    </row>
    <row r="165" spans="1:38" ht="15.75" customHeight="1">
      <c r="A165" s="1"/>
      <c r="B165" s="1"/>
      <c r="C165" s="1"/>
      <c r="D165" s="1"/>
      <c r="E165" s="1"/>
      <c r="F165" s="1"/>
      <c r="G165" s="1"/>
      <c r="H165" s="1"/>
      <c r="I165" s="1"/>
      <c r="J165" s="195"/>
      <c r="K165" s="194"/>
      <c r="L165" s="232"/>
      <c r="M165" s="232"/>
      <c r="N165" s="1"/>
      <c r="O165" s="1"/>
      <c r="P165" s="1"/>
      <c r="Q165" s="194"/>
      <c r="R165" s="194"/>
      <c r="S165" s="1"/>
      <c r="T165" s="1"/>
      <c r="U165" s="1"/>
      <c r="V165" s="194"/>
      <c r="W165" s="1"/>
      <c r="X165" s="1"/>
      <c r="Y165" s="1"/>
      <c r="Z165" s="1"/>
      <c r="AA165" s="1"/>
      <c r="AB165" s="194"/>
      <c r="AC165" s="1"/>
      <c r="AD165" s="194"/>
      <c r="AE165" s="1"/>
      <c r="AF165" s="1"/>
      <c r="AG165" s="194"/>
      <c r="AH165" s="194"/>
      <c r="AI165" s="194"/>
      <c r="AJ165" s="194"/>
      <c r="AK165" s="194"/>
      <c r="AL165" s="194"/>
    </row>
    <row r="166" spans="1:38" ht="15.75" customHeight="1">
      <c r="A166" s="1"/>
      <c r="B166" s="1"/>
      <c r="C166" s="1"/>
      <c r="D166" s="1"/>
      <c r="E166" s="1"/>
      <c r="F166" s="1"/>
      <c r="G166" s="1"/>
      <c r="H166" s="1"/>
      <c r="I166" s="1"/>
      <c r="J166" s="195"/>
      <c r="K166" s="194"/>
      <c r="L166" s="232"/>
      <c r="M166" s="232"/>
      <c r="N166" s="1"/>
      <c r="O166" s="1"/>
      <c r="P166" s="1"/>
      <c r="Q166" s="194"/>
      <c r="R166" s="194"/>
      <c r="S166" s="1"/>
      <c r="T166" s="1"/>
      <c r="U166" s="1"/>
      <c r="V166" s="194"/>
      <c r="W166" s="1"/>
      <c r="X166" s="1"/>
      <c r="Y166" s="1"/>
      <c r="Z166" s="1"/>
      <c r="AA166" s="1"/>
      <c r="AB166" s="194"/>
      <c r="AC166" s="1"/>
      <c r="AD166" s="194"/>
      <c r="AE166" s="1"/>
      <c r="AF166" s="1"/>
      <c r="AG166" s="194"/>
      <c r="AH166" s="194"/>
      <c r="AI166" s="194"/>
      <c r="AJ166" s="194"/>
      <c r="AK166" s="194"/>
      <c r="AL166" s="194"/>
    </row>
    <row r="167" spans="1:38" ht="15.75" customHeight="1">
      <c r="A167" s="1"/>
      <c r="B167" s="1"/>
      <c r="C167" s="1"/>
      <c r="D167" s="1"/>
      <c r="E167" s="1"/>
      <c r="F167" s="1"/>
      <c r="G167" s="1"/>
      <c r="H167" s="1"/>
      <c r="I167" s="1"/>
      <c r="J167" s="195"/>
      <c r="K167" s="194"/>
      <c r="L167" s="232"/>
      <c r="M167" s="232"/>
      <c r="N167" s="1"/>
      <c r="O167" s="1"/>
      <c r="P167" s="1"/>
      <c r="Q167" s="194"/>
      <c r="R167" s="194"/>
      <c r="S167" s="1"/>
      <c r="T167" s="1"/>
      <c r="U167" s="1"/>
      <c r="V167" s="194"/>
      <c r="W167" s="1"/>
      <c r="X167" s="1"/>
      <c r="Y167" s="1"/>
      <c r="Z167" s="1"/>
      <c r="AA167" s="1"/>
      <c r="AB167" s="194"/>
      <c r="AC167" s="1"/>
      <c r="AD167" s="194"/>
      <c r="AE167" s="1"/>
      <c r="AF167" s="1"/>
      <c r="AG167" s="194"/>
      <c r="AH167" s="194"/>
      <c r="AI167" s="194"/>
      <c r="AJ167" s="194"/>
      <c r="AK167" s="194"/>
      <c r="AL167" s="194"/>
    </row>
    <row r="168" spans="1:38" ht="15.75" customHeight="1">
      <c r="A168" s="1"/>
      <c r="B168" s="1"/>
      <c r="C168" s="1"/>
      <c r="D168" s="1"/>
      <c r="E168" s="1"/>
      <c r="F168" s="1"/>
      <c r="G168" s="1"/>
      <c r="H168" s="1"/>
      <c r="I168" s="1"/>
      <c r="J168" s="195"/>
      <c r="K168" s="194"/>
      <c r="L168" s="232"/>
      <c r="M168" s="232"/>
      <c r="N168" s="1"/>
      <c r="O168" s="1"/>
      <c r="P168" s="1"/>
      <c r="Q168" s="194"/>
      <c r="R168" s="194"/>
      <c r="S168" s="1"/>
      <c r="T168" s="1"/>
      <c r="U168" s="1"/>
      <c r="V168" s="194"/>
      <c r="W168" s="1"/>
      <c r="X168" s="1"/>
      <c r="Y168" s="1"/>
      <c r="Z168" s="1"/>
      <c r="AA168" s="1"/>
      <c r="AB168" s="194"/>
      <c r="AC168" s="1"/>
      <c r="AD168" s="194"/>
      <c r="AE168" s="1"/>
      <c r="AF168" s="1"/>
      <c r="AG168" s="194"/>
      <c r="AH168" s="194"/>
      <c r="AI168" s="194"/>
      <c r="AJ168" s="194"/>
      <c r="AK168" s="194"/>
      <c r="AL168" s="194"/>
    </row>
    <row r="169" spans="1:38" ht="15.75" customHeight="1">
      <c r="A169" s="1"/>
      <c r="B169" s="1"/>
      <c r="C169" s="1"/>
      <c r="D169" s="1"/>
      <c r="E169" s="1"/>
      <c r="F169" s="1"/>
      <c r="G169" s="1"/>
      <c r="H169" s="1"/>
      <c r="I169" s="1"/>
      <c r="J169" s="195"/>
      <c r="K169" s="194"/>
      <c r="L169" s="232"/>
      <c r="M169" s="232"/>
      <c r="N169" s="1"/>
      <c r="O169" s="1"/>
      <c r="P169" s="1"/>
      <c r="Q169" s="194"/>
      <c r="R169" s="194"/>
      <c r="S169" s="1"/>
      <c r="T169" s="1"/>
      <c r="U169" s="1"/>
      <c r="V169" s="194"/>
      <c r="W169" s="1"/>
      <c r="X169" s="1"/>
      <c r="Y169" s="1"/>
      <c r="Z169" s="1"/>
      <c r="AA169" s="1"/>
      <c r="AB169" s="194"/>
      <c r="AC169" s="1"/>
      <c r="AD169" s="194"/>
      <c r="AE169" s="1"/>
      <c r="AF169" s="1"/>
      <c r="AG169" s="194"/>
      <c r="AH169" s="194"/>
      <c r="AI169" s="194"/>
      <c r="AJ169" s="194"/>
      <c r="AK169" s="194"/>
      <c r="AL169" s="194"/>
    </row>
    <row r="170" spans="1:38" ht="15.75" customHeight="1">
      <c r="A170" s="1"/>
      <c r="B170" s="1"/>
      <c r="C170" s="1"/>
      <c r="D170" s="1"/>
      <c r="E170" s="1"/>
      <c r="F170" s="1"/>
      <c r="G170" s="1"/>
      <c r="H170" s="1"/>
      <c r="I170" s="1"/>
      <c r="J170" s="195"/>
      <c r="K170" s="194"/>
      <c r="L170" s="232"/>
      <c r="M170" s="232"/>
      <c r="N170" s="1"/>
      <c r="O170" s="1"/>
      <c r="P170" s="1"/>
      <c r="Q170" s="194"/>
      <c r="R170" s="194"/>
      <c r="S170" s="1"/>
      <c r="T170" s="1"/>
      <c r="U170" s="1"/>
      <c r="V170" s="194"/>
      <c r="W170" s="1"/>
      <c r="X170" s="1"/>
      <c r="Y170" s="1"/>
      <c r="Z170" s="1"/>
      <c r="AA170" s="1"/>
      <c r="AB170" s="194"/>
      <c r="AC170" s="1"/>
      <c r="AD170" s="194"/>
      <c r="AE170" s="1"/>
      <c r="AF170" s="1"/>
      <c r="AG170" s="194"/>
      <c r="AH170" s="194"/>
      <c r="AI170" s="194"/>
      <c r="AJ170" s="194"/>
      <c r="AK170" s="194"/>
      <c r="AL170" s="194"/>
    </row>
    <row r="171" spans="1:38" ht="15.75" customHeight="1">
      <c r="A171" s="1"/>
      <c r="B171" s="1"/>
      <c r="C171" s="1"/>
      <c r="D171" s="1"/>
      <c r="E171" s="1"/>
      <c r="F171" s="1"/>
      <c r="G171" s="1"/>
      <c r="H171" s="1"/>
      <c r="I171" s="1"/>
      <c r="J171" s="195"/>
      <c r="K171" s="194"/>
      <c r="L171" s="232"/>
      <c r="M171" s="232"/>
      <c r="N171" s="1"/>
      <c r="O171" s="1"/>
      <c r="P171" s="1"/>
      <c r="Q171" s="194"/>
      <c r="R171" s="194"/>
      <c r="S171" s="1"/>
      <c r="T171" s="1"/>
      <c r="U171" s="1"/>
      <c r="V171" s="194"/>
      <c r="W171" s="1"/>
      <c r="X171" s="1"/>
      <c r="Y171" s="1"/>
      <c r="Z171" s="1"/>
      <c r="AA171" s="1"/>
      <c r="AB171" s="194"/>
      <c r="AC171" s="1"/>
      <c r="AD171" s="194"/>
      <c r="AE171" s="1"/>
      <c r="AF171" s="1"/>
      <c r="AG171" s="194"/>
      <c r="AH171" s="194"/>
      <c r="AI171" s="194"/>
      <c r="AJ171" s="194"/>
      <c r="AK171" s="194"/>
      <c r="AL171" s="194"/>
    </row>
    <row r="172" spans="1:38" ht="15.75" customHeight="1">
      <c r="A172" s="1"/>
      <c r="B172" s="1"/>
      <c r="C172" s="1"/>
      <c r="D172" s="1"/>
      <c r="E172" s="1"/>
      <c r="F172" s="1"/>
      <c r="G172" s="1"/>
      <c r="H172" s="1"/>
      <c r="I172" s="1"/>
      <c r="J172" s="195"/>
      <c r="K172" s="194"/>
      <c r="L172" s="232"/>
      <c r="M172" s="232"/>
      <c r="N172" s="1"/>
      <c r="O172" s="1"/>
      <c r="P172" s="1"/>
      <c r="Q172" s="194"/>
      <c r="R172" s="194"/>
      <c r="S172" s="1"/>
      <c r="T172" s="1"/>
      <c r="U172" s="1"/>
      <c r="V172" s="194"/>
      <c r="W172" s="1"/>
      <c r="X172" s="1"/>
      <c r="Y172" s="1"/>
      <c r="Z172" s="1"/>
      <c r="AA172" s="1"/>
      <c r="AB172" s="194"/>
      <c r="AC172" s="1"/>
      <c r="AD172" s="194"/>
      <c r="AE172" s="1"/>
      <c r="AF172" s="1"/>
      <c r="AG172" s="194"/>
      <c r="AH172" s="194"/>
      <c r="AI172" s="194"/>
      <c r="AJ172" s="194"/>
      <c r="AK172" s="194"/>
      <c r="AL172" s="194"/>
    </row>
    <row r="173" spans="1:38" ht="15.75" customHeight="1">
      <c r="A173" s="1"/>
      <c r="B173" s="1"/>
      <c r="C173" s="1"/>
      <c r="D173" s="1"/>
      <c r="E173" s="1"/>
      <c r="F173" s="1"/>
      <c r="G173" s="1"/>
      <c r="H173" s="1"/>
      <c r="I173" s="1"/>
      <c r="J173" s="195"/>
      <c r="K173" s="194"/>
      <c r="L173" s="232"/>
      <c r="M173" s="232"/>
      <c r="N173" s="1"/>
      <c r="O173" s="1"/>
      <c r="P173" s="1"/>
      <c r="Q173" s="194"/>
      <c r="R173" s="194"/>
      <c r="S173" s="1"/>
      <c r="T173" s="1"/>
      <c r="U173" s="1"/>
      <c r="V173" s="194"/>
      <c r="W173" s="1"/>
      <c r="X173" s="1"/>
      <c r="Y173" s="1"/>
      <c r="Z173" s="1"/>
      <c r="AA173" s="1"/>
      <c r="AB173" s="194"/>
      <c r="AC173" s="1"/>
      <c r="AD173" s="194"/>
      <c r="AE173" s="1"/>
      <c r="AF173" s="1"/>
      <c r="AG173" s="194"/>
      <c r="AH173" s="194"/>
      <c r="AI173" s="194"/>
      <c r="AJ173" s="194"/>
      <c r="AK173" s="194"/>
      <c r="AL173" s="194"/>
    </row>
    <row r="174" spans="1:38" ht="15.75" customHeight="1">
      <c r="A174" s="1"/>
      <c r="B174" s="1"/>
      <c r="C174" s="1"/>
      <c r="D174" s="1"/>
      <c r="E174" s="1"/>
      <c r="F174" s="1"/>
      <c r="G174" s="1"/>
      <c r="H174" s="1"/>
      <c r="I174" s="1"/>
      <c r="J174" s="195"/>
      <c r="K174" s="194"/>
      <c r="L174" s="232"/>
      <c r="M174" s="232"/>
      <c r="N174" s="1"/>
      <c r="O174" s="1"/>
      <c r="P174" s="1"/>
      <c r="Q174" s="194"/>
      <c r="R174" s="194"/>
      <c r="S174" s="1"/>
      <c r="T174" s="1"/>
      <c r="U174" s="1"/>
      <c r="V174" s="194"/>
      <c r="W174" s="1"/>
      <c r="X174" s="1"/>
      <c r="Y174" s="1"/>
      <c r="Z174" s="1"/>
      <c r="AA174" s="1"/>
      <c r="AB174" s="194"/>
      <c r="AC174" s="1"/>
      <c r="AD174" s="194"/>
      <c r="AE174" s="1"/>
      <c r="AF174" s="1"/>
      <c r="AG174" s="194"/>
      <c r="AH174" s="194"/>
      <c r="AI174" s="194"/>
      <c r="AJ174" s="194"/>
      <c r="AK174" s="194"/>
      <c r="AL174" s="194"/>
    </row>
    <row r="175" spans="1:38" ht="15.75" customHeight="1">
      <c r="A175" s="1"/>
      <c r="B175" s="1"/>
      <c r="C175" s="1"/>
      <c r="D175" s="1"/>
      <c r="E175" s="1"/>
      <c r="F175" s="1"/>
      <c r="G175" s="1"/>
      <c r="H175" s="1"/>
      <c r="I175" s="1"/>
      <c r="J175" s="195"/>
      <c r="K175" s="194"/>
      <c r="L175" s="232"/>
      <c r="M175" s="232"/>
      <c r="N175" s="1"/>
      <c r="O175" s="1"/>
      <c r="P175" s="1"/>
      <c r="Q175" s="194"/>
      <c r="R175" s="194"/>
      <c r="S175" s="1"/>
      <c r="T175" s="1"/>
      <c r="U175" s="1"/>
      <c r="V175" s="194"/>
      <c r="W175" s="1"/>
      <c r="X175" s="1"/>
      <c r="Y175" s="1"/>
      <c r="Z175" s="1"/>
      <c r="AA175" s="1"/>
      <c r="AB175" s="194"/>
      <c r="AC175" s="1"/>
      <c r="AD175" s="194"/>
      <c r="AE175" s="1"/>
      <c r="AF175" s="1"/>
      <c r="AG175" s="194"/>
      <c r="AH175" s="194"/>
      <c r="AI175" s="194"/>
      <c r="AJ175" s="194"/>
      <c r="AK175" s="194"/>
      <c r="AL175" s="194"/>
    </row>
    <row r="176" spans="1:38" ht="15.75" customHeight="1">
      <c r="A176" s="1"/>
      <c r="B176" s="1"/>
      <c r="C176" s="1"/>
      <c r="D176" s="1"/>
      <c r="E176" s="1"/>
      <c r="F176" s="1"/>
      <c r="G176" s="1"/>
      <c r="H176" s="1"/>
      <c r="I176" s="1"/>
      <c r="J176" s="195"/>
      <c r="K176" s="194"/>
      <c r="L176" s="232"/>
      <c r="M176" s="232"/>
      <c r="N176" s="1"/>
      <c r="O176" s="1"/>
      <c r="P176" s="1"/>
      <c r="Q176" s="194"/>
      <c r="R176" s="194"/>
      <c r="S176" s="1"/>
      <c r="T176" s="1"/>
      <c r="U176" s="1"/>
      <c r="V176" s="194"/>
      <c r="W176" s="1"/>
      <c r="X176" s="1"/>
      <c r="Y176" s="1"/>
      <c r="Z176" s="1"/>
      <c r="AA176" s="1"/>
      <c r="AB176" s="194"/>
      <c r="AC176" s="1"/>
      <c r="AD176" s="194"/>
      <c r="AE176" s="1"/>
      <c r="AF176" s="1"/>
      <c r="AG176" s="194"/>
      <c r="AH176" s="194"/>
      <c r="AI176" s="194"/>
      <c r="AJ176" s="194"/>
      <c r="AK176" s="194"/>
      <c r="AL176" s="194"/>
    </row>
    <row r="177" spans="1:38" ht="15.75" customHeight="1">
      <c r="A177" s="1"/>
      <c r="B177" s="1"/>
      <c r="C177" s="1"/>
      <c r="D177" s="1"/>
      <c r="E177" s="1"/>
      <c r="F177" s="1"/>
      <c r="G177" s="1"/>
      <c r="H177" s="1"/>
      <c r="I177" s="1"/>
      <c r="J177" s="195"/>
      <c r="K177" s="194"/>
      <c r="L177" s="232"/>
      <c r="M177" s="232"/>
      <c r="N177" s="1"/>
      <c r="O177" s="1"/>
      <c r="P177" s="1"/>
      <c r="Q177" s="194"/>
      <c r="R177" s="194"/>
      <c r="S177" s="1"/>
      <c r="T177" s="1"/>
      <c r="U177" s="1"/>
      <c r="V177" s="194"/>
      <c r="W177" s="1"/>
      <c r="X177" s="1"/>
      <c r="Y177" s="1"/>
      <c r="Z177" s="1"/>
      <c r="AA177" s="1"/>
      <c r="AB177" s="194"/>
      <c r="AC177" s="1"/>
      <c r="AD177" s="194"/>
      <c r="AE177" s="1"/>
      <c r="AF177" s="1"/>
      <c r="AG177" s="194"/>
      <c r="AH177" s="194"/>
      <c r="AI177" s="194"/>
      <c r="AJ177" s="194"/>
      <c r="AK177" s="194"/>
      <c r="AL177" s="194"/>
    </row>
    <row r="178" spans="1:38" ht="15.75" customHeight="1">
      <c r="A178" s="1"/>
      <c r="B178" s="1"/>
      <c r="C178" s="1"/>
      <c r="D178" s="1"/>
      <c r="E178" s="1"/>
      <c r="F178" s="1"/>
      <c r="G178" s="1"/>
      <c r="H178" s="1"/>
      <c r="I178" s="1"/>
      <c r="J178" s="195"/>
      <c r="K178" s="194"/>
      <c r="L178" s="232"/>
      <c r="M178" s="232"/>
      <c r="N178" s="1"/>
      <c r="O178" s="1"/>
      <c r="P178" s="1"/>
      <c r="Q178" s="194"/>
      <c r="R178" s="194"/>
      <c r="S178" s="1"/>
      <c r="T178" s="1"/>
      <c r="U178" s="1"/>
      <c r="V178" s="194"/>
      <c r="W178" s="1"/>
      <c r="X178" s="1"/>
      <c r="Y178" s="1"/>
      <c r="Z178" s="1"/>
      <c r="AA178" s="1"/>
      <c r="AB178" s="194"/>
      <c r="AC178" s="1"/>
      <c r="AD178" s="194"/>
      <c r="AE178" s="1"/>
      <c r="AF178" s="1"/>
      <c r="AG178" s="194"/>
      <c r="AH178" s="194"/>
      <c r="AI178" s="194"/>
      <c r="AJ178" s="194"/>
      <c r="AK178" s="194"/>
      <c r="AL178" s="194"/>
    </row>
    <row r="179" spans="1:38" ht="15.75" customHeight="1">
      <c r="A179" s="1"/>
      <c r="B179" s="1"/>
      <c r="C179" s="1"/>
      <c r="D179" s="1"/>
      <c r="E179" s="1"/>
      <c r="F179" s="1"/>
      <c r="G179" s="1"/>
      <c r="H179" s="1"/>
      <c r="I179" s="1"/>
      <c r="J179" s="195"/>
      <c r="K179" s="194"/>
      <c r="L179" s="232"/>
      <c r="M179" s="232"/>
      <c r="N179" s="1"/>
      <c r="O179" s="1"/>
      <c r="P179" s="1"/>
      <c r="Q179" s="194"/>
      <c r="R179" s="194"/>
      <c r="S179" s="1"/>
      <c r="T179" s="1"/>
      <c r="U179" s="1"/>
      <c r="V179" s="194"/>
      <c r="W179" s="1"/>
      <c r="X179" s="1"/>
      <c r="Y179" s="1"/>
      <c r="Z179" s="1"/>
      <c r="AA179" s="1"/>
      <c r="AB179" s="194"/>
      <c r="AC179" s="1"/>
      <c r="AD179" s="194"/>
      <c r="AE179" s="1"/>
      <c r="AF179" s="1"/>
      <c r="AG179" s="194"/>
      <c r="AH179" s="194"/>
      <c r="AI179" s="194"/>
      <c r="AJ179" s="194"/>
      <c r="AK179" s="194"/>
      <c r="AL179" s="194"/>
    </row>
    <row r="180" spans="1:38" ht="15.75" customHeight="1">
      <c r="A180" s="1"/>
      <c r="B180" s="1"/>
      <c r="C180" s="1"/>
      <c r="D180" s="1"/>
      <c r="E180" s="1"/>
      <c r="F180" s="1"/>
      <c r="G180" s="1"/>
      <c r="H180" s="1"/>
      <c r="I180" s="1"/>
      <c r="J180" s="195"/>
      <c r="K180" s="194"/>
      <c r="L180" s="232"/>
      <c r="M180" s="232"/>
      <c r="N180" s="1"/>
      <c r="O180" s="1"/>
      <c r="P180" s="1"/>
      <c r="Q180" s="194"/>
      <c r="R180" s="194"/>
      <c r="S180" s="1"/>
      <c r="T180" s="1"/>
      <c r="U180" s="1"/>
      <c r="V180" s="194"/>
      <c r="W180" s="1"/>
      <c r="X180" s="1"/>
      <c r="Y180" s="1"/>
      <c r="Z180" s="1"/>
      <c r="AA180" s="1"/>
      <c r="AB180" s="194"/>
      <c r="AC180" s="1"/>
      <c r="AD180" s="194"/>
      <c r="AE180" s="1"/>
      <c r="AF180" s="1"/>
      <c r="AG180" s="194"/>
      <c r="AH180" s="194"/>
      <c r="AI180" s="194"/>
      <c r="AJ180" s="194"/>
      <c r="AK180" s="194"/>
      <c r="AL180" s="194"/>
    </row>
    <row r="181" spans="1:38" ht="15.75" customHeight="1">
      <c r="A181" s="1"/>
      <c r="B181" s="1"/>
      <c r="C181" s="1"/>
      <c r="D181" s="1"/>
      <c r="E181" s="1"/>
      <c r="F181" s="1"/>
      <c r="G181" s="1"/>
      <c r="H181" s="1"/>
      <c r="I181" s="1"/>
      <c r="J181" s="195"/>
      <c r="K181" s="194"/>
      <c r="L181" s="232"/>
      <c r="M181" s="232"/>
      <c r="N181" s="1"/>
      <c r="O181" s="1"/>
      <c r="P181" s="1"/>
      <c r="Q181" s="194"/>
      <c r="R181" s="194"/>
      <c r="S181" s="1"/>
      <c r="T181" s="1"/>
      <c r="U181" s="1"/>
      <c r="V181" s="194"/>
      <c r="W181" s="1"/>
      <c r="X181" s="1"/>
      <c r="Y181" s="1"/>
      <c r="Z181" s="1"/>
      <c r="AA181" s="1"/>
      <c r="AB181" s="194"/>
      <c r="AC181" s="1"/>
      <c r="AD181" s="194"/>
      <c r="AE181" s="1"/>
      <c r="AF181" s="1"/>
      <c r="AG181" s="194"/>
      <c r="AH181" s="194"/>
      <c r="AI181" s="194"/>
      <c r="AJ181" s="194"/>
      <c r="AK181" s="194"/>
      <c r="AL181" s="194"/>
    </row>
    <row r="182" spans="1:38" ht="15.75" customHeight="1">
      <c r="A182" s="1"/>
      <c r="B182" s="1"/>
      <c r="C182" s="1"/>
      <c r="D182" s="1"/>
      <c r="E182" s="1"/>
      <c r="F182" s="1"/>
      <c r="G182" s="1"/>
      <c r="H182" s="1"/>
      <c r="I182" s="1"/>
      <c r="J182" s="195"/>
      <c r="K182" s="194"/>
      <c r="L182" s="232"/>
      <c r="M182" s="232"/>
      <c r="N182" s="1"/>
      <c r="O182" s="1"/>
      <c r="P182" s="1"/>
      <c r="Q182" s="194"/>
      <c r="R182" s="194"/>
      <c r="S182" s="1"/>
      <c r="T182" s="1"/>
      <c r="U182" s="1"/>
      <c r="V182" s="194"/>
      <c r="W182" s="1"/>
      <c r="X182" s="1"/>
      <c r="Y182" s="1"/>
      <c r="Z182" s="1"/>
      <c r="AA182" s="1"/>
      <c r="AB182" s="194"/>
      <c r="AC182" s="1"/>
      <c r="AD182" s="194"/>
      <c r="AE182" s="1"/>
      <c r="AF182" s="1"/>
      <c r="AG182" s="194"/>
      <c r="AH182" s="194"/>
      <c r="AI182" s="194"/>
      <c r="AJ182" s="194"/>
      <c r="AK182" s="194"/>
      <c r="AL182" s="194"/>
    </row>
    <row r="183" spans="1:38" ht="15.75" customHeight="1">
      <c r="A183" s="1"/>
      <c r="B183" s="1"/>
      <c r="C183" s="1"/>
      <c r="D183" s="1"/>
      <c r="E183" s="1"/>
      <c r="F183" s="1"/>
      <c r="G183" s="1"/>
      <c r="H183" s="1"/>
      <c r="I183" s="1"/>
      <c r="J183" s="195"/>
      <c r="K183" s="194"/>
      <c r="L183" s="232"/>
      <c r="M183" s="232"/>
      <c r="N183" s="1"/>
      <c r="O183" s="1"/>
      <c r="P183" s="1"/>
      <c r="Q183" s="194"/>
      <c r="R183" s="194"/>
      <c r="S183" s="1"/>
      <c r="T183" s="1"/>
      <c r="U183" s="1"/>
      <c r="V183" s="194"/>
      <c r="W183" s="1"/>
      <c r="X183" s="1"/>
      <c r="Y183" s="1"/>
      <c r="Z183" s="1"/>
      <c r="AA183" s="1"/>
      <c r="AB183" s="194"/>
      <c r="AC183" s="1"/>
      <c r="AD183" s="194"/>
      <c r="AE183" s="1"/>
      <c r="AF183" s="1"/>
      <c r="AG183" s="194"/>
      <c r="AH183" s="194"/>
      <c r="AI183" s="194"/>
      <c r="AJ183" s="194"/>
      <c r="AK183" s="194"/>
      <c r="AL183" s="194"/>
    </row>
    <row r="184" spans="1:38" ht="15.75" customHeight="1">
      <c r="A184" s="1"/>
      <c r="B184" s="1"/>
      <c r="C184" s="1"/>
      <c r="D184" s="1"/>
      <c r="E184" s="1"/>
      <c r="F184" s="1"/>
      <c r="G184" s="1"/>
      <c r="H184" s="1"/>
      <c r="I184" s="1"/>
      <c r="J184" s="195"/>
      <c r="K184" s="194"/>
      <c r="L184" s="232"/>
      <c r="M184" s="232"/>
      <c r="N184" s="1"/>
      <c r="O184" s="1"/>
      <c r="P184" s="1"/>
      <c r="Q184" s="194"/>
      <c r="R184" s="194"/>
      <c r="S184" s="1"/>
      <c r="T184" s="1"/>
      <c r="U184" s="1"/>
      <c r="V184" s="194"/>
      <c r="W184" s="1"/>
      <c r="X184" s="1"/>
      <c r="Y184" s="1"/>
      <c r="Z184" s="1"/>
      <c r="AA184" s="1"/>
      <c r="AB184" s="194"/>
      <c r="AC184" s="1"/>
      <c r="AD184" s="194"/>
      <c r="AE184" s="1"/>
      <c r="AF184" s="1"/>
      <c r="AG184" s="194"/>
      <c r="AH184" s="194"/>
      <c r="AI184" s="194"/>
      <c r="AJ184" s="194"/>
      <c r="AK184" s="194"/>
      <c r="AL184" s="194"/>
    </row>
    <row r="185" spans="1:38" ht="15.75" customHeight="1">
      <c r="A185" s="1"/>
      <c r="B185" s="1"/>
      <c r="C185" s="1"/>
      <c r="D185" s="1"/>
      <c r="E185" s="1"/>
      <c r="F185" s="1"/>
      <c r="G185" s="1"/>
      <c r="H185" s="1"/>
      <c r="I185" s="1"/>
      <c r="J185" s="195"/>
      <c r="K185" s="194"/>
      <c r="L185" s="232"/>
      <c r="M185" s="232"/>
      <c r="N185" s="1"/>
      <c r="O185" s="1"/>
      <c r="P185" s="1"/>
      <c r="Q185" s="194"/>
      <c r="R185" s="194"/>
      <c r="S185" s="1"/>
      <c r="T185" s="1"/>
      <c r="U185" s="1"/>
      <c r="V185" s="194"/>
      <c r="W185" s="1"/>
      <c r="X185" s="1"/>
      <c r="Y185" s="1"/>
      <c r="Z185" s="1"/>
      <c r="AA185" s="1"/>
      <c r="AB185" s="194"/>
      <c r="AC185" s="1"/>
      <c r="AD185" s="194"/>
      <c r="AE185" s="1"/>
      <c r="AF185" s="1"/>
      <c r="AG185" s="194"/>
      <c r="AH185" s="194"/>
      <c r="AI185" s="194"/>
      <c r="AJ185" s="194"/>
      <c r="AK185" s="194"/>
      <c r="AL185" s="194"/>
    </row>
    <row r="186" spans="1:38" ht="15.75" customHeight="1">
      <c r="A186" s="1"/>
      <c r="B186" s="1"/>
      <c r="C186" s="1"/>
      <c r="D186" s="1"/>
      <c r="E186" s="1"/>
      <c r="F186" s="1"/>
      <c r="G186" s="1"/>
      <c r="H186" s="1"/>
      <c r="I186" s="1"/>
      <c r="J186" s="195"/>
      <c r="K186" s="194"/>
      <c r="L186" s="232"/>
      <c r="M186" s="232"/>
      <c r="N186" s="1"/>
      <c r="O186" s="1"/>
      <c r="P186" s="1"/>
      <c r="Q186" s="194"/>
      <c r="R186" s="194"/>
      <c r="S186" s="1"/>
      <c r="T186" s="1"/>
      <c r="U186" s="1"/>
      <c r="V186" s="194"/>
      <c r="W186" s="1"/>
      <c r="X186" s="1"/>
      <c r="Y186" s="1"/>
      <c r="Z186" s="1"/>
      <c r="AA186" s="1"/>
      <c r="AB186" s="194"/>
      <c r="AC186" s="1"/>
      <c r="AD186" s="194"/>
      <c r="AE186" s="1"/>
      <c r="AF186" s="1"/>
      <c r="AG186" s="194"/>
      <c r="AH186" s="194"/>
      <c r="AI186" s="194"/>
      <c r="AJ186" s="194"/>
      <c r="AK186" s="194"/>
      <c r="AL186" s="194"/>
    </row>
    <row r="187" spans="1:38" ht="15.75" customHeight="1">
      <c r="A187" s="1"/>
      <c r="B187" s="1"/>
      <c r="C187" s="1"/>
      <c r="D187" s="1"/>
      <c r="E187" s="1"/>
      <c r="F187" s="1"/>
      <c r="G187" s="1"/>
      <c r="H187" s="1"/>
      <c r="I187" s="1"/>
      <c r="J187" s="195"/>
      <c r="K187" s="194"/>
      <c r="L187" s="232"/>
      <c r="M187" s="232"/>
      <c r="N187" s="1"/>
      <c r="O187" s="1"/>
      <c r="P187" s="1"/>
      <c r="Q187" s="194"/>
      <c r="R187" s="194"/>
      <c r="S187" s="1"/>
      <c r="T187" s="1"/>
      <c r="U187" s="1"/>
      <c r="V187" s="194"/>
      <c r="W187" s="1"/>
      <c r="X187" s="1"/>
      <c r="Y187" s="1"/>
      <c r="Z187" s="1"/>
      <c r="AA187" s="1"/>
      <c r="AB187" s="194"/>
      <c r="AC187" s="1"/>
      <c r="AD187" s="194"/>
      <c r="AE187" s="1"/>
      <c r="AF187" s="1"/>
      <c r="AG187" s="194"/>
      <c r="AH187" s="194"/>
      <c r="AI187" s="194"/>
      <c r="AJ187" s="194"/>
      <c r="AK187" s="194"/>
      <c r="AL187" s="194"/>
    </row>
    <row r="188" spans="1:38" ht="15.75" customHeight="1">
      <c r="A188" s="1"/>
      <c r="B188" s="1"/>
      <c r="C188" s="1"/>
      <c r="D188" s="1"/>
      <c r="E188" s="1"/>
      <c r="F188" s="1"/>
      <c r="G188" s="1"/>
      <c r="H188" s="1"/>
      <c r="I188" s="1"/>
      <c r="J188" s="195"/>
      <c r="K188" s="194"/>
      <c r="L188" s="232"/>
      <c r="M188" s="232"/>
      <c r="N188" s="1"/>
      <c r="O188" s="1"/>
      <c r="P188" s="1"/>
      <c r="Q188" s="194"/>
      <c r="R188" s="194"/>
      <c r="S188" s="1"/>
      <c r="T188" s="1"/>
      <c r="U188" s="1"/>
      <c r="V188" s="194"/>
      <c r="W188" s="1"/>
      <c r="X188" s="1"/>
      <c r="Y188" s="1"/>
      <c r="Z188" s="1"/>
      <c r="AA188" s="1"/>
      <c r="AB188" s="194"/>
      <c r="AC188" s="1"/>
      <c r="AD188" s="194"/>
      <c r="AE188" s="1"/>
      <c r="AF188" s="1"/>
      <c r="AG188" s="194"/>
      <c r="AH188" s="194"/>
      <c r="AI188" s="194"/>
      <c r="AJ188" s="194"/>
      <c r="AK188" s="194"/>
      <c r="AL188" s="194"/>
    </row>
    <row r="189" spans="1:38" ht="15.75" customHeight="1">
      <c r="A189" s="1"/>
      <c r="B189" s="1"/>
      <c r="C189" s="1"/>
      <c r="D189" s="1"/>
      <c r="E189" s="1"/>
      <c r="F189" s="1"/>
      <c r="G189" s="1"/>
      <c r="H189" s="1"/>
      <c r="I189" s="1"/>
      <c r="J189" s="195"/>
      <c r="K189" s="194"/>
      <c r="L189" s="232"/>
      <c r="M189" s="232"/>
      <c r="N189" s="1"/>
      <c r="O189" s="1"/>
      <c r="P189" s="1"/>
      <c r="Q189" s="194"/>
      <c r="R189" s="194"/>
      <c r="S189" s="1"/>
      <c r="T189" s="1"/>
      <c r="U189" s="1"/>
      <c r="V189" s="194"/>
      <c r="W189" s="1"/>
      <c r="X189" s="1"/>
      <c r="Y189" s="1"/>
      <c r="Z189" s="1"/>
      <c r="AA189" s="1"/>
      <c r="AB189" s="194"/>
      <c r="AC189" s="1"/>
      <c r="AD189" s="194"/>
      <c r="AE189" s="1"/>
      <c r="AF189" s="1"/>
      <c r="AG189" s="194"/>
      <c r="AH189" s="194"/>
      <c r="AI189" s="194"/>
      <c r="AJ189" s="194"/>
      <c r="AK189" s="194"/>
      <c r="AL189" s="194"/>
    </row>
    <row r="190" spans="1:38" ht="15.75" customHeight="1">
      <c r="A190" s="1"/>
      <c r="B190" s="1"/>
      <c r="C190" s="1"/>
      <c r="D190" s="1"/>
      <c r="E190" s="1"/>
      <c r="F190" s="1"/>
      <c r="G190" s="1"/>
      <c r="H190" s="1"/>
      <c r="I190" s="1"/>
      <c r="J190" s="195"/>
      <c r="K190" s="194"/>
      <c r="L190" s="232"/>
      <c r="M190" s="232"/>
      <c r="N190" s="1"/>
      <c r="O190" s="1"/>
      <c r="P190" s="1"/>
      <c r="Q190" s="194"/>
      <c r="R190" s="194"/>
      <c r="S190" s="1"/>
      <c r="T190" s="1"/>
      <c r="U190" s="1"/>
      <c r="V190" s="194"/>
      <c r="W190" s="1"/>
      <c r="X190" s="1"/>
      <c r="Y190" s="1"/>
      <c r="Z190" s="1"/>
      <c r="AA190" s="1"/>
      <c r="AB190" s="194"/>
      <c r="AC190" s="1"/>
      <c r="AD190" s="194"/>
      <c r="AE190" s="1"/>
      <c r="AF190" s="1"/>
      <c r="AG190" s="194"/>
      <c r="AH190" s="194"/>
      <c r="AI190" s="194"/>
      <c r="AJ190" s="194"/>
      <c r="AK190" s="194"/>
      <c r="AL190" s="194"/>
    </row>
    <row r="191" spans="1:38" ht="15.75" customHeight="1">
      <c r="A191" s="1"/>
      <c r="B191" s="1"/>
      <c r="C191" s="1"/>
      <c r="D191" s="1"/>
      <c r="E191" s="1"/>
      <c r="F191" s="1"/>
      <c r="G191" s="1"/>
      <c r="H191" s="1"/>
      <c r="I191" s="1"/>
      <c r="J191" s="195"/>
      <c r="K191" s="194"/>
      <c r="L191" s="232"/>
      <c r="M191" s="232"/>
      <c r="N191" s="1"/>
      <c r="O191" s="1"/>
      <c r="P191" s="1"/>
      <c r="Q191" s="194"/>
      <c r="R191" s="194"/>
      <c r="S191" s="1"/>
      <c r="T191" s="1"/>
      <c r="U191" s="1"/>
      <c r="V191" s="194"/>
      <c r="W191" s="1"/>
      <c r="X191" s="1"/>
      <c r="Y191" s="1"/>
      <c r="Z191" s="1"/>
      <c r="AA191" s="1"/>
      <c r="AB191" s="194"/>
      <c r="AC191" s="1"/>
      <c r="AD191" s="194"/>
      <c r="AE191" s="1"/>
      <c r="AF191" s="1"/>
      <c r="AG191" s="194"/>
      <c r="AH191" s="194"/>
      <c r="AI191" s="194"/>
      <c r="AJ191" s="194"/>
      <c r="AK191" s="194"/>
      <c r="AL191" s="194"/>
    </row>
    <row r="192" spans="1:38" ht="15.75" customHeight="1">
      <c r="A192" s="1"/>
      <c r="B192" s="1"/>
      <c r="C192" s="1"/>
      <c r="D192" s="1"/>
      <c r="E192" s="1"/>
      <c r="F192" s="1"/>
      <c r="G192" s="1"/>
      <c r="H192" s="1"/>
      <c r="I192" s="1"/>
      <c r="J192" s="195"/>
      <c r="K192" s="194"/>
      <c r="L192" s="232"/>
      <c r="M192" s="232"/>
      <c r="N192" s="1"/>
      <c r="O192" s="1"/>
      <c r="P192" s="1"/>
      <c r="Q192" s="194"/>
      <c r="R192" s="194"/>
      <c r="S192" s="1"/>
      <c r="T192" s="1"/>
      <c r="U192" s="1"/>
      <c r="V192" s="194"/>
      <c r="W192" s="1"/>
      <c r="X192" s="1"/>
      <c r="Y192" s="1"/>
      <c r="Z192" s="1"/>
      <c r="AA192" s="1"/>
      <c r="AB192" s="194"/>
      <c r="AC192" s="1"/>
      <c r="AD192" s="194"/>
      <c r="AE192" s="1"/>
      <c r="AF192" s="1"/>
      <c r="AG192" s="194"/>
      <c r="AH192" s="194"/>
      <c r="AI192" s="194"/>
      <c r="AJ192" s="194"/>
      <c r="AK192" s="194"/>
      <c r="AL192" s="194"/>
    </row>
    <row r="193" spans="1:38" ht="15.75" customHeight="1">
      <c r="A193" s="1"/>
      <c r="B193" s="1"/>
      <c r="C193" s="1"/>
      <c r="D193" s="1"/>
      <c r="E193" s="1"/>
      <c r="F193" s="1"/>
      <c r="G193" s="1"/>
      <c r="H193" s="1"/>
      <c r="I193" s="1"/>
      <c r="J193" s="195"/>
      <c r="K193" s="194"/>
      <c r="L193" s="232"/>
      <c r="M193" s="232"/>
      <c r="N193" s="1"/>
      <c r="O193" s="1"/>
      <c r="P193" s="1"/>
      <c r="Q193" s="194"/>
      <c r="R193" s="194"/>
      <c r="S193" s="1"/>
      <c r="T193" s="1"/>
      <c r="U193" s="1"/>
      <c r="V193" s="194"/>
      <c r="W193" s="1"/>
      <c r="X193" s="1"/>
      <c r="Y193" s="1"/>
      <c r="Z193" s="1"/>
      <c r="AA193" s="1"/>
      <c r="AB193" s="194"/>
      <c r="AC193" s="1"/>
      <c r="AD193" s="194"/>
      <c r="AE193" s="1"/>
      <c r="AF193" s="1"/>
      <c r="AG193" s="194"/>
      <c r="AH193" s="194"/>
      <c r="AI193" s="194"/>
      <c r="AJ193" s="194"/>
      <c r="AK193" s="194"/>
      <c r="AL193" s="194"/>
    </row>
    <row r="194" spans="1:38" ht="15.75" customHeight="1">
      <c r="A194" s="1"/>
      <c r="B194" s="1"/>
      <c r="C194" s="1"/>
      <c r="D194" s="1"/>
      <c r="E194" s="1"/>
      <c r="F194" s="1"/>
      <c r="G194" s="1"/>
      <c r="H194" s="1"/>
      <c r="I194" s="1"/>
      <c r="J194" s="195"/>
      <c r="K194" s="194"/>
      <c r="L194" s="232"/>
      <c r="M194" s="232"/>
      <c r="N194" s="1"/>
      <c r="O194" s="1"/>
      <c r="P194" s="1"/>
      <c r="Q194" s="194"/>
      <c r="R194" s="194"/>
      <c r="S194" s="1"/>
      <c r="T194" s="1"/>
      <c r="U194" s="1"/>
      <c r="V194" s="194"/>
      <c r="W194" s="1"/>
      <c r="X194" s="1"/>
      <c r="Y194" s="1"/>
      <c r="Z194" s="1"/>
      <c r="AA194" s="1"/>
      <c r="AB194" s="194"/>
      <c r="AC194" s="1"/>
      <c r="AD194" s="194"/>
      <c r="AE194" s="1"/>
      <c r="AF194" s="1"/>
      <c r="AG194" s="194"/>
      <c r="AH194" s="194"/>
      <c r="AI194" s="194"/>
      <c r="AJ194" s="194"/>
      <c r="AK194" s="194"/>
      <c r="AL194" s="194"/>
    </row>
    <row r="195" spans="1:38" ht="15.75" customHeight="1">
      <c r="A195" s="1"/>
      <c r="B195" s="1"/>
      <c r="C195" s="1"/>
      <c r="D195" s="1"/>
      <c r="E195" s="1"/>
      <c r="F195" s="1"/>
      <c r="G195" s="1"/>
      <c r="H195" s="1"/>
      <c r="I195" s="1"/>
      <c r="J195" s="195"/>
      <c r="K195" s="194"/>
      <c r="L195" s="232"/>
      <c r="M195" s="232"/>
      <c r="N195" s="1"/>
      <c r="O195" s="1"/>
      <c r="P195" s="1"/>
      <c r="Q195" s="194"/>
      <c r="R195" s="194"/>
      <c r="S195" s="1"/>
      <c r="T195" s="1"/>
      <c r="U195" s="1"/>
      <c r="V195" s="194"/>
      <c r="W195" s="1"/>
      <c r="X195" s="1"/>
      <c r="Y195" s="1"/>
      <c r="Z195" s="1"/>
      <c r="AA195" s="1"/>
      <c r="AB195" s="194"/>
      <c r="AC195" s="1"/>
      <c r="AD195" s="194"/>
      <c r="AE195" s="1"/>
      <c r="AF195" s="1"/>
      <c r="AG195" s="194"/>
      <c r="AH195" s="194"/>
      <c r="AI195" s="194"/>
      <c r="AJ195" s="194"/>
      <c r="AK195" s="194"/>
      <c r="AL195" s="194"/>
    </row>
    <row r="196" spans="1:38" ht="15.75" customHeight="1">
      <c r="A196" s="1"/>
      <c r="B196" s="1"/>
      <c r="C196" s="1"/>
      <c r="D196" s="1"/>
      <c r="E196" s="1"/>
      <c r="F196" s="1"/>
      <c r="G196" s="1"/>
      <c r="H196" s="1"/>
      <c r="I196" s="1"/>
      <c r="J196" s="195"/>
      <c r="K196" s="194"/>
      <c r="L196" s="232"/>
      <c r="M196" s="232"/>
      <c r="N196" s="1"/>
      <c r="O196" s="1"/>
      <c r="P196" s="1"/>
      <c r="Q196" s="194"/>
      <c r="R196" s="194"/>
      <c r="S196" s="1"/>
      <c r="T196" s="1"/>
      <c r="U196" s="1"/>
      <c r="V196" s="194"/>
      <c r="W196" s="1"/>
      <c r="X196" s="1"/>
      <c r="Y196" s="1"/>
      <c r="Z196" s="1"/>
      <c r="AA196" s="1"/>
      <c r="AB196" s="194"/>
      <c r="AC196" s="1"/>
      <c r="AD196" s="194"/>
      <c r="AE196" s="1"/>
      <c r="AF196" s="1"/>
      <c r="AG196" s="194"/>
      <c r="AH196" s="194"/>
      <c r="AI196" s="194"/>
      <c r="AJ196" s="194"/>
      <c r="AK196" s="194"/>
      <c r="AL196" s="194"/>
    </row>
    <row r="197" spans="1:38" ht="15.75" customHeight="1">
      <c r="A197" s="1"/>
      <c r="B197" s="1"/>
      <c r="C197" s="1"/>
      <c r="D197" s="1"/>
      <c r="E197" s="1"/>
      <c r="F197" s="1"/>
      <c r="G197" s="1"/>
      <c r="H197" s="1"/>
      <c r="I197" s="1"/>
      <c r="J197" s="195"/>
      <c r="K197" s="194"/>
      <c r="L197" s="232"/>
      <c r="M197" s="232"/>
      <c r="N197" s="1"/>
      <c r="O197" s="1"/>
      <c r="P197" s="1"/>
      <c r="Q197" s="194"/>
      <c r="R197" s="194"/>
      <c r="S197" s="1"/>
      <c r="T197" s="1"/>
      <c r="U197" s="1"/>
      <c r="V197" s="194"/>
      <c r="W197" s="1"/>
      <c r="X197" s="1"/>
      <c r="Y197" s="1"/>
      <c r="Z197" s="1"/>
      <c r="AA197" s="1"/>
      <c r="AB197" s="194"/>
      <c r="AC197" s="1"/>
      <c r="AD197" s="194"/>
      <c r="AE197" s="1"/>
      <c r="AF197" s="1"/>
      <c r="AG197" s="194"/>
      <c r="AH197" s="194"/>
      <c r="AI197" s="194"/>
      <c r="AJ197" s="194"/>
      <c r="AK197" s="194"/>
      <c r="AL197" s="194"/>
    </row>
    <row r="198" spans="1:38" ht="15.75" customHeight="1">
      <c r="A198" s="1"/>
      <c r="B198" s="1"/>
      <c r="C198" s="1"/>
      <c r="D198" s="1"/>
      <c r="E198" s="1"/>
      <c r="F198" s="1"/>
      <c r="G198" s="1"/>
      <c r="H198" s="1"/>
      <c r="I198" s="1"/>
      <c r="J198" s="195"/>
      <c r="K198" s="194"/>
      <c r="L198" s="232"/>
      <c r="M198" s="232"/>
      <c r="N198" s="1"/>
      <c r="O198" s="1"/>
      <c r="P198" s="1"/>
      <c r="Q198" s="194"/>
      <c r="R198" s="194"/>
      <c r="S198" s="1"/>
      <c r="T198" s="1"/>
      <c r="U198" s="1"/>
      <c r="V198" s="194"/>
      <c r="W198" s="1"/>
      <c r="X198" s="1"/>
      <c r="Y198" s="1"/>
      <c r="Z198" s="1"/>
      <c r="AA198" s="1"/>
      <c r="AB198" s="194"/>
      <c r="AC198" s="1"/>
      <c r="AD198" s="194"/>
      <c r="AE198" s="1"/>
      <c r="AF198" s="1"/>
      <c r="AG198" s="194"/>
      <c r="AH198" s="194"/>
      <c r="AI198" s="194"/>
      <c r="AJ198" s="194"/>
      <c r="AK198" s="194"/>
      <c r="AL198" s="194"/>
    </row>
    <row r="199" spans="1:38" ht="15.75" customHeight="1">
      <c r="A199" s="1"/>
      <c r="B199" s="1"/>
      <c r="C199" s="1"/>
      <c r="D199" s="1"/>
      <c r="E199" s="1"/>
      <c r="F199" s="1"/>
      <c r="G199" s="1"/>
      <c r="H199" s="1"/>
      <c r="I199" s="1"/>
      <c r="J199" s="195"/>
      <c r="K199" s="194"/>
      <c r="L199" s="232"/>
      <c r="M199" s="232"/>
      <c r="N199" s="1"/>
      <c r="O199" s="1"/>
      <c r="P199" s="1"/>
      <c r="Q199" s="194"/>
      <c r="R199" s="194"/>
      <c r="S199" s="1"/>
      <c r="T199" s="1"/>
      <c r="U199" s="1"/>
      <c r="V199" s="194"/>
      <c r="W199" s="1"/>
      <c r="X199" s="1"/>
      <c r="Y199" s="1"/>
      <c r="Z199" s="1"/>
      <c r="AA199" s="1"/>
      <c r="AB199" s="194"/>
      <c r="AC199" s="1"/>
      <c r="AD199" s="194"/>
      <c r="AE199" s="1"/>
      <c r="AF199" s="1"/>
      <c r="AG199" s="194"/>
      <c r="AH199" s="194"/>
      <c r="AI199" s="194"/>
      <c r="AJ199" s="194"/>
      <c r="AK199" s="194"/>
      <c r="AL199" s="194"/>
    </row>
    <row r="200" spans="1:38" ht="15.75" customHeight="1">
      <c r="A200" s="1"/>
      <c r="B200" s="1"/>
      <c r="C200" s="1"/>
      <c r="D200" s="1"/>
      <c r="E200" s="1"/>
      <c r="F200" s="1"/>
      <c r="G200" s="1"/>
      <c r="H200" s="1"/>
      <c r="I200" s="1"/>
      <c r="J200" s="195"/>
      <c r="K200" s="194"/>
      <c r="L200" s="232"/>
      <c r="M200" s="232"/>
      <c r="N200" s="1"/>
      <c r="O200" s="1"/>
      <c r="P200" s="1"/>
      <c r="Q200" s="194"/>
      <c r="R200" s="194"/>
      <c r="S200" s="1"/>
      <c r="T200" s="1"/>
      <c r="U200" s="1"/>
      <c r="V200" s="194"/>
      <c r="W200" s="1"/>
      <c r="X200" s="1"/>
      <c r="Y200" s="1"/>
      <c r="Z200" s="1"/>
      <c r="AA200" s="1"/>
      <c r="AB200" s="194"/>
      <c r="AC200" s="1"/>
      <c r="AD200" s="194"/>
      <c r="AE200" s="1"/>
      <c r="AF200" s="1"/>
      <c r="AG200" s="194"/>
      <c r="AH200" s="194"/>
      <c r="AI200" s="194"/>
      <c r="AJ200" s="194"/>
      <c r="AK200" s="194"/>
      <c r="AL200" s="194"/>
    </row>
    <row r="201" spans="1:38" ht="15.75" customHeight="1">
      <c r="A201" s="1"/>
      <c r="B201" s="1"/>
      <c r="C201" s="1"/>
      <c r="D201" s="1"/>
      <c r="E201" s="1"/>
      <c r="F201" s="1"/>
      <c r="G201" s="1"/>
      <c r="H201" s="1"/>
      <c r="I201" s="1"/>
      <c r="J201" s="195"/>
      <c r="K201" s="194"/>
      <c r="L201" s="232"/>
      <c r="M201" s="232"/>
      <c r="N201" s="1"/>
      <c r="O201" s="1"/>
      <c r="P201" s="1"/>
      <c r="Q201" s="194"/>
      <c r="R201" s="194"/>
      <c r="S201" s="1"/>
      <c r="T201" s="1"/>
      <c r="U201" s="1"/>
      <c r="V201" s="194"/>
      <c r="W201" s="1"/>
      <c r="X201" s="1"/>
      <c r="Y201" s="1"/>
      <c r="Z201" s="1"/>
      <c r="AA201" s="1"/>
      <c r="AB201" s="194"/>
      <c r="AC201" s="1"/>
      <c r="AD201" s="194"/>
      <c r="AE201" s="1"/>
      <c r="AF201" s="1"/>
      <c r="AG201" s="194"/>
      <c r="AH201" s="194"/>
      <c r="AI201" s="194"/>
      <c r="AJ201" s="194"/>
      <c r="AK201" s="194"/>
      <c r="AL201" s="194"/>
    </row>
    <row r="202" spans="1:38" ht="15.75" customHeight="1">
      <c r="A202" s="1"/>
      <c r="B202" s="1"/>
      <c r="C202" s="1"/>
      <c r="D202" s="1"/>
      <c r="E202" s="1"/>
      <c r="F202" s="1"/>
      <c r="G202" s="1"/>
      <c r="H202" s="1"/>
      <c r="I202" s="1"/>
      <c r="J202" s="195"/>
      <c r="K202" s="194"/>
      <c r="L202" s="232"/>
      <c r="M202" s="232"/>
      <c r="N202" s="1"/>
      <c r="O202" s="1"/>
      <c r="P202" s="1"/>
      <c r="Q202" s="194"/>
      <c r="R202" s="194"/>
      <c r="S202" s="1"/>
      <c r="T202" s="1"/>
      <c r="U202" s="1"/>
      <c r="V202" s="194"/>
      <c r="W202" s="1"/>
      <c r="X202" s="1"/>
      <c r="Y202" s="1"/>
      <c r="Z202" s="1"/>
      <c r="AA202" s="1"/>
      <c r="AB202" s="194"/>
      <c r="AC202" s="1"/>
      <c r="AD202" s="194"/>
      <c r="AE202" s="1"/>
      <c r="AF202" s="1"/>
      <c r="AG202" s="194"/>
      <c r="AH202" s="194"/>
      <c r="AI202" s="194"/>
      <c r="AJ202" s="194"/>
      <c r="AK202" s="194"/>
      <c r="AL202" s="194"/>
    </row>
    <row r="203" spans="1:38" ht="15.75" customHeight="1">
      <c r="A203" s="1"/>
      <c r="B203" s="1"/>
      <c r="C203" s="1"/>
      <c r="D203" s="1"/>
      <c r="E203" s="1"/>
      <c r="F203" s="1"/>
      <c r="G203" s="1"/>
      <c r="H203" s="1"/>
      <c r="I203" s="1"/>
      <c r="J203" s="195"/>
      <c r="K203" s="194"/>
      <c r="L203" s="232"/>
      <c r="M203" s="232"/>
      <c r="N203" s="1"/>
      <c r="O203" s="1"/>
      <c r="P203" s="1"/>
      <c r="Q203" s="194"/>
      <c r="R203" s="194"/>
      <c r="S203" s="1"/>
      <c r="T203" s="1"/>
      <c r="U203" s="1"/>
      <c r="V203" s="194"/>
      <c r="W203" s="1"/>
      <c r="X203" s="1"/>
      <c r="Y203" s="1"/>
      <c r="Z203" s="1"/>
      <c r="AA203" s="1"/>
      <c r="AB203" s="194"/>
      <c r="AC203" s="1"/>
      <c r="AD203" s="194"/>
      <c r="AE203" s="1"/>
      <c r="AF203" s="1"/>
      <c r="AG203" s="194"/>
      <c r="AH203" s="194"/>
      <c r="AI203" s="194"/>
      <c r="AJ203" s="194"/>
      <c r="AK203" s="194"/>
      <c r="AL203" s="194"/>
    </row>
    <row r="204" spans="1:38" ht="15.75" customHeight="1">
      <c r="A204" s="1"/>
      <c r="B204" s="1"/>
      <c r="C204" s="1"/>
      <c r="D204" s="1"/>
      <c r="E204" s="1"/>
      <c r="F204" s="1"/>
      <c r="G204" s="1"/>
      <c r="H204" s="1"/>
      <c r="I204" s="1"/>
      <c r="J204" s="195"/>
      <c r="K204" s="194"/>
      <c r="L204" s="232"/>
      <c r="M204" s="232"/>
      <c r="N204" s="1"/>
      <c r="O204" s="1"/>
      <c r="P204" s="1"/>
      <c r="Q204" s="194"/>
      <c r="R204" s="194"/>
      <c r="S204" s="1"/>
      <c r="T204" s="1"/>
      <c r="U204" s="1"/>
      <c r="V204" s="194"/>
      <c r="W204" s="1"/>
      <c r="X204" s="1"/>
      <c r="Y204" s="1"/>
      <c r="Z204" s="1"/>
      <c r="AA204" s="1"/>
      <c r="AB204" s="194"/>
      <c r="AC204" s="1"/>
      <c r="AD204" s="194"/>
      <c r="AE204" s="1"/>
      <c r="AF204" s="1"/>
      <c r="AG204" s="194"/>
      <c r="AH204" s="194"/>
      <c r="AI204" s="194"/>
      <c r="AJ204" s="194"/>
      <c r="AK204" s="194"/>
      <c r="AL204" s="194"/>
    </row>
    <row r="205" spans="1:38" ht="15.75" customHeight="1">
      <c r="A205" s="1"/>
      <c r="B205" s="1"/>
      <c r="C205" s="1"/>
      <c r="D205" s="1"/>
      <c r="E205" s="1"/>
      <c r="F205" s="1"/>
      <c r="G205" s="1"/>
      <c r="H205" s="1"/>
      <c r="I205" s="1"/>
      <c r="J205" s="195"/>
      <c r="K205" s="194"/>
      <c r="L205" s="232"/>
      <c r="M205" s="232"/>
      <c r="N205" s="1"/>
      <c r="O205" s="1"/>
      <c r="P205" s="1"/>
      <c r="Q205" s="194"/>
      <c r="R205" s="194"/>
      <c r="S205" s="1"/>
      <c r="T205" s="1"/>
      <c r="U205" s="1"/>
      <c r="V205" s="194"/>
      <c r="W205" s="1"/>
      <c r="X205" s="1"/>
      <c r="Y205" s="1"/>
      <c r="Z205" s="1"/>
      <c r="AA205" s="1"/>
      <c r="AB205" s="194"/>
      <c r="AC205" s="1"/>
      <c r="AD205" s="194"/>
      <c r="AE205" s="1"/>
      <c r="AF205" s="1"/>
      <c r="AG205" s="194"/>
      <c r="AH205" s="194"/>
      <c r="AI205" s="194"/>
      <c r="AJ205" s="194"/>
      <c r="AK205" s="194"/>
      <c r="AL205" s="194"/>
    </row>
    <row r="206" spans="1:38" ht="15.75" customHeight="1">
      <c r="A206" s="1"/>
      <c r="B206" s="1"/>
      <c r="C206" s="1"/>
      <c r="D206" s="1"/>
      <c r="E206" s="1"/>
      <c r="F206" s="1"/>
      <c r="G206" s="1"/>
      <c r="H206" s="1"/>
      <c r="I206" s="1"/>
      <c r="J206" s="195"/>
      <c r="K206" s="194"/>
      <c r="L206" s="232"/>
      <c r="M206" s="232"/>
      <c r="N206" s="1"/>
      <c r="O206" s="1"/>
      <c r="P206" s="1"/>
      <c r="Q206" s="194"/>
      <c r="R206" s="194"/>
      <c r="S206" s="1"/>
      <c r="T206" s="1"/>
      <c r="U206" s="1"/>
      <c r="V206" s="194"/>
      <c r="W206" s="1"/>
      <c r="X206" s="1"/>
      <c r="Y206" s="1"/>
      <c r="Z206" s="1"/>
      <c r="AA206" s="1"/>
      <c r="AB206" s="194"/>
      <c r="AC206" s="1"/>
      <c r="AD206" s="194"/>
      <c r="AE206" s="1"/>
      <c r="AF206" s="1"/>
      <c r="AG206" s="194"/>
      <c r="AH206" s="194"/>
      <c r="AI206" s="194"/>
      <c r="AJ206" s="194"/>
      <c r="AK206" s="194"/>
      <c r="AL206" s="194"/>
    </row>
    <row r="207" spans="1:38" ht="15.75" customHeight="1">
      <c r="A207" s="1"/>
      <c r="B207" s="1"/>
      <c r="C207" s="1"/>
      <c r="D207" s="1"/>
      <c r="E207" s="1"/>
      <c r="F207" s="1"/>
      <c r="G207" s="1"/>
      <c r="H207" s="1"/>
      <c r="I207" s="1"/>
      <c r="J207" s="195"/>
      <c r="K207" s="194"/>
      <c r="L207" s="232"/>
      <c r="M207" s="232"/>
      <c r="N207" s="1"/>
      <c r="O207" s="1"/>
      <c r="P207" s="1"/>
      <c r="Q207" s="194"/>
      <c r="R207" s="194"/>
      <c r="S207" s="1"/>
      <c r="T207" s="1"/>
      <c r="U207" s="1"/>
      <c r="V207" s="194"/>
      <c r="W207" s="1"/>
      <c r="X207" s="1"/>
      <c r="Y207" s="1"/>
      <c r="Z207" s="1"/>
      <c r="AA207" s="1"/>
      <c r="AB207" s="194"/>
      <c r="AC207" s="1"/>
      <c r="AD207" s="194"/>
      <c r="AE207" s="1"/>
      <c r="AF207" s="1"/>
      <c r="AG207" s="194"/>
      <c r="AH207" s="194"/>
      <c r="AI207" s="194"/>
      <c r="AJ207" s="194"/>
      <c r="AK207" s="194"/>
      <c r="AL207" s="194"/>
    </row>
    <row r="208" spans="1:38" ht="15.75" customHeight="1">
      <c r="A208" s="1"/>
      <c r="B208" s="1"/>
      <c r="C208" s="1"/>
      <c r="D208" s="1"/>
      <c r="E208" s="1"/>
      <c r="F208" s="1"/>
      <c r="G208" s="1"/>
      <c r="H208" s="1"/>
      <c r="I208" s="1"/>
      <c r="J208" s="195"/>
      <c r="K208" s="194"/>
      <c r="L208" s="232"/>
      <c r="M208" s="232"/>
      <c r="N208" s="1"/>
      <c r="O208" s="1"/>
      <c r="P208" s="1"/>
      <c r="Q208" s="194"/>
      <c r="R208" s="194"/>
      <c r="S208" s="1"/>
      <c r="T208" s="1"/>
      <c r="U208" s="1"/>
      <c r="V208" s="194"/>
      <c r="W208" s="1"/>
      <c r="X208" s="1"/>
      <c r="Y208" s="1"/>
      <c r="Z208" s="1"/>
      <c r="AA208" s="1"/>
      <c r="AB208" s="194"/>
      <c r="AC208" s="1"/>
      <c r="AD208" s="194"/>
      <c r="AE208" s="1"/>
      <c r="AF208" s="1"/>
      <c r="AG208" s="194"/>
      <c r="AH208" s="194"/>
      <c r="AI208" s="194"/>
      <c r="AJ208" s="194"/>
      <c r="AK208" s="194"/>
      <c r="AL208" s="194"/>
    </row>
    <row r="209" spans="1:38" ht="15.75" customHeight="1">
      <c r="A209" s="1"/>
      <c r="B209" s="1"/>
      <c r="C209" s="1"/>
      <c r="D209" s="1"/>
      <c r="E209" s="1"/>
      <c r="F209" s="1"/>
      <c r="G209" s="1"/>
      <c r="H209" s="1"/>
      <c r="I209" s="1"/>
      <c r="J209" s="195"/>
      <c r="K209" s="194"/>
      <c r="L209" s="232"/>
      <c r="M209" s="232"/>
      <c r="N209" s="1"/>
      <c r="O209" s="1"/>
      <c r="P209" s="1"/>
      <c r="Q209" s="194"/>
      <c r="R209" s="194"/>
      <c r="S209" s="1"/>
      <c r="T209" s="1"/>
      <c r="U209" s="1"/>
      <c r="V209" s="194"/>
      <c r="W209" s="1"/>
      <c r="X209" s="1"/>
      <c r="Y209" s="1"/>
      <c r="Z209" s="1"/>
      <c r="AA209" s="1"/>
      <c r="AB209" s="194"/>
      <c r="AC209" s="1"/>
      <c r="AD209" s="194"/>
      <c r="AE209" s="1"/>
      <c r="AF209" s="1"/>
      <c r="AG209" s="194"/>
      <c r="AH209" s="194"/>
      <c r="AI209" s="194"/>
      <c r="AJ209" s="194"/>
      <c r="AK209" s="194"/>
      <c r="AL209" s="194"/>
    </row>
    <row r="210" spans="1:38" ht="15.75" customHeight="1">
      <c r="A210" s="1"/>
      <c r="B210" s="1"/>
      <c r="C210" s="1"/>
      <c r="D210" s="1"/>
      <c r="E210" s="1"/>
      <c r="F210" s="1"/>
      <c r="G210" s="1"/>
      <c r="H210" s="1"/>
      <c r="I210" s="1"/>
      <c r="J210" s="195"/>
      <c r="K210" s="194"/>
      <c r="L210" s="232"/>
      <c r="M210" s="232"/>
      <c r="N210" s="1"/>
      <c r="O210" s="1"/>
      <c r="P210" s="1"/>
      <c r="Q210" s="194"/>
      <c r="R210" s="194"/>
      <c r="S210" s="1"/>
      <c r="T210" s="1"/>
      <c r="U210" s="1"/>
      <c r="V210" s="194"/>
      <c r="W210" s="1"/>
      <c r="X210" s="1"/>
      <c r="Y210" s="1"/>
      <c r="Z210" s="1"/>
      <c r="AA210" s="1"/>
      <c r="AB210" s="194"/>
      <c r="AC210" s="1"/>
      <c r="AD210" s="194"/>
      <c r="AE210" s="1"/>
      <c r="AF210" s="1"/>
      <c r="AG210" s="194"/>
      <c r="AH210" s="194"/>
      <c r="AI210" s="194"/>
      <c r="AJ210" s="194"/>
      <c r="AK210" s="194"/>
      <c r="AL210" s="194"/>
    </row>
    <row r="211" spans="1:38" ht="15.75" customHeight="1">
      <c r="A211" s="1"/>
      <c r="B211" s="1"/>
      <c r="C211" s="1"/>
      <c r="D211" s="1"/>
      <c r="E211" s="1"/>
      <c r="F211" s="1"/>
      <c r="G211" s="1"/>
      <c r="H211" s="1"/>
      <c r="I211" s="1"/>
      <c r="J211" s="195"/>
      <c r="K211" s="194"/>
      <c r="L211" s="232"/>
      <c r="M211" s="232"/>
      <c r="N211" s="1"/>
      <c r="O211" s="1"/>
      <c r="P211" s="1"/>
      <c r="Q211" s="194"/>
      <c r="R211" s="194"/>
      <c r="S211" s="1"/>
      <c r="T211" s="1"/>
      <c r="U211" s="1"/>
      <c r="V211" s="194"/>
      <c r="W211" s="1"/>
      <c r="X211" s="1"/>
      <c r="Y211" s="1"/>
      <c r="Z211" s="1"/>
      <c r="AA211" s="1"/>
      <c r="AB211" s="194"/>
      <c r="AC211" s="1"/>
      <c r="AD211" s="194"/>
      <c r="AE211" s="1"/>
      <c r="AF211" s="1"/>
      <c r="AG211" s="194"/>
      <c r="AH211" s="194"/>
      <c r="AI211" s="194"/>
      <c r="AJ211" s="194"/>
      <c r="AK211" s="194"/>
      <c r="AL211" s="194"/>
    </row>
    <row r="212" spans="1:38" ht="15.75" customHeight="1">
      <c r="A212" s="1"/>
      <c r="B212" s="1"/>
      <c r="C212" s="1"/>
      <c r="D212" s="1"/>
      <c r="E212" s="1"/>
      <c r="F212" s="1"/>
      <c r="G212" s="1"/>
      <c r="H212" s="1"/>
      <c r="I212" s="1"/>
      <c r="J212" s="195"/>
      <c r="K212" s="194"/>
      <c r="L212" s="232"/>
      <c r="M212" s="232"/>
      <c r="N212" s="1"/>
      <c r="O212" s="1"/>
      <c r="P212" s="1"/>
      <c r="Q212" s="194"/>
      <c r="R212" s="194"/>
      <c r="S212" s="1"/>
      <c r="T212" s="1"/>
      <c r="U212" s="1"/>
      <c r="V212" s="194"/>
      <c r="W212" s="1"/>
      <c r="X212" s="1"/>
      <c r="Y212" s="1"/>
      <c r="Z212" s="1"/>
      <c r="AA212" s="1"/>
      <c r="AB212" s="194"/>
      <c r="AC212" s="1"/>
      <c r="AD212" s="194"/>
      <c r="AE212" s="1"/>
      <c r="AF212" s="1"/>
      <c r="AG212" s="194"/>
      <c r="AH212" s="194"/>
      <c r="AI212" s="194"/>
      <c r="AJ212" s="194"/>
      <c r="AK212" s="194"/>
      <c r="AL212" s="194"/>
    </row>
    <row r="213" spans="1:38" ht="15.75" customHeight="1">
      <c r="A213" s="1"/>
      <c r="B213" s="1"/>
      <c r="C213" s="1"/>
      <c r="D213" s="1"/>
      <c r="E213" s="1"/>
      <c r="F213" s="1"/>
      <c r="G213" s="1"/>
      <c r="H213" s="1"/>
      <c r="I213" s="1"/>
      <c r="J213" s="195"/>
      <c r="K213" s="194"/>
      <c r="L213" s="232"/>
      <c r="M213" s="232"/>
      <c r="N213" s="1"/>
      <c r="O213" s="1"/>
      <c r="P213" s="1"/>
      <c r="Q213" s="194"/>
      <c r="R213" s="194"/>
      <c r="S213" s="1"/>
      <c r="T213" s="1"/>
      <c r="U213" s="1"/>
      <c r="V213" s="194"/>
      <c r="W213" s="1"/>
      <c r="X213" s="1"/>
      <c r="Y213" s="1"/>
      <c r="Z213" s="1"/>
      <c r="AA213" s="1"/>
      <c r="AB213" s="194"/>
      <c r="AC213" s="1"/>
      <c r="AD213" s="194"/>
      <c r="AE213" s="1"/>
      <c r="AF213" s="1"/>
      <c r="AG213" s="194"/>
      <c r="AH213" s="194"/>
      <c r="AI213" s="194"/>
      <c r="AJ213" s="194"/>
      <c r="AK213" s="194"/>
      <c r="AL213" s="194"/>
    </row>
    <row r="214" spans="1:38" ht="15.75" customHeight="1">
      <c r="A214" s="1"/>
      <c r="B214" s="1"/>
      <c r="C214" s="1"/>
      <c r="D214" s="1"/>
      <c r="E214" s="1"/>
      <c r="F214" s="1"/>
      <c r="G214" s="1"/>
      <c r="H214" s="1"/>
      <c r="I214" s="1"/>
      <c r="J214" s="195"/>
      <c r="K214" s="194"/>
      <c r="L214" s="232"/>
      <c r="M214" s="232"/>
      <c r="N214" s="1"/>
      <c r="O214" s="1"/>
      <c r="P214" s="1"/>
      <c r="Q214" s="194"/>
      <c r="R214" s="194"/>
      <c r="S214" s="1"/>
      <c r="T214" s="1"/>
      <c r="U214" s="1"/>
      <c r="V214" s="194"/>
      <c r="W214" s="1"/>
      <c r="X214" s="1"/>
      <c r="Y214" s="1"/>
      <c r="Z214" s="1"/>
      <c r="AA214" s="1"/>
      <c r="AB214" s="194"/>
      <c r="AC214" s="1"/>
      <c r="AD214" s="194"/>
      <c r="AE214" s="1"/>
      <c r="AF214" s="1"/>
      <c r="AG214" s="194"/>
      <c r="AH214" s="194"/>
      <c r="AI214" s="194"/>
      <c r="AJ214" s="194"/>
      <c r="AK214" s="194"/>
      <c r="AL214" s="194"/>
    </row>
    <row r="215" spans="1:38" ht="15.75" customHeight="1">
      <c r="A215" s="1"/>
      <c r="B215" s="1"/>
      <c r="C215" s="1"/>
      <c r="D215" s="1"/>
      <c r="E215" s="1"/>
      <c r="F215" s="1"/>
      <c r="G215" s="1"/>
      <c r="H215" s="1"/>
      <c r="I215" s="1"/>
      <c r="J215" s="195"/>
      <c r="K215" s="194"/>
      <c r="L215" s="232"/>
      <c r="M215" s="232"/>
      <c r="N215" s="1"/>
      <c r="O215" s="1"/>
      <c r="P215" s="1"/>
      <c r="Q215" s="194"/>
      <c r="R215" s="194"/>
      <c r="S215" s="1"/>
      <c r="T215" s="1"/>
      <c r="U215" s="1"/>
      <c r="V215" s="194"/>
      <c r="W215" s="1"/>
      <c r="X215" s="1"/>
      <c r="Y215" s="1"/>
      <c r="Z215" s="1"/>
      <c r="AA215" s="1"/>
      <c r="AB215" s="194"/>
      <c r="AC215" s="1"/>
      <c r="AD215" s="194"/>
      <c r="AE215" s="1"/>
      <c r="AF215" s="1"/>
      <c r="AG215" s="194"/>
      <c r="AH215" s="194"/>
      <c r="AI215" s="194"/>
      <c r="AJ215" s="194"/>
      <c r="AK215" s="194"/>
      <c r="AL215" s="194"/>
    </row>
    <row r="216" spans="1:38" ht="15.75" customHeight="1">
      <c r="A216" s="1"/>
      <c r="B216" s="1"/>
      <c r="C216" s="1"/>
      <c r="D216" s="1"/>
      <c r="E216" s="1"/>
      <c r="F216" s="1"/>
      <c r="G216" s="1"/>
      <c r="H216" s="1"/>
      <c r="I216" s="1"/>
      <c r="J216" s="195"/>
      <c r="K216" s="194"/>
      <c r="L216" s="232"/>
      <c r="M216" s="232"/>
      <c r="N216" s="1"/>
      <c r="O216" s="1"/>
      <c r="P216" s="1"/>
      <c r="Q216" s="194"/>
      <c r="R216" s="194"/>
      <c r="S216" s="1"/>
      <c r="T216" s="1"/>
      <c r="U216" s="1"/>
      <c r="V216" s="194"/>
      <c r="W216" s="1"/>
      <c r="X216" s="1"/>
      <c r="Y216" s="1"/>
      <c r="Z216" s="1"/>
      <c r="AA216" s="1"/>
      <c r="AB216" s="194"/>
      <c r="AC216" s="1"/>
      <c r="AD216" s="194"/>
      <c r="AE216" s="1"/>
      <c r="AF216" s="1"/>
      <c r="AG216" s="194"/>
      <c r="AH216" s="194"/>
      <c r="AI216" s="194"/>
      <c r="AJ216" s="194"/>
      <c r="AK216" s="194"/>
      <c r="AL216" s="194"/>
    </row>
    <row r="217" spans="1:38" ht="15.75" customHeight="1">
      <c r="A217" s="1"/>
      <c r="B217" s="1"/>
      <c r="C217" s="1"/>
      <c r="D217" s="1"/>
      <c r="E217" s="1"/>
      <c r="F217" s="1"/>
      <c r="G217" s="1"/>
      <c r="H217" s="1"/>
      <c r="I217" s="1"/>
      <c r="J217" s="195"/>
      <c r="K217" s="194"/>
      <c r="L217" s="232"/>
      <c r="M217" s="232"/>
      <c r="N217" s="1"/>
      <c r="O217" s="1"/>
      <c r="P217" s="1"/>
      <c r="Q217" s="194"/>
      <c r="R217" s="194"/>
      <c r="S217" s="1"/>
      <c r="T217" s="1"/>
      <c r="U217" s="1"/>
      <c r="V217" s="194"/>
      <c r="W217" s="1"/>
      <c r="X217" s="1"/>
      <c r="Y217" s="1"/>
      <c r="Z217" s="1"/>
      <c r="AA217" s="1"/>
      <c r="AB217" s="194"/>
      <c r="AC217" s="1"/>
      <c r="AD217" s="194"/>
      <c r="AE217" s="1"/>
      <c r="AF217" s="1"/>
      <c r="AG217" s="194"/>
      <c r="AH217" s="194"/>
      <c r="AI217" s="194"/>
      <c r="AJ217" s="194"/>
      <c r="AK217" s="194"/>
      <c r="AL217" s="194"/>
    </row>
    <row r="218" spans="1:38" ht="15.75" customHeight="1">
      <c r="A218" s="1"/>
      <c r="B218" s="1"/>
      <c r="C218" s="1"/>
      <c r="D218" s="1"/>
      <c r="E218" s="1"/>
      <c r="F218" s="1"/>
      <c r="G218" s="1"/>
      <c r="H218" s="1"/>
      <c r="I218" s="1"/>
      <c r="J218" s="195"/>
      <c r="K218" s="194"/>
      <c r="L218" s="232"/>
      <c r="M218" s="232"/>
      <c r="N218" s="1"/>
      <c r="O218" s="1"/>
      <c r="P218" s="1"/>
      <c r="Q218" s="194"/>
      <c r="R218" s="194"/>
      <c r="S218" s="1"/>
      <c r="T218" s="1"/>
      <c r="U218" s="1"/>
      <c r="V218" s="194"/>
      <c r="W218" s="1"/>
      <c r="X218" s="1"/>
      <c r="Y218" s="1"/>
      <c r="Z218" s="1"/>
      <c r="AA218" s="1"/>
      <c r="AB218" s="194"/>
      <c r="AC218" s="1"/>
      <c r="AD218" s="194"/>
      <c r="AE218" s="1"/>
      <c r="AF218" s="1"/>
      <c r="AG218" s="194"/>
      <c r="AH218" s="194"/>
      <c r="AI218" s="194"/>
      <c r="AJ218" s="194"/>
      <c r="AK218" s="194"/>
      <c r="AL218" s="194"/>
    </row>
    <row r="219" spans="1:38" ht="15.75" customHeight="1">
      <c r="A219" s="1"/>
      <c r="B219" s="1"/>
      <c r="C219" s="1"/>
      <c r="D219" s="1"/>
      <c r="E219" s="1"/>
      <c r="F219" s="1"/>
      <c r="G219" s="1"/>
      <c r="H219" s="1"/>
      <c r="I219" s="1"/>
      <c r="J219" s="195"/>
      <c r="K219" s="194"/>
      <c r="L219" s="232"/>
      <c r="M219" s="232"/>
      <c r="N219" s="1"/>
      <c r="O219" s="1"/>
      <c r="P219" s="1"/>
      <c r="Q219" s="194"/>
      <c r="R219" s="194"/>
      <c r="S219" s="1"/>
      <c r="T219" s="1"/>
      <c r="U219" s="1"/>
      <c r="V219" s="194"/>
      <c r="W219" s="1"/>
      <c r="X219" s="1"/>
      <c r="Y219" s="1"/>
      <c r="Z219" s="1"/>
      <c r="AA219" s="1"/>
      <c r="AB219" s="194"/>
      <c r="AC219" s="1"/>
      <c r="AD219" s="194"/>
      <c r="AE219" s="1"/>
      <c r="AF219" s="1"/>
      <c r="AG219" s="194"/>
      <c r="AH219" s="194"/>
      <c r="AI219" s="194"/>
      <c r="AJ219" s="194"/>
      <c r="AK219" s="194"/>
      <c r="AL219" s="194"/>
    </row>
    <row r="220" spans="1:38" ht="15.75" customHeight="1">
      <c r="A220" s="1"/>
      <c r="B220" s="1"/>
      <c r="C220" s="1"/>
      <c r="D220" s="1"/>
      <c r="E220" s="1"/>
      <c r="F220" s="1"/>
      <c r="G220" s="1"/>
      <c r="H220" s="1"/>
      <c r="I220" s="1"/>
      <c r="J220" s="195"/>
      <c r="K220" s="194"/>
      <c r="L220" s="232"/>
      <c r="M220" s="232"/>
      <c r="N220" s="1"/>
      <c r="O220" s="1"/>
      <c r="P220" s="1"/>
      <c r="Q220" s="194"/>
      <c r="R220" s="194"/>
      <c r="S220" s="1"/>
      <c r="T220" s="1"/>
      <c r="U220" s="1"/>
      <c r="V220" s="194"/>
      <c r="W220" s="1"/>
      <c r="X220" s="1"/>
      <c r="Y220" s="1"/>
      <c r="Z220" s="1"/>
      <c r="AA220" s="1"/>
      <c r="AB220" s="194"/>
      <c r="AC220" s="1"/>
      <c r="AD220" s="194"/>
      <c r="AE220" s="1"/>
      <c r="AF220" s="1"/>
      <c r="AG220" s="194"/>
      <c r="AH220" s="194"/>
      <c r="AI220" s="194"/>
      <c r="AJ220" s="194"/>
      <c r="AK220" s="194"/>
      <c r="AL220" s="194"/>
    </row>
    <row r="221" spans="1:38" ht="15.75" customHeight="1">
      <c r="A221" s="1"/>
      <c r="B221" s="1"/>
      <c r="C221" s="1"/>
      <c r="D221" s="1"/>
      <c r="E221" s="1"/>
      <c r="F221" s="1"/>
      <c r="G221" s="1"/>
      <c r="H221" s="1"/>
      <c r="I221" s="1"/>
      <c r="J221" s="195"/>
      <c r="K221" s="194"/>
      <c r="L221" s="232"/>
      <c r="M221" s="232"/>
      <c r="N221" s="1"/>
      <c r="O221" s="1"/>
      <c r="P221" s="1"/>
      <c r="Q221" s="194"/>
      <c r="R221" s="194"/>
      <c r="S221" s="1"/>
      <c r="T221" s="1"/>
      <c r="U221" s="1"/>
      <c r="V221" s="194"/>
      <c r="W221" s="1"/>
      <c r="X221" s="1"/>
      <c r="Y221" s="1"/>
      <c r="Z221" s="1"/>
      <c r="AA221" s="1"/>
      <c r="AB221" s="194"/>
      <c r="AC221" s="1"/>
      <c r="AD221" s="194"/>
      <c r="AE221" s="1"/>
      <c r="AF221" s="1"/>
      <c r="AG221" s="194"/>
      <c r="AH221" s="194"/>
      <c r="AI221" s="194"/>
      <c r="AJ221" s="194"/>
      <c r="AK221" s="194"/>
      <c r="AL221" s="194"/>
    </row>
    <row r="222" spans="1:38" ht="15.75" customHeight="1">
      <c r="A222" s="1"/>
      <c r="B222" s="1"/>
      <c r="C222" s="1"/>
      <c r="D222" s="1"/>
      <c r="E222" s="1"/>
      <c r="F222" s="1"/>
      <c r="G222" s="1"/>
      <c r="H222" s="1"/>
      <c r="I222" s="1"/>
      <c r="J222" s="195"/>
      <c r="K222" s="194"/>
      <c r="L222" s="232"/>
      <c r="M222" s="232"/>
      <c r="N222" s="1"/>
      <c r="O222" s="1"/>
      <c r="P222" s="1"/>
      <c r="Q222" s="194"/>
      <c r="R222" s="194"/>
      <c r="S222" s="1"/>
      <c r="T222" s="1"/>
      <c r="U222" s="1"/>
      <c r="V222" s="194"/>
      <c r="W222" s="1"/>
      <c r="X222" s="1"/>
      <c r="Y222" s="1"/>
      <c r="Z222" s="1"/>
      <c r="AA222" s="1"/>
      <c r="AB222" s="194"/>
      <c r="AC222" s="1"/>
      <c r="AD222" s="194"/>
      <c r="AE222" s="1"/>
      <c r="AF222" s="1"/>
      <c r="AG222" s="194"/>
      <c r="AH222" s="194"/>
      <c r="AI222" s="194"/>
      <c r="AJ222" s="194"/>
      <c r="AK222" s="194"/>
      <c r="AL222" s="194"/>
    </row>
    <row r="223" spans="1:38" ht="15.75" customHeight="1">
      <c r="A223" s="1"/>
      <c r="B223" s="1"/>
      <c r="C223" s="1"/>
      <c r="D223" s="1"/>
      <c r="E223" s="1"/>
      <c r="F223" s="1"/>
      <c r="G223" s="1"/>
      <c r="H223" s="1"/>
      <c r="I223" s="1"/>
      <c r="J223" s="195"/>
      <c r="K223" s="194"/>
      <c r="L223" s="232"/>
      <c r="M223" s="232"/>
      <c r="N223" s="1"/>
      <c r="O223" s="1"/>
      <c r="P223" s="1"/>
      <c r="Q223" s="194"/>
      <c r="R223" s="194"/>
      <c r="S223" s="1"/>
      <c r="T223" s="1"/>
      <c r="U223" s="1"/>
      <c r="V223" s="194"/>
      <c r="W223" s="1"/>
      <c r="X223" s="1"/>
      <c r="Y223" s="1"/>
      <c r="Z223" s="1"/>
      <c r="AA223" s="1"/>
      <c r="AB223" s="194"/>
      <c r="AC223" s="1"/>
      <c r="AD223" s="194"/>
      <c r="AE223" s="1"/>
      <c r="AF223" s="1"/>
      <c r="AG223" s="194"/>
      <c r="AH223" s="194"/>
      <c r="AI223" s="194"/>
      <c r="AJ223" s="194"/>
      <c r="AK223" s="194"/>
      <c r="AL223" s="194"/>
    </row>
    <row r="224" spans="1:38" ht="15.75" customHeight="1">
      <c r="A224" s="1"/>
      <c r="B224" s="1"/>
      <c r="C224" s="1"/>
      <c r="D224" s="1"/>
      <c r="E224" s="1"/>
      <c r="F224" s="1"/>
      <c r="G224" s="1"/>
      <c r="H224" s="1"/>
      <c r="I224" s="1"/>
      <c r="J224" s="195"/>
      <c r="K224" s="194"/>
      <c r="L224" s="232"/>
      <c r="M224" s="232"/>
      <c r="N224" s="1"/>
      <c r="O224" s="1"/>
      <c r="P224" s="1"/>
      <c r="Q224" s="194"/>
      <c r="R224" s="194"/>
      <c r="S224" s="1"/>
      <c r="T224" s="1"/>
      <c r="U224" s="1"/>
      <c r="V224" s="194"/>
      <c r="W224" s="1"/>
      <c r="X224" s="1"/>
      <c r="Y224" s="1"/>
      <c r="Z224" s="1"/>
      <c r="AA224" s="1"/>
      <c r="AB224" s="194"/>
      <c r="AC224" s="1"/>
      <c r="AD224" s="194"/>
      <c r="AE224" s="1"/>
      <c r="AF224" s="1"/>
      <c r="AG224" s="194"/>
      <c r="AH224" s="194"/>
      <c r="AI224" s="194"/>
      <c r="AJ224" s="194"/>
      <c r="AK224" s="194"/>
      <c r="AL224" s="194"/>
    </row>
    <row r="225" spans="1:38" ht="15.75" customHeight="1">
      <c r="A225" s="1"/>
      <c r="B225" s="1"/>
      <c r="C225" s="1"/>
      <c r="D225" s="1"/>
      <c r="E225" s="1"/>
      <c r="F225" s="1"/>
      <c r="G225" s="1"/>
      <c r="H225" s="1"/>
      <c r="I225" s="1"/>
      <c r="J225" s="195"/>
      <c r="K225" s="194"/>
      <c r="L225" s="232"/>
      <c r="M225" s="232"/>
      <c r="N225" s="1"/>
      <c r="O225" s="1"/>
      <c r="P225" s="1"/>
      <c r="Q225" s="194"/>
      <c r="R225" s="194"/>
      <c r="S225" s="1"/>
      <c r="T225" s="1"/>
      <c r="U225" s="1"/>
      <c r="V225" s="194"/>
      <c r="W225" s="1"/>
      <c r="X225" s="1"/>
      <c r="Y225" s="1"/>
      <c r="Z225" s="1"/>
      <c r="AA225" s="1"/>
      <c r="AB225" s="194"/>
      <c r="AC225" s="1"/>
      <c r="AD225" s="194"/>
      <c r="AE225" s="1"/>
      <c r="AF225" s="1"/>
      <c r="AG225" s="194"/>
      <c r="AH225" s="194"/>
      <c r="AI225" s="194"/>
      <c r="AJ225" s="194"/>
      <c r="AK225" s="194"/>
      <c r="AL225" s="194"/>
    </row>
    <row r="226" spans="1:38" ht="15.75" customHeight="1">
      <c r="A226" s="1"/>
      <c r="B226" s="1"/>
      <c r="C226" s="1"/>
      <c r="D226" s="1"/>
      <c r="E226" s="1"/>
      <c r="F226" s="1"/>
      <c r="G226" s="1"/>
      <c r="H226" s="1"/>
      <c r="I226" s="1"/>
      <c r="J226" s="195"/>
      <c r="K226" s="194"/>
      <c r="L226" s="232"/>
      <c r="M226" s="232"/>
      <c r="N226" s="1"/>
      <c r="O226" s="1"/>
      <c r="P226" s="1"/>
      <c r="Q226" s="194"/>
      <c r="R226" s="194"/>
      <c r="S226" s="1"/>
      <c r="T226" s="1"/>
      <c r="U226" s="1"/>
      <c r="V226" s="194"/>
      <c r="W226" s="1"/>
      <c r="X226" s="1"/>
      <c r="Y226" s="1"/>
      <c r="Z226" s="1"/>
      <c r="AA226" s="1"/>
      <c r="AB226" s="194"/>
      <c r="AC226" s="1"/>
      <c r="AD226" s="194"/>
      <c r="AE226" s="1"/>
      <c r="AF226" s="1"/>
      <c r="AG226" s="194"/>
      <c r="AH226" s="194"/>
      <c r="AI226" s="194"/>
      <c r="AJ226" s="194"/>
      <c r="AK226" s="194"/>
      <c r="AL226" s="194"/>
    </row>
    <row r="227" spans="1:38" ht="15.75" customHeight="1">
      <c r="A227" s="1"/>
      <c r="B227" s="1"/>
      <c r="C227" s="1"/>
      <c r="D227" s="1"/>
      <c r="E227" s="1"/>
      <c r="F227" s="1"/>
      <c r="G227" s="1"/>
      <c r="H227" s="1"/>
      <c r="I227" s="1"/>
      <c r="J227" s="195"/>
      <c r="K227" s="194"/>
      <c r="L227" s="232"/>
      <c r="M227" s="232"/>
      <c r="N227" s="1"/>
      <c r="O227" s="1"/>
      <c r="P227" s="1"/>
      <c r="Q227" s="194"/>
      <c r="R227" s="194"/>
      <c r="S227" s="1"/>
      <c r="T227" s="1"/>
      <c r="U227" s="1"/>
      <c r="V227" s="194"/>
      <c r="W227" s="1"/>
      <c r="X227" s="1"/>
      <c r="Y227" s="1"/>
      <c r="Z227" s="1"/>
      <c r="AA227" s="1"/>
      <c r="AB227" s="194"/>
      <c r="AC227" s="1"/>
      <c r="AD227" s="194"/>
      <c r="AE227" s="1"/>
      <c r="AF227" s="1"/>
      <c r="AG227" s="194"/>
      <c r="AH227" s="194"/>
      <c r="AI227" s="194"/>
      <c r="AJ227" s="194"/>
      <c r="AK227" s="194"/>
      <c r="AL227" s="194"/>
    </row>
    <row r="228" spans="1:38" ht="15.75" customHeight="1">
      <c r="A228" s="1"/>
      <c r="B228" s="1"/>
      <c r="C228" s="1"/>
      <c r="D228" s="1"/>
      <c r="E228" s="1"/>
      <c r="F228" s="1"/>
      <c r="G228" s="1"/>
      <c r="H228" s="1"/>
      <c r="I228" s="1"/>
      <c r="J228" s="195"/>
      <c r="K228" s="194"/>
      <c r="L228" s="232"/>
      <c r="M228" s="232"/>
      <c r="N228" s="1"/>
      <c r="O228" s="1"/>
      <c r="P228" s="1"/>
      <c r="Q228" s="194"/>
      <c r="R228" s="194"/>
      <c r="S228" s="1"/>
      <c r="T228" s="1"/>
      <c r="U228" s="1"/>
      <c r="V228" s="194"/>
      <c r="W228" s="1"/>
      <c r="X228" s="1"/>
      <c r="Y228" s="1"/>
      <c r="Z228" s="1"/>
      <c r="AA228" s="1"/>
      <c r="AB228" s="194"/>
      <c r="AC228" s="1"/>
      <c r="AD228" s="194"/>
      <c r="AE228" s="1"/>
      <c r="AF228" s="1"/>
      <c r="AG228" s="194"/>
      <c r="AH228" s="194"/>
      <c r="AI228" s="194"/>
      <c r="AJ228" s="194"/>
      <c r="AK228" s="194"/>
      <c r="AL228" s="194"/>
    </row>
    <row r="229" spans="1:38" ht="15.75" customHeight="1">
      <c r="A229" s="1"/>
      <c r="B229" s="1"/>
      <c r="C229" s="1"/>
      <c r="D229" s="1"/>
      <c r="E229" s="1"/>
      <c r="F229" s="1"/>
      <c r="G229" s="1"/>
      <c r="H229" s="1"/>
      <c r="I229" s="1"/>
      <c r="J229" s="195"/>
      <c r="K229" s="194"/>
      <c r="L229" s="232"/>
      <c r="M229" s="232"/>
      <c r="N229" s="1"/>
      <c r="O229" s="1"/>
      <c r="P229" s="1"/>
      <c r="Q229" s="194"/>
      <c r="R229" s="194"/>
      <c r="S229" s="1"/>
      <c r="T229" s="1"/>
      <c r="U229" s="1"/>
      <c r="V229" s="194"/>
      <c r="W229" s="1"/>
      <c r="X229" s="1"/>
      <c r="Y229" s="1"/>
      <c r="Z229" s="1"/>
      <c r="AA229" s="1"/>
      <c r="AB229" s="194"/>
      <c r="AC229" s="1"/>
      <c r="AD229" s="194"/>
      <c r="AE229" s="1"/>
      <c r="AF229" s="1"/>
      <c r="AG229" s="194"/>
      <c r="AH229" s="194"/>
      <c r="AI229" s="194"/>
      <c r="AJ229" s="194"/>
      <c r="AK229" s="194"/>
      <c r="AL229" s="194"/>
    </row>
    <row r="230" spans="1:38" ht="15.75" customHeight="1">
      <c r="A230" s="1"/>
      <c r="B230" s="1"/>
      <c r="C230" s="1"/>
      <c r="D230" s="1"/>
      <c r="E230" s="1"/>
      <c r="F230" s="1"/>
      <c r="G230" s="1"/>
      <c r="H230" s="1"/>
      <c r="I230" s="1"/>
      <c r="J230" s="195"/>
      <c r="K230" s="194"/>
      <c r="L230" s="232"/>
      <c r="M230" s="232"/>
      <c r="N230" s="1"/>
      <c r="O230" s="1"/>
      <c r="P230" s="1"/>
      <c r="Q230" s="194"/>
      <c r="R230" s="194"/>
      <c r="S230" s="1"/>
      <c r="T230" s="1"/>
      <c r="U230" s="1"/>
      <c r="V230" s="194"/>
      <c r="W230" s="1"/>
      <c r="X230" s="1"/>
      <c r="Y230" s="1"/>
      <c r="Z230" s="1"/>
      <c r="AA230" s="1"/>
      <c r="AB230" s="194"/>
      <c r="AC230" s="1"/>
      <c r="AD230" s="194"/>
      <c r="AE230" s="1"/>
      <c r="AF230" s="1"/>
      <c r="AG230" s="194"/>
      <c r="AH230" s="194"/>
      <c r="AI230" s="194"/>
      <c r="AJ230" s="194"/>
      <c r="AK230" s="194"/>
      <c r="AL230" s="194"/>
    </row>
    <row r="231" spans="1:38" ht="15.75" customHeight="1">
      <c r="A231" s="1"/>
      <c r="B231" s="1"/>
      <c r="C231" s="1"/>
      <c r="D231" s="1"/>
      <c r="E231" s="1"/>
      <c r="F231" s="1"/>
      <c r="G231" s="1"/>
      <c r="H231" s="1"/>
      <c r="I231" s="1"/>
      <c r="J231" s="195"/>
      <c r="K231" s="194"/>
      <c r="L231" s="232"/>
      <c r="M231" s="232"/>
      <c r="N231" s="1"/>
      <c r="O231" s="1"/>
      <c r="P231" s="1"/>
      <c r="Q231" s="194"/>
      <c r="R231" s="194"/>
      <c r="S231" s="1"/>
      <c r="T231" s="1"/>
      <c r="U231" s="1"/>
      <c r="V231" s="194"/>
      <c r="W231" s="1"/>
      <c r="X231" s="1"/>
      <c r="Y231" s="1"/>
      <c r="Z231" s="1"/>
      <c r="AA231" s="1"/>
      <c r="AB231" s="194"/>
      <c r="AC231" s="1"/>
      <c r="AD231" s="194"/>
      <c r="AE231" s="1"/>
      <c r="AF231" s="1"/>
      <c r="AG231" s="194"/>
      <c r="AH231" s="194"/>
      <c r="AI231" s="194"/>
      <c r="AJ231" s="194"/>
      <c r="AK231" s="194"/>
      <c r="AL231" s="194"/>
    </row>
    <row r="232" spans="1:38" ht="15.75" customHeight="1">
      <c r="A232" s="1"/>
      <c r="B232" s="1"/>
      <c r="C232" s="1"/>
      <c r="D232" s="1"/>
      <c r="E232" s="1"/>
      <c r="F232" s="1"/>
      <c r="G232" s="1"/>
      <c r="H232" s="1"/>
      <c r="I232" s="1"/>
      <c r="J232" s="195"/>
      <c r="K232" s="194"/>
      <c r="L232" s="232"/>
      <c r="M232" s="232"/>
      <c r="N232" s="1"/>
      <c r="O232" s="1"/>
      <c r="P232" s="1"/>
      <c r="Q232" s="194"/>
      <c r="R232" s="194"/>
      <c r="S232" s="1"/>
      <c r="T232" s="1"/>
      <c r="U232" s="1"/>
      <c r="V232" s="194"/>
      <c r="W232" s="1"/>
      <c r="X232" s="1"/>
      <c r="Y232" s="1"/>
      <c r="Z232" s="1"/>
      <c r="AA232" s="1"/>
      <c r="AB232" s="194"/>
      <c r="AC232" s="1"/>
      <c r="AD232" s="194"/>
      <c r="AE232" s="1"/>
      <c r="AF232" s="1"/>
      <c r="AG232" s="194"/>
      <c r="AH232" s="194"/>
      <c r="AI232" s="194"/>
      <c r="AJ232" s="194"/>
      <c r="AK232" s="194"/>
      <c r="AL232" s="194"/>
    </row>
    <row r="233" spans="1:38" ht="15.75" customHeight="1">
      <c r="A233" s="1"/>
      <c r="B233" s="1"/>
      <c r="C233" s="1"/>
      <c r="D233" s="1"/>
      <c r="E233" s="1"/>
      <c r="F233" s="1"/>
      <c r="G233" s="1"/>
      <c r="H233" s="1"/>
      <c r="I233" s="1"/>
      <c r="J233" s="195"/>
      <c r="K233" s="194"/>
      <c r="L233" s="232"/>
      <c r="M233" s="232"/>
      <c r="N233" s="1"/>
      <c r="O233" s="1"/>
      <c r="P233" s="1"/>
      <c r="Q233" s="194"/>
      <c r="R233" s="194"/>
      <c r="S233" s="1"/>
      <c r="T233" s="1"/>
      <c r="U233" s="1"/>
      <c r="V233" s="194"/>
      <c r="W233" s="1"/>
      <c r="X233" s="1"/>
      <c r="Y233" s="1"/>
      <c r="Z233" s="1"/>
      <c r="AA233" s="1"/>
      <c r="AB233" s="194"/>
      <c r="AC233" s="1"/>
      <c r="AD233" s="194"/>
      <c r="AE233" s="1"/>
      <c r="AF233" s="1"/>
      <c r="AG233" s="194"/>
      <c r="AH233" s="194"/>
      <c r="AI233" s="194"/>
      <c r="AJ233" s="194"/>
      <c r="AK233" s="194"/>
      <c r="AL233" s="194"/>
    </row>
    <row r="234" spans="1:38" ht="15.75" customHeight="1">
      <c r="A234" s="1"/>
      <c r="B234" s="1"/>
      <c r="C234" s="1"/>
      <c r="D234" s="1"/>
      <c r="E234" s="1"/>
      <c r="F234" s="1"/>
      <c r="G234" s="1"/>
      <c r="H234" s="1"/>
      <c r="I234" s="1"/>
      <c r="J234" s="195"/>
      <c r="K234" s="194"/>
      <c r="L234" s="232"/>
      <c r="M234" s="232"/>
      <c r="N234" s="1"/>
      <c r="O234" s="1"/>
      <c r="P234" s="1"/>
      <c r="Q234" s="194"/>
      <c r="R234" s="194"/>
      <c r="S234" s="1"/>
      <c r="T234" s="1"/>
      <c r="U234" s="1"/>
      <c r="V234" s="194"/>
      <c r="W234" s="1"/>
      <c r="X234" s="1"/>
      <c r="Y234" s="1"/>
      <c r="Z234" s="1"/>
      <c r="AA234" s="1"/>
      <c r="AB234" s="194"/>
      <c r="AC234" s="1"/>
      <c r="AD234" s="194"/>
      <c r="AE234" s="1"/>
      <c r="AF234" s="1"/>
      <c r="AG234" s="194"/>
      <c r="AH234" s="194"/>
      <c r="AI234" s="194"/>
      <c r="AJ234" s="194"/>
      <c r="AK234" s="194"/>
      <c r="AL234" s="194"/>
    </row>
    <row r="235" spans="1:38" ht="15.75" customHeight="1">
      <c r="A235" s="1"/>
      <c r="B235" s="1"/>
      <c r="C235" s="1"/>
      <c r="D235" s="1"/>
      <c r="E235" s="1"/>
      <c r="F235" s="1"/>
      <c r="G235" s="1"/>
      <c r="H235" s="1"/>
      <c r="I235" s="1"/>
      <c r="J235" s="195"/>
      <c r="K235" s="194"/>
      <c r="L235" s="232"/>
      <c r="M235" s="232"/>
      <c r="N235" s="1"/>
      <c r="O235" s="1"/>
      <c r="P235" s="1"/>
      <c r="Q235" s="194"/>
      <c r="R235" s="194"/>
      <c r="S235" s="1"/>
      <c r="T235" s="1"/>
      <c r="U235" s="1"/>
      <c r="V235" s="194"/>
      <c r="W235" s="1"/>
      <c r="X235" s="1"/>
      <c r="Y235" s="1"/>
      <c r="Z235" s="1"/>
      <c r="AA235" s="1"/>
      <c r="AB235" s="194"/>
      <c r="AC235" s="1"/>
      <c r="AD235" s="194"/>
      <c r="AE235" s="1"/>
      <c r="AF235" s="1"/>
      <c r="AG235" s="194"/>
      <c r="AH235" s="194"/>
      <c r="AI235" s="194"/>
      <c r="AJ235" s="194"/>
      <c r="AK235" s="194"/>
      <c r="AL235" s="194"/>
    </row>
    <row r="236" spans="1:38" ht="15.75" customHeight="1">
      <c r="A236" s="1"/>
      <c r="B236" s="1"/>
      <c r="C236" s="1"/>
      <c r="D236" s="1"/>
      <c r="E236" s="1"/>
      <c r="F236" s="1"/>
      <c r="G236" s="1"/>
      <c r="H236" s="1"/>
      <c r="I236" s="1"/>
      <c r="J236" s="195"/>
      <c r="K236" s="194"/>
      <c r="L236" s="232"/>
      <c r="M236" s="232"/>
      <c r="N236" s="1"/>
      <c r="O236" s="1"/>
      <c r="P236" s="1"/>
      <c r="Q236" s="194"/>
      <c r="R236" s="194"/>
      <c r="S236" s="1"/>
      <c r="T236" s="1"/>
      <c r="U236" s="1"/>
      <c r="V236" s="194"/>
      <c r="W236" s="1"/>
      <c r="X236" s="1"/>
      <c r="Y236" s="1"/>
      <c r="Z236" s="1"/>
      <c r="AA236" s="1"/>
      <c r="AB236" s="194"/>
      <c r="AC236" s="1"/>
      <c r="AD236" s="194"/>
      <c r="AE236" s="1"/>
      <c r="AF236" s="1"/>
      <c r="AG236" s="194"/>
      <c r="AH236" s="194"/>
      <c r="AI236" s="194"/>
      <c r="AJ236" s="194"/>
      <c r="AK236" s="194"/>
      <c r="AL236" s="194"/>
    </row>
    <row r="237" spans="1:38" ht="15.75" customHeight="1">
      <c r="A237" s="1"/>
      <c r="B237" s="1"/>
      <c r="C237" s="1"/>
      <c r="D237" s="1"/>
      <c r="E237" s="1"/>
      <c r="F237" s="1"/>
      <c r="G237" s="1"/>
      <c r="H237" s="1"/>
      <c r="I237" s="1"/>
      <c r="J237" s="195"/>
      <c r="K237" s="194"/>
      <c r="L237" s="232"/>
      <c r="M237" s="232"/>
      <c r="N237" s="1"/>
      <c r="O237" s="1"/>
      <c r="P237" s="1"/>
      <c r="Q237" s="194"/>
      <c r="R237" s="194"/>
      <c r="S237" s="1"/>
      <c r="T237" s="1"/>
      <c r="U237" s="1"/>
      <c r="V237" s="194"/>
      <c r="W237" s="1"/>
      <c r="X237" s="1"/>
      <c r="Y237" s="1"/>
      <c r="Z237" s="1"/>
      <c r="AA237" s="1"/>
      <c r="AB237" s="194"/>
      <c r="AC237" s="1"/>
      <c r="AD237" s="194"/>
      <c r="AE237" s="1"/>
      <c r="AF237" s="1"/>
      <c r="AG237" s="194"/>
      <c r="AH237" s="194"/>
      <c r="AI237" s="194"/>
      <c r="AJ237" s="194"/>
      <c r="AK237" s="194"/>
      <c r="AL237" s="194"/>
    </row>
    <row r="238" spans="1:38" ht="15.75" customHeight="1">
      <c r="A238" s="1"/>
      <c r="B238" s="1"/>
      <c r="C238" s="1"/>
      <c r="D238" s="1"/>
      <c r="E238" s="1"/>
      <c r="F238" s="1"/>
      <c r="G238" s="1"/>
      <c r="H238" s="1"/>
      <c r="I238" s="1"/>
      <c r="J238" s="195"/>
      <c r="K238" s="194"/>
      <c r="L238" s="232"/>
      <c r="M238" s="232"/>
      <c r="N238" s="1"/>
      <c r="O238" s="1"/>
      <c r="P238" s="1"/>
      <c r="Q238" s="194"/>
      <c r="R238" s="194"/>
      <c r="S238" s="1"/>
      <c r="T238" s="1"/>
      <c r="U238" s="1"/>
      <c r="V238" s="194"/>
      <c r="W238" s="1"/>
      <c r="X238" s="1"/>
      <c r="Y238" s="1"/>
      <c r="Z238" s="1"/>
      <c r="AA238" s="1"/>
      <c r="AB238" s="194"/>
      <c r="AC238" s="1"/>
      <c r="AD238" s="194"/>
      <c r="AE238" s="1"/>
      <c r="AF238" s="1"/>
      <c r="AG238" s="194"/>
      <c r="AH238" s="194"/>
      <c r="AI238" s="194"/>
      <c r="AJ238" s="194"/>
      <c r="AK238" s="194"/>
      <c r="AL238" s="194"/>
    </row>
    <row r="239" spans="1:38" ht="15.75" customHeight="1">
      <c r="A239" s="1"/>
      <c r="B239" s="1"/>
      <c r="C239" s="1"/>
      <c r="D239" s="1"/>
      <c r="E239" s="1"/>
      <c r="F239" s="1"/>
      <c r="G239" s="1"/>
      <c r="H239" s="1"/>
      <c r="I239" s="1"/>
      <c r="J239" s="195"/>
      <c r="K239" s="194"/>
      <c r="L239" s="232"/>
      <c r="M239" s="232"/>
      <c r="N239" s="1"/>
      <c r="O239" s="1"/>
      <c r="P239" s="1"/>
      <c r="Q239" s="194"/>
      <c r="R239" s="194"/>
      <c r="S239" s="1"/>
      <c r="T239" s="1"/>
      <c r="U239" s="1"/>
      <c r="V239" s="194"/>
      <c r="W239" s="1"/>
      <c r="X239" s="1"/>
      <c r="Y239" s="1"/>
      <c r="Z239" s="1"/>
      <c r="AA239" s="1"/>
      <c r="AB239" s="194"/>
      <c r="AC239" s="1"/>
      <c r="AD239" s="194"/>
      <c r="AE239" s="1"/>
      <c r="AF239" s="1"/>
      <c r="AG239" s="194"/>
      <c r="AH239" s="194"/>
      <c r="AI239" s="194"/>
      <c r="AJ239" s="194"/>
      <c r="AK239" s="194"/>
      <c r="AL239" s="194"/>
    </row>
    <row r="240" spans="1:38" ht="15.75" customHeight="1">
      <c r="A240" s="1"/>
      <c r="B240" s="1"/>
      <c r="C240" s="1"/>
      <c r="D240" s="1"/>
      <c r="E240" s="1"/>
      <c r="F240" s="1"/>
      <c r="G240" s="1"/>
      <c r="H240" s="1"/>
      <c r="I240" s="1"/>
      <c r="J240" s="195"/>
      <c r="K240" s="194"/>
      <c r="L240" s="232"/>
      <c r="M240" s="232"/>
      <c r="N240" s="1"/>
      <c r="O240" s="1"/>
      <c r="P240" s="1"/>
      <c r="Q240" s="194"/>
      <c r="R240" s="194"/>
      <c r="S240" s="1"/>
      <c r="T240" s="1"/>
      <c r="U240" s="1"/>
      <c r="V240" s="194"/>
      <c r="W240" s="1"/>
      <c r="X240" s="1"/>
      <c r="Y240" s="1"/>
      <c r="Z240" s="1"/>
      <c r="AA240" s="1"/>
      <c r="AB240" s="194"/>
      <c r="AC240" s="1"/>
      <c r="AD240" s="194"/>
      <c r="AE240" s="1"/>
      <c r="AF240" s="1"/>
      <c r="AG240" s="194"/>
      <c r="AH240" s="194"/>
      <c r="AI240" s="194"/>
      <c r="AJ240" s="194"/>
      <c r="AK240" s="194"/>
      <c r="AL240" s="194"/>
    </row>
    <row r="241" spans="1:38" ht="15.75" customHeight="1">
      <c r="A241" s="1"/>
      <c r="B241" s="1"/>
      <c r="C241" s="1"/>
      <c r="D241" s="1"/>
      <c r="E241" s="1"/>
      <c r="F241" s="1"/>
      <c r="G241" s="1"/>
      <c r="H241" s="1"/>
      <c r="I241" s="1"/>
      <c r="J241" s="195"/>
      <c r="K241" s="194"/>
      <c r="L241" s="232"/>
      <c r="M241" s="232"/>
      <c r="N241" s="1"/>
      <c r="O241" s="1"/>
      <c r="P241" s="1"/>
      <c r="Q241" s="194"/>
      <c r="R241" s="194"/>
      <c r="S241" s="1"/>
      <c r="T241" s="1"/>
      <c r="U241" s="1"/>
      <c r="V241" s="194"/>
      <c r="W241" s="1"/>
      <c r="X241" s="1"/>
      <c r="Y241" s="1"/>
      <c r="Z241" s="1"/>
      <c r="AA241" s="1"/>
      <c r="AB241" s="194"/>
      <c r="AC241" s="1"/>
      <c r="AD241" s="194"/>
      <c r="AE241" s="1"/>
      <c r="AF241" s="1"/>
      <c r="AG241" s="194"/>
      <c r="AH241" s="194"/>
      <c r="AI241" s="194"/>
      <c r="AJ241" s="194"/>
      <c r="AK241" s="194"/>
      <c r="AL241" s="194"/>
    </row>
    <row r="242" spans="1:38" ht="15.75" customHeight="1">
      <c r="A242" s="1"/>
      <c r="B242" s="1"/>
      <c r="C242" s="1"/>
      <c r="D242" s="1"/>
      <c r="E242" s="1"/>
      <c r="F242" s="1"/>
      <c r="G242" s="1"/>
      <c r="H242" s="1"/>
      <c r="I242" s="1"/>
      <c r="J242" s="195"/>
      <c r="K242" s="194"/>
      <c r="L242" s="232"/>
      <c r="M242" s="232"/>
      <c r="N242" s="1"/>
      <c r="O242" s="1"/>
      <c r="P242" s="1"/>
      <c r="Q242" s="194"/>
      <c r="R242" s="194"/>
      <c r="S242" s="1"/>
      <c r="T242" s="1"/>
      <c r="U242" s="1"/>
      <c r="V242" s="194"/>
      <c r="W242" s="1"/>
      <c r="X242" s="1"/>
      <c r="Y242" s="1"/>
      <c r="Z242" s="1"/>
      <c r="AA242" s="1"/>
      <c r="AB242" s="194"/>
      <c r="AC242" s="1"/>
      <c r="AD242" s="194"/>
      <c r="AE242" s="1"/>
      <c r="AF242" s="1"/>
      <c r="AG242" s="194"/>
      <c r="AH242" s="194"/>
      <c r="AI242" s="194"/>
      <c r="AJ242" s="194"/>
      <c r="AK242" s="194"/>
      <c r="AL242" s="194"/>
    </row>
    <row r="243" spans="1:38" ht="15.75" customHeight="1">
      <c r="A243" s="1"/>
      <c r="B243" s="1"/>
      <c r="C243" s="1"/>
      <c r="D243" s="1"/>
      <c r="E243" s="1"/>
      <c r="F243" s="1"/>
      <c r="G243" s="1"/>
      <c r="H243" s="1"/>
      <c r="I243" s="1"/>
      <c r="J243" s="195"/>
      <c r="K243" s="194"/>
      <c r="L243" s="232"/>
      <c r="M243" s="232"/>
      <c r="N243" s="1"/>
      <c r="O243" s="1"/>
      <c r="P243" s="1"/>
      <c r="Q243" s="194"/>
      <c r="R243" s="194"/>
      <c r="S243" s="1"/>
      <c r="T243" s="1"/>
      <c r="U243" s="1"/>
      <c r="V243" s="194"/>
      <c r="W243" s="1"/>
      <c r="X243" s="1"/>
      <c r="Y243" s="1"/>
      <c r="Z243" s="1"/>
      <c r="AA243" s="1"/>
      <c r="AB243" s="194"/>
      <c r="AC243" s="1"/>
      <c r="AD243" s="194"/>
      <c r="AE243" s="1"/>
      <c r="AF243" s="1"/>
      <c r="AG243" s="194"/>
      <c r="AH243" s="194"/>
      <c r="AI243" s="194"/>
      <c r="AJ243" s="194"/>
      <c r="AK243" s="194"/>
      <c r="AL243" s="194"/>
    </row>
    <row r="244" spans="1:38" ht="15.75" customHeight="1">
      <c r="A244" s="1"/>
      <c r="B244" s="1"/>
      <c r="C244" s="1"/>
      <c r="D244" s="1"/>
      <c r="E244" s="1"/>
      <c r="F244" s="1"/>
      <c r="G244" s="1"/>
      <c r="H244" s="1"/>
      <c r="I244" s="1"/>
      <c r="J244" s="195"/>
      <c r="K244" s="194"/>
      <c r="L244" s="232"/>
      <c r="M244" s="232"/>
      <c r="N244" s="1"/>
      <c r="O244" s="1"/>
      <c r="P244" s="1"/>
      <c r="Q244" s="194"/>
      <c r="R244" s="194"/>
      <c r="S244" s="1"/>
      <c r="T244" s="1"/>
      <c r="U244" s="1"/>
      <c r="V244" s="194"/>
      <c r="W244" s="1"/>
      <c r="X244" s="1"/>
      <c r="Y244" s="1"/>
      <c r="Z244" s="1"/>
      <c r="AA244" s="1"/>
      <c r="AB244" s="194"/>
      <c r="AC244" s="1"/>
      <c r="AD244" s="194"/>
      <c r="AE244" s="1"/>
      <c r="AF244" s="1"/>
      <c r="AG244" s="194"/>
      <c r="AH244" s="194"/>
      <c r="AI244" s="194"/>
      <c r="AJ244" s="194"/>
      <c r="AK244" s="194"/>
      <c r="AL244" s="194"/>
    </row>
    <row r="245" spans="1:38" ht="15.75" customHeight="1">
      <c r="A245" s="1"/>
      <c r="B245" s="1"/>
      <c r="C245" s="1"/>
      <c r="D245" s="1"/>
      <c r="E245" s="1"/>
      <c r="F245" s="1"/>
      <c r="G245" s="1"/>
      <c r="H245" s="1"/>
      <c r="I245" s="1"/>
      <c r="J245" s="195"/>
      <c r="K245" s="194"/>
      <c r="L245" s="232"/>
      <c r="M245" s="232"/>
      <c r="N245" s="1"/>
      <c r="O245" s="1"/>
      <c r="P245" s="1"/>
      <c r="Q245" s="194"/>
      <c r="R245" s="194"/>
      <c r="S245" s="1"/>
      <c r="T245" s="1"/>
      <c r="U245" s="1"/>
      <c r="V245" s="194"/>
      <c r="W245" s="1"/>
      <c r="X245" s="1"/>
      <c r="Y245" s="1"/>
      <c r="Z245" s="1"/>
      <c r="AA245" s="1"/>
      <c r="AB245" s="194"/>
      <c r="AC245" s="1"/>
      <c r="AD245" s="194"/>
      <c r="AE245" s="1"/>
      <c r="AF245" s="1"/>
      <c r="AG245" s="194"/>
      <c r="AH245" s="194"/>
      <c r="AI245" s="194"/>
      <c r="AJ245" s="194"/>
      <c r="AK245" s="194"/>
      <c r="AL245" s="194"/>
    </row>
    <row r="246" spans="1:38" ht="15.75" customHeight="1">
      <c r="A246" s="1"/>
      <c r="B246" s="1"/>
      <c r="C246" s="1"/>
      <c r="D246" s="1"/>
      <c r="E246" s="1"/>
      <c r="F246" s="1"/>
      <c r="G246" s="1"/>
      <c r="H246" s="1"/>
      <c r="I246" s="1"/>
      <c r="J246" s="195"/>
      <c r="K246" s="194"/>
      <c r="L246" s="232"/>
      <c r="M246" s="232"/>
      <c r="N246" s="1"/>
      <c r="O246" s="1"/>
      <c r="P246" s="1"/>
      <c r="Q246" s="194"/>
      <c r="R246" s="194"/>
      <c r="S246" s="1"/>
      <c r="T246" s="1"/>
      <c r="U246" s="1"/>
      <c r="V246" s="194"/>
      <c r="W246" s="1"/>
      <c r="X246" s="1"/>
      <c r="Y246" s="1"/>
      <c r="Z246" s="1"/>
      <c r="AA246" s="1"/>
      <c r="AB246" s="194"/>
      <c r="AC246" s="1"/>
      <c r="AD246" s="194"/>
      <c r="AE246" s="1"/>
      <c r="AF246" s="1"/>
      <c r="AG246" s="194"/>
      <c r="AH246" s="194"/>
      <c r="AI246" s="194"/>
      <c r="AJ246" s="194"/>
      <c r="AK246" s="194"/>
      <c r="AL246" s="194"/>
    </row>
    <row r="247" spans="1:38" ht="15.75" customHeight="1">
      <c r="A247" s="1"/>
      <c r="B247" s="1"/>
      <c r="C247" s="1"/>
      <c r="D247" s="1"/>
      <c r="E247" s="1"/>
      <c r="F247" s="1"/>
      <c r="G247" s="1"/>
      <c r="H247" s="1"/>
      <c r="I247" s="1"/>
      <c r="J247" s="195"/>
      <c r="K247" s="194"/>
      <c r="L247" s="232"/>
      <c r="M247" s="232"/>
      <c r="N247" s="1"/>
      <c r="O247" s="1"/>
      <c r="P247" s="1"/>
      <c r="Q247" s="194"/>
      <c r="R247" s="194"/>
      <c r="S247" s="1"/>
      <c r="T247" s="1"/>
      <c r="U247" s="1"/>
      <c r="V247" s="194"/>
      <c r="W247" s="1"/>
      <c r="X247" s="1"/>
      <c r="Y247" s="1"/>
      <c r="Z247" s="1"/>
      <c r="AA247" s="1"/>
      <c r="AB247" s="194"/>
      <c r="AC247" s="1"/>
      <c r="AD247" s="194"/>
      <c r="AE247" s="1"/>
      <c r="AF247" s="1"/>
      <c r="AG247" s="194"/>
      <c r="AH247" s="194"/>
      <c r="AI247" s="194"/>
      <c r="AJ247" s="194"/>
      <c r="AK247" s="194"/>
      <c r="AL247" s="194"/>
    </row>
    <row r="248" spans="1:38" ht="15.75" customHeight="1">
      <c r="A248" s="1"/>
      <c r="B248" s="1"/>
      <c r="C248" s="1"/>
      <c r="D248" s="1"/>
      <c r="E248" s="1"/>
      <c r="F248" s="1"/>
      <c r="G248" s="1"/>
      <c r="H248" s="1"/>
      <c r="I248" s="1"/>
      <c r="J248" s="195"/>
      <c r="K248" s="194"/>
      <c r="L248" s="232"/>
      <c r="M248" s="232"/>
      <c r="N248" s="1"/>
      <c r="O248" s="1"/>
      <c r="P248" s="1"/>
      <c r="Q248" s="194"/>
      <c r="R248" s="194"/>
      <c r="S248" s="1"/>
      <c r="T248" s="1"/>
      <c r="U248" s="1"/>
      <c r="V248" s="194"/>
      <c r="W248" s="1"/>
      <c r="X248" s="1"/>
      <c r="Y248" s="1"/>
      <c r="Z248" s="1"/>
      <c r="AA248" s="1"/>
      <c r="AB248" s="194"/>
      <c r="AC248" s="1"/>
      <c r="AD248" s="194"/>
      <c r="AE248" s="1"/>
      <c r="AF248" s="1"/>
      <c r="AG248" s="194"/>
      <c r="AH248" s="194"/>
      <c r="AI248" s="194"/>
      <c r="AJ248" s="194"/>
      <c r="AK248" s="194"/>
      <c r="AL248" s="194"/>
    </row>
    <row r="249" spans="1:38" ht="15.75" customHeight="1">
      <c r="A249" s="1"/>
      <c r="B249" s="1"/>
      <c r="C249" s="1"/>
      <c r="D249" s="1"/>
      <c r="E249" s="1"/>
      <c r="F249" s="1"/>
      <c r="G249" s="1"/>
      <c r="H249" s="1"/>
      <c r="I249" s="1"/>
      <c r="J249" s="195"/>
      <c r="K249" s="194"/>
      <c r="L249" s="232"/>
      <c r="M249" s="232"/>
      <c r="N249" s="1"/>
      <c r="O249" s="1"/>
      <c r="P249" s="1"/>
      <c r="Q249" s="194"/>
      <c r="R249" s="194"/>
      <c r="S249" s="1"/>
      <c r="T249" s="1"/>
      <c r="U249" s="1"/>
      <c r="V249" s="194"/>
      <c r="W249" s="1"/>
      <c r="X249" s="1"/>
      <c r="Y249" s="1"/>
      <c r="Z249" s="1"/>
      <c r="AA249" s="1"/>
      <c r="AB249" s="194"/>
      <c r="AC249" s="1"/>
      <c r="AD249" s="194"/>
      <c r="AE249" s="1"/>
      <c r="AF249" s="1"/>
      <c r="AG249" s="194"/>
      <c r="AH249" s="194"/>
      <c r="AI249" s="194"/>
      <c r="AJ249" s="194"/>
      <c r="AK249" s="194"/>
      <c r="AL249" s="194"/>
    </row>
    <row r="250" spans="1:38" ht="15.75" customHeight="1">
      <c r="A250" s="1"/>
      <c r="B250" s="1"/>
      <c r="C250" s="1"/>
      <c r="D250" s="1"/>
      <c r="E250" s="1"/>
      <c r="F250" s="1"/>
      <c r="G250" s="1"/>
      <c r="H250" s="1"/>
      <c r="I250" s="1"/>
      <c r="J250" s="195"/>
      <c r="K250" s="194"/>
      <c r="L250" s="232"/>
      <c r="M250" s="232"/>
      <c r="N250" s="1"/>
      <c r="O250" s="1"/>
      <c r="P250" s="1"/>
      <c r="Q250" s="194"/>
      <c r="R250" s="194"/>
      <c r="S250" s="1"/>
      <c r="T250" s="1"/>
      <c r="U250" s="1"/>
      <c r="V250" s="194"/>
      <c r="W250" s="1"/>
      <c r="X250" s="1"/>
      <c r="Y250" s="1"/>
      <c r="Z250" s="1"/>
      <c r="AA250" s="1"/>
      <c r="AB250" s="194"/>
      <c r="AC250" s="1"/>
      <c r="AD250" s="194"/>
      <c r="AE250" s="1"/>
      <c r="AF250" s="1"/>
      <c r="AG250" s="194"/>
      <c r="AH250" s="194"/>
      <c r="AI250" s="194"/>
      <c r="AJ250" s="194"/>
      <c r="AK250" s="194"/>
      <c r="AL250" s="194"/>
    </row>
    <row r="251" spans="1:38" ht="15.75" customHeight="1">
      <c r="A251" s="1"/>
      <c r="B251" s="1"/>
      <c r="C251" s="1"/>
      <c r="D251" s="1"/>
      <c r="E251" s="1"/>
      <c r="F251" s="1"/>
      <c r="G251" s="1"/>
      <c r="H251" s="1"/>
      <c r="I251" s="1"/>
      <c r="J251" s="195"/>
      <c r="K251" s="194"/>
      <c r="L251" s="232"/>
      <c r="M251" s="232"/>
      <c r="N251" s="1"/>
      <c r="O251" s="1"/>
      <c r="P251" s="1"/>
      <c r="Q251" s="194"/>
      <c r="R251" s="194"/>
      <c r="S251" s="1"/>
      <c r="T251" s="1"/>
      <c r="U251" s="1"/>
      <c r="V251" s="194"/>
      <c r="W251" s="1"/>
      <c r="X251" s="1"/>
      <c r="Y251" s="1"/>
      <c r="Z251" s="1"/>
      <c r="AA251" s="1"/>
      <c r="AB251" s="194"/>
      <c r="AC251" s="1"/>
      <c r="AD251" s="194"/>
      <c r="AE251" s="1"/>
      <c r="AF251" s="1"/>
      <c r="AG251" s="194"/>
      <c r="AH251" s="194"/>
      <c r="AI251" s="194"/>
      <c r="AJ251" s="194"/>
      <c r="AK251" s="194"/>
      <c r="AL251" s="194"/>
    </row>
    <row r="252" spans="1:38" ht="15.75" customHeight="1">
      <c r="A252" s="1"/>
      <c r="B252" s="1"/>
      <c r="C252" s="1"/>
      <c r="D252" s="1"/>
      <c r="E252" s="1"/>
      <c r="F252" s="1"/>
      <c r="G252" s="1"/>
      <c r="H252" s="1"/>
      <c r="I252" s="1"/>
      <c r="J252" s="195"/>
      <c r="K252" s="194"/>
      <c r="L252" s="232"/>
      <c r="M252" s="232"/>
      <c r="N252" s="1"/>
      <c r="O252" s="1"/>
      <c r="P252" s="1"/>
      <c r="Q252" s="194"/>
      <c r="R252" s="194"/>
      <c r="S252" s="1"/>
      <c r="T252" s="1"/>
      <c r="U252" s="1"/>
      <c r="V252" s="194"/>
      <c r="W252" s="1"/>
      <c r="X252" s="1"/>
      <c r="Y252" s="1"/>
      <c r="Z252" s="1"/>
      <c r="AA252" s="1"/>
      <c r="AB252" s="194"/>
      <c r="AC252" s="1"/>
      <c r="AD252" s="194"/>
      <c r="AE252" s="1"/>
      <c r="AF252" s="1"/>
      <c r="AG252" s="194"/>
      <c r="AH252" s="194"/>
      <c r="AI252" s="194"/>
      <c r="AJ252" s="194"/>
      <c r="AK252" s="194"/>
      <c r="AL252" s="194"/>
    </row>
    <row r="253" spans="1:38" ht="15.75" customHeight="1">
      <c r="A253" s="1"/>
      <c r="B253" s="1"/>
      <c r="C253" s="1"/>
      <c r="D253" s="1"/>
      <c r="E253" s="1"/>
      <c r="F253" s="1"/>
      <c r="G253" s="1"/>
      <c r="H253" s="1"/>
      <c r="I253" s="1"/>
      <c r="J253" s="195"/>
      <c r="K253" s="194"/>
      <c r="L253" s="232"/>
      <c r="M253" s="232"/>
      <c r="N253" s="1"/>
      <c r="O253" s="1"/>
      <c r="P253" s="1"/>
      <c r="Q253" s="194"/>
      <c r="R253" s="194"/>
      <c r="S253" s="1"/>
      <c r="T253" s="1"/>
      <c r="U253" s="1"/>
      <c r="V253" s="194"/>
      <c r="W253" s="1"/>
      <c r="X253" s="1"/>
      <c r="Y253" s="1"/>
      <c r="Z253" s="1"/>
      <c r="AA253" s="1"/>
      <c r="AB253" s="194"/>
      <c r="AC253" s="1"/>
      <c r="AD253" s="194"/>
      <c r="AE253" s="1"/>
      <c r="AF253" s="1"/>
      <c r="AG253" s="194"/>
      <c r="AH253" s="194"/>
      <c r="AI253" s="194"/>
      <c r="AJ253" s="194"/>
      <c r="AK253" s="194"/>
      <c r="AL253" s="194"/>
    </row>
    <row r="254" spans="1:38" ht="15.75" customHeight="1">
      <c r="A254" s="1"/>
      <c r="B254" s="1"/>
      <c r="C254" s="1"/>
      <c r="D254" s="1"/>
      <c r="E254" s="1"/>
      <c r="F254" s="1"/>
      <c r="G254" s="1"/>
      <c r="H254" s="1"/>
      <c r="I254" s="1"/>
      <c r="J254" s="195"/>
      <c r="K254" s="194"/>
      <c r="L254" s="232"/>
      <c r="M254" s="232"/>
      <c r="N254" s="1"/>
      <c r="O254" s="1"/>
      <c r="P254" s="1"/>
      <c r="Q254" s="194"/>
      <c r="R254" s="194"/>
      <c r="S254" s="1"/>
      <c r="T254" s="1"/>
      <c r="U254" s="1"/>
      <c r="V254" s="194"/>
      <c r="W254" s="1"/>
      <c r="X254" s="1"/>
      <c r="Y254" s="1"/>
      <c r="Z254" s="1"/>
      <c r="AA254" s="1"/>
      <c r="AB254" s="194"/>
      <c r="AC254" s="1"/>
      <c r="AD254" s="194"/>
      <c r="AE254" s="1"/>
      <c r="AF254" s="1"/>
      <c r="AG254" s="194"/>
      <c r="AH254" s="194"/>
      <c r="AI254" s="194"/>
      <c r="AJ254" s="194"/>
      <c r="AK254" s="194"/>
      <c r="AL254" s="194"/>
    </row>
    <row r="255" spans="1:38" ht="15.75" customHeight="1">
      <c r="A255" s="1"/>
      <c r="B255" s="1"/>
      <c r="C255" s="1"/>
      <c r="D255" s="1"/>
      <c r="E255" s="1"/>
      <c r="F255" s="1"/>
      <c r="G255" s="1"/>
      <c r="H255" s="1"/>
      <c r="I255" s="1"/>
      <c r="J255" s="195"/>
      <c r="K255" s="194"/>
      <c r="L255" s="232"/>
      <c r="M255" s="232"/>
      <c r="N255" s="1"/>
      <c r="O255" s="1"/>
      <c r="P255" s="1"/>
      <c r="Q255" s="194"/>
      <c r="R255" s="194"/>
      <c r="S255" s="1"/>
      <c r="T255" s="1"/>
      <c r="U255" s="1"/>
      <c r="V255" s="194"/>
      <c r="W255" s="1"/>
      <c r="X255" s="1"/>
      <c r="Y255" s="1"/>
      <c r="Z255" s="1"/>
      <c r="AA255" s="1"/>
      <c r="AB255" s="194"/>
      <c r="AC255" s="1"/>
      <c r="AD255" s="194"/>
      <c r="AE255" s="1"/>
      <c r="AF255" s="1"/>
      <c r="AG255" s="194"/>
      <c r="AH255" s="194"/>
      <c r="AI255" s="194"/>
      <c r="AJ255" s="194"/>
      <c r="AK255" s="194"/>
      <c r="AL255" s="194"/>
    </row>
    <row r="256" spans="1:38" ht="15.75" customHeight="1">
      <c r="A256" s="1"/>
      <c r="B256" s="1"/>
      <c r="C256" s="1"/>
      <c r="D256" s="1"/>
      <c r="E256" s="1"/>
      <c r="F256" s="1"/>
      <c r="G256" s="1"/>
      <c r="H256" s="1"/>
      <c r="I256" s="1"/>
      <c r="J256" s="195"/>
      <c r="K256" s="194"/>
      <c r="L256" s="232"/>
      <c r="M256" s="232"/>
      <c r="N256" s="1"/>
      <c r="O256" s="1"/>
      <c r="P256" s="1"/>
      <c r="Q256" s="194"/>
      <c r="R256" s="194"/>
      <c r="S256" s="1"/>
      <c r="T256" s="1"/>
      <c r="U256" s="1"/>
      <c r="V256" s="194"/>
      <c r="W256" s="1"/>
      <c r="X256" s="1"/>
      <c r="Y256" s="1"/>
      <c r="Z256" s="1"/>
      <c r="AA256" s="1"/>
      <c r="AB256" s="194"/>
      <c r="AC256" s="1"/>
      <c r="AD256" s="194"/>
      <c r="AE256" s="1"/>
      <c r="AF256" s="1"/>
      <c r="AG256" s="194"/>
      <c r="AH256" s="194"/>
      <c r="AI256" s="194"/>
      <c r="AJ256" s="194"/>
      <c r="AK256" s="194"/>
      <c r="AL256" s="194"/>
    </row>
    <row r="257" spans="1:38" ht="15.75" customHeight="1">
      <c r="A257" s="1"/>
      <c r="B257" s="1"/>
      <c r="C257" s="1"/>
      <c r="D257" s="1"/>
      <c r="E257" s="1"/>
      <c r="F257" s="1"/>
      <c r="G257" s="1"/>
      <c r="H257" s="1"/>
      <c r="I257" s="1"/>
      <c r="J257" s="195"/>
      <c r="K257" s="194"/>
      <c r="L257" s="232"/>
      <c r="M257" s="232"/>
      <c r="N257" s="1"/>
      <c r="O257" s="1"/>
      <c r="P257" s="1"/>
      <c r="Q257" s="194"/>
      <c r="R257" s="194"/>
      <c r="S257" s="1"/>
      <c r="T257" s="1"/>
      <c r="U257" s="1"/>
      <c r="V257" s="194"/>
      <c r="W257" s="1"/>
      <c r="X257" s="1"/>
      <c r="Y257" s="1"/>
      <c r="Z257" s="1"/>
      <c r="AA257" s="1"/>
      <c r="AB257" s="194"/>
      <c r="AC257" s="1"/>
      <c r="AD257" s="194"/>
      <c r="AE257" s="1"/>
      <c r="AF257" s="1"/>
      <c r="AG257" s="194"/>
      <c r="AH257" s="194"/>
      <c r="AI257" s="194"/>
      <c r="AJ257" s="194"/>
      <c r="AK257" s="194"/>
      <c r="AL257" s="194"/>
    </row>
    <row r="258" spans="1:38" ht="15.75" customHeight="1">
      <c r="A258" s="1"/>
      <c r="B258" s="1"/>
      <c r="C258" s="1"/>
      <c r="D258" s="1"/>
      <c r="E258" s="1"/>
      <c r="F258" s="1"/>
      <c r="G258" s="1"/>
      <c r="H258" s="1"/>
      <c r="I258" s="1"/>
      <c r="J258" s="195"/>
      <c r="K258" s="194"/>
      <c r="L258" s="232"/>
      <c r="M258" s="232"/>
      <c r="N258" s="1"/>
      <c r="O258" s="1"/>
      <c r="P258" s="1"/>
      <c r="Q258" s="194"/>
      <c r="R258" s="194"/>
      <c r="S258" s="1"/>
      <c r="T258" s="1"/>
      <c r="U258" s="1"/>
      <c r="V258" s="194"/>
      <c r="W258" s="1"/>
      <c r="X258" s="1"/>
      <c r="Y258" s="1"/>
      <c r="Z258" s="1"/>
      <c r="AA258" s="1"/>
      <c r="AB258" s="194"/>
      <c r="AC258" s="1"/>
      <c r="AD258" s="194"/>
      <c r="AE258" s="1"/>
      <c r="AF258" s="1"/>
      <c r="AG258" s="194"/>
      <c r="AH258" s="194"/>
      <c r="AI258" s="194"/>
      <c r="AJ258" s="194"/>
      <c r="AK258" s="194"/>
      <c r="AL258" s="194"/>
    </row>
    <row r="259" spans="1:38" ht="15.75" customHeight="1">
      <c r="A259" s="1"/>
      <c r="B259" s="1"/>
      <c r="C259" s="1"/>
      <c r="D259" s="1"/>
      <c r="E259" s="1"/>
      <c r="F259" s="1"/>
      <c r="G259" s="1"/>
      <c r="H259" s="1"/>
      <c r="I259" s="1"/>
      <c r="J259" s="195"/>
      <c r="K259" s="194"/>
      <c r="L259" s="232"/>
      <c r="M259" s="232"/>
      <c r="N259" s="1"/>
      <c r="O259" s="1"/>
      <c r="P259" s="1"/>
      <c r="Q259" s="194"/>
      <c r="R259" s="194"/>
      <c r="S259" s="1"/>
      <c r="T259" s="1"/>
      <c r="U259" s="1"/>
      <c r="V259" s="194"/>
      <c r="W259" s="1"/>
      <c r="X259" s="1"/>
      <c r="Y259" s="1"/>
      <c r="Z259" s="1"/>
      <c r="AA259" s="1"/>
      <c r="AB259" s="194"/>
      <c r="AC259" s="1"/>
      <c r="AD259" s="194"/>
      <c r="AE259" s="1"/>
      <c r="AF259" s="1"/>
      <c r="AG259" s="194"/>
      <c r="AH259" s="194"/>
      <c r="AI259" s="194"/>
      <c r="AJ259" s="194"/>
      <c r="AK259" s="194"/>
      <c r="AL259" s="194"/>
    </row>
    <row r="260" spans="1:38" ht="15.75" customHeight="1">
      <c r="A260" s="1"/>
      <c r="B260" s="1"/>
      <c r="C260" s="1"/>
      <c r="D260" s="1"/>
      <c r="E260" s="1"/>
      <c r="F260" s="1"/>
      <c r="G260" s="1"/>
      <c r="H260" s="1"/>
      <c r="I260" s="1"/>
      <c r="J260" s="195"/>
      <c r="K260" s="194"/>
      <c r="L260" s="232"/>
      <c r="M260" s="232"/>
      <c r="N260" s="1"/>
      <c r="O260" s="1"/>
      <c r="P260" s="1"/>
      <c r="Q260" s="194"/>
      <c r="R260" s="194"/>
      <c r="S260" s="1"/>
      <c r="T260" s="1"/>
      <c r="U260" s="1"/>
      <c r="V260" s="194"/>
      <c r="W260" s="1"/>
      <c r="X260" s="1"/>
      <c r="Y260" s="1"/>
      <c r="Z260" s="1"/>
      <c r="AA260" s="1"/>
      <c r="AB260" s="194"/>
      <c r="AC260" s="1"/>
      <c r="AD260" s="194"/>
      <c r="AE260" s="1"/>
      <c r="AF260" s="1"/>
      <c r="AG260" s="194"/>
      <c r="AH260" s="194"/>
      <c r="AI260" s="194"/>
      <c r="AJ260" s="194"/>
      <c r="AK260" s="194"/>
      <c r="AL260" s="194"/>
    </row>
    <row r="261" spans="1:38" ht="15.75" customHeight="1">
      <c r="A261" s="1"/>
      <c r="B261" s="1"/>
      <c r="C261" s="1"/>
      <c r="D261" s="1"/>
      <c r="E261" s="1"/>
      <c r="F261" s="1"/>
      <c r="G261" s="1"/>
      <c r="H261" s="1"/>
      <c r="I261" s="1"/>
      <c r="J261" s="195"/>
      <c r="K261" s="194"/>
      <c r="L261" s="232"/>
      <c r="M261" s="232"/>
      <c r="N261" s="1"/>
      <c r="O261" s="1"/>
      <c r="P261" s="1"/>
      <c r="Q261" s="194"/>
      <c r="R261" s="194"/>
      <c r="S261" s="1"/>
      <c r="T261" s="1"/>
      <c r="U261" s="1"/>
      <c r="V261" s="194"/>
      <c r="W261" s="1"/>
      <c r="X261" s="1"/>
      <c r="Y261" s="1"/>
      <c r="Z261" s="1"/>
      <c r="AA261" s="1"/>
      <c r="AB261" s="194"/>
      <c r="AC261" s="1"/>
      <c r="AD261" s="194"/>
      <c r="AE261" s="1"/>
      <c r="AF261" s="1"/>
      <c r="AG261" s="194"/>
      <c r="AH261" s="194"/>
      <c r="AI261" s="194"/>
      <c r="AJ261" s="194"/>
      <c r="AK261" s="194"/>
      <c r="AL261" s="194"/>
    </row>
    <row r="262" spans="1:38" ht="15.75" customHeight="1">
      <c r="A262" s="1"/>
      <c r="B262" s="1"/>
      <c r="C262" s="1"/>
      <c r="D262" s="1"/>
      <c r="E262" s="1"/>
      <c r="F262" s="1"/>
      <c r="G262" s="1"/>
      <c r="H262" s="1"/>
      <c r="I262" s="1"/>
      <c r="J262" s="195"/>
      <c r="K262" s="194"/>
      <c r="L262" s="232"/>
      <c r="M262" s="232"/>
      <c r="N262" s="1"/>
      <c r="O262" s="1"/>
      <c r="P262" s="1"/>
      <c r="Q262" s="194"/>
      <c r="R262" s="194"/>
      <c r="S262" s="1"/>
      <c r="T262" s="1"/>
      <c r="U262" s="1"/>
      <c r="V262" s="194"/>
      <c r="W262" s="1"/>
      <c r="X262" s="1"/>
      <c r="Y262" s="1"/>
      <c r="Z262" s="1"/>
      <c r="AA262" s="1"/>
      <c r="AB262" s="194"/>
      <c r="AC262" s="1"/>
      <c r="AD262" s="194"/>
      <c r="AE262" s="1"/>
      <c r="AF262" s="1"/>
      <c r="AG262" s="194"/>
      <c r="AH262" s="194"/>
      <c r="AI262" s="194"/>
      <c r="AJ262" s="194"/>
      <c r="AK262" s="194"/>
      <c r="AL262" s="194"/>
    </row>
    <row r="263" spans="1:38" ht="15.75" customHeight="1">
      <c r="A263" s="1"/>
      <c r="B263" s="1"/>
      <c r="C263" s="1"/>
      <c r="D263" s="1"/>
      <c r="E263" s="1"/>
      <c r="F263" s="1"/>
      <c r="G263" s="1"/>
      <c r="H263" s="1"/>
      <c r="I263" s="1"/>
      <c r="J263" s="195"/>
      <c r="K263" s="194"/>
      <c r="L263" s="232"/>
      <c r="M263" s="232"/>
      <c r="N263" s="1"/>
      <c r="O263" s="1"/>
      <c r="P263" s="1"/>
      <c r="Q263" s="194"/>
      <c r="R263" s="194"/>
      <c r="S263" s="1"/>
      <c r="T263" s="1"/>
      <c r="U263" s="1"/>
      <c r="V263" s="194"/>
      <c r="W263" s="1"/>
      <c r="X263" s="1"/>
      <c r="Y263" s="1"/>
      <c r="Z263" s="1"/>
      <c r="AA263" s="1"/>
      <c r="AB263" s="194"/>
      <c r="AC263" s="1"/>
      <c r="AD263" s="194"/>
      <c r="AE263" s="1"/>
      <c r="AF263" s="1"/>
      <c r="AG263" s="194"/>
      <c r="AH263" s="194"/>
      <c r="AI263" s="194"/>
      <c r="AJ263" s="194"/>
      <c r="AK263" s="194"/>
      <c r="AL263" s="194"/>
    </row>
    <row r="264" spans="1:38" ht="15.75" customHeight="1">
      <c r="A264" s="1"/>
      <c r="B264" s="1"/>
      <c r="C264" s="1"/>
      <c r="D264" s="1"/>
      <c r="E264" s="1"/>
      <c r="F264" s="1"/>
      <c r="G264" s="1"/>
      <c r="H264" s="1"/>
      <c r="I264" s="1"/>
      <c r="J264" s="195"/>
      <c r="K264" s="194"/>
      <c r="L264" s="232"/>
      <c r="M264" s="232"/>
      <c r="N264" s="1"/>
      <c r="O264" s="1"/>
      <c r="P264" s="1"/>
      <c r="Q264" s="194"/>
      <c r="R264" s="194"/>
      <c r="S264" s="1"/>
      <c r="T264" s="1"/>
      <c r="U264" s="1"/>
      <c r="V264" s="194"/>
      <c r="W264" s="1"/>
      <c r="X264" s="1"/>
      <c r="Y264" s="1"/>
      <c r="Z264" s="1"/>
      <c r="AA264" s="1"/>
      <c r="AB264" s="194"/>
      <c r="AC264" s="1"/>
      <c r="AD264" s="194"/>
      <c r="AE264" s="1"/>
      <c r="AF264" s="1"/>
      <c r="AG264" s="194"/>
      <c r="AH264" s="194"/>
      <c r="AI264" s="194"/>
      <c r="AJ264" s="194"/>
      <c r="AK264" s="194"/>
      <c r="AL264" s="194"/>
    </row>
    <row r="265" spans="1:38" ht="15.75" customHeight="1">
      <c r="A265" s="1"/>
      <c r="B265" s="1"/>
      <c r="C265" s="1"/>
      <c r="D265" s="1"/>
      <c r="E265" s="1"/>
      <c r="F265" s="1"/>
      <c r="G265" s="1"/>
      <c r="H265" s="1"/>
      <c r="I265" s="1"/>
      <c r="J265" s="195"/>
      <c r="K265" s="194"/>
      <c r="L265" s="232"/>
      <c r="M265" s="232"/>
      <c r="N265" s="1"/>
      <c r="O265" s="1"/>
      <c r="P265" s="1"/>
      <c r="Q265" s="194"/>
      <c r="R265" s="194"/>
      <c r="S265" s="1"/>
      <c r="T265" s="1"/>
      <c r="U265" s="1"/>
      <c r="V265" s="194"/>
      <c r="W265" s="1"/>
      <c r="X265" s="1"/>
      <c r="Y265" s="1"/>
      <c r="Z265" s="1"/>
      <c r="AA265" s="1"/>
      <c r="AB265" s="194"/>
      <c r="AC265" s="1"/>
      <c r="AD265" s="194"/>
      <c r="AE265" s="1"/>
      <c r="AF265" s="1"/>
      <c r="AG265" s="194"/>
      <c r="AH265" s="194"/>
      <c r="AI265" s="194"/>
      <c r="AJ265" s="194"/>
      <c r="AK265" s="194"/>
      <c r="AL265" s="194"/>
    </row>
    <row r="266" spans="1:38" ht="15.75" customHeight="1">
      <c r="A266" s="1"/>
      <c r="B266" s="1"/>
      <c r="C266" s="1"/>
      <c r="D266" s="1"/>
      <c r="E266" s="1"/>
      <c r="F266" s="1"/>
      <c r="G266" s="1"/>
      <c r="H266" s="1"/>
      <c r="I266" s="1"/>
      <c r="J266" s="195"/>
      <c r="K266" s="194"/>
      <c r="L266" s="232"/>
      <c r="M266" s="232"/>
      <c r="N266" s="1"/>
      <c r="O266" s="1"/>
      <c r="P266" s="1"/>
      <c r="Q266" s="194"/>
      <c r="R266" s="194"/>
      <c r="S266" s="1"/>
      <c r="T266" s="1"/>
      <c r="U266" s="1"/>
      <c r="V266" s="194"/>
      <c r="W266" s="1"/>
      <c r="X266" s="1"/>
      <c r="Y266" s="1"/>
      <c r="Z266" s="1"/>
      <c r="AA266" s="1"/>
      <c r="AB266" s="194"/>
      <c r="AC266" s="1"/>
      <c r="AD266" s="194"/>
      <c r="AE266" s="1"/>
      <c r="AF266" s="1"/>
      <c r="AG266" s="194"/>
      <c r="AH266" s="194"/>
      <c r="AI266" s="194"/>
      <c r="AJ266" s="194"/>
      <c r="AK266" s="194"/>
      <c r="AL266" s="194"/>
    </row>
    <row r="267" spans="1:38" ht="15.75" customHeight="1">
      <c r="A267" s="1"/>
      <c r="B267" s="1"/>
      <c r="C267" s="1"/>
      <c r="D267" s="1"/>
      <c r="E267" s="1"/>
      <c r="F267" s="1"/>
      <c r="G267" s="1"/>
      <c r="H267" s="1"/>
      <c r="I267" s="1"/>
      <c r="J267" s="195"/>
      <c r="K267" s="194"/>
      <c r="L267" s="232"/>
      <c r="M267" s="232"/>
      <c r="N267" s="1"/>
      <c r="O267" s="1"/>
      <c r="P267" s="1"/>
      <c r="Q267" s="194"/>
      <c r="R267" s="194"/>
      <c r="S267" s="1"/>
      <c r="T267" s="1"/>
      <c r="U267" s="1"/>
      <c r="V267" s="194"/>
      <c r="W267" s="1"/>
      <c r="X267" s="1"/>
      <c r="Y267" s="1"/>
      <c r="Z267" s="1"/>
      <c r="AA267" s="1"/>
      <c r="AB267" s="194"/>
      <c r="AC267" s="1"/>
      <c r="AD267" s="194"/>
      <c r="AE267" s="1"/>
      <c r="AF267" s="1"/>
      <c r="AG267" s="194"/>
      <c r="AH267" s="194"/>
      <c r="AI267" s="194"/>
      <c r="AJ267" s="194"/>
      <c r="AK267" s="194"/>
      <c r="AL267" s="194"/>
    </row>
    <row r="268" spans="1:38" ht="15.75" customHeight="1">
      <c r="A268" s="1"/>
      <c r="B268" s="1"/>
      <c r="C268" s="1"/>
      <c r="D268" s="1"/>
      <c r="E268" s="1"/>
      <c r="F268" s="1"/>
      <c r="G268" s="1"/>
      <c r="H268" s="1"/>
      <c r="I268" s="1"/>
      <c r="J268" s="195"/>
      <c r="K268" s="194"/>
      <c r="L268" s="232"/>
      <c r="M268" s="232"/>
      <c r="N268" s="1"/>
      <c r="O268" s="1"/>
      <c r="P268" s="1"/>
      <c r="Q268" s="194"/>
      <c r="R268" s="194"/>
      <c r="S268" s="1"/>
      <c r="T268" s="1"/>
      <c r="U268" s="1"/>
      <c r="V268" s="194"/>
      <c r="W268" s="1"/>
      <c r="X268" s="1"/>
      <c r="Y268" s="1"/>
      <c r="Z268" s="1"/>
      <c r="AA268" s="1"/>
      <c r="AB268" s="194"/>
      <c r="AC268" s="1"/>
      <c r="AD268" s="194"/>
      <c r="AE268" s="1"/>
      <c r="AF268" s="1"/>
      <c r="AG268" s="194"/>
      <c r="AH268" s="194"/>
      <c r="AI268" s="194"/>
      <c r="AJ268" s="194"/>
      <c r="AK268" s="194"/>
      <c r="AL268" s="194"/>
    </row>
    <row r="269" spans="1:38" ht="15.75" customHeight="1">
      <c r="A269" s="1"/>
      <c r="B269" s="1"/>
      <c r="C269" s="1"/>
      <c r="D269" s="1"/>
      <c r="E269" s="1"/>
      <c r="F269" s="1"/>
      <c r="G269" s="1"/>
      <c r="H269" s="1"/>
      <c r="I269" s="1"/>
      <c r="J269" s="195"/>
      <c r="K269" s="194"/>
      <c r="L269" s="232"/>
      <c r="M269" s="232"/>
      <c r="N269" s="1"/>
      <c r="O269" s="1"/>
      <c r="P269" s="1"/>
      <c r="Q269" s="194"/>
      <c r="R269" s="194"/>
      <c r="S269" s="1"/>
      <c r="T269" s="1"/>
      <c r="U269" s="1"/>
      <c r="V269" s="194"/>
      <c r="W269" s="1"/>
      <c r="X269" s="1"/>
      <c r="Y269" s="1"/>
      <c r="Z269" s="1"/>
      <c r="AA269" s="1"/>
      <c r="AB269" s="194"/>
      <c r="AC269" s="1"/>
      <c r="AD269" s="194"/>
      <c r="AE269" s="1"/>
      <c r="AF269" s="1"/>
      <c r="AG269" s="194"/>
      <c r="AH269" s="194"/>
      <c r="AI269" s="194"/>
      <c r="AJ269" s="194"/>
      <c r="AK269" s="194"/>
      <c r="AL269" s="194"/>
    </row>
    <row r="270" spans="1:38" ht="15.75" customHeight="1">
      <c r="A270" s="1"/>
      <c r="B270" s="1"/>
      <c r="C270" s="1"/>
      <c r="D270" s="1"/>
      <c r="E270" s="1"/>
      <c r="F270" s="1"/>
      <c r="G270" s="1"/>
      <c r="H270" s="1"/>
      <c r="I270" s="1"/>
      <c r="J270" s="195"/>
      <c r="K270" s="194"/>
      <c r="L270" s="232"/>
      <c r="M270" s="232"/>
      <c r="N270" s="1"/>
      <c r="O270" s="1"/>
      <c r="P270" s="1"/>
      <c r="Q270" s="194"/>
      <c r="R270" s="194"/>
      <c r="S270" s="1"/>
      <c r="T270" s="1"/>
      <c r="U270" s="1"/>
      <c r="V270" s="194"/>
      <c r="W270" s="1"/>
      <c r="X270" s="1"/>
      <c r="Y270" s="1"/>
      <c r="Z270" s="1"/>
      <c r="AA270" s="1"/>
      <c r="AB270" s="194"/>
      <c r="AC270" s="1"/>
      <c r="AD270" s="194"/>
      <c r="AE270" s="1"/>
      <c r="AF270" s="1"/>
      <c r="AG270" s="194"/>
      <c r="AH270" s="194"/>
      <c r="AI270" s="194"/>
      <c r="AJ270" s="194"/>
      <c r="AK270" s="194"/>
      <c r="AL270" s="194"/>
    </row>
    <row r="271" spans="1:38" ht="15.75" customHeight="1">
      <c r="A271" s="1"/>
      <c r="B271" s="1"/>
      <c r="C271" s="1"/>
      <c r="D271" s="1"/>
      <c r="E271" s="1"/>
      <c r="F271" s="1"/>
      <c r="G271" s="1"/>
      <c r="H271" s="1"/>
      <c r="I271" s="1"/>
      <c r="J271" s="195"/>
      <c r="K271" s="194"/>
      <c r="L271" s="232"/>
      <c r="M271" s="232"/>
      <c r="N271" s="1"/>
      <c r="O271" s="1"/>
      <c r="P271" s="1"/>
      <c r="Q271" s="194"/>
      <c r="R271" s="194"/>
      <c r="S271" s="1"/>
      <c r="T271" s="1"/>
      <c r="U271" s="1"/>
      <c r="V271" s="194"/>
      <c r="W271" s="1"/>
      <c r="X271" s="1"/>
      <c r="Y271" s="1"/>
      <c r="Z271" s="1"/>
      <c r="AA271" s="1"/>
      <c r="AB271" s="194"/>
      <c r="AC271" s="1"/>
      <c r="AD271" s="194"/>
      <c r="AE271" s="1"/>
      <c r="AF271" s="1"/>
      <c r="AG271" s="194"/>
      <c r="AH271" s="194"/>
      <c r="AI271" s="194"/>
      <c r="AJ271" s="194"/>
      <c r="AK271" s="194"/>
      <c r="AL271" s="194"/>
    </row>
    <row r="272" spans="1:38" ht="15.75" customHeight="1">
      <c r="A272" s="1"/>
      <c r="B272" s="1"/>
      <c r="C272" s="1"/>
      <c r="D272" s="1"/>
      <c r="E272" s="1"/>
      <c r="F272" s="1"/>
      <c r="G272" s="1"/>
      <c r="H272" s="1"/>
      <c r="I272" s="1"/>
      <c r="J272" s="195"/>
      <c r="K272" s="194"/>
      <c r="L272" s="232"/>
      <c r="M272" s="232"/>
      <c r="N272" s="1"/>
      <c r="O272" s="1"/>
      <c r="P272" s="1"/>
      <c r="Q272" s="194"/>
      <c r="R272" s="194"/>
      <c r="S272" s="1"/>
      <c r="T272" s="1"/>
      <c r="U272" s="1"/>
      <c r="V272" s="194"/>
      <c r="W272" s="1"/>
      <c r="X272" s="1"/>
      <c r="Y272" s="1"/>
      <c r="Z272" s="1"/>
      <c r="AA272" s="1"/>
      <c r="AB272" s="194"/>
      <c r="AC272" s="1"/>
      <c r="AD272" s="194"/>
      <c r="AE272" s="1"/>
      <c r="AF272" s="1"/>
      <c r="AG272" s="194"/>
      <c r="AH272" s="194"/>
      <c r="AI272" s="194"/>
      <c r="AJ272" s="194"/>
      <c r="AK272" s="194"/>
      <c r="AL272" s="194"/>
    </row>
    <row r="273" spans="1:38" ht="15.75" customHeight="1">
      <c r="A273" s="1"/>
      <c r="B273" s="1"/>
      <c r="C273" s="1"/>
      <c r="D273" s="1"/>
      <c r="E273" s="1"/>
      <c r="F273" s="1"/>
      <c r="G273" s="1"/>
      <c r="H273" s="1"/>
      <c r="I273" s="1"/>
      <c r="J273" s="195"/>
      <c r="K273" s="194"/>
      <c r="L273" s="232"/>
      <c r="M273" s="232"/>
      <c r="N273" s="1"/>
      <c r="O273" s="1"/>
      <c r="P273" s="1"/>
      <c r="Q273" s="194"/>
      <c r="R273" s="194"/>
      <c r="S273" s="1"/>
      <c r="T273" s="1"/>
      <c r="U273" s="1"/>
      <c r="V273" s="194"/>
      <c r="W273" s="1"/>
      <c r="X273" s="1"/>
      <c r="Y273" s="1"/>
      <c r="Z273" s="1"/>
      <c r="AA273" s="1"/>
      <c r="AB273" s="194"/>
      <c r="AC273" s="1"/>
      <c r="AD273" s="194"/>
      <c r="AE273" s="1"/>
      <c r="AF273" s="1"/>
      <c r="AG273" s="194"/>
      <c r="AH273" s="194"/>
      <c r="AI273" s="194"/>
      <c r="AJ273" s="194"/>
      <c r="AK273" s="194"/>
      <c r="AL273" s="194"/>
    </row>
    <row r="274" spans="1:38" ht="15.75" customHeight="1">
      <c r="A274" s="1"/>
      <c r="B274" s="1"/>
      <c r="C274" s="1"/>
      <c r="D274" s="1"/>
      <c r="E274" s="1"/>
      <c r="F274" s="1"/>
      <c r="G274" s="1"/>
      <c r="H274" s="1"/>
      <c r="I274" s="1"/>
      <c r="J274" s="195"/>
      <c r="K274" s="194"/>
      <c r="L274" s="232"/>
      <c r="M274" s="232"/>
      <c r="N274" s="1"/>
      <c r="O274" s="1"/>
      <c r="P274" s="1"/>
      <c r="Q274" s="194"/>
      <c r="R274" s="194"/>
      <c r="S274" s="1"/>
      <c r="T274" s="1"/>
      <c r="U274" s="1"/>
      <c r="V274" s="194"/>
      <c r="W274" s="1"/>
      <c r="X274" s="1"/>
      <c r="Y274" s="1"/>
      <c r="Z274" s="1"/>
      <c r="AA274" s="1"/>
      <c r="AB274" s="194"/>
      <c r="AC274" s="1"/>
      <c r="AD274" s="194"/>
      <c r="AE274" s="1"/>
      <c r="AF274" s="1"/>
      <c r="AG274" s="194"/>
      <c r="AH274" s="194"/>
      <c r="AI274" s="194"/>
      <c r="AJ274" s="194"/>
      <c r="AK274" s="194"/>
      <c r="AL274" s="194"/>
    </row>
    <row r="275" spans="1:38" ht="15.75" customHeight="1">
      <c r="A275" s="1"/>
      <c r="B275" s="1"/>
      <c r="C275" s="1"/>
      <c r="D275" s="1"/>
      <c r="E275" s="1"/>
      <c r="F275" s="1"/>
      <c r="G275" s="1"/>
      <c r="H275" s="1"/>
      <c r="I275" s="1"/>
      <c r="J275" s="195"/>
      <c r="K275" s="194"/>
      <c r="L275" s="232"/>
      <c r="M275" s="232"/>
      <c r="N275" s="1"/>
      <c r="O275" s="1"/>
      <c r="P275" s="1"/>
      <c r="Q275" s="194"/>
      <c r="R275" s="194"/>
      <c r="S275" s="1"/>
      <c r="T275" s="1"/>
      <c r="U275" s="1"/>
      <c r="V275" s="194"/>
      <c r="W275" s="1"/>
      <c r="X275" s="1"/>
      <c r="Y275" s="1"/>
      <c r="Z275" s="1"/>
      <c r="AA275" s="1"/>
      <c r="AB275" s="194"/>
      <c r="AC275" s="1"/>
      <c r="AD275" s="194"/>
      <c r="AE275" s="1"/>
      <c r="AF275" s="1"/>
      <c r="AG275" s="194"/>
      <c r="AH275" s="194"/>
      <c r="AI275" s="194"/>
      <c r="AJ275" s="194"/>
      <c r="AK275" s="194"/>
      <c r="AL275" s="194"/>
    </row>
    <row r="276" spans="1:38" ht="15.75" customHeight="1">
      <c r="A276" s="1"/>
      <c r="B276" s="1"/>
      <c r="C276" s="1"/>
      <c r="D276" s="1"/>
      <c r="E276" s="1"/>
      <c r="F276" s="1"/>
      <c r="G276" s="1"/>
      <c r="H276" s="1"/>
      <c r="I276" s="1"/>
      <c r="J276" s="195"/>
      <c r="K276" s="194"/>
      <c r="L276" s="232"/>
      <c r="M276" s="232"/>
      <c r="N276" s="1"/>
      <c r="O276" s="1"/>
      <c r="P276" s="1"/>
      <c r="Q276" s="194"/>
      <c r="R276" s="194"/>
      <c r="S276" s="1"/>
      <c r="T276" s="1"/>
      <c r="U276" s="1"/>
      <c r="V276" s="194"/>
      <c r="W276" s="1"/>
      <c r="X276" s="1"/>
      <c r="Y276" s="1"/>
      <c r="Z276" s="1"/>
      <c r="AA276" s="1"/>
      <c r="AB276" s="194"/>
      <c r="AC276" s="1"/>
      <c r="AD276" s="194"/>
      <c r="AE276" s="1"/>
      <c r="AF276" s="1"/>
      <c r="AG276" s="194"/>
      <c r="AH276" s="194"/>
      <c r="AI276" s="194"/>
      <c r="AJ276" s="194"/>
      <c r="AK276" s="194"/>
      <c r="AL276" s="194"/>
    </row>
    <row r="277" spans="1:38" ht="15.75" customHeight="1">
      <c r="A277" s="1"/>
      <c r="B277" s="1"/>
      <c r="C277" s="1"/>
      <c r="D277" s="1"/>
      <c r="E277" s="1"/>
      <c r="F277" s="1"/>
      <c r="G277" s="1"/>
      <c r="H277" s="1"/>
      <c r="I277" s="1"/>
      <c r="J277" s="195"/>
      <c r="K277" s="194"/>
      <c r="L277" s="232"/>
      <c r="M277" s="232"/>
      <c r="N277" s="1"/>
      <c r="O277" s="1"/>
      <c r="P277" s="1"/>
      <c r="Q277" s="194"/>
      <c r="R277" s="194"/>
      <c r="S277" s="1"/>
      <c r="T277" s="1"/>
      <c r="U277" s="1"/>
      <c r="V277" s="194"/>
      <c r="W277" s="1"/>
      <c r="X277" s="1"/>
      <c r="Y277" s="1"/>
      <c r="Z277" s="1"/>
      <c r="AA277" s="1"/>
      <c r="AB277" s="194"/>
      <c r="AC277" s="1"/>
      <c r="AD277" s="194"/>
      <c r="AE277" s="1"/>
      <c r="AF277" s="1"/>
      <c r="AG277" s="194"/>
      <c r="AH277" s="194"/>
      <c r="AI277" s="194"/>
      <c r="AJ277" s="194"/>
      <c r="AK277" s="194"/>
      <c r="AL277" s="194"/>
    </row>
    <row r="278" spans="1:38" ht="15.75" customHeight="1">
      <c r="A278" s="1"/>
      <c r="B278" s="1"/>
      <c r="C278" s="1"/>
      <c r="D278" s="1"/>
      <c r="E278" s="1"/>
      <c r="F278" s="1"/>
      <c r="G278" s="1"/>
      <c r="H278" s="1"/>
      <c r="I278" s="1"/>
      <c r="J278" s="195"/>
      <c r="K278" s="194"/>
      <c r="L278" s="232"/>
      <c r="M278" s="232"/>
      <c r="N278" s="1"/>
      <c r="O278" s="1"/>
      <c r="P278" s="1"/>
      <c r="Q278" s="194"/>
      <c r="R278" s="194"/>
      <c r="S278" s="1"/>
      <c r="T278" s="1"/>
      <c r="U278" s="1"/>
      <c r="V278" s="194"/>
      <c r="W278" s="1"/>
      <c r="X278" s="1"/>
      <c r="Y278" s="1"/>
      <c r="Z278" s="1"/>
      <c r="AA278" s="1"/>
      <c r="AB278" s="194"/>
      <c r="AC278" s="1"/>
      <c r="AD278" s="194"/>
      <c r="AE278" s="1"/>
      <c r="AF278" s="1"/>
      <c r="AG278" s="194"/>
      <c r="AH278" s="194"/>
      <c r="AI278" s="194"/>
      <c r="AJ278" s="194"/>
      <c r="AK278" s="194"/>
      <c r="AL278" s="194"/>
    </row>
    <row r="279" spans="1:38" ht="15.75" customHeight="1">
      <c r="A279" s="1"/>
      <c r="B279" s="1"/>
      <c r="C279" s="1"/>
      <c r="D279" s="1"/>
      <c r="E279" s="1"/>
      <c r="F279" s="1"/>
      <c r="G279" s="1"/>
      <c r="H279" s="1"/>
      <c r="I279" s="1"/>
      <c r="J279" s="195"/>
      <c r="K279" s="194"/>
      <c r="L279" s="232"/>
      <c r="M279" s="232"/>
      <c r="N279" s="1"/>
      <c r="O279" s="1"/>
      <c r="P279" s="1"/>
      <c r="Q279" s="194"/>
      <c r="R279" s="194"/>
      <c r="S279" s="1"/>
      <c r="T279" s="1"/>
      <c r="U279" s="1"/>
      <c r="V279" s="194"/>
      <c r="W279" s="1"/>
      <c r="X279" s="1"/>
      <c r="Y279" s="1"/>
      <c r="Z279" s="1"/>
      <c r="AA279" s="1"/>
      <c r="AB279" s="194"/>
      <c r="AC279" s="1"/>
      <c r="AD279" s="194"/>
      <c r="AE279" s="1"/>
      <c r="AF279" s="1"/>
      <c r="AG279" s="194"/>
      <c r="AH279" s="194"/>
      <c r="AI279" s="194"/>
      <c r="AJ279" s="194"/>
      <c r="AK279" s="194"/>
      <c r="AL279" s="194"/>
    </row>
    <row r="280" spans="1:38" ht="15.75" customHeight="1">
      <c r="A280" s="1"/>
      <c r="B280" s="1"/>
      <c r="C280" s="1"/>
      <c r="D280" s="1"/>
      <c r="E280" s="1"/>
      <c r="F280" s="1"/>
      <c r="G280" s="1"/>
      <c r="H280" s="1"/>
      <c r="I280" s="1"/>
      <c r="J280" s="195"/>
      <c r="K280" s="194"/>
      <c r="L280" s="232"/>
      <c r="M280" s="232"/>
      <c r="N280" s="1"/>
      <c r="O280" s="1"/>
      <c r="P280" s="1"/>
      <c r="Q280" s="194"/>
      <c r="R280" s="194"/>
      <c r="S280" s="1"/>
      <c r="T280" s="1"/>
      <c r="U280" s="1"/>
      <c r="V280" s="194"/>
      <c r="W280" s="1"/>
      <c r="X280" s="1"/>
      <c r="Y280" s="1"/>
      <c r="Z280" s="1"/>
      <c r="AA280" s="1"/>
      <c r="AB280" s="194"/>
      <c r="AC280" s="1"/>
      <c r="AD280" s="194"/>
      <c r="AE280" s="1"/>
      <c r="AF280" s="1"/>
      <c r="AG280" s="194"/>
      <c r="AH280" s="194"/>
      <c r="AI280" s="194"/>
      <c r="AJ280" s="194"/>
      <c r="AK280" s="194"/>
      <c r="AL280" s="194"/>
    </row>
    <row r="281" spans="1:38" ht="15.75" customHeight="1">
      <c r="A281" s="1"/>
      <c r="B281" s="1"/>
      <c r="C281" s="1"/>
      <c r="D281" s="1"/>
      <c r="E281" s="1"/>
      <c r="F281" s="1"/>
      <c r="G281" s="1"/>
      <c r="H281" s="1"/>
      <c r="I281" s="1"/>
      <c r="J281" s="195"/>
      <c r="K281" s="194"/>
      <c r="L281" s="232"/>
      <c r="M281" s="232"/>
      <c r="N281" s="1"/>
      <c r="O281" s="1"/>
      <c r="P281" s="1"/>
      <c r="Q281" s="194"/>
      <c r="R281" s="194"/>
      <c r="S281" s="1"/>
      <c r="T281" s="1"/>
      <c r="U281" s="1"/>
      <c r="V281" s="194"/>
      <c r="W281" s="1"/>
      <c r="X281" s="1"/>
      <c r="Y281" s="1"/>
      <c r="Z281" s="1"/>
      <c r="AA281" s="1"/>
      <c r="AB281" s="194"/>
      <c r="AC281" s="1"/>
      <c r="AD281" s="194"/>
      <c r="AE281" s="1"/>
      <c r="AF281" s="1"/>
      <c r="AG281" s="194"/>
      <c r="AH281" s="194"/>
      <c r="AI281" s="194"/>
      <c r="AJ281" s="194"/>
      <c r="AK281" s="194"/>
      <c r="AL281" s="194"/>
    </row>
    <row r="282" spans="1:38" ht="15.75" customHeight="1">
      <c r="A282" s="1"/>
      <c r="B282" s="1"/>
      <c r="C282" s="1"/>
      <c r="D282" s="1"/>
      <c r="E282" s="1"/>
      <c r="F282" s="1"/>
      <c r="G282" s="1"/>
      <c r="H282" s="1"/>
      <c r="I282" s="1"/>
      <c r="J282" s="195"/>
      <c r="K282" s="194"/>
      <c r="L282" s="232"/>
      <c r="M282" s="232"/>
      <c r="N282" s="1"/>
      <c r="O282" s="1"/>
      <c r="P282" s="1"/>
      <c r="Q282" s="194"/>
      <c r="R282" s="194"/>
      <c r="S282" s="1"/>
      <c r="T282" s="1"/>
      <c r="U282" s="1"/>
      <c r="V282" s="194"/>
      <c r="W282" s="1"/>
      <c r="X282" s="1"/>
      <c r="Y282" s="1"/>
      <c r="Z282" s="1"/>
      <c r="AA282" s="1"/>
      <c r="AB282" s="194"/>
      <c r="AC282" s="1"/>
      <c r="AD282" s="194"/>
      <c r="AE282" s="1"/>
      <c r="AF282" s="1"/>
      <c r="AG282" s="194"/>
      <c r="AH282" s="194"/>
      <c r="AI282" s="194"/>
      <c r="AJ282" s="194"/>
      <c r="AK282" s="194"/>
      <c r="AL282" s="194"/>
    </row>
    <row r="283" spans="1:38" ht="15.75" customHeight="1">
      <c r="A283" s="1"/>
      <c r="B283" s="1"/>
      <c r="C283" s="1"/>
      <c r="D283" s="1"/>
      <c r="E283" s="1"/>
      <c r="F283" s="1"/>
      <c r="G283" s="1"/>
      <c r="H283" s="1"/>
      <c r="I283" s="1"/>
      <c r="J283" s="195"/>
      <c r="K283" s="194"/>
      <c r="L283" s="232"/>
      <c r="M283" s="232"/>
      <c r="N283" s="1"/>
      <c r="O283" s="1"/>
      <c r="P283" s="1"/>
      <c r="Q283" s="194"/>
      <c r="R283" s="194"/>
      <c r="S283" s="1"/>
      <c r="T283" s="1"/>
      <c r="U283" s="1"/>
      <c r="V283" s="194"/>
      <c r="W283" s="1"/>
      <c r="X283" s="1"/>
      <c r="Y283" s="1"/>
      <c r="Z283" s="1"/>
      <c r="AA283" s="1"/>
      <c r="AB283" s="194"/>
      <c r="AC283" s="1"/>
      <c r="AD283" s="194"/>
      <c r="AE283" s="1"/>
      <c r="AF283" s="1"/>
      <c r="AG283" s="194"/>
      <c r="AH283" s="194"/>
      <c r="AI283" s="194"/>
      <c r="AJ283" s="194"/>
      <c r="AK283" s="194"/>
      <c r="AL283" s="194"/>
    </row>
    <row r="284" spans="1:38" ht="15.75" customHeight="1">
      <c r="A284" s="1"/>
      <c r="B284" s="1"/>
      <c r="C284" s="1"/>
      <c r="D284" s="1"/>
      <c r="E284" s="1"/>
      <c r="F284" s="1"/>
      <c r="G284" s="1"/>
      <c r="H284" s="1"/>
      <c r="I284" s="1"/>
      <c r="J284" s="195"/>
      <c r="K284" s="194"/>
      <c r="L284" s="232"/>
      <c r="M284" s="232"/>
      <c r="N284" s="1"/>
      <c r="O284" s="1"/>
      <c r="P284" s="1"/>
      <c r="Q284" s="194"/>
      <c r="R284" s="194"/>
      <c r="S284" s="1"/>
      <c r="T284" s="1"/>
      <c r="U284" s="1"/>
      <c r="V284" s="194"/>
      <c r="W284" s="1"/>
      <c r="X284" s="1"/>
      <c r="Y284" s="1"/>
      <c r="Z284" s="1"/>
      <c r="AA284" s="1"/>
      <c r="AB284" s="194"/>
      <c r="AC284" s="1"/>
      <c r="AD284" s="194"/>
      <c r="AE284" s="1"/>
      <c r="AF284" s="1"/>
      <c r="AG284" s="194"/>
      <c r="AH284" s="194"/>
      <c r="AI284" s="194"/>
      <c r="AJ284" s="194"/>
      <c r="AK284" s="194"/>
      <c r="AL284" s="194"/>
    </row>
    <row r="285" spans="1:38" ht="15.75" customHeight="1">
      <c r="A285" s="1"/>
      <c r="B285" s="1"/>
      <c r="C285" s="1"/>
      <c r="D285" s="1"/>
      <c r="E285" s="1"/>
      <c r="F285" s="1"/>
      <c r="G285" s="1"/>
      <c r="H285" s="1"/>
      <c r="I285" s="1"/>
      <c r="J285" s="195"/>
      <c r="K285" s="194"/>
      <c r="L285" s="232"/>
      <c r="M285" s="232"/>
      <c r="N285" s="1"/>
      <c r="O285" s="1"/>
      <c r="P285" s="1"/>
      <c r="Q285" s="194"/>
      <c r="R285" s="194"/>
      <c r="S285" s="1"/>
      <c r="T285" s="1"/>
      <c r="U285" s="1"/>
      <c r="V285" s="194"/>
      <c r="W285" s="1"/>
      <c r="X285" s="1"/>
      <c r="Y285" s="1"/>
      <c r="Z285" s="1"/>
      <c r="AA285" s="1"/>
      <c r="AB285" s="194"/>
      <c r="AC285" s="1"/>
      <c r="AD285" s="194"/>
      <c r="AE285" s="1"/>
      <c r="AF285" s="1"/>
      <c r="AG285" s="194"/>
      <c r="AH285" s="194"/>
      <c r="AI285" s="194"/>
      <c r="AJ285" s="194"/>
      <c r="AK285" s="194"/>
      <c r="AL285" s="194"/>
    </row>
    <row r="286" spans="1:38" ht="15.75" customHeight="1">
      <c r="A286" s="1"/>
      <c r="B286" s="1"/>
      <c r="C286" s="1"/>
      <c r="D286" s="1"/>
      <c r="E286" s="1"/>
      <c r="F286" s="1"/>
      <c r="G286" s="1"/>
      <c r="H286" s="1"/>
      <c r="I286" s="1"/>
      <c r="J286" s="195"/>
      <c r="K286" s="194"/>
      <c r="L286" s="232"/>
      <c r="M286" s="232"/>
      <c r="N286" s="1"/>
      <c r="O286" s="1"/>
      <c r="P286" s="1"/>
      <c r="Q286" s="194"/>
      <c r="R286" s="194"/>
      <c r="S286" s="1"/>
      <c r="T286" s="1"/>
      <c r="U286" s="1"/>
      <c r="V286" s="194"/>
      <c r="W286" s="1"/>
      <c r="X286" s="1"/>
      <c r="Y286" s="1"/>
      <c r="Z286" s="1"/>
      <c r="AA286" s="1"/>
      <c r="AB286" s="194"/>
      <c r="AC286" s="1"/>
      <c r="AD286" s="194"/>
      <c r="AE286" s="1"/>
      <c r="AF286" s="1"/>
      <c r="AG286" s="194"/>
      <c r="AH286" s="194"/>
      <c r="AI286" s="194"/>
      <c r="AJ286" s="194"/>
      <c r="AK286" s="194"/>
      <c r="AL286" s="194"/>
    </row>
    <row r="287" spans="1:38" ht="15.75" customHeight="1">
      <c r="A287" s="1"/>
      <c r="B287" s="1"/>
      <c r="C287" s="1"/>
      <c r="D287" s="1"/>
      <c r="E287" s="1"/>
      <c r="F287" s="1"/>
      <c r="G287" s="1"/>
      <c r="H287" s="1"/>
      <c r="I287" s="1"/>
      <c r="J287" s="195"/>
      <c r="K287" s="194"/>
      <c r="L287" s="232"/>
      <c r="M287" s="232"/>
      <c r="N287" s="1"/>
      <c r="O287" s="1"/>
      <c r="P287" s="1"/>
      <c r="Q287" s="194"/>
      <c r="R287" s="194"/>
      <c r="S287" s="1"/>
      <c r="T287" s="1"/>
      <c r="U287" s="1"/>
      <c r="V287" s="194"/>
      <c r="W287" s="1"/>
      <c r="X287" s="1"/>
      <c r="Y287" s="1"/>
      <c r="Z287" s="1"/>
      <c r="AA287" s="1"/>
      <c r="AB287" s="194"/>
      <c r="AC287" s="1"/>
      <c r="AD287" s="194"/>
      <c r="AE287" s="1"/>
      <c r="AF287" s="1"/>
      <c r="AG287" s="194"/>
      <c r="AH287" s="194"/>
      <c r="AI287" s="194"/>
      <c r="AJ287" s="194"/>
      <c r="AK287" s="194"/>
      <c r="AL287" s="194"/>
    </row>
    <row r="288" spans="1:38" ht="15.75" customHeight="1">
      <c r="A288" s="1"/>
      <c r="B288" s="1"/>
      <c r="C288" s="1"/>
      <c r="D288" s="1"/>
      <c r="E288" s="1"/>
      <c r="F288" s="1"/>
      <c r="G288" s="1"/>
      <c r="H288" s="1"/>
      <c r="I288" s="1"/>
      <c r="J288" s="195"/>
      <c r="K288" s="194"/>
      <c r="L288" s="232"/>
      <c r="M288" s="232"/>
      <c r="N288" s="1"/>
      <c r="O288" s="1"/>
      <c r="P288" s="1"/>
      <c r="Q288" s="194"/>
      <c r="R288" s="194"/>
      <c r="S288" s="1"/>
      <c r="T288" s="1"/>
      <c r="U288" s="1"/>
      <c r="V288" s="194"/>
      <c r="W288" s="1"/>
      <c r="X288" s="1"/>
      <c r="Y288" s="1"/>
      <c r="Z288" s="1"/>
      <c r="AA288" s="1"/>
      <c r="AB288" s="194"/>
      <c r="AC288" s="1"/>
      <c r="AD288" s="194"/>
      <c r="AE288" s="1"/>
      <c r="AF288" s="1"/>
      <c r="AG288" s="194"/>
      <c r="AH288" s="194"/>
      <c r="AI288" s="194"/>
      <c r="AJ288" s="194"/>
      <c r="AK288" s="194"/>
      <c r="AL288" s="194"/>
    </row>
    <row r="289" spans="1:38" ht="15.75" customHeight="1">
      <c r="A289" s="1"/>
      <c r="B289" s="1"/>
      <c r="C289" s="1"/>
      <c r="D289" s="1"/>
      <c r="E289" s="1"/>
      <c r="F289" s="1"/>
      <c r="G289" s="1"/>
      <c r="H289" s="1"/>
      <c r="I289" s="1"/>
      <c r="J289" s="195"/>
      <c r="K289" s="194"/>
      <c r="L289" s="232"/>
      <c r="M289" s="232"/>
      <c r="N289" s="1"/>
      <c r="O289" s="1"/>
      <c r="P289" s="1"/>
      <c r="Q289" s="194"/>
      <c r="R289" s="194"/>
      <c r="S289" s="1"/>
      <c r="T289" s="1"/>
      <c r="U289" s="1"/>
      <c r="V289" s="194"/>
      <c r="W289" s="1"/>
      <c r="X289" s="1"/>
      <c r="Y289" s="1"/>
      <c r="Z289" s="1"/>
      <c r="AA289" s="1"/>
      <c r="AB289" s="194"/>
      <c r="AC289" s="1"/>
      <c r="AD289" s="194"/>
      <c r="AE289" s="1"/>
      <c r="AF289" s="1"/>
      <c r="AG289" s="194"/>
      <c r="AH289" s="194"/>
      <c r="AI289" s="194"/>
      <c r="AJ289" s="194"/>
      <c r="AK289" s="194"/>
      <c r="AL289" s="194"/>
    </row>
    <row r="290" spans="1:38" ht="15.75" customHeight="1">
      <c r="A290" s="1"/>
      <c r="B290" s="1"/>
      <c r="C290" s="1"/>
      <c r="D290" s="1"/>
      <c r="E290" s="1"/>
      <c r="F290" s="1"/>
      <c r="G290" s="1"/>
      <c r="H290" s="1"/>
      <c r="I290" s="1"/>
      <c r="J290" s="195"/>
      <c r="K290" s="194"/>
      <c r="L290" s="232"/>
      <c r="M290" s="232"/>
      <c r="N290" s="1"/>
      <c r="O290" s="1"/>
      <c r="P290" s="1"/>
      <c r="Q290" s="194"/>
      <c r="R290" s="194"/>
      <c r="S290" s="1"/>
      <c r="T290" s="1"/>
      <c r="U290" s="1"/>
      <c r="V290" s="194"/>
      <c r="W290" s="1"/>
      <c r="X290" s="1"/>
      <c r="Y290" s="1"/>
      <c r="Z290" s="1"/>
      <c r="AA290" s="1"/>
      <c r="AB290" s="194"/>
      <c r="AC290" s="1"/>
      <c r="AD290" s="194"/>
      <c r="AE290" s="1"/>
      <c r="AF290" s="1"/>
      <c r="AG290" s="194"/>
      <c r="AH290" s="194"/>
      <c r="AI290" s="194"/>
      <c r="AJ290" s="194"/>
      <c r="AK290" s="194"/>
      <c r="AL290" s="194"/>
    </row>
    <row r="291" spans="1:38" ht="15.75" customHeight="1">
      <c r="A291" s="1"/>
      <c r="B291" s="1"/>
      <c r="C291" s="1"/>
      <c r="D291" s="1"/>
      <c r="E291" s="1"/>
      <c r="F291" s="1"/>
      <c r="G291" s="1"/>
      <c r="H291" s="1"/>
      <c r="I291" s="1"/>
      <c r="J291" s="195"/>
      <c r="K291" s="194"/>
      <c r="L291" s="232"/>
      <c r="M291" s="232"/>
      <c r="N291" s="1"/>
      <c r="O291" s="1"/>
      <c r="P291" s="1"/>
      <c r="Q291" s="194"/>
      <c r="R291" s="194"/>
      <c r="S291" s="1"/>
      <c r="T291" s="1"/>
      <c r="U291" s="1"/>
      <c r="V291" s="194"/>
      <c r="W291" s="1"/>
      <c r="X291" s="1"/>
      <c r="Y291" s="1"/>
      <c r="Z291" s="1"/>
      <c r="AA291" s="1"/>
      <c r="AB291" s="194"/>
      <c r="AC291" s="1"/>
      <c r="AD291" s="194"/>
      <c r="AE291" s="1"/>
      <c r="AF291" s="1"/>
      <c r="AG291" s="194"/>
      <c r="AH291" s="194"/>
      <c r="AI291" s="194"/>
      <c r="AJ291" s="194"/>
      <c r="AK291" s="194"/>
      <c r="AL291" s="194"/>
    </row>
    <row r="292" spans="1:38" ht="15.75" customHeight="1">
      <c r="A292" s="1"/>
      <c r="B292" s="1"/>
      <c r="C292" s="1"/>
      <c r="D292" s="1"/>
      <c r="E292" s="1"/>
      <c r="F292" s="1"/>
      <c r="G292" s="1"/>
      <c r="H292" s="1"/>
      <c r="I292" s="1"/>
      <c r="J292" s="195"/>
      <c r="K292" s="194"/>
      <c r="L292" s="232"/>
      <c r="M292" s="232"/>
      <c r="N292" s="1"/>
      <c r="O292" s="1"/>
      <c r="P292" s="1"/>
      <c r="Q292" s="194"/>
      <c r="R292" s="194"/>
      <c r="S292" s="1"/>
      <c r="T292" s="1"/>
      <c r="U292" s="1"/>
      <c r="V292" s="194"/>
      <c r="W292" s="1"/>
      <c r="X292" s="1"/>
      <c r="Y292" s="1"/>
      <c r="Z292" s="1"/>
      <c r="AA292" s="1"/>
      <c r="AB292" s="194"/>
      <c r="AC292" s="1"/>
      <c r="AD292" s="194"/>
      <c r="AE292" s="1"/>
      <c r="AF292" s="1"/>
      <c r="AG292" s="194"/>
      <c r="AH292" s="194"/>
      <c r="AI292" s="194"/>
      <c r="AJ292" s="194"/>
      <c r="AK292" s="194"/>
      <c r="AL292" s="194"/>
    </row>
    <row r="293" spans="1:38" ht="15.75" customHeight="1">
      <c r="A293" s="1"/>
      <c r="B293" s="1"/>
      <c r="C293" s="1"/>
      <c r="D293" s="1"/>
      <c r="E293" s="1"/>
      <c r="F293" s="1"/>
      <c r="G293" s="1"/>
      <c r="H293" s="1"/>
      <c r="I293" s="1"/>
      <c r="J293" s="195"/>
      <c r="K293" s="194"/>
      <c r="L293" s="232"/>
      <c r="M293" s="232"/>
      <c r="N293" s="1"/>
      <c r="O293" s="1"/>
      <c r="P293" s="1"/>
      <c r="Q293" s="194"/>
      <c r="R293" s="194"/>
      <c r="S293" s="1"/>
      <c r="T293" s="1"/>
      <c r="U293" s="1"/>
      <c r="V293" s="194"/>
      <c r="W293" s="1"/>
      <c r="X293" s="1"/>
      <c r="Y293" s="1"/>
      <c r="Z293" s="1"/>
      <c r="AA293" s="1"/>
      <c r="AB293" s="194"/>
      <c r="AC293" s="1"/>
      <c r="AD293" s="194"/>
      <c r="AE293" s="1"/>
      <c r="AF293" s="1"/>
      <c r="AG293" s="194"/>
      <c r="AH293" s="194"/>
      <c r="AI293" s="194"/>
      <c r="AJ293" s="194"/>
      <c r="AK293" s="194"/>
      <c r="AL293" s="194"/>
    </row>
    <row r="294" spans="1:38" ht="15.75" customHeight="1">
      <c r="A294" s="1"/>
      <c r="B294" s="1"/>
      <c r="C294" s="1"/>
      <c r="D294" s="1"/>
      <c r="E294" s="1"/>
      <c r="F294" s="1"/>
      <c r="G294" s="1"/>
      <c r="H294" s="1"/>
      <c r="I294" s="1"/>
      <c r="J294" s="195"/>
      <c r="K294" s="194"/>
      <c r="L294" s="232"/>
      <c r="M294" s="232"/>
      <c r="N294" s="1"/>
      <c r="O294" s="1"/>
      <c r="P294" s="1"/>
      <c r="Q294" s="194"/>
      <c r="R294" s="194"/>
      <c r="S294" s="1"/>
      <c r="T294" s="1"/>
      <c r="U294" s="1"/>
      <c r="V294" s="194"/>
      <c r="W294" s="1"/>
      <c r="X294" s="1"/>
      <c r="Y294" s="1"/>
      <c r="Z294" s="1"/>
      <c r="AA294" s="1"/>
      <c r="AB294" s="194"/>
      <c r="AC294" s="1"/>
      <c r="AD294" s="194"/>
      <c r="AE294" s="1"/>
      <c r="AF294" s="1"/>
      <c r="AG294" s="194"/>
      <c r="AH294" s="194"/>
      <c r="AI294" s="194"/>
      <c r="AJ294" s="194"/>
      <c r="AK294" s="194"/>
      <c r="AL294" s="194"/>
    </row>
    <row r="295" spans="1:38" ht="15.75" customHeight="1">
      <c r="A295" s="1"/>
      <c r="B295" s="1"/>
      <c r="C295" s="1"/>
      <c r="D295" s="1"/>
      <c r="E295" s="1"/>
      <c r="F295" s="1"/>
      <c r="G295" s="1"/>
      <c r="H295" s="1"/>
      <c r="I295" s="1"/>
      <c r="J295" s="195"/>
      <c r="K295" s="194"/>
      <c r="L295" s="232"/>
      <c r="M295" s="232"/>
      <c r="N295" s="1"/>
      <c r="O295" s="1"/>
      <c r="P295" s="1"/>
      <c r="Q295" s="194"/>
      <c r="R295" s="194"/>
      <c r="S295" s="1"/>
      <c r="T295" s="1"/>
      <c r="U295" s="1"/>
      <c r="V295" s="194"/>
      <c r="W295" s="1"/>
      <c r="X295" s="1"/>
      <c r="Y295" s="1"/>
      <c r="Z295" s="1"/>
      <c r="AA295" s="1"/>
      <c r="AB295" s="194"/>
      <c r="AC295" s="1"/>
      <c r="AD295" s="194"/>
      <c r="AE295" s="1"/>
      <c r="AF295" s="1"/>
      <c r="AG295" s="194"/>
      <c r="AH295" s="194"/>
      <c r="AI295" s="194"/>
      <c r="AJ295" s="194"/>
      <c r="AK295" s="194"/>
      <c r="AL295" s="194"/>
    </row>
    <row r="296" spans="1:38" ht="15.75" customHeight="1">
      <c r="A296" s="1"/>
      <c r="B296" s="1"/>
      <c r="C296" s="1"/>
      <c r="D296" s="1"/>
      <c r="E296" s="1"/>
      <c r="F296" s="1"/>
      <c r="G296" s="1"/>
      <c r="H296" s="1"/>
      <c r="I296" s="1"/>
      <c r="J296" s="195"/>
      <c r="K296" s="194"/>
      <c r="L296" s="232"/>
      <c r="M296" s="232"/>
      <c r="N296" s="1"/>
      <c r="O296" s="1"/>
      <c r="P296" s="1"/>
      <c r="Q296" s="194"/>
      <c r="R296" s="194"/>
      <c r="S296" s="1"/>
      <c r="T296" s="1"/>
      <c r="U296" s="1"/>
      <c r="V296" s="194"/>
      <c r="W296" s="1"/>
      <c r="X296" s="1"/>
      <c r="Y296" s="1"/>
      <c r="Z296" s="1"/>
      <c r="AA296" s="1"/>
      <c r="AB296" s="194"/>
      <c r="AC296" s="1"/>
      <c r="AD296" s="194"/>
      <c r="AE296" s="1"/>
      <c r="AF296" s="1"/>
      <c r="AG296" s="194"/>
      <c r="AH296" s="194"/>
      <c r="AI296" s="194"/>
      <c r="AJ296" s="194"/>
      <c r="AK296" s="194"/>
      <c r="AL296" s="194"/>
    </row>
    <row r="297" spans="1:38" ht="15.75" customHeight="1">
      <c r="A297" s="1"/>
      <c r="B297" s="1"/>
      <c r="C297" s="1"/>
      <c r="D297" s="1"/>
      <c r="E297" s="1"/>
      <c r="F297" s="1"/>
      <c r="G297" s="1"/>
      <c r="H297" s="1"/>
      <c r="I297" s="1"/>
      <c r="J297" s="195"/>
      <c r="K297" s="194"/>
      <c r="L297" s="232"/>
      <c r="M297" s="232"/>
      <c r="N297" s="1"/>
      <c r="O297" s="1"/>
      <c r="P297" s="1"/>
      <c r="Q297" s="194"/>
      <c r="R297" s="194"/>
      <c r="S297" s="1"/>
      <c r="T297" s="1"/>
      <c r="U297" s="1"/>
      <c r="V297" s="194"/>
      <c r="W297" s="1"/>
      <c r="X297" s="1"/>
      <c r="Y297" s="1"/>
      <c r="Z297" s="1"/>
      <c r="AA297" s="1"/>
      <c r="AB297" s="194"/>
      <c r="AC297" s="1"/>
      <c r="AD297" s="194"/>
      <c r="AE297" s="1"/>
      <c r="AF297" s="1"/>
      <c r="AG297" s="194"/>
      <c r="AH297" s="194"/>
      <c r="AI297" s="194"/>
      <c r="AJ297" s="194"/>
      <c r="AK297" s="194"/>
      <c r="AL297" s="194"/>
    </row>
    <row r="298" spans="1:38" ht="15.75" customHeight="1">
      <c r="A298" s="1"/>
      <c r="B298" s="1"/>
      <c r="C298" s="1"/>
      <c r="D298" s="1"/>
      <c r="E298" s="1"/>
      <c r="F298" s="1"/>
      <c r="G298" s="1"/>
      <c r="H298" s="1"/>
      <c r="I298" s="1"/>
      <c r="J298" s="195"/>
      <c r="K298" s="194"/>
      <c r="L298" s="232"/>
      <c r="M298" s="232"/>
      <c r="N298" s="1"/>
      <c r="O298" s="1"/>
      <c r="P298" s="1"/>
      <c r="Q298" s="194"/>
      <c r="R298" s="194"/>
      <c r="S298" s="1"/>
      <c r="T298" s="1"/>
      <c r="U298" s="1"/>
      <c r="V298" s="194"/>
      <c r="W298" s="1"/>
      <c r="X298" s="1"/>
      <c r="Y298" s="1"/>
      <c r="Z298" s="1"/>
      <c r="AA298" s="1"/>
      <c r="AB298" s="194"/>
      <c r="AC298" s="1"/>
      <c r="AD298" s="194"/>
      <c r="AE298" s="1"/>
      <c r="AF298" s="1"/>
      <c r="AG298" s="194"/>
      <c r="AH298" s="194"/>
      <c r="AI298" s="194"/>
      <c r="AJ298" s="194"/>
      <c r="AK298" s="194"/>
      <c r="AL298" s="194"/>
    </row>
    <row r="299" spans="1:38" ht="15.75" customHeight="1">
      <c r="A299" s="1"/>
      <c r="B299" s="1"/>
      <c r="C299" s="1"/>
      <c r="D299" s="1"/>
      <c r="E299" s="1"/>
      <c r="F299" s="1"/>
      <c r="G299" s="1"/>
      <c r="H299" s="1"/>
      <c r="I299" s="1"/>
      <c r="J299" s="195"/>
      <c r="K299" s="194"/>
      <c r="L299" s="232"/>
      <c r="M299" s="232"/>
      <c r="N299" s="1"/>
      <c r="O299" s="1"/>
      <c r="P299" s="1"/>
      <c r="Q299" s="194"/>
      <c r="R299" s="194"/>
      <c r="S299" s="1"/>
      <c r="T299" s="1"/>
      <c r="U299" s="1"/>
      <c r="V299" s="194"/>
      <c r="W299" s="1"/>
      <c r="X299" s="1"/>
      <c r="Y299" s="1"/>
      <c r="Z299" s="1"/>
      <c r="AA299" s="1"/>
      <c r="AB299" s="194"/>
      <c r="AC299" s="1"/>
      <c r="AD299" s="194"/>
      <c r="AE299" s="1"/>
      <c r="AF299" s="1"/>
      <c r="AG299" s="194"/>
      <c r="AH299" s="194"/>
      <c r="AI299" s="194"/>
      <c r="AJ299" s="194"/>
      <c r="AK299" s="194"/>
      <c r="AL299" s="194"/>
    </row>
    <row r="300" spans="1:38" ht="15.75" customHeight="1">
      <c r="A300" s="1"/>
      <c r="B300" s="1"/>
      <c r="C300" s="1"/>
      <c r="D300" s="1"/>
      <c r="E300" s="1"/>
      <c r="F300" s="1"/>
      <c r="G300" s="1"/>
      <c r="H300" s="1"/>
      <c r="I300" s="1"/>
      <c r="J300" s="195"/>
      <c r="K300" s="194"/>
      <c r="L300" s="232"/>
      <c r="M300" s="232"/>
      <c r="N300" s="1"/>
      <c r="O300" s="1"/>
      <c r="P300" s="1"/>
      <c r="Q300" s="194"/>
      <c r="R300" s="194"/>
      <c r="S300" s="1"/>
      <c r="T300" s="1"/>
      <c r="U300" s="1"/>
      <c r="V300" s="194"/>
      <c r="W300" s="1"/>
      <c r="X300" s="1"/>
      <c r="Y300" s="1"/>
      <c r="Z300" s="1"/>
      <c r="AA300" s="1"/>
      <c r="AB300" s="194"/>
      <c r="AC300" s="1"/>
      <c r="AD300" s="194"/>
      <c r="AE300" s="1"/>
      <c r="AF300" s="1"/>
      <c r="AG300" s="194"/>
      <c r="AH300" s="194"/>
      <c r="AI300" s="194"/>
      <c r="AJ300" s="194"/>
      <c r="AK300" s="194"/>
      <c r="AL300" s="194"/>
    </row>
    <row r="301" spans="1:38" ht="15.75" customHeight="1">
      <c r="A301" s="1"/>
      <c r="B301" s="1"/>
      <c r="C301" s="1"/>
      <c r="D301" s="1"/>
      <c r="E301" s="1"/>
      <c r="F301" s="1"/>
      <c r="G301" s="1"/>
      <c r="H301" s="1"/>
      <c r="I301" s="1"/>
      <c r="J301" s="195"/>
      <c r="K301" s="194"/>
      <c r="L301" s="232"/>
      <c r="M301" s="232"/>
      <c r="N301" s="1"/>
      <c r="O301" s="1"/>
      <c r="P301" s="1"/>
      <c r="Q301" s="194"/>
      <c r="R301" s="194"/>
      <c r="S301" s="1"/>
      <c r="T301" s="1"/>
      <c r="U301" s="1"/>
      <c r="V301" s="194"/>
      <c r="W301" s="1"/>
      <c r="X301" s="1"/>
      <c r="Y301" s="1"/>
      <c r="Z301" s="1"/>
      <c r="AA301" s="1"/>
      <c r="AB301" s="194"/>
      <c r="AC301" s="1"/>
      <c r="AD301" s="194"/>
      <c r="AE301" s="1"/>
      <c r="AF301" s="1"/>
      <c r="AG301" s="194"/>
      <c r="AH301" s="194"/>
      <c r="AI301" s="194"/>
      <c r="AJ301" s="194"/>
      <c r="AK301" s="194"/>
      <c r="AL301" s="194"/>
    </row>
    <row r="302" spans="1:38" ht="15.75" customHeight="1">
      <c r="A302" s="1"/>
      <c r="B302" s="1"/>
      <c r="C302" s="1"/>
      <c r="D302" s="1"/>
      <c r="E302" s="1"/>
      <c r="F302" s="1"/>
      <c r="G302" s="1"/>
      <c r="H302" s="1"/>
      <c r="I302" s="1"/>
      <c r="J302" s="195"/>
      <c r="K302" s="194"/>
      <c r="L302" s="232"/>
      <c r="M302" s="232"/>
      <c r="N302" s="1"/>
      <c r="O302" s="1"/>
      <c r="P302" s="1"/>
      <c r="Q302" s="194"/>
      <c r="R302" s="194"/>
      <c r="S302" s="1"/>
      <c r="T302" s="1"/>
      <c r="U302" s="1"/>
      <c r="V302" s="194"/>
      <c r="W302" s="1"/>
      <c r="X302" s="1"/>
      <c r="Y302" s="1"/>
      <c r="Z302" s="1"/>
      <c r="AA302" s="1"/>
      <c r="AB302" s="194"/>
      <c r="AC302" s="1"/>
      <c r="AD302" s="194"/>
      <c r="AE302" s="1"/>
      <c r="AF302" s="1"/>
      <c r="AG302" s="194"/>
      <c r="AH302" s="194"/>
      <c r="AI302" s="194"/>
      <c r="AJ302" s="194"/>
      <c r="AK302" s="194"/>
      <c r="AL302" s="194"/>
    </row>
    <row r="303" spans="1:38" ht="15.75" customHeight="1">
      <c r="A303" s="1"/>
      <c r="B303" s="1"/>
      <c r="C303" s="1"/>
      <c r="D303" s="1"/>
      <c r="E303" s="1"/>
      <c r="F303" s="1"/>
      <c r="G303" s="1"/>
      <c r="H303" s="1"/>
      <c r="I303" s="1"/>
      <c r="J303" s="195"/>
      <c r="K303" s="194"/>
      <c r="L303" s="232"/>
      <c r="M303" s="232"/>
      <c r="N303" s="1"/>
      <c r="O303" s="1"/>
      <c r="P303" s="1"/>
      <c r="Q303" s="194"/>
      <c r="R303" s="194"/>
      <c r="S303" s="1"/>
      <c r="T303" s="1"/>
      <c r="U303" s="1"/>
      <c r="V303" s="194"/>
      <c r="W303" s="1"/>
      <c r="X303" s="1"/>
      <c r="Y303" s="1"/>
      <c r="Z303" s="1"/>
      <c r="AA303" s="1"/>
      <c r="AB303" s="194"/>
      <c r="AC303" s="1"/>
      <c r="AD303" s="194"/>
      <c r="AE303" s="1"/>
      <c r="AF303" s="1"/>
      <c r="AG303" s="194"/>
      <c r="AH303" s="194"/>
      <c r="AI303" s="194"/>
      <c r="AJ303" s="194"/>
      <c r="AK303" s="194"/>
      <c r="AL303" s="194"/>
    </row>
    <row r="304" spans="1:38" ht="15.75" customHeight="1">
      <c r="A304" s="1"/>
      <c r="B304" s="1"/>
      <c r="C304" s="1"/>
      <c r="D304" s="1"/>
      <c r="E304" s="1"/>
      <c r="F304" s="1"/>
      <c r="G304" s="1"/>
      <c r="H304" s="1"/>
      <c r="I304" s="1"/>
      <c r="J304" s="195"/>
      <c r="K304" s="194"/>
      <c r="L304" s="232"/>
      <c r="M304" s="232"/>
      <c r="N304" s="1"/>
      <c r="O304" s="1"/>
      <c r="P304" s="1"/>
      <c r="Q304" s="194"/>
      <c r="R304" s="194"/>
      <c r="S304" s="1"/>
      <c r="T304" s="1"/>
      <c r="U304" s="1"/>
      <c r="V304" s="194"/>
      <c r="W304" s="1"/>
      <c r="X304" s="1"/>
      <c r="Y304" s="1"/>
      <c r="Z304" s="1"/>
      <c r="AA304" s="1"/>
      <c r="AB304" s="194"/>
      <c r="AC304" s="1"/>
      <c r="AD304" s="194"/>
      <c r="AE304" s="1"/>
      <c r="AF304" s="1"/>
      <c r="AG304" s="194"/>
      <c r="AH304" s="194"/>
      <c r="AI304" s="194"/>
      <c r="AJ304" s="194"/>
      <c r="AK304" s="194"/>
      <c r="AL304" s="194"/>
    </row>
    <row r="305" spans="1:38" ht="15.75" customHeight="1">
      <c r="A305" s="1"/>
      <c r="B305" s="1"/>
      <c r="C305" s="1"/>
      <c r="D305" s="1"/>
      <c r="E305" s="1"/>
      <c r="F305" s="1"/>
      <c r="G305" s="1"/>
      <c r="H305" s="1"/>
      <c r="I305" s="1"/>
      <c r="J305" s="195"/>
      <c r="K305" s="194"/>
      <c r="L305" s="232"/>
      <c r="M305" s="232"/>
      <c r="N305" s="1"/>
      <c r="O305" s="1"/>
      <c r="P305" s="1"/>
      <c r="Q305" s="194"/>
      <c r="R305" s="194"/>
      <c r="S305" s="1"/>
      <c r="T305" s="1"/>
      <c r="U305" s="1"/>
      <c r="V305" s="194"/>
      <c r="W305" s="1"/>
      <c r="X305" s="1"/>
      <c r="Y305" s="1"/>
      <c r="Z305" s="1"/>
      <c r="AA305" s="1"/>
      <c r="AB305" s="194"/>
      <c r="AC305" s="1"/>
      <c r="AD305" s="194"/>
      <c r="AE305" s="1"/>
      <c r="AF305" s="1"/>
      <c r="AG305" s="194"/>
      <c r="AH305" s="194"/>
      <c r="AI305" s="194"/>
      <c r="AJ305" s="194"/>
      <c r="AK305" s="194"/>
      <c r="AL305" s="194"/>
    </row>
    <row r="306" spans="1:38" ht="15.75" customHeight="1">
      <c r="A306" s="1"/>
      <c r="B306" s="1"/>
      <c r="C306" s="1"/>
      <c r="D306" s="1"/>
      <c r="E306" s="1"/>
      <c r="F306" s="1"/>
      <c r="G306" s="1"/>
      <c r="H306" s="1"/>
      <c r="I306" s="1"/>
      <c r="J306" s="195"/>
      <c r="K306" s="194"/>
      <c r="L306" s="232"/>
      <c r="M306" s="232"/>
      <c r="N306" s="1"/>
      <c r="O306" s="1"/>
      <c r="P306" s="1"/>
      <c r="Q306" s="194"/>
      <c r="R306" s="194"/>
      <c r="S306" s="1"/>
      <c r="T306" s="1"/>
      <c r="U306" s="1"/>
      <c r="V306" s="194"/>
      <c r="W306" s="1"/>
      <c r="X306" s="1"/>
      <c r="Y306" s="1"/>
      <c r="Z306" s="1"/>
      <c r="AA306" s="1"/>
      <c r="AB306" s="194"/>
      <c r="AC306" s="1"/>
      <c r="AD306" s="194"/>
      <c r="AE306" s="1"/>
      <c r="AF306" s="1"/>
      <c r="AG306" s="194"/>
      <c r="AH306" s="194"/>
      <c r="AI306" s="194"/>
      <c r="AJ306" s="194"/>
      <c r="AK306" s="194"/>
      <c r="AL306" s="194"/>
    </row>
    <row r="307" spans="1:38" ht="15.75" customHeight="1">
      <c r="A307" s="1"/>
      <c r="B307" s="1"/>
      <c r="C307" s="1"/>
      <c r="D307" s="1"/>
      <c r="E307" s="1"/>
      <c r="F307" s="1"/>
      <c r="G307" s="1"/>
      <c r="H307" s="1"/>
      <c r="I307" s="1"/>
      <c r="J307" s="195"/>
      <c r="K307" s="194"/>
      <c r="L307" s="232"/>
      <c r="M307" s="232"/>
      <c r="N307" s="1"/>
      <c r="O307" s="1"/>
      <c r="P307" s="1"/>
      <c r="Q307" s="194"/>
      <c r="R307" s="194"/>
      <c r="S307" s="1"/>
      <c r="T307" s="1"/>
      <c r="U307" s="1"/>
      <c r="V307" s="194"/>
      <c r="W307" s="1"/>
      <c r="X307" s="1"/>
      <c r="Y307" s="1"/>
      <c r="Z307" s="1"/>
      <c r="AA307" s="1"/>
      <c r="AB307" s="194"/>
      <c r="AC307" s="1"/>
      <c r="AD307" s="194"/>
      <c r="AE307" s="1"/>
      <c r="AF307" s="1"/>
      <c r="AG307" s="194"/>
      <c r="AH307" s="194"/>
      <c r="AI307" s="194"/>
      <c r="AJ307" s="194"/>
      <c r="AK307" s="194"/>
      <c r="AL307" s="194"/>
    </row>
    <row r="308" spans="1:38" ht="15.75" customHeight="1">
      <c r="A308" s="1"/>
      <c r="B308" s="1"/>
      <c r="C308" s="1"/>
      <c r="D308" s="1"/>
      <c r="E308" s="1"/>
      <c r="F308" s="1"/>
      <c r="G308" s="1"/>
      <c r="H308" s="1"/>
      <c r="I308" s="1"/>
      <c r="J308" s="195"/>
      <c r="K308" s="194"/>
      <c r="L308" s="232"/>
      <c r="M308" s="232"/>
      <c r="N308" s="1"/>
      <c r="O308" s="1"/>
      <c r="P308" s="1"/>
      <c r="Q308" s="194"/>
      <c r="R308" s="194"/>
      <c r="S308" s="1"/>
      <c r="T308" s="1"/>
      <c r="U308" s="1"/>
      <c r="V308" s="194"/>
      <c r="W308" s="1"/>
      <c r="X308" s="1"/>
      <c r="Y308" s="1"/>
      <c r="Z308" s="1"/>
      <c r="AA308" s="1"/>
      <c r="AB308" s="194"/>
      <c r="AC308" s="1"/>
      <c r="AD308" s="194"/>
      <c r="AE308" s="1"/>
      <c r="AF308" s="1"/>
      <c r="AG308" s="194"/>
      <c r="AH308" s="194"/>
      <c r="AI308" s="194"/>
      <c r="AJ308" s="194"/>
      <c r="AK308" s="194"/>
      <c r="AL308" s="194"/>
    </row>
    <row r="309" spans="1:38" ht="15.75" customHeight="1">
      <c r="A309" s="1"/>
      <c r="B309" s="1"/>
      <c r="C309" s="1"/>
      <c r="D309" s="1"/>
      <c r="E309" s="1"/>
      <c r="F309" s="1"/>
      <c r="G309" s="1"/>
      <c r="H309" s="1"/>
      <c r="I309" s="1"/>
      <c r="J309" s="195"/>
      <c r="K309" s="194"/>
      <c r="L309" s="232"/>
      <c r="M309" s="232"/>
      <c r="N309" s="1"/>
      <c r="O309" s="1"/>
      <c r="P309" s="1"/>
      <c r="Q309" s="194"/>
      <c r="R309" s="194"/>
      <c r="S309" s="1"/>
      <c r="T309" s="1"/>
      <c r="U309" s="1"/>
      <c r="V309" s="194"/>
      <c r="W309" s="1"/>
      <c r="X309" s="1"/>
      <c r="Y309" s="1"/>
      <c r="Z309" s="1"/>
      <c r="AA309" s="1"/>
      <c r="AB309" s="194"/>
      <c r="AC309" s="1"/>
      <c r="AD309" s="194"/>
      <c r="AE309" s="1"/>
      <c r="AF309" s="1"/>
      <c r="AG309" s="194"/>
      <c r="AH309" s="194"/>
      <c r="AI309" s="194"/>
      <c r="AJ309" s="194"/>
      <c r="AK309" s="194"/>
      <c r="AL309" s="194"/>
    </row>
    <row r="310" spans="1:38" ht="15.75" customHeight="1">
      <c r="A310" s="1"/>
      <c r="B310" s="1"/>
      <c r="C310" s="1"/>
      <c r="D310" s="1"/>
      <c r="E310" s="1"/>
      <c r="F310" s="1"/>
      <c r="G310" s="1"/>
      <c r="H310" s="1"/>
      <c r="I310" s="1"/>
      <c r="J310" s="195"/>
      <c r="K310" s="194"/>
      <c r="L310" s="232"/>
      <c r="M310" s="232"/>
      <c r="N310" s="1"/>
      <c r="O310" s="1"/>
      <c r="P310" s="1"/>
      <c r="Q310" s="194"/>
      <c r="R310" s="194"/>
      <c r="S310" s="1"/>
      <c r="T310" s="1"/>
      <c r="U310" s="1"/>
      <c r="V310" s="194"/>
      <c r="W310" s="1"/>
      <c r="X310" s="1"/>
      <c r="Y310" s="1"/>
      <c r="Z310" s="1"/>
      <c r="AA310" s="1"/>
      <c r="AB310" s="194"/>
      <c r="AC310" s="1"/>
      <c r="AD310" s="194"/>
      <c r="AE310" s="1"/>
      <c r="AF310" s="1"/>
      <c r="AG310" s="194"/>
      <c r="AH310" s="194"/>
      <c r="AI310" s="194"/>
      <c r="AJ310" s="194"/>
      <c r="AK310" s="194"/>
      <c r="AL310" s="194"/>
    </row>
    <row r="311" spans="1:38" ht="15.75" customHeight="1">
      <c r="A311" s="1"/>
      <c r="B311" s="1"/>
      <c r="C311" s="1"/>
      <c r="D311" s="1"/>
      <c r="E311" s="1"/>
      <c r="F311" s="1"/>
      <c r="G311" s="1"/>
      <c r="H311" s="1"/>
      <c r="I311" s="1"/>
      <c r="J311" s="195"/>
      <c r="K311" s="194"/>
      <c r="L311" s="232"/>
      <c r="M311" s="232"/>
      <c r="N311" s="1"/>
      <c r="O311" s="1"/>
      <c r="P311" s="1"/>
      <c r="Q311" s="194"/>
      <c r="R311" s="194"/>
      <c r="S311" s="1"/>
      <c r="T311" s="1"/>
      <c r="U311" s="1"/>
      <c r="V311" s="194"/>
      <c r="W311" s="1"/>
      <c r="X311" s="1"/>
      <c r="Y311" s="1"/>
      <c r="Z311" s="1"/>
      <c r="AA311" s="1"/>
      <c r="AB311" s="194"/>
      <c r="AC311" s="1"/>
      <c r="AD311" s="194"/>
      <c r="AE311" s="1"/>
      <c r="AF311" s="1"/>
      <c r="AG311" s="194"/>
      <c r="AH311" s="194"/>
      <c r="AI311" s="194"/>
      <c r="AJ311" s="194"/>
      <c r="AK311" s="194"/>
      <c r="AL311" s="194"/>
    </row>
    <row r="312" spans="1:38" ht="15.75" customHeight="1">
      <c r="A312" s="1"/>
      <c r="B312" s="1"/>
      <c r="C312" s="1"/>
      <c r="D312" s="1"/>
      <c r="E312" s="1"/>
      <c r="F312" s="1"/>
      <c r="G312" s="1"/>
      <c r="H312" s="1"/>
      <c r="I312" s="1"/>
      <c r="J312" s="195"/>
      <c r="K312" s="194"/>
      <c r="L312" s="232"/>
      <c r="M312" s="232"/>
      <c r="N312" s="1"/>
      <c r="O312" s="1"/>
      <c r="P312" s="1"/>
      <c r="Q312" s="194"/>
      <c r="R312" s="194"/>
      <c r="S312" s="1"/>
      <c r="T312" s="1"/>
      <c r="U312" s="1"/>
      <c r="V312" s="194"/>
      <c r="W312" s="1"/>
      <c r="X312" s="1"/>
      <c r="Y312" s="1"/>
      <c r="Z312" s="1"/>
      <c r="AA312" s="1"/>
      <c r="AB312" s="194"/>
      <c r="AC312" s="1"/>
      <c r="AD312" s="194"/>
      <c r="AE312" s="1"/>
      <c r="AF312" s="1"/>
      <c r="AG312" s="194"/>
      <c r="AH312" s="194"/>
      <c r="AI312" s="194"/>
      <c r="AJ312" s="194"/>
      <c r="AK312" s="194"/>
      <c r="AL312" s="194"/>
    </row>
    <row r="313" spans="1:38" ht="15.75" customHeight="1">
      <c r="A313" s="1"/>
      <c r="B313" s="1"/>
      <c r="C313" s="1"/>
      <c r="D313" s="1"/>
      <c r="E313" s="1"/>
      <c r="F313" s="1"/>
      <c r="G313" s="1"/>
      <c r="H313" s="1"/>
      <c r="I313" s="1"/>
      <c r="J313" s="195"/>
      <c r="K313" s="194"/>
      <c r="L313" s="232"/>
      <c r="M313" s="232"/>
      <c r="N313" s="1"/>
      <c r="O313" s="1"/>
      <c r="P313" s="1"/>
      <c r="Q313" s="194"/>
      <c r="R313" s="194"/>
      <c r="S313" s="1"/>
      <c r="T313" s="1"/>
      <c r="U313" s="1"/>
      <c r="V313" s="194"/>
      <c r="W313" s="1"/>
      <c r="X313" s="1"/>
      <c r="Y313" s="1"/>
      <c r="Z313" s="1"/>
      <c r="AA313" s="1"/>
      <c r="AB313" s="194"/>
      <c r="AC313" s="1"/>
      <c r="AD313" s="194"/>
      <c r="AE313" s="1"/>
      <c r="AF313" s="1"/>
      <c r="AG313" s="194"/>
      <c r="AH313" s="194"/>
      <c r="AI313" s="194"/>
      <c r="AJ313" s="194"/>
      <c r="AK313" s="194"/>
      <c r="AL313" s="194"/>
    </row>
    <row r="314" spans="1:38" ht="15.75" customHeight="1">
      <c r="A314" s="1"/>
      <c r="B314" s="1"/>
      <c r="C314" s="1"/>
      <c r="D314" s="1"/>
      <c r="E314" s="1"/>
      <c r="F314" s="1"/>
      <c r="G314" s="1"/>
      <c r="H314" s="1"/>
      <c r="I314" s="1"/>
      <c r="J314" s="195"/>
      <c r="K314" s="194"/>
      <c r="L314" s="232"/>
      <c r="M314" s="232"/>
      <c r="N314" s="1"/>
      <c r="O314" s="1"/>
      <c r="P314" s="1"/>
      <c r="Q314" s="194"/>
      <c r="R314" s="194"/>
      <c r="S314" s="1"/>
      <c r="T314" s="1"/>
      <c r="U314" s="1"/>
      <c r="V314" s="194"/>
      <c r="W314" s="1"/>
      <c r="X314" s="1"/>
      <c r="Y314" s="1"/>
      <c r="Z314" s="1"/>
      <c r="AA314" s="1"/>
      <c r="AB314" s="194"/>
      <c r="AC314" s="1"/>
      <c r="AD314" s="194"/>
      <c r="AE314" s="1"/>
      <c r="AF314" s="1"/>
      <c r="AG314" s="194"/>
      <c r="AH314" s="194"/>
      <c r="AI314" s="194"/>
      <c r="AJ314" s="194"/>
      <c r="AK314" s="194"/>
      <c r="AL314" s="194"/>
    </row>
    <row r="315" spans="1:38" ht="15.75" customHeight="1">
      <c r="A315" s="1"/>
      <c r="B315" s="1"/>
      <c r="C315" s="1"/>
      <c r="D315" s="1"/>
      <c r="E315" s="1"/>
      <c r="F315" s="1"/>
      <c r="G315" s="1"/>
      <c r="H315" s="1"/>
      <c r="I315" s="1"/>
      <c r="J315" s="195"/>
      <c r="K315" s="194"/>
      <c r="L315" s="232"/>
      <c r="M315" s="232"/>
      <c r="N315" s="1"/>
      <c r="O315" s="1"/>
      <c r="P315" s="1"/>
      <c r="Q315" s="194"/>
      <c r="R315" s="194"/>
      <c r="S315" s="1"/>
      <c r="T315" s="1"/>
      <c r="U315" s="1"/>
      <c r="V315" s="194"/>
      <c r="W315" s="1"/>
      <c r="X315" s="1"/>
      <c r="Y315" s="1"/>
      <c r="Z315" s="1"/>
      <c r="AA315" s="1"/>
      <c r="AB315" s="194"/>
      <c r="AC315" s="1"/>
      <c r="AD315" s="194"/>
      <c r="AE315" s="1"/>
      <c r="AF315" s="1"/>
      <c r="AG315" s="194"/>
      <c r="AH315" s="194"/>
      <c r="AI315" s="194"/>
      <c r="AJ315" s="194"/>
      <c r="AK315" s="194"/>
      <c r="AL315" s="194"/>
    </row>
    <row r="316" spans="1:38" ht="15.75" customHeight="1">
      <c r="A316" s="1"/>
      <c r="B316" s="1"/>
      <c r="C316" s="1"/>
      <c r="D316" s="1"/>
      <c r="E316" s="1"/>
      <c r="F316" s="1"/>
      <c r="G316" s="1"/>
      <c r="H316" s="1"/>
      <c r="I316" s="1"/>
      <c r="J316" s="195"/>
      <c r="K316" s="194"/>
      <c r="L316" s="232"/>
      <c r="M316" s="232"/>
      <c r="N316" s="1"/>
      <c r="O316" s="1"/>
      <c r="P316" s="1"/>
      <c r="Q316" s="194"/>
      <c r="R316" s="194"/>
      <c r="S316" s="1"/>
      <c r="T316" s="1"/>
      <c r="U316" s="1"/>
      <c r="V316" s="194"/>
      <c r="W316" s="1"/>
      <c r="X316" s="1"/>
      <c r="Y316" s="1"/>
      <c r="Z316" s="1"/>
      <c r="AA316" s="1"/>
      <c r="AB316" s="194"/>
      <c r="AC316" s="1"/>
      <c r="AD316" s="194"/>
      <c r="AE316" s="1"/>
      <c r="AF316" s="1"/>
      <c r="AG316" s="194"/>
      <c r="AH316" s="194"/>
      <c r="AI316" s="194"/>
      <c r="AJ316" s="194"/>
      <c r="AK316" s="194"/>
      <c r="AL316" s="194"/>
    </row>
    <row r="317" spans="1:38" ht="15.75" customHeight="1">
      <c r="A317" s="1"/>
      <c r="B317" s="1"/>
      <c r="C317" s="1"/>
      <c r="D317" s="1"/>
      <c r="E317" s="1"/>
      <c r="F317" s="1"/>
      <c r="G317" s="1"/>
      <c r="H317" s="1"/>
      <c r="I317" s="1"/>
      <c r="J317" s="195"/>
      <c r="K317" s="194"/>
      <c r="L317" s="232"/>
      <c r="M317" s="232"/>
      <c r="N317" s="1"/>
      <c r="O317" s="1"/>
      <c r="P317" s="1"/>
      <c r="Q317" s="194"/>
      <c r="R317" s="194"/>
      <c r="S317" s="1"/>
      <c r="T317" s="1"/>
      <c r="U317" s="1"/>
      <c r="V317" s="194"/>
      <c r="W317" s="1"/>
      <c r="X317" s="1"/>
      <c r="Y317" s="1"/>
      <c r="Z317" s="1"/>
      <c r="AA317" s="1"/>
      <c r="AB317" s="194"/>
      <c r="AC317" s="1"/>
      <c r="AD317" s="194"/>
      <c r="AE317" s="1"/>
      <c r="AF317" s="1"/>
      <c r="AG317" s="194"/>
      <c r="AH317" s="194"/>
      <c r="AI317" s="194"/>
      <c r="AJ317" s="194"/>
      <c r="AK317" s="194"/>
      <c r="AL317" s="194"/>
    </row>
    <row r="318" spans="1:38" ht="15.75" customHeight="1">
      <c r="A318" s="1"/>
      <c r="B318" s="1"/>
      <c r="C318" s="1"/>
      <c r="D318" s="1"/>
      <c r="E318" s="1"/>
      <c r="F318" s="1"/>
      <c r="G318" s="1"/>
      <c r="H318" s="1"/>
      <c r="I318" s="1"/>
      <c r="J318" s="195"/>
      <c r="K318" s="194"/>
      <c r="L318" s="232"/>
      <c r="M318" s="232"/>
      <c r="N318" s="1"/>
      <c r="O318" s="1"/>
      <c r="P318" s="1"/>
      <c r="Q318" s="194"/>
      <c r="R318" s="194"/>
      <c r="S318" s="1"/>
      <c r="T318" s="1"/>
      <c r="U318" s="1"/>
      <c r="V318" s="194"/>
      <c r="W318" s="1"/>
      <c r="X318" s="1"/>
      <c r="Y318" s="1"/>
      <c r="Z318" s="1"/>
      <c r="AA318" s="1"/>
      <c r="AB318" s="194"/>
      <c r="AC318" s="1"/>
      <c r="AD318" s="194"/>
      <c r="AE318" s="1"/>
      <c r="AF318" s="1"/>
      <c r="AG318" s="194"/>
      <c r="AH318" s="194"/>
      <c r="AI318" s="194"/>
      <c r="AJ318" s="194"/>
      <c r="AK318" s="194"/>
      <c r="AL318" s="194"/>
    </row>
    <row r="319" spans="1:38" ht="15.75" customHeight="1">
      <c r="A319" s="1"/>
      <c r="B319" s="1"/>
      <c r="C319" s="1"/>
      <c r="D319" s="1"/>
      <c r="E319" s="1"/>
      <c r="F319" s="1"/>
      <c r="G319" s="1"/>
      <c r="H319" s="1"/>
      <c r="I319" s="1"/>
      <c r="J319" s="195"/>
      <c r="K319" s="194"/>
      <c r="L319" s="232"/>
      <c r="M319" s="232"/>
      <c r="N319" s="1"/>
      <c r="O319" s="1"/>
      <c r="P319" s="1"/>
      <c r="Q319" s="194"/>
      <c r="R319" s="194"/>
      <c r="S319" s="1"/>
      <c r="T319" s="1"/>
      <c r="U319" s="1"/>
      <c r="V319" s="194"/>
      <c r="W319" s="1"/>
      <c r="X319" s="1"/>
      <c r="Y319" s="1"/>
      <c r="Z319" s="1"/>
      <c r="AA319" s="1"/>
      <c r="AB319" s="194"/>
      <c r="AC319" s="1"/>
      <c r="AD319" s="194"/>
      <c r="AE319" s="1"/>
      <c r="AF319" s="1"/>
      <c r="AG319" s="194"/>
      <c r="AH319" s="194"/>
      <c r="AI319" s="194"/>
      <c r="AJ319" s="194"/>
      <c r="AK319" s="194"/>
      <c r="AL319" s="194"/>
    </row>
    <row r="320" spans="1:38" ht="15.75" customHeight="1">
      <c r="A320" s="1"/>
      <c r="B320" s="1"/>
      <c r="C320" s="1"/>
      <c r="D320" s="1"/>
      <c r="E320" s="1"/>
      <c r="F320" s="1"/>
      <c r="G320" s="1"/>
      <c r="H320" s="1"/>
      <c r="I320" s="1"/>
      <c r="J320" s="195"/>
      <c r="K320" s="194"/>
      <c r="L320" s="232"/>
      <c r="M320" s="232"/>
      <c r="N320" s="1"/>
      <c r="O320" s="1"/>
      <c r="P320" s="1"/>
      <c r="Q320" s="194"/>
      <c r="R320" s="194"/>
      <c r="S320" s="1"/>
      <c r="T320" s="1"/>
      <c r="U320" s="1"/>
      <c r="V320" s="194"/>
      <c r="W320" s="1"/>
      <c r="X320" s="1"/>
      <c r="Y320" s="1"/>
      <c r="Z320" s="1"/>
      <c r="AA320" s="1"/>
      <c r="AB320" s="194"/>
      <c r="AC320" s="1"/>
      <c r="AD320" s="194"/>
      <c r="AE320" s="1"/>
      <c r="AF320" s="1"/>
      <c r="AG320" s="194"/>
      <c r="AH320" s="194"/>
      <c r="AI320" s="194"/>
      <c r="AJ320" s="194"/>
      <c r="AK320" s="194"/>
      <c r="AL320" s="194"/>
    </row>
    <row r="321" spans="1:38" ht="15.75" customHeight="1">
      <c r="A321" s="1"/>
      <c r="B321" s="1"/>
      <c r="C321" s="1"/>
      <c r="D321" s="1"/>
      <c r="E321" s="1"/>
      <c r="F321" s="1"/>
      <c r="G321" s="1"/>
      <c r="H321" s="1"/>
      <c r="I321" s="1"/>
      <c r="J321" s="195"/>
      <c r="K321" s="194"/>
      <c r="L321" s="232"/>
      <c r="M321" s="232"/>
      <c r="N321" s="1"/>
      <c r="O321" s="1"/>
      <c r="P321" s="1"/>
      <c r="Q321" s="194"/>
      <c r="R321" s="194"/>
      <c r="S321" s="1"/>
      <c r="T321" s="1"/>
      <c r="U321" s="1"/>
      <c r="V321" s="194"/>
      <c r="W321" s="1"/>
      <c r="X321" s="1"/>
      <c r="Y321" s="1"/>
      <c r="Z321" s="1"/>
      <c r="AA321" s="1"/>
      <c r="AB321" s="194"/>
      <c r="AC321" s="1"/>
      <c r="AD321" s="194"/>
      <c r="AE321" s="1"/>
      <c r="AF321" s="1"/>
      <c r="AG321" s="194"/>
      <c r="AH321" s="194"/>
      <c r="AI321" s="194"/>
      <c r="AJ321" s="194"/>
      <c r="AK321" s="194"/>
      <c r="AL321" s="194"/>
    </row>
    <row r="322" spans="1:38" ht="15.75" customHeight="1">
      <c r="A322" s="1"/>
      <c r="B322" s="1"/>
      <c r="C322" s="1"/>
      <c r="D322" s="1"/>
      <c r="E322" s="1"/>
      <c r="F322" s="1"/>
      <c r="G322" s="1"/>
      <c r="H322" s="1"/>
      <c r="I322" s="1"/>
      <c r="J322" s="195"/>
      <c r="K322" s="194"/>
      <c r="L322" s="232"/>
      <c r="M322" s="232"/>
      <c r="N322" s="1"/>
      <c r="O322" s="1"/>
      <c r="P322" s="1"/>
      <c r="Q322" s="194"/>
      <c r="R322" s="194"/>
      <c r="S322" s="1"/>
      <c r="T322" s="1"/>
      <c r="U322" s="1"/>
      <c r="V322" s="194"/>
      <c r="W322" s="1"/>
      <c r="X322" s="1"/>
      <c r="Y322" s="1"/>
      <c r="Z322" s="1"/>
      <c r="AA322" s="1"/>
      <c r="AB322" s="194"/>
      <c r="AC322" s="1"/>
      <c r="AD322" s="194"/>
      <c r="AE322" s="1"/>
      <c r="AF322" s="1"/>
      <c r="AG322" s="194"/>
      <c r="AH322" s="194"/>
      <c r="AI322" s="194"/>
      <c r="AJ322" s="194"/>
      <c r="AK322" s="194"/>
      <c r="AL322" s="194"/>
    </row>
    <row r="323" spans="1:38" ht="15.75" customHeight="1">
      <c r="A323" s="1"/>
      <c r="B323" s="1"/>
      <c r="C323" s="1"/>
      <c r="D323" s="1"/>
      <c r="E323" s="1"/>
      <c r="F323" s="1"/>
      <c r="G323" s="1"/>
      <c r="H323" s="1"/>
      <c r="I323" s="1"/>
      <c r="J323" s="195"/>
      <c r="K323" s="194"/>
      <c r="L323" s="232"/>
      <c r="M323" s="232"/>
      <c r="N323" s="1"/>
      <c r="O323" s="1"/>
      <c r="P323" s="1"/>
      <c r="Q323" s="194"/>
      <c r="R323" s="194"/>
      <c r="S323" s="1"/>
      <c r="T323" s="1"/>
      <c r="U323" s="1"/>
      <c r="V323" s="194"/>
      <c r="W323" s="1"/>
      <c r="X323" s="1"/>
      <c r="Y323" s="1"/>
      <c r="Z323" s="1"/>
      <c r="AA323" s="1"/>
      <c r="AB323" s="194"/>
      <c r="AC323" s="1"/>
      <c r="AD323" s="194"/>
      <c r="AE323" s="1"/>
      <c r="AF323" s="1"/>
      <c r="AG323" s="194"/>
      <c r="AH323" s="194"/>
      <c r="AI323" s="194"/>
      <c r="AJ323" s="194"/>
      <c r="AK323" s="194"/>
      <c r="AL323" s="194"/>
    </row>
    <row r="324" spans="1:38" ht="15.75" customHeight="1">
      <c r="A324" s="1"/>
      <c r="B324" s="1"/>
      <c r="C324" s="1"/>
      <c r="D324" s="1"/>
      <c r="E324" s="1"/>
      <c r="F324" s="1"/>
      <c r="G324" s="1"/>
      <c r="H324" s="1"/>
      <c r="I324" s="1"/>
      <c r="J324" s="195"/>
      <c r="K324" s="194"/>
      <c r="L324" s="232"/>
      <c r="M324" s="232"/>
      <c r="N324" s="1"/>
      <c r="O324" s="1"/>
      <c r="P324" s="1"/>
      <c r="Q324" s="194"/>
      <c r="R324" s="194"/>
      <c r="S324" s="1"/>
      <c r="T324" s="1"/>
      <c r="U324" s="1"/>
      <c r="V324" s="194"/>
      <c r="W324" s="1"/>
      <c r="X324" s="1"/>
      <c r="Y324" s="1"/>
      <c r="Z324" s="1"/>
      <c r="AA324" s="1"/>
      <c r="AB324" s="194"/>
      <c r="AC324" s="1"/>
      <c r="AD324" s="194"/>
      <c r="AE324" s="1"/>
      <c r="AF324" s="1"/>
      <c r="AG324" s="194"/>
      <c r="AH324" s="194"/>
      <c r="AI324" s="194"/>
      <c r="AJ324" s="194"/>
      <c r="AK324" s="194"/>
      <c r="AL324" s="194"/>
    </row>
    <row r="325" spans="1:38" ht="15.75" customHeight="1">
      <c r="A325" s="1"/>
      <c r="B325" s="1"/>
      <c r="C325" s="1"/>
      <c r="D325" s="1"/>
      <c r="E325" s="1"/>
      <c r="F325" s="1"/>
      <c r="G325" s="1"/>
      <c r="H325" s="1"/>
      <c r="I325" s="1"/>
      <c r="J325" s="195"/>
      <c r="K325" s="194"/>
      <c r="L325" s="232"/>
      <c r="M325" s="232"/>
      <c r="N325" s="1"/>
      <c r="O325" s="1"/>
      <c r="P325" s="1"/>
      <c r="Q325" s="194"/>
      <c r="R325" s="194"/>
      <c r="S325" s="1"/>
      <c r="T325" s="1"/>
      <c r="U325" s="1"/>
      <c r="V325" s="194"/>
      <c r="W325" s="1"/>
      <c r="X325" s="1"/>
      <c r="Y325" s="1"/>
      <c r="Z325" s="1"/>
      <c r="AA325" s="1"/>
      <c r="AB325" s="194"/>
      <c r="AC325" s="1"/>
      <c r="AD325" s="194"/>
      <c r="AE325" s="1"/>
      <c r="AF325" s="1"/>
      <c r="AG325" s="194"/>
      <c r="AH325" s="194"/>
      <c r="AI325" s="194"/>
      <c r="AJ325" s="194"/>
      <c r="AK325" s="194"/>
      <c r="AL325" s="194"/>
    </row>
    <row r="326" spans="1:38" ht="15.75" customHeight="1">
      <c r="A326" s="1"/>
      <c r="B326" s="1"/>
      <c r="C326" s="1"/>
      <c r="D326" s="1"/>
      <c r="E326" s="1"/>
      <c r="F326" s="1"/>
      <c r="G326" s="1"/>
      <c r="H326" s="1"/>
      <c r="I326" s="1"/>
      <c r="J326" s="195"/>
      <c r="K326" s="194"/>
      <c r="L326" s="232"/>
      <c r="M326" s="232"/>
      <c r="N326" s="1"/>
      <c r="O326" s="1"/>
      <c r="P326" s="1"/>
      <c r="Q326" s="194"/>
      <c r="R326" s="194"/>
      <c r="S326" s="1"/>
      <c r="T326" s="1"/>
      <c r="U326" s="1"/>
      <c r="V326" s="194"/>
      <c r="W326" s="1"/>
      <c r="X326" s="1"/>
      <c r="Y326" s="1"/>
      <c r="Z326" s="1"/>
      <c r="AA326" s="1"/>
      <c r="AB326" s="194"/>
      <c r="AC326" s="1"/>
      <c r="AD326" s="194"/>
      <c r="AE326" s="1"/>
      <c r="AF326" s="1"/>
      <c r="AG326" s="194"/>
      <c r="AH326" s="194"/>
      <c r="AI326" s="194"/>
      <c r="AJ326" s="194"/>
      <c r="AK326" s="194"/>
      <c r="AL326" s="194"/>
    </row>
    <row r="327" spans="1:38" ht="15.75" customHeight="1">
      <c r="A327" s="1"/>
      <c r="B327" s="1"/>
      <c r="C327" s="1"/>
      <c r="D327" s="1"/>
      <c r="E327" s="1"/>
      <c r="F327" s="1"/>
      <c r="G327" s="1"/>
      <c r="H327" s="1"/>
      <c r="I327" s="1"/>
      <c r="J327" s="195"/>
      <c r="K327" s="194"/>
      <c r="L327" s="232"/>
      <c r="M327" s="232"/>
      <c r="N327" s="1"/>
      <c r="O327" s="1"/>
      <c r="P327" s="1"/>
      <c r="Q327" s="194"/>
      <c r="R327" s="194"/>
      <c r="S327" s="1"/>
      <c r="T327" s="1"/>
      <c r="U327" s="1"/>
      <c r="V327" s="194"/>
      <c r="W327" s="1"/>
      <c r="X327" s="1"/>
      <c r="Y327" s="1"/>
      <c r="Z327" s="1"/>
      <c r="AA327" s="1"/>
      <c r="AB327" s="194"/>
      <c r="AC327" s="1"/>
      <c r="AD327" s="194"/>
      <c r="AE327" s="1"/>
      <c r="AF327" s="1"/>
      <c r="AG327" s="194"/>
      <c r="AH327" s="194"/>
      <c r="AI327" s="194"/>
      <c r="AJ327" s="194"/>
      <c r="AK327" s="194"/>
      <c r="AL327" s="194"/>
    </row>
    <row r="328" spans="1:38" ht="15.75" customHeight="1">
      <c r="A328" s="1"/>
      <c r="B328" s="1"/>
      <c r="C328" s="1"/>
      <c r="D328" s="1"/>
      <c r="E328" s="1"/>
      <c r="F328" s="1"/>
      <c r="G328" s="1"/>
      <c r="H328" s="1"/>
      <c r="I328" s="1"/>
      <c r="J328" s="195"/>
      <c r="K328" s="194"/>
      <c r="L328" s="232"/>
      <c r="M328" s="232"/>
      <c r="N328" s="1"/>
      <c r="O328" s="1"/>
      <c r="P328" s="1"/>
      <c r="Q328" s="194"/>
      <c r="R328" s="194"/>
      <c r="S328" s="1"/>
      <c r="T328" s="1"/>
      <c r="U328" s="1"/>
      <c r="V328" s="194"/>
      <c r="W328" s="1"/>
      <c r="X328" s="1"/>
      <c r="Y328" s="1"/>
      <c r="Z328" s="1"/>
      <c r="AA328" s="1"/>
      <c r="AB328" s="194"/>
      <c r="AC328" s="1"/>
      <c r="AD328" s="194"/>
      <c r="AE328" s="1"/>
      <c r="AF328" s="1"/>
      <c r="AG328" s="194"/>
      <c r="AH328" s="194"/>
      <c r="AI328" s="194"/>
      <c r="AJ328" s="194"/>
      <c r="AK328" s="194"/>
      <c r="AL328" s="194"/>
    </row>
    <row r="329" spans="1:38" ht="15.75" customHeight="1">
      <c r="A329" s="1"/>
      <c r="B329" s="1"/>
      <c r="C329" s="1"/>
      <c r="D329" s="1"/>
      <c r="E329" s="1"/>
      <c r="F329" s="1"/>
      <c r="G329" s="1"/>
      <c r="H329" s="1"/>
      <c r="I329" s="1"/>
      <c r="J329" s="195"/>
      <c r="K329" s="194"/>
      <c r="L329" s="232"/>
      <c r="M329" s="232"/>
      <c r="N329" s="1"/>
      <c r="O329" s="1"/>
      <c r="P329" s="1"/>
      <c r="Q329" s="194"/>
      <c r="R329" s="194"/>
      <c r="S329" s="1"/>
      <c r="T329" s="1"/>
      <c r="U329" s="1"/>
      <c r="V329" s="194"/>
      <c r="W329" s="1"/>
      <c r="X329" s="1"/>
      <c r="Y329" s="1"/>
      <c r="Z329" s="1"/>
      <c r="AA329" s="1"/>
      <c r="AB329" s="194"/>
      <c r="AC329" s="1"/>
      <c r="AD329" s="194"/>
      <c r="AE329" s="1"/>
      <c r="AF329" s="1"/>
      <c r="AG329" s="194"/>
      <c r="AH329" s="194"/>
      <c r="AI329" s="194"/>
      <c r="AJ329" s="194"/>
      <c r="AK329" s="194"/>
      <c r="AL329" s="194"/>
    </row>
    <row r="330" spans="1:38" ht="15.75" customHeight="1">
      <c r="A330" s="1"/>
      <c r="B330" s="1"/>
      <c r="C330" s="1"/>
      <c r="D330" s="1"/>
      <c r="E330" s="1"/>
      <c r="F330" s="1"/>
      <c r="G330" s="1"/>
      <c r="H330" s="1"/>
      <c r="I330" s="1"/>
      <c r="J330" s="195"/>
      <c r="K330" s="194"/>
      <c r="L330" s="232"/>
      <c r="M330" s="232"/>
      <c r="N330" s="1"/>
      <c r="O330" s="1"/>
      <c r="P330" s="1"/>
      <c r="Q330" s="194"/>
      <c r="R330" s="194"/>
      <c r="S330" s="1"/>
      <c r="T330" s="1"/>
      <c r="U330" s="1"/>
      <c r="V330" s="194"/>
      <c r="W330" s="1"/>
      <c r="X330" s="1"/>
      <c r="Y330" s="1"/>
      <c r="Z330" s="1"/>
      <c r="AA330" s="1"/>
      <c r="AB330" s="194"/>
      <c r="AC330" s="1"/>
      <c r="AD330" s="194"/>
      <c r="AE330" s="1"/>
      <c r="AF330" s="1"/>
      <c r="AG330" s="194"/>
      <c r="AH330" s="194"/>
      <c r="AI330" s="194"/>
      <c r="AJ330" s="194"/>
      <c r="AK330" s="194"/>
      <c r="AL330" s="194"/>
    </row>
    <row r="331" spans="1:38" ht="15.75" customHeight="1">
      <c r="A331" s="1"/>
      <c r="B331" s="1"/>
      <c r="C331" s="1"/>
      <c r="D331" s="1"/>
      <c r="E331" s="1"/>
      <c r="F331" s="1"/>
      <c r="G331" s="1"/>
      <c r="H331" s="1"/>
      <c r="I331" s="1"/>
      <c r="J331" s="195"/>
      <c r="K331" s="194"/>
      <c r="L331" s="232"/>
      <c r="M331" s="232"/>
      <c r="N331" s="1"/>
      <c r="O331" s="1"/>
      <c r="P331" s="1"/>
      <c r="Q331" s="194"/>
      <c r="R331" s="194"/>
      <c r="S331" s="1"/>
      <c r="T331" s="1"/>
      <c r="U331" s="1"/>
      <c r="V331" s="194"/>
      <c r="W331" s="1"/>
      <c r="X331" s="1"/>
      <c r="Y331" s="1"/>
      <c r="Z331" s="1"/>
      <c r="AA331" s="1"/>
      <c r="AB331" s="194"/>
      <c r="AC331" s="1"/>
      <c r="AD331" s="194"/>
      <c r="AE331" s="1"/>
      <c r="AF331" s="1"/>
      <c r="AG331" s="194"/>
      <c r="AH331" s="194"/>
      <c r="AI331" s="194"/>
      <c r="AJ331" s="194"/>
      <c r="AK331" s="194"/>
      <c r="AL331" s="194"/>
    </row>
    <row r="332" spans="1:38" ht="15.75" customHeight="1">
      <c r="A332" s="1"/>
      <c r="B332" s="1"/>
      <c r="C332" s="1"/>
      <c r="D332" s="1"/>
      <c r="E332" s="1"/>
      <c r="F332" s="1"/>
      <c r="G332" s="1"/>
      <c r="H332" s="1"/>
      <c r="I332" s="1"/>
      <c r="J332" s="195"/>
      <c r="K332" s="194"/>
      <c r="L332" s="232"/>
      <c r="M332" s="232"/>
      <c r="N332" s="1"/>
      <c r="O332" s="1"/>
      <c r="P332" s="1"/>
      <c r="Q332" s="194"/>
      <c r="R332" s="194"/>
      <c r="S332" s="1"/>
      <c r="T332" s="1"/>
      <c r="U332" s="1"/>
      <c r="V332" s="194"/>
      <c r="W332" s="1"/>
      <c r="X332" s="1"/>
      <c r="Y332" s="1"/>
      <c r="Z332" s="1"/>
      <c r="AA332" s="1"/>
      <c r="AB332" s="194"/>
      <c r="AC332" s="1"/>
      <c r="AD332" s="194"/>
      <c r="AE332" s="1"/>
      <c r="AF332" s="1"/>
      <c r="AG332" s="194"/>
      <c r="AH332" s="194"/>
      <c r="AI332" s="194"/>
      <c r="AJ332" s="194"/>
      <c r="AK332" s="194"/>
      <c r="AL332" s="194"/>
    </row>
    <row r="333" spans="1:38" ht="15.75" customHeight="1">
      <c r="A333" s="1"/>
      <c r="B333" s="1"/>
      <c r="C333" s="1"/>
      <c r="D333" s="1"/>
      <c r="E333" s="1"/>
      <c r="F333" s="1"/>
      <c r="G333" s="1"/>
      <c r="H333" s="1"/>
      <c r="I333" s="1"/>
      <c r="J333" s="195"/>
      <c r="K333" s="194"/>
      <c r="L333" s="232"/>
      <c r="M333" s="232"/>
      <c r="N333" s="1"/>
      <c r="O333" s="1"/>
      <c r="P333" s="1"/>
      <c r="Q333" s="194"/>
      <c r="R333" s="194"/>
      <c r="S333" s="1"/>
      <c r="T333" s="1"/>
      <c r="U333" s="1"/>
      <c r="V333" s="194"/>
      <c r="W333" s="1"/>
      <c r="X333" s="1"/>
      <c r="Y333" s="1"/>
      <c r="Z333" s="1"/>
      <c r="AA333" s="1"/>
      <c r="AB333" s="194"/>
      <c r="AC333" s="1"/>
      <c r="AD333" s="194"/>
      <c r="AE333" s="1"/>
      <c r="AF333" s="1"/>
      <c r="AG333" s="194"/>
      <c r="AH333" s="194"/>
      <c r="AI333" s="194"/>
      <c r="AJ333" s="194"/>
      <c r="AK333" s="194"/>
      <c r="AL333" s="194"/>
    </row>
    <row r="334" spans="1:38" ht="15.75" customHeight="1">
      <c r="A334" s="1"/>
      <c r="B334" s="1"/>
      <c r="C334" s="1"/>
      <c r="D334" s="1"/>
      <c r="E334" s="1"/>
      <c r="F334" s="1"/>
      <c r="G334" s="1"/>
      <c r="H334" s="1"/>
      <c r="I334" s="1"/>
      <c r="J334" s="195"/>
      <c r="K334" s="194"/>
      <c r="L334" s="232"/>
      <c r="M334" s="232"/>
      <c r="N334" s="1"/>
      <c r="O334" s="1"/>
      <c r="P334" s="1"/>
      <c r="Q334" s="194"/>
      <c r="R334" s="194"/>
      <c r="S334" s="1"/>
      <c r="T334" s="1"/>
      <c r="U334" s="1"/>
      <c r="V334" s="194"/>
      <c r="W334" s="1"/>
      <c r="X334" s="1"/>
      <c r="Y334" s="1"/>
      <c r="Z334" s="1"/>
      <c r="AA334" s="1"/>
      <c r="AB334" s="194"/>
      <c r="AC334" s="1"/>
      <c r="AD334" s="194"/>
      <c r="AE334" s="1"/>
      <c r="AF334" s="1"/>
      <c r="AG334" s="194"/>
      <c r="AH334" s="194"/>
      <c r="AI334" s="194"/>
      <c r="AJ334" s="194"/>
      <c r="AK334" s="194"/>
      <c r="AL334" s="194"/>
    </row>
    <row r="335" spans="1:38" ht="15.75" customHeight="1">
      <c r="A335" s="1"/>
      <c r="B335" s="1"/>
      <c r="C335" s="1"/>
      <c r="D335" s="1"/>
      <c r="E335" s="1"/>
      <c r="F335" s="1"/>
      <c r="G335" s="1"/>
      <c r="H335" s="1"/>
      <c r="I335" s="1"/>
      <c r="J335" s="195"/>
      <c r="K335" s="194"/>
      <c r="L335" s="232"/>
      <c r="M335" s="232"/>
      <c r="N335" s="1"/>
      <c r="O335" s="1"/>
      <c r="P335" s="1"/>
      <c r="Q335" s="194"/>
      <c r="R335" s="194"/>
      <c r="S335" s="1"/>
      <c r="T335" s="1"/>
      <c r="U335" s="1"/>
      <c r="V335" s="194"/>
      <c r="W335" s="1"/>
      <c r="X335" s="1"/>
      <c r="Y335" s="1"/>
      <c r="Z335" s="1"/>
      <c r="AA335" s="1"/>
      <c r="AB335" s="194"/>
      <c r="AC335" s="1"/>
      <c r="AD335" s="194"/>
      <c r="AE335" s="1"/>
      <c r="AF335" s="1"/>
      <c r="AG335" s="194"/>
      <c r="AH335" s="194"/>
      <c r="AI335" s="194"/>
      <c r="AJ335" s="194"/>
      <c r="AK335" s="194"/>
      <c r="AL335" s="194"/>
    </row>
    <row r="336" spans="1:38" ht="15.75" customHeight="1">
      <c r="A336" s="1"/>
      <c r="B336" s="1"/>
      <c r="C336" s="1"/>
      <c r="D336" s="1"/>
      <c r="E336" s="1"/>
      <c r="F336" s="1"/>
      <c r="G336" s="1"/>
      <c r="H336" s="1"/>
      <c r="I336" s="1"/>
      <c r="J336" s="195"/>
      <c r="K336" s="194"/>
      <c r="L336" s="232"/>
      <c r="M336" s="232"/>
      <c r="N336" s="1"/>
      <c r="O336" s="1"/>
      <c r="P336" s="1"/>
      <c r="Q336" s="194"/>
      <c r="R336" s="194"/>
      <c r="S336" s="1"/>
      <c r="T336" s="1"/>
      <c r="U336" s="1"/>
      <c r="V336" s="194"/>
      <c r="W336" s="1"/>
      <c r="X336" s="1"/>
      <c r="Y336" s="1"/>
      <c r="Z336" s="1"/>
      <c r="AA336" s="1"/>
      <c r="AB336" s="194"/>
      <c r="AC336" s="1"/>
      <c r="AD336" s="194"/>
      <c r="AE336" s="1"/>
      <c r="AF336" s="1"/>
      <c r="AG336" s="194"/>
      <c r="AH336" s="194"/>
      <c r="AI336" s="194"/>
      <c r="AJ336" s="194"/>
      <c r="AK336" s="194"/>
      <c r="AL336" s="194"/>
    </row>
    <row r="337" spans="1:38" ht="15.75" customHeight="1">
      <c r="A337" s="1"/>
      <c r="B337" s="1"/>
      <c r="C337" s="1"/>
      <c r="D337" s="1"/>
      <c r="E337" s="1"/>
      <c r="F337" s="1"/>
      <c r="G337" s="1"/>
      <c r="H337" s="1"/>
      <c r="I337" s="1"/>
      <c r="J337" s="195"/>
      <c r="K337" s="194"/>
      <c r="L337" s="232"/>
      <c r="M337" s="232"/>
      <c r="N337" s="1"/>
      <c r="O337" s="1"/>
      <c r="P337" s="1"/>
      <c r="Q337" s="194"/>
      <c r="R337" s="194"/>
      <c r="S337" s="1"/>
      <c r="T337" s="1"/>
      <c r="U337" s="1"/>
      <c r="V337" s="194"/>
      <c r="W337" s="1"/>
      <c r="X337" s="1"/>
      <c r="Y337" s="1"/>
      <c r="Z337" s="1"/>
      <c r="AA337" s="1"/>
      <c r="AB337" s="194"/>
      <c r="AC337" s="1"/>
      <c r="AD337" s="194"/>
      <c r="AE337" s="1"/>
      <c r="AF337" s="1"/>
      <c r="AG337" s="194"/>
      <c r="AH337" s="194"/>
      <c r="AI337" s="194"/>
      <c r="AJ337" s="194"/>
      <c r="AK337" s="194"/>
      <c r="AL337" s="194"/>
    </row>
    <row r="338" spans="1:38" ht="15.75" customHeight="1">
      <c r="A338" s="1"/>
      <c r="B338" s="1"/>
      <c r="C338" s="1"/>
      <c r="D338" s="1"/>
      <c r="E338" s="1"/>
      <c r="F338" s="1"/>
      <c r="G338" s="1"/>
      <c r="H338" s="1"/>
      <c r="I338" s="1"/>
      <c r="J338" s="195"/>
      <c r="K338" s="194"/>
      <c r="L338" s="232"/>
      <c r="M338" s="232"/>
      <c r="N338" s="1"/>
      <c r="O338" s="1"/>
      <c r="P338" s="1"/>
      <c r="Q338" s="194"/>
      <c r="R338" s="194"/>
      <c r="S338" s="1"/>
      <c r="T338" s="1"/>
      <c r="U338" s="1"/>
      <c r="V338" s="194"/>
      <c r="W338" s="1"/>
      <c r="X338" s="1"/>
      <c r="Y338" s="1"/>
      <c r="Z338" s="1"/>
      <c r="AA338" s="1"/>
      <c r="AB338" s="194"/>
      <c r="AC338" s="1"/>
      <c r="AD338" s="194"/>
      <c r="AE338" s="1"/>
      <c r="AF338" s="1"/>
      <c r="AG338" s="194"/>
      <c r="AH338" s="194"/>
      <c r="AI338" s="194"/>
      <c r="AJ338" s="194"/>
      <c r="AK338" s="194"/>
      <c r="AL338" s="194"/>
    </row>
    <row r="339" spans="1:38" ht="15.75" customHeight="1">
      <c r="A339" s="1"/>
      <c r="B339" s="1"/>
      <c r="C339" s="1"/>
      <c r="D339" s="1"/>
      <c r="E339" s="1"/>
      <c r="F339" s="1"/>
      <c r="G339" s="1"/>
      <c r="H339" s="1"/>
      <c r="I339" s="1"/>
      <c r="J339" s="195"/>
      <c r="K339" s="194"/>
      <c r="L339" s="232"/>
      <c r="M339" s="232"/>
      <c r="N339" s="1"/>
      <c r="O339" s="1"/>
      <c r="P339" s="1"/>
      <c r="Q339" s="194"/>
      <c r="R339" s="194"/>
      <c r="S339" s="1"/>
      <c r="T339" s="1"/>
      <c r="U339" s="1"/>
      <c r="V339" s="194"/>
      <c r="W339" s="1"/>
      <c r="X339" s="1"/>
      <c r="Y339" s="1"/>
      <c r="Z339" s="1"/>
      <c r="AA339" s="1"/>
      <c r="AB339" s="194"/>
      <c r="AC339" s="1"/>
      <c r="AD339" s="194"/>
      <c r="AE339" s="1"/>
      <c r="AF339" s="1"/>
      <c r="AG339" s="194"/>
      <c r="AH339" s="194"/>
      <c r="AI339" s="194"/>
      <c r="AJ339" s="194"/>
      <c r="AK339" s="194"/>
      <c r="AL339" s="194"/>
    </row>
    <row r="340" spans="1:38" ht="15.75" customHeight="1">
      <c r="A340" s="1"/>
      <c r="B340" s="1"/>
      <c r="C340" s="1"/>
      <c r="D340" s="1"/>
      <c r="E340" s="1"/>
      <c r="F340" s="1"/>
      <c r="G340" s="1"/>
      <c r="H340" s="1"/>
      <c r="I340" s="1"/>
      <c r="J340" s="195"/>
      <c r="K340" s="194"/>
      <c r="L340" s="232"/>
      <c r="M340" s="232"/>
      <c r="N340" s="1"/>
      <c r="O340" s="1"/>
      <c r="P340" s="1"/>
      <c r="Q340" s="194"/>
      <c r="R340" s="194"/>
      <c r="S340" s="1"/>
      <c r="T340" s="1"/>
      <c r="U340" s="1"/>
      <c r="V340" s="194"/>
      <c r="W340" s="1"/>
      <c r="X340" s="1"/>
      <c r="Y340" s="1"/>
      <c r="Z340" s="1"/>
      <c r="AA340" s="1"/>
      <c r="AB340" s="194"/>
      <c r="AC340" s="1"/>
      <c r="AD340" s="194"/>
      <c r="AE340" s="1"/>
      <c r="AF340" s="1"/>
      <c r="AG340" s="194"/>
      <c r="AH340" s="194"/>
      <c r="AI340" s="194"/>
      <c r="AJ340" s="194"/>
      <c r="AK340" s="194"/>
      <c r="AL340" s="194"/>
    </row>
    <row r="341" spans="1:38" ht="15.75" customHeight="1">
      <c r="A341" s="1"/>
      <c r="B341" s="1"/>
      <c r="C341" s="1"/>
      <c r="D341" s="1"/>
      <c r="E341" s="1"/>
      <c r="F341" s="1"/>
      <c r="G341" s="1"/>
      <c r="H341" s="1"/>
      <c r="I341" s="1"/>
      <c r="J341" s="195"/>
      <c r="K341" s="194"/>
      <c r="L341" s="232"/>
      <c r="M341" s="232"/>
      <c r="N341" s="1"/>
      <c r="O341" s="1"/>
      <c r="P341" s="1"/>
      <c r="Q341" s="194"/>
      <c r="R341" s="194"/>
      <c r="S341" s="1"/>
      <c r="T341" s="1"/>
      <c r="U341" s="1"/>
      <c r="V341" s="194"/>
      <c r="W341" s="1"/>
      <c r="X341" s="1"/>
      <c r="Y341" s="1"/>
      <c r="Z341" s="1"/>
      <c r="AA341" s="1"/>
      <c r="AB341" s="194"/>
      <c r="AC341" s="1"/>
      <c r="AD341" s="194"/>
      <c r="AE341" s="1"/>
      <c r="AF341" s="1"/>
      <c r="AG341" s="194"/>
      <c r="AH341" s="194"/>
      <c r="AI341" s="194"/>
      <c r="AJ341" s="194"/>
      <c r="AK341" s="194"/>
      <c r="AL341" s="194"/>
    </row>
    <row r="342" spans="1:38" ht="15.75" customHeight="1">
      <c r="A342" s="1"/>
      <c r="B342" s="1"/>
      <c r="C342" s="1"/>
      <c r="D342" s="1"/>
      <c r="E342" s="1"/>
      <c r="F342" s="1"/>
      <c r="G342" s="1"/>
      <c r="H342" s="1"/>
      <c r="I342" s="1"/>
      <c r="J342" s="195"/>
      <c r="K342" s="194"/>
      <c r="L342" s="232"/>
      <c r="M342" s="232"/>
      <c r="N342" s="1"/>
      <c r="O342" s="1"/>
      <c r="P342" s="1"/>
      <c r="Q342" s="194"/>
      <c r="R342" s="194"/>
      <c r="S342" s="1"/>
      <c r="T342" s="1"/>
      <c r="U342" s="1"/>
      <c r="V342" s="194"/>
      <c r="W342" s="1"/>
      <c r="X342" s="1"/>
      <c r="Y342" s="1"/>
      <c r="Z342" s="1"/>
      <c r="AA342" s="1"/>
      <c r="AB342" s="194"/>
      <c r="AC342" s="1"/>
      <c r="AD342" s="194"/>
      <c r="AE342" s="1"/>
      <c r="AF342" s="1"/>
      <c r="AG342" s="194"/>
      <c r="AH342" s="194"/>
      <c r="AI342" s="194"/>
      <c r="AJ342" s="194"/>
      <c r="AK342" s="194"/>
      <c r="AL342" s="194"/>
    </row>
    <row r="343" spans="1:38" ht="15.75" customHeight="1">
      <c r="A343" s="1"/>
      <c r="B343" s="1"/>
      <c r="C343" s="1"/>
      <c r="D343" s="1"/>
      <c r="E343" s="1"/>
      <c r="F343" s="1"/>
      <c r="G343" s="1"/>
      <c r="H343" s="1"/>
      <c r="I343" s="1"/>
      <c r="J343" s="195"/>
      <c r="K343" s="194"/>
      <c r="L343" s="232"/>
      <c r="M343" s="232"/>
      <c r="N343" s="1"/>
      <c r="O343" s="1"/>
      <c r="P343" s="1"/>
      <c r="Q343" s="194"/>
      <c r="R343" s="194"/>
      <c r="S343" s="1"/>
      <c r="T343" s="1"/>
      <c r="U343" s="1"/>
      <c r="V343" s="194"/>
      <c r="W343" s="1"/>
      <c r="X343" s="1"/>
      <c r="Y343" s="1"/>
      <c r="Z343" s="1"/>
      <c r="AA343" s="1"/>
      <c r="AB343" s="194"/>
      <c r="AC343" s="1"/>
      <c r="AD343" s="194"/>
      <c r="AE343" s="1"/>
      <c r="AF343" s="1"/>
      <c r="AG343" s="194"/>
      <c r="AH343" s="194"/>
      <c r="AI343" s="194"/>
      <c r="AJ343" s="194"/>
      <c r="AK343" s="194"/>
      <c r="AL343" s="194"/>
    </row>
    <row r="344" spans="1:38" ht="15.75" customHeight="1">
      <c r="A344" s="1"/>
      <c r="B344" s="1"/>
      <c r="C344" s="1"/>
      <c r="D344" s="1"/>
      <c r="E344" s="1"/>
      <c r="F344" s="1"/>
      <c r="G344" s="1"/>
      <c r="H344" s="1"/>
      <c r="I344" s="1"/>
      <c r="J344" s="195"/>
      <c r="K344" s="194"/>
      <c r="L344" s="232"/>
      <c r="M344" s="232"/>
      <c r="N344" s="1"/>
      <c r="O344" s="1"/>
      <c r="P344" s="1"/>
      <c r="Q344" s="194"/>
      <c r="R344" s="194"/>
      <c r="S344" s="1"/>
      <c r="T344" s="1"/>
      <c r="U344" s="1"/>
      <c r="V344" s="194"/>
      <c r="W344" s="1"/>
      <c r="X344" s="1"/>
      <c r="Y344" s="1"/>
      <c r="Z344" s="1"/>
      <c r="AA344" s="1"/>
      <c r="AB344" s="194"/>
      <c r="AC344" s="1"/>
      <c r="AD344" s="194"/>
      <c r="AE344" s="1"/>
      <c r="AF344" s="1"/>
      <c r="AG344" s="194"/>
      <c r="AH344" s="194"/>
      <c r="AI344" s="194"/>
      <c r="AJ344" s="194"/>
      <c r="AK344" s="194"/>
      <c r="AL344" s="194"/>
    </row>
    <row r="345" spans="1:38" ht="15.75" customHeight="1">
      <c r="A345" s="1"/>
      <c r="B345" s="1"/>
      <c r="C345" s="1"/>
      <c r="D345" s="1"/>
      <c r="E345" s="1"/>
      <c r="F345" s="1"/>
      <c r="G345" s="1"/>
      <c r="H345" s="1"/>
      <c r="I345" s="1"/>
      <c r="J345" s="195"/>
      <c r="K345" s="194"/>
      <c r="L345" s="232"/>
      <c r="M345" s="232"/>
      <c r="N345" s="1"/>
      <c r="O345" s="1"/>
      <c r="P345" s="1"/>
      <c r="Q345" s="194"/>
      <c r="R345" s="194"/>
      <c r="S345" s="1"/>
      <c r="T345" s="1"/>
      <c r="U345" s="1"/>
      <c r="V345" s="194"/>
      <c r="W345" s="1"/>
      <c r="X345" s="1"/>
      <c r="Y345" s="1"/>
      <c r="Z345" s="1"/>
      <c r="AA345" s="1"/>
      <c r="AB345" s="194"/>
      <c r="AC345" s="1"/>
      <c r="AD345" s="194"/>
      <c r="AE345" s="1"/>
      <c r="AF345" s="1"/>
      <c r="AG345" s="194"/>
      <c r="AH345" s="194"/>
      <c r="AI345" s="194"/>
      <c r="AJ345" s="194"/>
      <c r="AK345" s="194"/>
      <c r="AL345" s="194"/>
    </row>
    <row r="346" spans="1:38" ht="15.75" customHeight="1">
      <c r="A346" s="1"/>
      <c r="B346" s="1"/>
      <c r="C346" s="1"/>
      <c r="D346" s="1"/>
      <c r="E346" s="1"/>
      <c r="F346" s="1"/>
      <c r="G346" s="1"/>
      <c r="H346" s="1"/>
      <c r="I346" s="1"/>
      <c r="J346" s="195"/>
      <c r="K346" s="194"/>
      <c r="L346" s="232"/>
      <c r="M346" s="232"/>
      <c r="N346" s="1"/>
      <c r="O346" s="1"/>
      <c r="P346" s="1"/>
      <c r="Q346" s="194"/>
      <c r="R346" s="194"/>
      <c r="S346" s="1"/>
      <c r="T346" s="1"/>
      <c r="U346" s="1"/>
      <c r="V346" s="194"/>
      <c r="W346" s="1"/>
      <c r="X346" s="1"/>
      <c r="Y346" s="1"/>
      <c r="Z346" s="1"/>
      <c r="AA346" s="1"/>
      <c r="AB346" s="194"/>
      <c r="AC346" s="1"/>
      <c r="AD346" s="194"/>
      <c r="AE346" s="1"/>
      <c r="AF346" s="1"/>
      <c r="AG346" s="194"/>
      <c r="AH346" s="194"/>
      <c r="AI346" s="194"/>
      <c r="AJ346" s="194"/>
      <c r="AK346" s="194"/>
      <c r="AL346" s="194"/>
    </row>
    <row r="347" spans="1:38" ht="15.75" customHeight="1">
      <c r="A347" s="1"/>
      <c r="B347" s="1"/>
      <c r="C347" s="1"/>
      <c r="D347" s="1"/>
      <c r="E347" s="1"/>
      <c r="F347" s="1"/>
      <c r="G347" s="1"/>
      <c r="H347" s="1"/>
      <c r="I347" s="1"/>
      <c r="J347" s="195"/>
      <c r="K347" s="194"/>
      <c r="L347" s="232"/>
      <c r="M347" s="232"/>
      <c r="N347" s="1"/>
      <c r="O347" s="1"/>
      <c r="P347" s="1"/>
      <c r="Q347" s="194"/>
      <c r="R347" s="194"/>
      <c r="S347" s="1"/>
      <c r="T347" s="1"/>
      <c r="U347" s="1"/>
      <c r="V347" s="194"/>
      <c r="W347" s="1"/>
      <c r="X347" s="1"/>
      <c r="Y347" s="1"/>
      <c r="Z347" s="1"/>
      <c r="AA347" s="1"/>
      <c r="AB347" s="194"/>
      <c r="AC347" s="1"/>
      <c r="AD347" s="194"/>
      <c r="AE347" s="1"/>
      <c r="AF347" s="1"/>
      <c r="AG347" s="194"/>
      <c r="AH347" s="194"/>
      <c r="AI347" s="194"/>
      <c r="AJ347" s="194"/>
      <c r="AK347" s="194"/>
      <c r="AL347" s="194"/>
    </row>
    <row r="348" spans="1:38" ht="15.75" customHeight="1">
      <c r="A348" s="1"/>
      <c r="B348" s="1"/>
      <c r="C348" s="1"/>
      <c r="D348" s="1"/>
      <c r="E348" s="1"/>
      <c r="F348" s="1"/>
      <c r="G348" s="1"/>
      <c r="H348" s="1"/>
      <c r="I348" s="1"/>
      <c r="J348" s="195"/>
      <c r="K348" s="194"/>
      <c r="L348" s="232"/>
      <c r="M348" s="232"/>
      <c r="N348" s="1"/>
      <c r="O348" s="1"/>
      <c r="P348" s="1"/>
      <c r="Q348" s="194"/>
      <c r="R348" s="194"/>
      <c r="S348" s="1"/>
      <c r="T348" s="1"/>
      <c r="U348" s="1"/>
      <c r="V348" s="194"/>
      <c r="W348" s="1"/>
      <c r="X348" s="1"/>
      <c r="Y348" s="1"/>
      <c r="Z348" s="1"/>
      <c r="AA348" s="1"/>
      <c r="AB348" s="194"/>
      <c r="AC348" s="1"/>
      <c r="AD348" s="194"/>
      <c r="AE348" s="1"/>
      <c r="AF348" s="1"/>
      <c r="AG348" s="194"/>
      <c r="AH348" s="194"/>
      <c r="AI348" s="194"/>
      <c r="AJ348" s="194"/>
      <c r="AK348" s="194"/>
      <c r="AL348" s="194"/>
    </row>
    <row r="349" spans="1:38" ht="15.75" customHeight="1">
      <c r="A349" s="1"/>
      <c r="B349" s="1"/>
      <c r="C349" s="1"/>
      <c r="D349" s="1"/>
      <c r="E349" s="1"/>
      <c r="F349" s="1"/>
      <c r="G349" s="1"/>
      <c r="H349" s="1"/>
      <c r="I349" s="1"/>
      <c r="J349" s="195"/>
      <c r="K349" s="194"/>
      <c r="L349" s="232"/>
      <c r="M349" s="232"/>
      <c r="N349" s="1"/>
      <c r="O349" s="1"/>
      <c r="P349" s="1"/>
      <c r="Q349" s="194"/>
      <c r="R349" s="194"/>
      <c r="S349" s="1"/>
      <c r="T349" s="1"/>
      <c r="U349" s="1"/>
      <c r="V349" s="194"/>
      <c r="W349" s="1"/>
      <c r="X349" s="1"/>
      <c r="Y349" s="1"/>
      <c r="Z349" s="1"/>
      <c r="AA349" s="1"/>
      <c r="AB349" s="194"/>
      <c r="AC349" s="1"/>
      <c r="AD349" s="194"/>
      <c r="AE349" s="1"/>
      <c r="AF349" s="1"/>
      <c r="AG349" s="194"/>
      <c r="AH349" s="194"/>
      <c r="AI349" s="194"/>
      <c r="AJ349" s="194"/>
      <c r="AK349" s="194"/>
      <c r="AL349" s="194"/>
    </row>
    <row r="350" spans="1:38" ht="15.75" customHeight="1">
      <c r="A350" s="1"/>
      <c r="B350" s="1"/>
      <c r="C350" s="1"/>
      <c r="D350" s="1"/>
      <c r="E350" s="1"/>
      <c r="F350" s="1"/>
      <c r="G350" s="1"/>
      <c r="H350" s="1"/>
      <c r="I350" s="1"/>
      <c r="J350" s="195"/>
      <c r="K350" s="194"/>
      <c r="L350" s="232"/>
      <c r="M350" s="232"/>
      <c r="N350" s="1"/>
      <c r="O350" s="1"/>
      <c r="P350" s="1"/>
      <c r="Q350" s="194"/>
      <c r="R350" s="194"/>
      <c r="S350" s="1"/>
      <c r="T350" s="1"/>
      <c r="U350" s="1"/>
      <c r="V350" s="194"/>
      <c r="W350" s="1"/>
      <c r="X350" s="1"/>
      <c r="Y350" s="1"/>
      <c r="Z350" s="1"/>
      <c r="AA350" s="1"/>
      <c r="AB350" s="194"/>
      <c r="AC350" s="1"/>
      <c r="AD350" s="194"/>
      <c r="AE350" s="1"/>
      <c r="AF350" s="1"/>
      <c r="AG350" s="194"/>
      <c r="AH350" s="194"/>
      <c r="AI350" s="194"/>
      <c r="AJ350" s="194"/>
      <c r="AK350" s="194"/>
      <c r="AL350" s="194"/>
    </row>
    <row r="351" spans="1:38" ht="15.75" customHeight="1">
      <c r="A351" s="1"/>
      <c r="B351" s="1"/>
      <c r="C351" s="1"/>
      <c r="D351" s="1"/>
      <c r="E351" s="1"/>
      <c r="F351" s="1"/>
      <c r="G351" s="1"/>
      <c r="H351" s="1"/>
      <c r="I351" s="1"/>
      <c r="J351" s="195"/>
      <c r="K351" s="194"/>
      <c r="L351" s="232"/>
      <c r="M351" s="232"/>
      <c r="N351" s="1"/>
      <c r="O351" s="1"/>
      <c r="P351" s="1"/>
      <c r="Q351" s="194"/>
      <c r="R351" s="194"/>
      <c r="S351" s="1"/>
      <c r="T351" s="1"/>
      <c r="U351" s="1"/>
      <c r="V351" s="194"/>
      <c r="W351" s="1"/>
      <c r="X351" s="1"/>
      <c r="Y351" s="1"/>
      <c r="Z351" s="1"/>
      <c r="AA351" s="1"/>
      <c r="AB351" s="194"/>
      <c r="AC351" s="1"/>
      <c r="AD351" s="194"/>
      <c r="AE351" s="1"/>
      <c r="AF351" s="1"/>
      <c r="AG351" s="194"/>
      <c r="AH351" s="194"/>
      <c r="AI351" s="194"/>
      <c r="AJ351" s="194"/>
      <c r="AK351" s="194"/>
      <c r="AL351" s="194"/>
    </row>
    <row r="352" spans="1:38" ht="15.75" customHeight="1">
      <c r="A352" s="1"/>
      <c r="B352" s="1"/>
      <c r="C352" s="1"/>
      <c r="D352" s="1"/>
      <c r="E352" s="1"/>
      <c r="F352" s="1"/>
      <c r="G352" s="1"/>
      <c r="H352" s="1"/>
      <c r="I352" s="1"/>
      <c r="J352" s="195"/>
      <c r="K352" s="194"/>
      <c r="L352" s="232"/>
      <c r="M352" s="232"/>
      <c r="N352" s="1"/>
      <c r="O352" s="1"/>
      <c r="P352" s="1"/>
      <c r="Q352" s="194"/>
      <c r="R352" s="194"/>
      <c r="S352" s="1"/>
      <c r="T352" s="1"/>
      <c r="U352" s="1"/>
      <c r="V352" s="194"/>
      <c r="W352" s="1"/>
      <c r="X352" s="1"/>
      <c r="Y352" s="1"/>
      <c r="Z352" s="1"/>
      <c r="AA352" s="1"/>
      <c r="AB352" s="194"/>
      <c r="AC352" s="1"/>
      <c r="AD352" s="194"/>
      <c r="AE352" s="1"/>
      <c r="AF352" s="1"/>
      <c r="AG352" s="194"/>
      <c r="AH352" s="194"/>
      <c r="AI352" s="194"/>
      <c r="AJ352" s="194"/>
      <c r="AK352" s="194"/>
      <c r="AL352" s="194"/>
    </row>
    <row r="353" spans="1:38" ht="15.75" customHeight="1">
      <c r="A353" s="1"/>
      <c r="B353" s="1"/>
      <c r="C353" s="1"/>
      <c r="D353" s="1"/>
      <c r="E353" s="1"/>
      <c r="F353" s="1"/>
      <c r="G353" s="1"/>
      <c r="H353" s="1"/>
      <c r="I353" s="1"/>
      <c r="J353" s="195"/>
      <c r="K353" s="194"/>
      <c r="L353" s="232"/>
      <c r="M353" s="232"/>
      <c r="N353" s="1"/>
      <c r="O353" s="1"/>
      <c r="P353" s="1"/>
      <c r="Q353" s="194"/>
      <c r="R353" s="194"/>
      <c r="S353" s="1"/>
      <c r="T353" s="1"/>
      <c r="U353" s="1"/>
      <c r="V353" s="194"/>
      <c r="W353" s="1"/>
      <c r="X353" s="1"/>
      <c r="Y353" s="1"/>
      <c r="Z353" s="1"/>
      <c r="AA353" s="1"/>
      <c r="AB353" s="194"/>
      <c r="AC353" s="1"/>
      <c r="AD353" s="194"/>
      <c r="AE353" s="1"/>
      <c r="AF353" s="1"/>
      <c r="AG353" s="194"/>
      <c r="AH353" s="194"/>
      <c r="AI353" s="194"/>
      <c r="AJ353" s="194"/>
      <c r="AK353" s="194"/>
      <c r="AL353" s="194"/>
    </row>
    <row r="354" spans="1:38" ht="15.75" customHeight="1">
      <c r="A354" s="1"/>
      <c r="B354" s="1"/>
      <c r="C354" s="1"/>
      <c r="D354" s="1"/>
      <c r="E354" s="1"/>
      <c r="F354" s="1"/>
      <c r="G354" s="1"/>
      <c r="H354" s="1"/>
      <c r="I354" s="1"/>
      <c r="J354" s="195"/>
      <c r="K354" s="194"/>
      <c r="L354" s="232"/>
      <c r="M354" s="232"/>
      <c r="N354" s="1"/>
      <c r="O354" s="1"/>
      <c r="P354" s="1"/>
      <c r="Q354" s="194"/>
      <c r="R354" s="194"/>
      <c r="S354" s="1"/>
      <c r="T354" s="1"/>
      <c r="U354" s="1"/>
      <c r="V354" s="194"/>
      <c r="W354" s="1"/>
      <c r="X354" s="1"/>
      <c r="Y354" s="1"/>
      <c r="Z354" s="1"/>
      <c r="AA354" s="1"/>
      <c r="AB354" s="194"/>
      <c r="AC354" s="1"/>
      <c r="AD354" s="194"/>
      <c r="AE354" s="1"/>
      <c r="AF354" s="1"/>
      <c r="AG354" s="194"/>
      <c r="AH354" s="194"/>
      <c r="AI354" s="194"/>
      <c r="AJ354" s="194"/>
      <c r="AK354" s="194"/>
      <c r="AL354" s="194"/>
    </row>
    <row r="355" spans="1:38" ht="15.75" customHeight="1">
      <c r="A355" s="1"/>
      <c r="B355" s="1"/>
      <c r="C355" s="1"/>
      <c r="D355" s="1"/>
      <c r="E355" s="1"/>
      <c r="F355" s="1"/>
      <c r="G355" s="1"/>
      <c r="H355" s="1"/>
      <c r="I355" s="1"/>
      <c r="J355" s="195"/>
      <c r="K355" s="194"/>
      <c r="L355" s="232"/>
      <c r="M355" s="232"/>
      <c r="N355" s="1"/>
      <c r="O355" s="1"/>
      <c r="P355" s="1"/>
      <c r="Q355" s="194"/>
      <c r="R355" s="194"/>
      <c r="S355" s="1"/>
      <c r="T355" s="1"/>
      <c r="U355" s="1"/>
      <c r="V355" s="194"/>
      <c r="W355" s="1"/>
      <c r="X355" s="1"/>
      <c r="Y355" s="1"/>
      <c r="Z355" s="1"/>
      <c r="AA355" s="1"/>
      <c r="AB355" s="194"/>
      <c r="AC355" s="1"/>
      <c r="AD355" s="194"/>
      <c r="AE355" s="1"/>
      <c r="AF355" s="1"/>
      <c r="AG355" s="194"/>
      <c r="AH355" s="194"/>
      <c r="AI355" s="194"/>
      <c r="AJ355" s="194"/>
      <c r="AK355" s="194"/>
      <c r="AL355" s="194"/>
    </row>
    <row r="356" spans="1:38" ht="15.75" customHeight="1">
      <c r="A356" s="1"/>
      <c r="B356" s="1"/>
      <c r="C356" s="1"/>
      <c r="D356" s="1"/>
      <c r="E356" s="1"/>
      <c r="F356" s="1"/>
      <c r="G356" s="1"/>
      <c r="H356" s="1"/>
      <c r="I356" s="1"/>
      <c r="J356" s="195"/>
      <c r="K356" s="194"/>
      <c r="L356" s="232"/>
      <c r="M356" s="232"/>
      <c r="N356" s="1"/>
      <c r="O356" s="1"/>
      <c r="P356" s="1"/>
      <c r="Q356" s="194"/>
      <c r="R356" s="194"/>
      <c r="S356" s="1"/>
      <c r="T356" s="1"/>
      <c r="U356" s="1"/>
      <c r="V356" s="194"/>
      <c r="W356" s="1"/>
      <c r="X356" s="1"/>
      <c r="Y356" s="1"/>
      <c r="Z356" s="1"/>
      <c r="AA356" s="1"/>
      <c r="AB356" s="194"/>
      <c r="AC356" s="1"/>
      <c r="AD356" s="194"/>
      <c r="AE356" s="1"/>
      <c r="AF356" s="1"/>
      <c r="AG356" s="194"/>
      <c r="AH356" s="194"/>
      <c r="AI356" s="194"/>
      <c r="AJ356" s="194"/>
      <c r="AK356" s="194"/>
      <c r="AL356" s="194"/>
    </row>
    <row r="357" spans="1:38" ht="15.75" customHeight="1">
      <c r="A357" s="1"/>
      <c r="B357" s="1"/>
      <c r="C357" s="1"/>
      <c r="D357" s="1"/>
      <c r="E357" s="1"/>
      <c r="F357" s="1"/>
      <c r="G357" s="1"/>
      <c r="H357" s="1"/>
      <c r="I357" s="1"/>
      <c r="J357" s="195"/>
      <c r="K357" s="194"/>
      <c r="L357" s="232"/>
      <c r="M357" s="232"/>
      <c r="N357" s="1"/>
      <c r="O357" s="1"/>
      <c r="P357" s="1"/>
      <c r="Q357" s="194"/>
      <c r="R357" s="194"/>
      <c r="S357" s="1"/>
      <c r="T357" s="1"/>
      <c r="U357" s="1"/>
      <c r="V357" s="194"/>
      <c r="W357" s="1"/>
      <c r="X357" s="1"/>
      <c r="Y357" s="1"/>
      <c r="Z357" s="1"/>
      <c r="AA357" s="1"/>
      <c r="AB357" s="194"/>
      <c r="AC357" s="1"/>
      <c r="AD357" s="194"/>
      <c r="AE357" s="1"/>
      <c r="AF357" s="1"/>
      <c r="AG357" s="194"/>
      <c r="AH357" s="194"/>
      <c r="AI357" s="194"/>
      <c r="AJ357" s="194"/>
      <c r="AK357" s="194"/>
      <c r="AL357" s="194"/>
    </row>
    <row r="358" spans="1:38" ht="15.75" customHeight="1">
      <c r="A358" s="1"/>
      <c r="B358" s="1"/>
      <c r="C358" s="1"/>
      <c r="D358" s="1"/>
      <c r="E358" s="1"/>
      <c r="F358" s="1"/>
      <c r="G358" s="1"/>
      <c r="H358" s="1"/>
      <c r="I358" s="1"/>
      <c r="J358" s="195"/>
      <c r="K358" s="194"/>
      <c r="L358" s="232"/>
      <c r="M358" s="232"/>
      <c r="N358" s="1"/>
      <c r="O358" s="1"/>
      <c r="P358" s="1"/>
      <c r="Q358" s="194"/>
      <c r="R358" s="194"/>
      <c r="S358" s="1"/>
      <c r="T358" s="1"/>
      <c r="U358" s="1"/>
      <c r="V358" s="194"/>
      <c r="W358" s="1"/>
      <c r="X358" s="1"/>
      <c r="Y358" s="1"/>
      <c r="Z358" s="1"/>
      <c r="AA358" s="1"/>
      <c r="AB358" s="194"/>
      <c r="AC358" s="1"/>
      <c r="AD358" s="194"/>
      <c r="AE358" s="1"/>
      <c r="AF358" s="1"/>
      <c r="AG358" s="194"/>
      <c r="AH358" s="194"/>
      <c r="AI358" s="194"/>
      <c r="AJ358" s="194"/>
      <c r="AK358" s="194"/>
      <c r="AL358" s="194"/>
    </row>
    <row r="359" spans="1:38" ht="15.75" customHeight="1">
      <c r="A359" s="1"/>
      <c r="B359" s="1"/>
      <c r="C359" s="1"/>
      <c r="D359" s="1"/>
      <c r="E359" s="1"/>
      <c r="F359" s="1"/>
      <c r="G359" s="1"/>
      <c r="H359" s="1"/>
      <c r="I359" s="1"/>
      <c r="J359" s="195"/>
      <c r="K359" s="194"/>
      <c r="L359" s="232"/>
      <c r="M359" s="232"/>
      <c r="N359" s="1"/>
      <c r="O359" s="1"/>
      <c r="P359" s="1"/>
      <c r="Q359" s="194"/>
      <c r="R359" s="194"/>
      <c r="S359" s="1"/>
      <c r="T359" s="1"/>
      <c r="U359" s="1"/>
      <c r="V359" s="194"/>
      <c r="W359" s="1"/>
      <c r="X359" s="1"/>
      <c r="Y359" s="1"/>
      <c r="Z359" s="1"/>
      <c r="AA359" s="1"/>
      <c r="AB359" s="194"/>
      <c r="AC359" s="1"/>
      <c r="AD359" s="194"/>
      <c r="AE359" s="1"/>
      <c r="AF359" s="1"/>
      <c r="AG359" s="194"/>
      <c r="AH359" s="194"/>
      <c r="AI359" s="194"/>
      <c r="AJ359" s="194"/>
      <c r="AK359" s="194"/>
      <c r="AL359" s="194"/>
    </row>
    <row r="360" spans="1:38" ht="15.75" customHeight="1">
      <c r="A360" s="1"/>
      <c r="B360" s="1"/>
      <c r="C360" s="1"/>
      <c r="D360" s="1"/>
      <c r="E360" s="1"/>
      <c r="F360" s="1"/>
      <c r="G360" s="1"/>
      <c r="H360" s="1"/>
      <c r="I360" s="1"/>
      <c r="J360" s="195"/>
      <c r="K360" s="194"/>
      <c r="L360" s="232"/>
      <c r="M360" s="232"/>
      <c r="N360" s="1"/>
      <c r="O360" s="1"/>
      <c r="P360" s="1"/>
      <c r="Q360" s="194"/>
      <c r="R360" s="194"/>
      <c r="S360" s="1"/>
      <c r="T360" s="1"/>
      <c r="U360" s="1"/>
      <c r="V360" s="194"/>
      <c r="W360" s="1"/>
      <c r="X360" s="1"/>
      <c r="Y360" s="1"/>
      <c r="Z360" s="1"/>
      <c r="AA360" s="1"/>
      <c r="AB360" s="194"/>
      <c r="AC360" s="1"/>
      <c r="AD360" s="194"/>
      <c r="AE360" s="1"/>
      <c r="AF360" s="1"/>
      <c r="AG360" s="194"/>
      <c r="AH360" s="194"/>
      <c r="AI360" s="194"/>
      <c r="AJ360" s="194"/>
      <c r="AK360" s="194"/>
      <c r="AL360" s="194"/>
    </row>
    <row r="361" spans="1:38" ht="15.75" customHeight="1">
      <c r="A361" s="1"/>
      <c r="B361" s="1"/>
      <c r="C361" s="1"/>
      <c r="D361" s="1"/>
      <c r="E361" s="1"/>
      <c r="F361" s="1"/>
      <c r="G361" s="1"/>
      <c r="H361" s="1"/>
      <c r="I361" s="1"/>
      <c r="J361" s="195"/>
      <c r="K361" s="194"/>
      <c r="L361" s="232"/>
      <c r="M361" s="232"/>
      <c r="N361" s="1"/>
      <c r="O361" s="1"/>
      <c r="P361" s="1"/>
      <c r="Q361" s="194"/>
      <c r="R361" s="194"/>
      <c r="S361" s="1"/>
      <c r="T361" s="1"/>
      <c r="U361" s="1"/>
      <c r="V361" s="194"/>
      <c r="W361" s="1"/>
      <c r="X361" s="1"/>
      <c r="Y361" s="1"/>
      <c r="Z361" s="1"/>
      <c r="AA361" s="1"/>
      <c r="AB361" s="194"/>
      <c r="AC361" s="1"/>
      <c r="AD361" s="194"/>
      <c r="AE361" s="1"/>
      <c r="AF361" s="1"/>
      <c r="AG361" s="194"/>
      <c r="AH361" s="194"/>
      <c r="AI361" s="194"/>
      <c r="AJ361" s="194"/>
      <c r="AK361" s="194"/>
      <c r="AL361" s="194"/>
    </row>
    <row r="362" spans="1:38" ht="15.75" customHeight="1">
      <c r="A362" s="1"/>
      <c r="B362" s="1"/>
      <c r="C362" s="1"/>
      <c r="D362" s="1"/>
      <c r="E362" s="1"/>
      <c r="F362" s="1"/>
      <c r="G362" s="1"/>
      <c r="H362" s="1"/>
      <c r="I362" s="1"/>
      <c r="J362" s="195"/>
      <c r="K362" s="194"/>
      <c r="L362" s="232"/>
      <c r="M362" s="232"/>
      <c r="N362" s="1"/>
      <c r="O362" s="1"/>
      <c r="P362" s="1"/>
      <c r="Q362" s="194"/>
      <c r="R362" s="194"/>
      <c r="S362" s="1"/>
      <c r="T362" s="1"/>
      <c r="U362" s="1"/>
      <c r="V362" s="194"/>
      <c r="W362" s="1"/>
      <c r="X362" s="1"/>
      <c r="Y362" s="1"/>
      <c r="Z362" s="1"/>
      <c r="AA362" s="1"/>
      <c r="AB362" s="194"/>
      <c r="AC362" s="1"/>
      <c r="AD362" s="194"/>
      <c r="AE362" s="1"/>
      <c r="AF362" s="1"/>
      <c r="AG362" s="194"/>
      <c r="AH362" s="194"/>
      <c r="AI362" s="194"/>
      <c r="AJ362" s="194"/>
      <c r="AK362" s="194"/>
      <c r="AL362" s="194"/>
    </row>
    <row r="363" spans="1:38" ht="15.75" customHeight="1">
      <c r="A363" s="1"/>
      <c r="B363" s="1"/>
      <c r="C363" s="1"/>
      <c r="D363" s="1"/>
      <c r="E363" s="1"/>
      <c r="F363" s="1"/>
      <c r="G363" s="1"/>
      <c r="H363" s="1"/>
      <c r="I363" s="1"/>
      <c r="J363" s="195"/>
      <c r="K363" s="194"/>
      <c r="L363" s="232"/>
      <c r="M363" s="232"/>
      <c r="N363" s="1"/>
      <c r="O363" s="1"/>
      <c r="P363" s="1"/>
      <c r="Q363" s="194"/>
      <c r="R363" s="194"/>
      <c r="S363" s="1"/>
      <c r="T363" s="1"/>
      <c r="U363" s="1"/>
      <c r="V363" s="194"/>
      <c r="W363" s="1"/>
      <c r="X363" s="1"/>
      <c r="Y363" s="1"/>
      <c r="Z363" s="1"/>
      <c r="AA363" s="1"/>
      <c r="AB363" s="194"/>
      <c r="AC363" s="1"/>
      <c r="AD363" s="194"/>
      <c r="AE363" s="1"/>
      <c r="AF363" s="1"/>
      <c r="AG363" s="194"/>
      <c r="AH363" s="194"/>
      <c r="AI363" s="194"/>
      <c r="AJ363" s="194"/>
      <c r="AK363" s="194"/>
      <c r="AL363" s="194"/>
    </row>
    <row r="364" spans="1:38" ht="15.75" customHeight="1">
      <c r="A364" s="1"/>
      <c r="B364" s="1"/>
      <c r="C364" s="1"/>
      <c r="D364" s="1"/>
      <c r="E364" s="1"/>
      <c r="F364" s="1"/>
      <c r="G364" s="1"/>
      <c r="H364" s="1"/>
      <c r="I364" s="1"/>
      <c r="J364" s="195"/>
      <c r="K364" s="194"/>
      <c r="L364" s="232"/>
      <c r="M364" s="232"/>
      <c r="N364" s="1"/>
      <c r="O364" s="1"/>
      <c r="P364" s="1"/>
      <c r="Q364" s="194"/>
      <c r="R364" s="194"/>
      <c r="S364" s="1"/>
      <c r="T364" s="1"/>
      <c r="U364" s="1"/>
      <c r="V364" s="194"/>
      <c r="W364" s="1"/>
      <c r="X364" s="1"/>
      <c r="Y364" s="1"/>
      <c r="Z364" s="1"/>
      <c r="AA364" s="1"/>
      <c r="AB364" s="194"/>
      <c r="AC364" s="1"/>
      <c r="AD364" s="194"/>
      <c r="AE364" s="1"/>
      <c r="AF364" s="1"/>
      <c r="AG364" s="194"/>
      <c r="AH364" s="194"/>
      <c r="AI364" s="194"/>
      <c r="AJ364" s="194"/>
      <c r="AK364" s="194"/>
      <c r="AL364" s="194"/>
    </row>
    <row r="365" spans="1:38" ht="15.75" customHeight="1">
      <c r="A365" s="1"/>
      <c r="B365" s="1"/>
      <c r="C365" s="1"/>
      <c r="D365" s="1"/>
      <c r="E365" s="1"/>
      <c r="F365" s="1"/>
      <c r="G365" s="1"/>
      <c r="H365" s="1"/>
      <c r="I365" s="1"/>
      <c r="J365" s="195"/>
      <c r="K365" s="194"/>
      <c r="L365" s="232"/>
      <c r="M365" s="232"/>
      <c r="N365" s="1"/>
      <c r="O365" s="1"/>
      <c r="P365" s="1"/>
      <c r="Q365" s="194"/>
      <c r="R365" s="194"/>
      <c r="S365" s="1"/>
      <c r="T365" s="1"/>
      <c r="U365" s="1"/>
      <c r="V365" s="194"/>
      <c r="W365" s="1"/>
      <c r="X365" s="1"/>
      <c r="Y365" s="1"/>
      <c r="Z365" s="1"/>
      <c r="AA365" s="1"/>
      <c r="AB365" s="194"/>
      <c r="AC365" s="1"/>
      <c r="AD365" s="194"/>
      <c r="AE365" s="1"/>
      <c r="AF365" s="1"/>
      <c r="AG365" s="194"/>
      <c r="AH365" s="194"/>
      <c r="AI365" s="194"/>
      <c r="AJ365" s="194"/>
      <c r="AK365" s="194"/>
      <c r="AL365" s="194"/>
    </row>
    <row r="366" spans="1:38" ht="15.75" customHeight="1">
      <c r="A366" s="1"/>
      <c r="B366" s="1"/>
      <c r="C366" s="1"/>
      <c r="D366" s="1"/>
      <c r="E366" s="1"/>
      <c r="F366" s="1"/>
      <c r="G366" s="1"/>
      <c r="H366" s="1"/>
      <c r="I366" s="1"/>
      <c r="J366" s="195"/>
      <c r="K366" s="194"/>
      <c r="L366" s="232"/>
      <c r="M366" s="232"/>
      <c r="N366" s="1"/>
      <c r="O366" s="1"/>
      <c r="P366" s="1"/>
      <c r="Q366" s="194"/>
      <c r="R366" s="194"/>
      <c r="S366" s="1"/>
      <c r="T366" s="1"/>
      <c r="U366" s="1"/>
      <c r="V366" s="194"/>
      <c r="W366" s="1"/>
      <c r="X366" s="1"/>
      <c r="Y366" s="1"/>
      <c r="Z366" s="1"/>
      <c r="AA366" s="1"/>
      <c r="AB366" s="194"/>
      <c r="AC366" s="1"/>
      <c r="AD366" s="194"/>
      <c r="AE366" s="1"/>
      <c r="AF366" s="1"/>
      <c r="AG366" s="194"/>
      <c r="AH366" s="194"/>
      <c r="AI366" s="194"/>
      <c r="AJ366" s="194"/>
      <c r="AK366" s="194"/>
      <c r="AL366" s="194"/>
    </row>
    <row r="367" spans="1:38" ht="15.75" customHeight="1">
      <c r="A367" s="1"/>
      <c r="B367" s="1"/>
      <c r="C367" s="1"/>
      <c r="D367" s="1"/>
      <c r="E367" s="1"/>
      <c r="F367" s="1"/>
      <c r="G367" s="1"/>
      <c r="H367" s="1"/>
      <c r="I367" s="1"/>
      <c r="J367" s="195"/>
      <c r="K367" s="194"/>
      <c r="L367" s="232"/>
      <c r="M367" s="232"/>
      <c r="N367" s="1"/>
      <c r="O367" s="1"/>
      <c r="P367" s="1"/>
      <c r="Q367" s="194"/>
      <c r="R367" s="194"/>
      <c r="S367" s="1"/>
      <c r="T367" s="1"/>
      <c r="U367" s="1"/>
      <c r="V367" s="194"/>
      <c r="W367" s="1"/>
      <c r="X367" s="1"/>
      <c r="Y367" s="1"/>
      <c r="Z367" s="1"/>
      <c r="AA367" s="1"/>
      <c r="AB367" s="194"/>
      <c r="AC367" s="1"/>
      <c r="AD367" s="194"/>
      <c r="AE367" s="1"/>
      <c r="AF367" s="1"/>
      <c r="AG367" s="194"/>
      <c r="AH367" s="194"/>
      <c r="AI367" s="194"/>
      <c r="AJ367" s="194"/>
      <c r="AK367" s="194"/>
      <c r="AL367" s="194"/>
    </row>
    <row r="368" spans="1:38" ht="15.75" customHeight="1">
      <c r="A368" s="1"/>
      <c r="B368" s="1"/>
      <c r="C368" s="1"/>
      <c r="D368" s="1"/>
      <c r="E368" s="1"/>
      <c r="F368" s="1"/>
      <c r="G368" s="1"/>
      <c r="H368" s="1"/>
      <c r="I368" s="1"/>
      <c r="J368" s="195"/>
      <c r="K368" s="194"/>
      <c r="L368" s="232"/>
      <c r="M368" s="232"/>
      <c r="N368" s="1"/>
      <c r="O368" s="1"/>
      <c r="P368" s="1"/>
      <c r="Q368" s="194"/>
      <c r="R368" s="194"/>
      <c r="S368" s="1"/>
      <c r="T368" s="1"/>
      <c r="U368" s="1"/>
      <c r="V368" s="194"/>
      <c r="W368" s="1"/>
      <c r="X368" s="1"/>
      <c r="Y368" s="1"/>
      <c r="Z368" s="1"/>
      <c r="AA368" s="1"/>
      <c r="AB368" s="194"/>
      <c r="AC368" s="1"/>
      <c r="AD368" s="194"/>
      <c r="AE368" s="1"/>
      <c r="AF368" s="1"/>
      <c r="AG368" s="194"/>
      <c r="AH368" s="194"/>
      <c r="AI368" s="194"/>
      <c r="AJ368" s="194"/>
      <c r="AK368" s="194"/>
      <c r="AL368" s="194"/>
    </row>
    <row r="369" spans="1:38" ht="15.75" customHeight="1">
      <c r="A369" s="1"/>
      <c r="B369" s="1"/>
      <c r="C369" s="1"/>
      <c r="D369" s="1"/>
      <c r="E369" s="1"/>
      <c r="F369" s="1"/>
      <c r="G369" s="1"/>
      <c r="H369" s="1"/>
      <c r="I369" s="1"/>
      <c r="J369" s="195"/>
      <c r="K369" s="194"/>
      <c r="L369" s="232"/>
      <c r="M369" s="232"/>
      <c r="N369" s="1"/>
      <c r="O369" s="1"/>
      <c r="P369" s="1"/>
      <c r="Q369" s="194"/>
      <c r="R369" s="194"/>
      <c r="S369" s="1"/>
      <c r="T369" s="1"/>
      <c r="U369" s="1"/>
      <c r="V369" s="194"/>
      <c r="W369" s="1"/>
      <c r="X369" s="1"/>
      <c r="Y369" s="1"/>
      <c r="Z369" s="1"/>
      <c r="AA369" s="1"/>
      <c r="AB369" s="194"/>
      <c r="AC369" s="1"/>
      <c r="AD369" s="194"/>
      <c r="AE369" s="1"/>
      <c r="AF369" s="1"/>
      <c r="AG369" s="194"/>
      <c r="AH369" s="194"/>
      <c r="AI369" s="194"/>
      <c r="AJ369" s="194"/>
      <c r="AK369" s="194"/>
      <c r="AL369" s="194"/>
    </row>
    <row r="370" spans="1:38" ht="15.75" customHeight="1">
      <c r="A370" s="1"/>
      <c r="B370" s="1"/>
      <c r="C370" s="1"/>
      <c r="D370" s="1"/>
      <c r="E370" s="1"/>
      <c r="F370" s="1"/>
      <c r="G370" s="1"/>
      <c r="H370" s="1"/>
      <c r="I370" s="1"/>
      <c r="J370" s="195"/>
      <c r="K370" s="194"/>
      <c r="L370" s="232"/>
      <c r="M370" s="232"/>
      <c r="N370" s="1"/>
      <c r="O370" s="1"/>
      <c r="P370" s="1"/>
      <c r="Q370" s="194"/>
      <c r="R370" s="194"/>
      <c r="S370" s="1"/>
      <c r="T370" s="1"/>
      <c r="U370" s="1"/>
      <c r="V370" s="194"/>
      <c r="W370" s="1"/>
      <c r="X370" s="1"/>
      <c r="Y370" s="1"/>
      <c r="Z370" s="1"/>
      <c r="AA370" s="1"/>
      <c r="AB370" s="194"/>
      <c r="AC370" s="1"/>
      <c r="AD370" s="194"/>
      <c r="AE370" s="1"/>
      <c r="AF370" s="1"/>
      <c r="AG370" s="194"/>
      <c r="AH370" s="194"/>
      <c r="AI370" s="194"/>
      <c r="AJ370" s="194"/>
      <c r="AK370" s="194"/>
      <c r="AL370" s="194"/>
    </row>
    <row r="371" spans="1:38" ht="15.75" customHeight="1">
      <c r="A371" s="1"/>
      <c r="B371" s="1"/>
      <c r="C371" s="1"/>
      <c r="D371" s="1"/>
      <c r="E371" s="1"/>
      <c r="F371" s="1"/>
      <c r="G371" s="1"/>
      <c r="H371" s="1"/>
      <c r="I371" s="1"/>
      <c r="J371" s="195"/>
      <c r="K371" s="194"/>
      <c r="L371" s="232"/>
      <c r="M371" s="232"/>
      <c r="N371" s="1"/>
      <c r="O371" s="1"/>
      <c r="P371" s="1"/>
      <c r="Q371" s="194"/>
      <c r="R371" s="194"/>
      <c r="S371" s="1"/>
      <c r="T371" s="1"/>
      <c r="U371" s="1"/>
      <c r="V371" s="194"/>
      <c r="W371" s="1"/>
      <c r="X371" s="1"/>
      <c r="Y371" s="1"/>
      <c r="Z371" s="1"/>
      <c r="AA371" s="1"/>
      <c r="AB371" s="194"/>
      <c r="AC371" s="1"/>
      <c r="AD371" s="194"/>
      <c r="AE371" s="1"/>
      <c r="AF371" s="1"/>
      <c r="AG371" s="194"/>
      <c r="AH371" s="194"/>
      <c r="AI371" s="194"/>
      <c r="AJ371" s="194"/>
      <c r="AK371" s="194"/>
      <c r="AL371" s="194"/>
    </row>
    <row r="372" spans="1:38" ht="15.75" customHeight="1">
      <c r="A372" s="1"/>
      <c r="B372" s="1"/>
      <c r="C372" s="1"/>
      <c r="D372" s="1"/>
      <c r="E372" s="1"/>
      <c r="F372" s="1"/>
      <c r="G372" s="1"/>
      <c r="H372" s="1"/>
      <c r="I372" s="1"/>
      <c r="J372" s="195"/>
      <c r="K372" s="194"/>
      <c r="L372" s="232"/>
      <c r="M372" s="232"/>
      <c r="N372" s="1"/>
      <c r="O372" s="1"/>
      <c r="P372" s="1"/>
      <c r="Q372" s="194"/>
      <c r="R372" s="194"/>
      <c r="S372" s="1"/>
      <c r="T372" s="1"/>
      <c r="U372" s="1"/>
      <c r="V372" s="194"/>
      <c r="W372" s="1"/>
      <c r="X372" s="1"/>
      <c r="Y372" s="1"/>
      <c r="Z372" s="1"/>
      <c r="AA372" s="1"/>
      <c r="AB372" s="194"/>
      <c r="AC372" s="1"/>
      <c r="AD372" s="194"/>
      <c r="AE372" s="1"/>
      <c r="AF372" s="1"/>
      <c r="AG372" s="194"/>
      <c r="AH372" s="194"/>
      <c r="AI372" s="194"/>
      <c r="AJ372" s="194"/>
      <c r="AK372" s="194"/>
      <c r="AL372" s="194"/>
    </row>
    <row r="373" spans="1:38" ht="15.75" customHeight="1">
      <c r="A373" s="1"/>
      <c r="B373" s="1"/>
      <c r="C373" s="1"/>
      <c r="D373" s="1"/>
      <c r="E373" s="1"/>
      <c r="F373" s="1"/>
      <c r="G373" s="1"/>
      <c r="H373" s="1"/>
      <c r="I373" s="1"/>
      <c r="J373" s="195"/>
      <c r="K373" s="194"/>
      <c r="L373" s="232"/>
      <c r="M373" s="232"/>
      <c r="N373" s="1"/>
      <c r="O373" s="1"/>
      <c r="P373" s="1"/>
      <c r="Q373" s="194"/>
      <c r="R373" s="194"/>
      <c r="S373" s="1"/>
      <c r="T373" s="1"/>
      <c r="U373" s="1"/>
      <c r="V373" s="194"/>
      <c r="W373" s="1"/>
      <c r="X373" s="1"/>
      <c r="Y373" s="1"/>
      <c r="Z373" s="1"/>
      <c r="AA373" s="1"/>
      <c r="AB373" s="194"/>
      <c r="AC373" s="1"/>
      <c r="AD373" s="194"/>
      <c r="AE373" s="1"/>
      <c r="AF373" s="1"/>
      <c r="AG373" s="194"/>
      <c r="AH373" s="194"/>
      <c r="AI373" s="194"/>
      <c r="AJ373" s="194"/>
      <c r="AK373" s="194"/>
      <c r="AL373" s="194"/>
    </row>
    <row r="374" spans="1:38" ht="15.75" customHeight="1">
      <c r="A374" s="1"/>
      <c r="B374" s="1"/>
      <c r="C374" s="1"/>
      <c r="D374" s="1"/>
      <c r="E374" s="1"/>
      <c r="F374" s="1"/>
      <c r="G374" s="1"/>
      <c r="H374" s="1"/>
      <c r="I374" s="1"/>
      <c r="J374" s="195"/>
      <c r="K374" s="194"/>
      <c r="L374" s="232"/>
      <c r="M374" s="232"/>
      <c r="N374" s="1"/>
      <c r="O374" s="1"/>
      <c r="P374" s="1"/>
      <c r="Q374" s="194"/>
      <c r="R374" s="194"/>
      <c r="S374" s="1"/>
      <c r="T374" s="1"/>
      <c r="U374" s="1"/>
      <c r="V374" s="194"/>
      <c r="W374" s="1"/>
      <c r="X374" s="1"/>
      <c r="Y374" s="1"/>
      <c r="Z374" s="1"/>
      <c r="AA374" s="1"/>
      <c r="AB374" s="194"/>
      <c r="AC374" s="1"/>
      <c r="AD374" s="194"/>
      <c r="AE374" s="1"/>
      <c r="AF374" s="1"/>
      <c r="AG374" s="194"/>
      <c r="AH374" s="194"/>
      <c r="AI374" s="194"/>
      <c r="AJ374" s="194"/>
      <c r="AK374" s="194"/>
      <c r="AL374" s="194"/>
    </row>
    <row r="375" spans="1:38" ht="15.75" customHeight="1">
      <c r="A375" s="1"/>
      <c r="B375" s="1"/>
      <c r="C375" s="1"/>
      <c r="D375" s="1"/>
      <c r="E375" s="1"/>
      <c r="F375" s="1"/>
      <c r="G375" s="1"/>
      <c r="H375" s="1"/>
      <c r="I375" s="1"/>
      <c r="J375" s="195"/>
      <c r="K375" s="194"/>
      <c r="L375" s="232"/>
      <c r="M375" s="232"/>
      <c r="N375" s="1"/>
      <c r="O375" s="1"/>
      <c r="P375" s="1"/>
      <c r="Q375" s="194"/>
      <c r="R375" s="194"/>
      <c r="S375" s="1"/>
      <c r="T375" s="1"/>
      <c r="U375" s="1"/>
      <c r="V375" s="194"/>
      <c r="W375" s="1"/>
      <c r="X375" s="1"/>
      <c r="Y375" s="1"/>
      <c r="Z375" s="1"/>
      <c r="AA375" s="1"/>
      <c r="AB375" s="194"/>
      <c r="AC375" s="1"/>
      <c r="AD375" s="194"/>
      <c r="AE375" s="1"/>
      <c r="AF375" s="1"/>
      <c r="AG375" s="194"/>
      <c r="AH375" s="194"/>
      <c r="AI375" s="194"/>
      <c r="AJ375" s="194"/>
      <c r="AK375" s="194"/>
      <c r="AL375" s="194"/>
    </row>
    <row r="376" spans="1:38" ht="15.75" customHeight="1">
      <c r="A376" s="1"/>
      <c r="B376" s="1"/>
      <c r="C376" s="1"/>
      <c r="D376" s="1"/>
      <c r="E376" s="1"/>
      <c r="F376" s="1"/>
      <c r="G376" s="1"/>
      <c r="H376" s="1"/>
      <c r="I376" s="1"/>
      <c r="J376" s="195"/>
      <c r="K376" s="194"/>
      <c r="L376" s="232"/>
      <c r="M376" s="232"/>
      <c r="N376" s="1"/>
      <c r="O376" s="1"/>
      <c r="P376" s="1"/>
      <c r="Q376" s="194"/>
      <c r="R376" s="194"/>
      <c r="S376" s="1"/>
      <c r="T376" s="1"/>
      <c r="U376" s="1"/>
      <c r="V376" s="194"/>
      <c r="W376" s="1"/>
      <c r="X376" s="1"/>
      <c r="Y376" s="1"/>
      <c r="Z376" s="1"/>
      <c r="AA376" s="1"/>
      <c r="AB376" s="194"/>
      <c r="AC376" s="1"/>
      <c r="AD376" s="194"/>
      <c r="AE376" s="1"/>
      <c r="AF376" s="1"/>
      <c r="AG376" s="194"/>
      <c r="AH376" s="194"/>
      <c r="AI376" s="194"/>
      <c r="AJ376" s="194"/>
      <c r="AK376" s="194"/>
      <c r="AL376" s="194"/>
    </row>
    <row r="377" spans="1:38" ht="15.75" customHeight="1">
      <c r="A377" s="1"/>
      <c r="B377" s="1"/>
      <c r="C377" s="1"/>
      <c r="D377" s="1"/>
      <c r="E377" s="1"/>
      <c r="F377" s="1"/>
      <c r="G377" s="1"/>
      <c r="H377" s="1"/>
      <c r="I377" s="1"/>
      <c r="J377" s="195"/>
      <c r="K377" s="194"/>
      <c r="L377" s="232"/>
      <c r="M377" s="232"/>
      <c r="N377" s="1"/>
      <c r="O377" s="1"/>
      <c r="P377" s="1"/>
      <c r="Q377" s="194"/>
      <c r="R377" s="194"/>
      <c r="S377" s="1"/>
      <c r="T377" s="1"/>
      <c r="U377" s="1"/>
      <c r="V377" s="194"/>
      <c r="W377" s="1"/>
      <c r="X377" s="1"/>
      <c r="Y377" s="1"/>
      <c r="Z377" s="1"/>
      <c r="AA377" s="1"/>
      <c r="AB377" s="194"/>
      <c r="AC377" s="1"/>
      <c r="AD377" s="194"/>
      <c r="AE377" s="1"/>
      <c r="AF377" s="1"/>
      <c r="AG377" s="194"/>
      <c r="AH377" s="194"/>
      <c r="AI377" s="194"/>
      <c r="AJ377" s="194"/>
      <c r="AK377" s="194"/>
      <c r="AL377" s="194"/>
    </row>
    <row r="378" spans="1:38" ht="15.75" customHeight="1">
      <c r="A378" s="1"/>
      <c r="B378" s="1"/>
      <c r="C378" s="1"/>
      <c r="D378" s="1"/>
      <c r="E378" s="1"/>
      <c r="F378" s="1"/>
      <c r="G378" s="1"/>
      <c r="H378" s="1"/>
      <c r="I378" s="1"/>
      <c r="J378" s="195"/>
      <c r="K378" s="194"/>
      <c r="L378" s="232"/>
      <c r="M378" s="232"/>
      <c r="N378" s="1"/>
      <c r="O378" s="1"/>
      <c r="P378" s="1"/>
      <c r="Q378" s="194"/>
      <c r="R378" s="194"/>
      <c r="S378" s="1"/>
      <c r="T378" s="1"/>
      <c r="U378" s="1"/>
      <c r="V378" s="194"/>
      <c r="W378" s="1"/>
      <c r="X378" s="1"/>
      <c r="Y378" s="1"/>
      <c r="Z378" s="1"/>
      <c r="AA378" s="1"/>
      <c r="AB378" s="194"/>
      <c r="AC378" s="1"/>
      <c r="AD378" s="194"/>
      <c r="AE378" s="1"/>
      <c r="AF378" s="1"/>
      <c r="AG378" s="194"/>
      <c r="AH378" s="194"/>
      <c r="AI378" s="194"/>
      <c r="AJ378" s="194"/>
      <c r="AK378" s="194"/>
      <c r="AL378" s="194"/>
    </row>
    <row r="379" spans="1:38" ht="15.75" customHeight="1">
      <c r="A379" s="1"/>
      <c r="B379" s="1"/>
      <c r="C379" s="1"/>
      <c r="D379" s="1"/>
      <c r="E379" s="1"/>
      <c r="F379" s="1"/>
      <c r="G379" s="1"/>
      <c r="H379" s="1"/>
      <c r="I379" s="1"/>
      <c r="J379" s="195"/>
      <c r="K379" s="194"/>
      <c r="L379" s="232"/>
      <c r="M379" s="232"/>
      <c r="N379" s="1"/>
      <c r="O379" s="1"/>
      <c r="P379" s="1"/>
      <c r="Q379" s="194"/>
      <c r="R379" s="194"/>
      <c r="S379" s="1"/>
      <c r="T379" s="1"/>
      <c r="U379" s="1"/>
      <c r="V379" s="194"/>
      <c r="W379" s="1"/>
      <c r="X379" s="1"/>
      <c r="Y379" s="1"/>
      <c r="Z379" s="1"/>
      <c r="AA379" s="1"/>
      <c r="AB379" s="194"/>
      <c r="AC379" s="1"/>
      <c r="AD379" s="194"/>
      <c r="AE379" s="1"/>
      <c r="AF379" s="1"/>
      <c r="AG379" s="194"/>
      <c r="AH379" s="194"/>
      <c r="AI379" s="194"/>
      <c r="AJ379" s="194"/>
      <c r="AK379" s="194"/>
      <c r="AL379" s="194"/>
    </row>
    <row r="380" spans="1:38" ht="15.75" customHeight="1">
      <c r="A380" s="1"/>
      <c r="B380" s="1"/>
      <c r="C380" s="1"/>
      <c r="D380" s="1"/>
      <c r="E380" s="1"/>
      <c r="F380" s="1"/>
      <c r="G380" s="1"/>
      <c r="H380" s="1"/>
      <c r="I380" s="1"/>
      <c r="J380" s="195"/>
      <c r="K380" s="194"/>
      <c r="L380" s="232"/>
      <c r="M380" s="232"/>
      <c r="N380" s="1"/>
      <c r="O380" s="1"/>
      <c r="P380" s="1"/>
      <c r="Q380" s="194"/>
      <c r="R380" s="194"/>
      <c r="S380" s="1"/>
      <c r="T380" s="1"/>
      <c r="U380" s="1"/>
      <c r="V380" s="194"/>
      <c r="W380" s="1"/>
      <c r="X380" s="1"/>
      <c r="Y380" s="1"/>
      <c r="Z380" s="1"/>
      <c r="AA380" s="1"/>
      <c r="AB380" s="194"/>
      <c r="AC380" s="1"/>
      <c r="AD380" s="194"/>
      <c r="AE380" s="1"/>
      <c r="AF380" s="1"/>
      <c r="AG380" s="194"/>
      <c r="AH380" s="194"/>
      <c r="AI380" s="194"/>
      <c r="AJ380" s="194"/>
      <c r="AK380" s="194"/>
      <c r="AL380" s="194"/>
    </row>
    <row r="381" spans="1:38" ht="15.75" customHeight="1">
      <c r="A381" s="1"/>
      <c r="B381" s="1"/>
      <c r="C381" s="1"/>
      <c r="D381" s="1"/>
      <c r="E381" s="1"/>
      <c r="F381" s="1"/>
      <c r="G381" s="1"/>
      <c r="H381" s="1"/>
      <c r="I381" s="1"/>
      <c r="J381" s="195"/>
      <c r="K381" s="194"/>
      <c r="L381" s="232"/>
      <c r="M381" s="232"/>
      <c r="N381" s="1"/>
      <c r="O381" s="1"/>
      <c r="P381" s="1"/>
      <c r="Q381" s="194"/>
      <c r="R381" s="194"/>
      <c r="S381" s="1"/>
      <c r="T381" s="1"/>
      <c r="U381" s="1"/>
      <c r="V381" s="194"/>
      <c r="W381" s="1"/>
      <c r="X381" s="1"/>
      <c r="Y381" s="1"/>
      <c r="Z381" s="1"/>
      <c r="AA381" s="1"/>
      <c r="AB381" s="194"/>
      <c r="AC381" s="1"/>
      <c r="AD381" s="194"/>
      <c r="AE381" s="1"/>
      <c r="AF381" s="1"/>
      <c r="AG381" s="194"/>
      <c r="AH381" s="194"/>
      <c r="AI381" s="194"/>
      <c r="AJ381" s="194"/>
      <c r="AK381" s="194"/>
      <c r="AL381" s="194"/>
    </row>
    <row r="382" spans="1:38" ht="15.75" customHeight="1">
      <c r="A382" s="1"/>
      <c r="B382" s="1"/>
      <c r="C382" s="1"/>
      <c r="D382" s="1"/>
      <c r="E382" s="1"/>
      <c r="F382" s="1"/>
      <c r="G382" s="1"/>
      <c r="H382" s="1"/>
      <c r="I382" s="1"/>
      <c r="J382" s="195"/>
      <c r="K382" s="194"/>
      <c r="L382" s="232"/>
      <c r="M382" s="232"/>
      <c r="N382" s="1"/>
      <c r="O382" s="1"/>
      <c r="P382" s="1"/>
      <c r="Q382" s="194"/>
      <c r="R382" s="194"/>
      <c r="S382" s="1"/>
      <c r="T382" s="1"/>
      <c r="U382" s="1"/>
      <c r="V382" s="194"/>
      <c r="W382" s="1"/>
      <c r="X382" s="1"/>
      <c r="Y382" s="1"/>
      <c r="Z382" s="1"/>
      <c r="AA382" s="1"/>
      <c r="AB382" s="194"/>
      <c r="AC382" s="1"/>
      <c r="AD382" s="194"/>
      <c r="AE382" s="1"/>
      <c r="AF382" s="1"/>
      <c r="AG382" s="194"/>
      <c r="AH382" s="194"/>
      <c r="AI382" s="194"/>
      <c r="AJ382" s="194"/>
      <c r="AK382" s="194"/>
      <c r="AL382" s="194"/>
    </row>
    <row r="383" spans="1:38" ht="15.75" customHeight="1">
      <c r="A383" s="1"/>
      <c r="B383" s="1"/>
      <c r="C383" s="1"/>
      <c r="D383" s="1"/>
      <c r="E383" s="1"/>
      <c r="F383" s="1"/>
      <c r="G383" s="1"/>
      <c r="H383" s="1"/>
      <c r="I383" s="1"/>
      <c r="J383" s="195"/>
      <c r="K383" s="194"/>
      <c r="L383" s="232"/>
      <c r="M383" s="232"/>
      <c r="N383" s="1"/>
      <c r="O383" s="1"/>
      <c r="P383" s="1"/>
      <c r="Q383" s="194"/>
      <c r="R383" s="194"/>
      <c r="S383" s="1"/>
      <c r="T383" s="1"/>
      <c r="U383" s="1"/>
      <c r="V383" s="194"/>
      <c r="W383" s="1"/>
      <c r="X383" s="1"/>
      <c r="Y383" s="1"/>
      <c r="Z383" s="1"/>
      <c r="AA383" s="1"/>
      <c r="AB383" s="194"/>
      <c r="AC383" s="1"/>
      <c r="AD383" s="194"/>
      <c r="AE383" s="1"/>
      <c r="AF383" s="1"/>
      <c r="AG383" s="194"/>
      <c r="AH383" s="194"/>
      <c r="AI383" s="194"/>
      <c r="AJ383" s="194"/>
      <c r="AK383" s="194"/>
      <c r="AL383" s="194"/>
    </row>
    <row r="384" spans="1:38" ht="15.75" customHeight="1">
      <c r="A384" s="1"/>
      <c r="B384" s="1"/>
      <c r="C384" s="1"/>
      <c r="D384" s="1"/>
      <c r="E384" s="1"/>
      <c r="F384" s="1"/>
      <c r="G384" s="1"/>
      <c r="H384" s="1"/>
      <c r="I384" s="1"/>
      <c r="J384" s="195"/>
      <c r="K384" s="194"/>
      <c r="L384" s="232"/>
      <c r="M384" s="232"/>
      <c r="N384" s="1"/>
      <c r="O384" s="1"/>
      <c r="P384" s="1"/>
      <c r="Q384" s="194"/>
      <c r="R384" s="194"/>
      <c r="S384" s="1"/>
      <c r="T384" s="1"/>
      <c r="U384" s="1"/>
      <c r="V384" s="194"/>
      <c r="W384" s="1"/>
      <c r="X384" s="1"/>
      <c r="Y384" s="1"/>
      <c r="Z384" s="1"/>
      <c r="AA384" s="1"/>
      <c r="AB384" s="194"/>
      <c r="AC384" s="1"/>
      <c r="AD384" s="194"/>
      <c r="AE384" s="1"/>
      <c r="AF384" s="1"/>
      <c r="AG384" s="194"/>
      <c r="AH384" s="194"/>
      <c r="AI384" s="194"/>
      <c r="AJ384" s="194"/>
      <c r="AK384" s="194"/>
      <c r="AL384" s="194"/>
    </row>
    <row r="385" spans="1:38" ht="15.75" customHeight="1">
      <c r="A385" s="1"/>
      <c r="B385" s="1"/>
      <c r="C385" s="1"/>
      <c r="D385" s="1"/>
      <c r="E385" s="1"/>
      <c r="F385" s="1"/>
      <c r="G385" s="1"/>
      <c r="H385" s="1"/>
      <c r="I385" s="1"/>
      <c r="J385" s="195"/>
      <c r="K385" s="194"/>
      <c r="L385" s="232"/>
      <c r="M385" s="232"/>
      <c r="N385" s="1"/>
      <c r="O385" s="1"/>
      <c r="P385" s="1"/>
      <c r="Q385" s="194"/>
      <c r="R385" s="194"/>
      <c r="S385" s="1"/>
      <c r="T385" s="1"/>
      <c r="U385" s="1"/>
      <c r="V385" s="194"/>
      <c r="W385" s="1"/>
      <c r="X385" s="1"/>
      <c r="Y385" s="1"/>
      <c r="Z385" s="1"/>
      <c r="AA385" s="1"/>
      <c r="AB385" s="194"/>
      <c r="AC385" s="1"/>
      <c r="AD385" s="194"/>
      <c r="AE385" s="1"/>
      <c r="AF385" s="1"/>
      <c r="AG385" s="194"/>
      <c r="AH385" s="194"/>
      <c r="AI385" s="194"/>
      <c r="AJ385" s="194"/>
      <c r="AK385" s="194"/>
      <c r="AL385" s="194"/>
    </row>
    <row r="386" spans="1:38" ht="15.75" customHeight="1">
      <c r="A386" s="1"/>
      <c r="B386" s="1"/>
      <c r="C386" s="1"/>
      <c r="D386" s="1"/>
      <c r="E386" s="1"/>
      <c r="F386" s="1"/>
      <c r="G386" s="1"/>
      <c r="H386" s="1"/>
      <c r="I386" s="1"/>
      <c r="J386" s="195"/>
      <c r="K386" s="194"/>
      <c r="L386" s="232"/>
      <c r="M386" s="232"/>
      <c r="N386" s="1"/>
      <c r="O386" s="1"/>
      <c r="P386" s="1"/>
      <c r="Q386" s="194"/>
      <c r="R386" s="194"/>
      <c r="S386" s="1"/>
      <c r="T386" s="1"/>
      <c r="U386" s="1"/>
      <c r="V386" s="194"/>
      <c r="W386" s="1"/>
      <c r="X386" s="1"/>
      <c r="Y386" s="1"/>
      <c r="Z386" s="1"/>
      <c r="AA386" s="1"/>
      <c r="AB386" s="194"/>
      <c r="AC386" s="1"/>
      <c r="AD386" s="194"/>
      <c r="AE386" s="1"/>
      <c r="AF386" s="1"/>
      <c r="AG386" s="194"/>
      <c r="AH386" s="194"/>
      <c r="AI386" s="194"/>
      <c r="AJ386" s="194"/>
      <c r="AK386" s="194"/>
      <c r="AL386" s="194"/>
    </row>
    <row r="387" spans="1:38" ht="15.75" customHeight="1">
      <c r="A387" s="1"/>
      <c r="B387" s="1"/>
      <c r="C387" s="1"/>
      <c r="D387" s="1"/>
      <c r="E387" s="1"/>
      <c r="F387" s="1"/>
      <c r="G387" s="1"/>
      <c r="H387" s="1"/>
      <c r="I387" s="1"/>
      <c r="J387" s="195"/>
      <c r="K387" s="194"/>
      <c r="L387" s="232"/>
      <c r="M387" s="232"/>
      <c r="N387" s="1"/>
      <c r="O387" s="1"/>
      <c r="P387" s="1"/>
      <c r="Q387" s="194"/>
      <c r="R387" s="194"/>
      <c r="S387" s="1"/>
      <c r="T387" s="1"/>
      <c r="U387" s="1"/>
      <c r="V387" s="194"/>
      <c r="W387" s="1"/>
      <c r="X387" s="1"/>
      <c r="Y387" s="1"/>
      <c r="Z387" s="1"/>
      <c r="AA387" s="1"/>
      <c r="AB387" s="194"/>
      <c r="AC387" s="1"/>
      <c r="AD387" s="194"/>
      <c r="AE387" s="1"/>
      <c r="AF387" s="1"/>
      <c r="AG387" s="194"/>
      <c r="AH387" s="194"/>
      <c r="AI387" s="194"/>
      <c r="AJ387" s="194"/>
      <c r="AK387" s="194"/>
      <c r="AL387" s="194"/>
    </row>
    <row r="388" spans="1:38" ht="15.75" customHeight="1">
      <c r="A388" s="1"/>
      <c r="B388" s="1"/>
      <c r="C388" s="1"/>
      <c r="D388" s="1"/>
      <c r="E388" s="1"/>
      <c r="F388" s="1"/>
      <c r="G388" s="1"/>
      <c r="H388" s="1"/>
      <c r="I388" s="1"/>
      <c r="J388" s="195"/>
      <c r="K388" s="194"/>
      <c r="L388" s="232"/>
      <c r="M388" s="232"/>
      <c r="N388" s="1"/>
      <c r="O388" s="1"/>
      <c r="P388" s="1"/>
      <c r="Q388" s="194"/>
      <c r="R388" s="194"/>
      <c r="S388" s="1"/>
      <c r="T388" s="1"/>
      <c r="U388" s="1"/>
      <c r="V388" s="194"/>
      <c r="W388" s="1"/>
      <c r="X388" s="1"/>
      <c r="Y388" s="1"/>
      <c r="Z388" s="1"/>
      <c r="AA388" s="1"/>
      <c r="AB388" s="194"/>
      <c r="AC388" s="1"/>
      <c r="AD388" s="194"/>
      <c r="AE388" s="1"/>
      <c r="AF388" s="1"/>
      <c r="AG388" s="194"/>
      <c r="AH388" s="194"/>
      <c r="AI388" s="194"/>
      <c r="AJ388" s="194"/>
      <c r="AK388" s="194"/>
      <c r="AL388" s="194"/>
    </row>
    <row r="389" spans="1:38" ht="15.75" customHeight="1">
      <c r="A389" s="1"/>
      <c r="B389" s="1"/>
      <c r="C389" s="1"/>
      <c r="D389" s="1"/>
      <c r="E389" s="1"/>
      <c r="F389" s="1"/>
      <c r="G389" s="1"/>
      <c r="H389" s="1"/>
      <c r="I389" s="1"/>
      <c r="J389" s="195"/>
      <c r="K389" s="194"/>
      <c r="L389" s="232"/>
      <c r="M389" s="232"/>
      <c r="N389" s="1"/>
      <c r="O389" s="1"/>
      <c r="P389" s="1"/>
      <c r="Q389" s="194"/>
      <c r="R389" s="194"/>
      <c r="S389" s="1"/>
      <c r="T389" s="1"/>
      <c r="U389" s="1"/>
      <c r="V389" s="194"/>
      <c r="W389" s="1"/>
      <c r="X389" s="1"/>
      <c r="Y389" s="1"/>
      <c r="Z389" s="1"/>
      <c r="AA389" s="1"/>
      <c r="AB389" s="194"/>
      <c r="AC389" s="1"/>
      <c r="AD389" s="194"/>
      <c r="AE389" s="1"/>
      <c r="AF389" s="1"/>
      <c r="AG389" s="194"/>
      <c r="AH389" s="194"/>
      <c r="AI389" s="194"/>
      <c r="AJ389" s="194"/>
      <c r="AK389" s="194"/>
      <c r="AL389" s="194"/>
    </row>
    <row r="390" spans="1:38" ht="15.75" customHeight="1">
      <c r="A390" s="1"/>
      <c r="B390" s="1"/>
      <c r="C390" s="1"/>
      <c r="D390" s="1"/>
      <c r="E390" s="1"/>
      <c r="F390" s="1"/>
      <c r="G390" s="1"/>
      <c r="H390" s="1"/>
      <c r="I390" s="1"/>
      <c r="J390" s="195"/>
      <c r="K390" s="194"/>
      <c r="L390" s="232"/>
      <c r="M390" s="232"/>
      <c r="N390" s="1"/>
      <c r="O390" s="1"/>
      <c r="P390" s="1"/>
      <c r="Q390" s="194"/>
      <c r="R390" s="194"/>
      <c r="S390" s="1"/>
      <c r="T390" s="1"/>
      <c r="U390" s="1"/>
      <c r="V390" s="194"/>
      <c r="W390" s="1"/>
      <c r="X390" s="1"/>
      <c r="Y390" s="1"/>
      <c r="Z390" s="1"/>
      <c r="AA390" s="1"/>
      <c r="AB390" s="194"/>
      <c r="AC390" s="1"/>
      <c r="AD390" s="194"/>
      <c r="AE390" s="1"/>
      <c r="AF390" s="1"/>
      <c r="AG390" s="194"/>
      <c r="AH390" s="194"/>
      <c r="AI390" s="194"/>
      <c r="AJ390" s="194"/>
      <c r="AK390" s="194"/>
      <c r="AL390" s="194"/>
    </row>
    <row r="391" spans="1:38" ht="15.75" customHeight="1">
      <c r="A391" s="1"/>
      <c r="B391" s="1"/>
      <c r="C391" s="1"/>
      <c r="D391" s="1"/>
      <c r="E391" s="1"/>
      <c r="F391" s="1"/>
      <c r="G391" s="1"/>
      <c r="H391" s="1"/>
      <c r="I391" s="1"/>
      <c r="J391" s="195"/>
      <c r="K391" s="194"/>
      <c r="L391" s="232"/>
      <c r="M391" s="232"/>
      <c r="N391" s="1"/>
      <c r="O391" s="1"/>
      <c r="P391" s="1"/>
      <c r="Q391" s="194"/>
      <c r="R391" s="194"/>
      <c r="S391" s="1"/>
      <c r="T391" s="1"/>
      <c r="U391" s="1"/>
      <c r="V391" s="194"/>
      <c r="W391" s="1"/>
      <c r="X391" s="1"/>
      <c r="Y391" s="1"/>
      <c r="Z391" s="1"/>
      <c r="AA391" s="1"/>
      <c r="AB391" s="194"/>
      <c r="AC391" s="1"/>
      <c r="AD391" s="194"/>
      <c r="AE391" s="1"/>
      <c r="AF391" s="1"/>
      <c r="AG391" s="194"/>
      <c r="AH391" s="194"/>
      <c r="AI391" s="194"/>
      <c r="AJ391" s="194"/>
      <c r="AK391" s="194"/>
      <c r="AL391" s="194"/>
    </row>
    <row r="392" spans="1:38" ht="15.75" customHeight="1">
      <c r="A392" s="1"/>
      <c r="B392" s="1"/>
      <c r="C392" s="1"/>
      <c r="D392" s="1"/>
      <c r="E392" s="1"/>
      <c r="F392" s="1"/>
      <c r="G392" s="1"/>
      <c r="H392" s="1"/>
      <c r="I392" s="1"/>
      <c r="J392" s="195"/>
      <c r="K392" s="194"/>
      <c r="L392" s="232"/>
      <c r="M392" s="232"/>
      <c r="N392" s="1"/>
      <c r="O392" s="1"/>
      <c r="P392" s="1"/>
      <c r="Q392" s="194"/>
      <c r="R392" s="194"/>
      <c r="S392" s="1"/>
      <c r="T392" s="1"/>
      <c r="U392" s="1"/>
      <c r="V392" s="194"/>
      <c r="W392" s="1"/>
      <c r="X392" s="1"/>
      <c r="Y392" s="1"/>
      <c r="Z392" s="1"/>
      <c r="AA392" s="1"/>
      <c r="AB392" s="194"/>
      <c r="AC392" s="1"/>
      <c r="AD392" s="194"/>
      <c r="AE392" s="1"/>
      <c r="AF392" s="1"/>
      <c r="AG392" s="194"/>
      <c r="AH392" s="194"/>
      <c r="AI392" s="194"/>
      <c r="AJ392" s="194"/>
      <c r="AK392" s="194"/>
      <c r="AL392" s="194"/>
    </row>
    <row r="393" spans="1:38" ht="15.75" customHeight="1">
      <c r="A393" s="1"/>
      <c r="B393" s="1"/>
      <c r="C393" s="1"/>
      <c r="D393" s="1"/>
      <c r="E393" s="1"/>
      <c r="F393" s="1"/>
      <c r="G393" s="1"/>
      <c r="H393" s="1"/>
      <c r="I393" s="1"/>
      <c r="J393" s="195"/>
      <c r="K393" s="194"/>
      <c r="L393" s="232"/>
      <c r="M393" s="232"/>
      <c r="N393" s="1"/>
      <c r="O393" s="1"/>
      <c r="P393" s="1"/>
      <c r="Q393" s="194"/>
      <c r="R393" s="194"/>
      <c r="S393" s="1"/>
      <c r="T393" s="1"/>
      <c r="U393" s="1"/>
      <c r="V393" s="194"/>
      <c r="W393" s="1"/>
      <c r="X393" s="1"/>
      <c r="Y393" s="1"/>
      <c r="Z393" s="1"/>
      <c r="AA393" s="1"/>
      <c r="AB393" s="194"/>
      <c r="AC393" s="1"/>
      <c r="AD393" s="194"/>
      <c r="AE393" s="1"/>
      <c r="AF393" s="1"/>
      <c r="AG393" s="194"/>
      <c r="AH393" s="194"/>
      <c r="AI393" s="194"/>
      <c r="AJ393" s="194"/>
      <c r="AK393" s="194"/>
      <c r="AL393" s="194"/>
    </row>
    <row r="394" spans="1:38" ht="15.75" customHeight="1">
      <c r="A394" s="1"/>
      <c r="B394" s="1"/>
      <c r="C394" s="1"/>
      <c r="D394" s="1"/>
      <c r="E394" s="1"/>
      <c r="F394" s="1"/>
      <c r="G394" s="1"/>
      <c r="H394" s="1"/>
      <c r="I394" s="1"/>
      <c r="J394" s="195"/>
      <c r="K394" s="194"/>
      <c r="L394" s="232"/>
      <c r="M394" s="232"/>
      <c r="N394" s="1"/>
      <c r="O394" s="1"/>
      <c r="P394" s="1"/>
      <c r="Q394" s="194"/>
      <c r="R394" s="194"/>
      <c r="S394" s="1"/>
      <c r="T394" s="1"/>
      <c r="U394" s="1"/>
      <c r="V394" s="194"/>
      <c r="W394" s="1"/>
      <c r="X394" s="1"/>
      <c r="Y394" s="1"/>
      <c r="Z394" s="1"/>
      <c r="AA394" s="1"/>
      <c r="AB394" s="194"/>
      <c r="AC394" s="1"/>
      <c r="AD394" s="194"/>
      <c r="AE394" s="1"/>
      <c r="AF394" s="1"/>
      <c r="AG394" s="194"/>
      <c r="AH394" s="194"/>
      <c r="AI394" s="194"/>
      <c r="AJ394" s="194"/>
      <c r="AK394" s="194"/>
      <c r="AL394" s="194"/>
    </row>
    <row r="395" spans="1:38" ht="15.75" customHeight="1">
      <c r="A395" s="1"/>
      <c r="B395" s="1"/>
      <c r="C395" s="1"/>
      <c r="D395" s="1"/>
      <c r="E395" s="1"/>
      <c r="F395" s="1"/>
      <c r="G395" s="1"/>
      <c r="H395" s="1"/>
      <c r="I395" s="1"/>
      <c r="J395" s="195"/>
      <c r="K395" s="194"/>
      <c r="L395" s="232"/>
      <c r="M395" s="232"/>
      <c r="N395" s="1"/>
      <c r="O395" s="1"/>
      <c r="P395" s="1"/>
      <c r="Q395" s="194"/>
      <c r="R395" s="194"/>
      <c r="S395" s="1"/>
      <c r="T395" s="1"/>
      <c r="U395" s="1"/>
      <c r="V395" s="194"/>
      <c r="W395" s="1"/>
      <c r="X395" s="1"/>
      <c r="Y395" s="1"/>
      <c r="Z395" s="1"/>
      <c r="AA395" s="1"/>
      <c r="AB395" s="194"/>
      <c r="AC395" s="1"/>
      <c r="AD395" s="194"/>
      <c r="AE395" s="1"/>
      <c r="AF395" s="1"/>
      <c r="AG395" s="194"/>
      <c r="AH395" s="194"/>
      <c r="AI395" s="194"/>
      <c r="AJ395" s="194"/>
      <c r="AK395" s="194"/>
      <c r="AL395" s="194"/>
    </row>
    <row r="396" spans="1:38" ht="15.75" customHeight="1">
      <c r="A396" s="1"/>
      <c r="B396" s="1"/>
      <c r="C396" s="1"/>
      <c r="D396" s="1"/>
      <c r="E396" s="1"/>
      <c r="F396" s="1"/>
      <c r="G396" s="1"/>
      <c r="H396" s="1"/>
      <c r="I396" s="1"/>
      <c r="J396" s="195"/>
      <c r="K396" s="194"/>
      <c r="L396" s="232"/>
      <c r="M396" s="232"/>
      <c r="N396" s="1"/>
      <c r="O396" s="1"/>
      <c r="P396" s="1"/>
      <c r="Q396" s="194"/>
      <c r="R396" s="194"/>
      <c r="S396" s="1"/>
      <c r="T396" s="1"/>
      <c r="U396" s="1"/>
      <c r="V396" s="194"/>
      <c r="W396" s="1"/>
      <c r="X396" s="1"/>
      <c r="Y396" s="1"/>
      <c r="Z396" s="1"/>
      <c r="AA396" s="1"/>
      <c r="AB396" s="194"/>
      <c r="AC396" s="1"/>
      <c r="AD396" s="194"/>
      <c r="AE396" s="1"/>
      <c r="AF396" s="1"/>
      <c r="AG396" s="194"/>
      <c r="AH396" s="194"/>
      <c r="AI396" s="194"/>
      <c r="AJ396" s="194"/>
      <c r="AK396" s="194"/>
      <c r="AL396" s="194"/>
    </row>
    <row r="397" spans="1:38" ht="15.75" customHeight="1">
      <c r="A397" s="1"/>
      <c r="B397" s="1"/>
      <c r="C397" s="1"/>
      <c r="D397" s="1"/>
      <c r="E397" s="1"/>
      <c r="F397" s="1"/>
      <c r="G397" s="1"/>
      <c r="H397" s="1"/>
      <c r="I397" s="1"/>
      <c r="J397" s="195"/>
      <c r="K397" s="194"/>
      <c r="L397" s="232"/>
      <c r="M397" s="232"/>
      <c r="N397" s="1"/>
      <c r="O397" s="1"/>
      <c r="P397" s="1"/>
      <c r="Q397" s="194"/>
      <c r="R397" s="194"/>
      <c r="S397" s="1"/>
      <c r="T397" s="1"/>
      <c r="U397" s="1"/>
      <c r="V397" s="194"/>
      <c r="W397" s="1"/>
      <c r="X397" s="1"/>
      <c r="Y397" s="1"/>
      <c r="Z397" s="1"/>
      <c r="AA397" s="1"/>
      <c r="AB397" s="194"/>
      <c r="AC397" s="1"/>
      <c r="AD397" s="194"/>
      <c r="AE397" s="1"/>
      <c r="AF397" s="1"/>
      <c r="AG397" s="194"/>
      <c r="AH397" s="194"/>
      <c r="AI397" s="194"/>
      <c r="AJ397" s="194"/>
      <c r="AK397" s="194"/>
      <c r="AL397" s="194"/>
    </row>
    <row r="398" spans="1:38" ht="15.75" customHeight="1">
      <c r="A398" s="1"/>
      <c r="B398" s="1"/>
      <c r="C398" s="1"/>
      <c r="D398" s="1"/>
      <c r="E398" s="1"/>
      <c r="F398" s="1"/>
      <c r="G398" s="1"/>
      <c r="H398" s="1"/>
      <c r="I398" s="1"/>
      <c r="J398" s="195"/>
      <c r="K398" s="194"/>
      <c r="L398" s="232"/>
      <c r="M398" s="232"/>
      <c r="N398" s="1"/>
      <c r="O398" s="1"/>
      <c r="P398" s="1"/>
      <c r="Q398" s="194"/>
      <c r="R398" s="194"/>
      <c r="S398" s="1"/>
      <c r="T398" s="1"/>
      <c r="U398" s="1"/>
      <c r="V398" s="194"/>
      <c r="W398" s="1"/>
      <c r="X398" s="1"/>
      <c r="Y398" s="1"/>
      <c r="Z398" s="1"/>
      <c r="AA398" s="1"/>
      <c r="AB398" s="194"/>
      <c r="AC398" s="1"/>
      <c r="AD398" s="194"/>
      <c r="AE398" s="1"/>
      <c r="AF398" s="1"/>
      <c r="AG398" s="194"/>
      <c r="AH398" s="194"/>
      <c r="AI398" s="194"/>
      <c r="AJ398" s="194"/>
      <c r="AK398" s="194"/>
      <c r="AL398" s="194"/>
    </row>
    <row r="399" spans="1:38" ht="15.75" customHeight="1">
      <c r="A399" s="1"/>
      <c r="B399" s="1"/>
      <c r="C399" s="1"/>
      <c r="D399" s="1"/>
      <c r="E399" s="1"/>
      <c r="F399" s="1"/>
      <c r="G399" s="1"/>
      <c r="H399" s="1"/>
      <c r="I399" s="1"/>
      <c r="J399" s="195"/>
      <c r="K399" s="194"/>
      <c r="L399" s="232"/>
      <c r="M399" s="232"/>
      <c r="N399" s="1"/>
      <c r="O399" s="1"/>
      <c r="P399" s="1"/>
      <c r="Q399" s="194"/>
      <c r="R399" s="194"/>
      <c r="S399" s="1"/>
      <c r="T399" s="1"/>
      <c r="U399" s="1"/>
      <c r="V399" s="194"/>
      <c r="W399" s="1"/>
      <c r="X399" s="1"/>
      <c r="Y399" s="1"/>
      <c r="Z399" s="1"/>
      <c r="AA399" s="1"/>
      <c r="AB399" s="194"/>
      <c r="AC399" s="1"/>
      <c r="AD399" s="194"/>
      <c r="AE399" s="1"/>
      <c r="AF399" s="1"/>
      <c r="AG399" s="194"/>
      <c r="AH399" s="194"/>
      <c r="AI399" s="194"/>
      <c r="AJ399" s="194"/>
      <c r="AK399" s="194"/>
      <c r="AL399" s="194"/>
    </row>
    <row r="400" spans="1:38" ht="15.75" customHeight="1">
      <c r="A400" s="1"/>
      <c r="B400" s="1"/>
      <c r="C400" s="1"/>
      <c r="D400" s="1"/>
      <c r="E400" s="1"/>
      <c r="F400" s="1"/>
      <c r="G400" s="1"/>
      <c r="H400" s="1"/>
      <c r="I400" s="1"/>
      <c r="J400" s="195"/>
      <c r="K400" s="194"/>
      <c r="L400" s="232"/>
      <c r="M400" s="232"/>
      <c r="N400" s="1"/>
      <c r="O400" s="1"/>
      <c r="P400" s="1"/>
      <c r="Q400" s="194"/>
      <c r="R400" s="194"/>
      <c r="S400" s="1"/>
      <c r="T400" s="1"/>
      <c r="U400" s="1"/>
      <c r="V400" s="194"/>
      <c r="W400" s="1"/>
      <c r="X400" s="1"/>
      <c r="Y400" s="1"/>
      <c r="Z400" s="1"/>
      <c r="AA400" s="1"/>
      <c r="AB400" s="194"/>
      <c r="AC400" s="1"/>
      <c r="AD400" s="194"/>
      <c r="AE400" s="1"/>
      <c r="AF400" s="1"/>
      <c r="AG400" s="194"/>
      <c r="AH400" s="194"/>
      <c r="AI400" s="194"/>
      <c r="AJ400" s="194"/>
      <c r="AK400" s="194"/>
      <c r="AL400" s="194"/>
    </row>
    <row r="401" spans="1:38" ht="15.75" customHeight="1">
      <c r="A401" s="1"/>
      <c r="B401" s="1"/>
      <c r="C401" s="1"/>
      <c r="D401" s="1"/>
      <c r="E401" s="1"/>
      <c r="F401" s="1"/>
      <c r="G401" s="1"/>
      <c r="H401" s="1"/>
      <c r="I401" s="1"/>
      <c r="J401" s="195"/>
      <c r="K401" s="194"/>
      <c r="L401" s="232"/>
      <c r="M401" s="232"/>
      <c r="N401" s="1"/>
      <c r="O401" s="1"/>
      <c r="P401" s="1"/>
      <c r="Q401" s="194"/>
      <c r="R401" s="194"/>
      <c r="S401" s="1"/>
      <c r="T401" s="1"/>
      <c r="U401" s="1"/>
      <c r="V401" s="194"/>
      <c r="W401" s="1"/>
      <c r="X401" s="1"/>
      <c r="Y401" s="1"/>
      <c r="Z401" s="1"/>
      <c r="AA401" s="1"/>
      <c r="AB401" s="194"/>
      <c r="AC401" s="1"/>
      <c r="AD401" s="194"/>
      <c r="AE401" s="1"/>
      <c r="AF401" s="1"/>
      <c r="AG401" s="194"/>
      <c r="AH401" s="194"/>
      <c r="AI401" s="194"/>
      <c r="AJ401" s="194"/>
      <c r="AK401" s="194"/>
      <c r="AL401" s="194"/>
    </row>
    <row r="402" spans="1:38" ht="15.75" customHeight="1">
      <c r="A402" s="1"/>
      <c r="B402" s="1"/>
      <c r="C402" s="1"/>
      <c r="D402" s="1"/>
      <c r="E402" s="1"/>
      <c r="F402" s="1"/>
      <c r="G402" s="1"/>
      <c r="H402" s="1"/>
      <c r="I402" s="1"/>
      <c r="J402" s="195"/>
      <c r="K402" s="194"/>
      <c r="L402" s="232"/>
      <c r="M402" s="232"/>
      <c r="N402" s="1"/>
      <c r="O402" s="1"/>
      <c r="P402" s="1"/>
      <c r="Q402" s="194"/>
      <c r="R402" s="194"/>
      <c r="S402" s="1"/>
      <c r="T402" s="1"/>
      <c r="U402" s="1"/>
      <c r="V402" s="194"/>
      <c r="W402" s="1"/>
      <c r="X402" s="1"/>
      <c r="Y402" s="1"/>
      <c r="Z402" s="1"/>
      <c r="AA402" s="1"/>
      <c r="AB402" s="194"/>
      <c r="AC402" s="1"/>
      <c r="AD402" s="194"/>
      <c r="AE402" s="1"/>
      <c r="AF402" s="1"/>
      <c r="AG402" s="194"/>
      <c r="AH402" s="194"/>
      <c r="AI402" s="194"/>
      <c r="AJ402" s="194"/>
      <c r="AK402" s="194"/>
      <c r="AL402" s="194"/>
    </row>
    <row r="403" spans="1:38" ht="15.75" customHeight="1">
      <c r="A403" s="1"/>
      <c r="B403" s="1"/>
      <c r="C403" s="1"/>
      <c r="D403" s="1"/>
      <c r="E403" s="1"/>
      <c r="F403" s="1"/>
      <c r="G403" s="1"/>
      <c r="H403" s="1"/>
      <c r="I403" s="1"/>
      <c r="J403" s="195"/>
      <c r="K403" s="194"/>
      <c r="L403" s="232"/>
      <c r="M403" s="232"/>
      <c r="N403" s="1"/>
      <c r="O403" s="1"/>
      <c r="P403" s="1"/>
      <c r="Q403" s="194"/>
      <c r="R403" s="194"/>
      <c r="S403" s="1"/>
      <c r="T403" s="1"/>
      <c r="U403" s="1"/>
      <c r="V403" s="194"/>
      <c r="W403" s="1"/>
      <c r="X403" s="1"/>
      <c r="Y403" s="1"/>
      <c r="Z403" s="1"/>
      <c r="AA403" s="1"/>
      <c r="AB403" s="194"/>
      <c r="AC403" s="1"/>
      <c r="AD403" s="194"/>
      <c r="AE403" s="1"/>
      <c r="AF403" s="1"/>
      <c r="AG403" s="194"/>
      <c r="AH403" s="194"/>
      <c r="AI403" s="194"/>
      <c r="AJ403" s="194"/>
      <c r="AK403" s="194"/>
      <c r="AL403" s="194"/>
    </row>
    <row r="404" spans="1:38" ht="15.75" customHeight="1">
      <c r="A404" s="1"/>
      <c r="B404" s="1"/>
      <c r="C404" s="1"/>
      <c r="D404" s="1"/>
      <c r="E404" s="1"/>
      <c r="F404" s="1"/>
      <c r="G404" s="1"/>
      <c r="H404" s="1"/>
      <c r="I404" s="1"/>
      <c r="J404" s="195"/>
      <c r="K404" s="194"/>
      <c r="L404" s="232"/>
      <c r="M404" s="232"/>
      <c r="N404" s="1"/>
      <c r="O404" s="1"/>
      <c r="P404" s="1"/>
      <c r="Q404" s="194"/>
      <c r="R404" s="194"/>
      <c r="S404" s="1"/>
      <c r="T404" s="1"/>
      <c r="U404" s="1"/>
      <c r="V404" s="194"/>
      <c r="W404" s="1"/>
      <c r="X404" s="1"/>
      <c r="Y404" s="1"/>
      <c r="Z404" s="1"/>
      <c r="AA404" s="1"/>
      <c r="AB404" s="194"/>
      <c r="AC404" s="1"/>
      <c r="AD404" s="194"/>
      <c r="AE404" s="1"/>
      <c r="AF404" s="1"/>
      <c r="AG404" s="194"/>
      <c r="AH404" s="194"/>
      <c r="AI404" s="194"/>
      <c r="AJ404" s="194"/>
      <c r="AK404" s="194"/>
      <c r="AL404" s="194"/>
    </row>
    <row r="405" spans="1:38" ht="15.75" customHeight="1">
      <c r="A405" s="1"/>
      <c r="B405" s="1"/>
      <c r="C405" s="1"/>
      <c r="D405" s="1"/>
      <c r="E405" s="1"/>
      <c r="F405" s="1"/>
      <c r="G405" s="1"/>
      <c r="H405" s="1"/>
      <c r="I405" s="1"/>
      <c r="J405" s="195"/>
      <c r="K405" s="194"/>
      <c r="L405" s="232"/>
      <c r="M405" s="232"/>
      <c r="N405" s="1"/>
      <c r="O405" s="1"/>
      <c r="P405" s="1"/>
      <c r="Q405" s="194"/>
      <c r="R405" s="194"/>
      <c r="S405" s="1"/>
      <c r="T405" s="1"/>
      <c r="U405" s="1"/>
      <c r="V405" s="194"/>
      <c r="W405" s="1"/>
      <c r="X405" s="1"/>
      <c r="Y405" s="1"/>
      <c r="Z405" s="1"/>
      <c r="AA405" s="1"/>
      <c r="AB405" s="194"/>
      <c r="AC405" s="1"/>
      <c r="AD405" s="194"/>
      <c r="AE405" s="1"/>
      <c r="AF405" s="1"/>
      <c r="AG405" s="194"/>
      <c r="AH405" s="194"/>
      <c r="AI405" s="194"/>
      <c r="AJ405" s="194"/>
      <c r="AK405" s="194"/>
      <c r="AL405" s="194"/>
    </row>
    <row r="406" spans="1:38" ht="15.75" customHeight="1">
      <c r="A406" s="1"/>
      <c r="B406" s="1"/>
      <c r="C406" s="1"/>
      <c r="D406" s="1"/>
      <c r="E406" s="1"/>
      <c r="F406" s="1"/>
      <c r="G406" s="1"/>
      <c r="H406" s="1"/>
      <c r="I406" s="1"/>
      <c r="J406" s="195"/>
      <c r="K406" s="194"/>
      <c r="L406" s="232"/>
      <c r="M406" s="232"/>
      <c r="N406" s="1"/>
      <c r="O406" s="1"/>
      <c r="P406" s="1"/>
      <c r="Q406" s="194"/>
      <c r="R406" s="194"/>
      <c r="S406" s="1"/>
      <c r="T406" s="1"/>
      <c r="U406" s="1"/>
      <c r="V406" s="194"/>
      <c r="W406" s="1"/>
      <c r="X406" s="1"/>
      <c r="Y406" s="1"/>
      <c r="Z406" s="1"/>
      <c r="AA406" s="1"/>
      <c r="AB406" s="194"/>
      <c r="AC406" s="1"/>
      <c r="AD406" s="194"/>
      <c r="AE406" s="1"/>
      <c r="AF406" s="1"/>
      <c r="AG406" s="194"/>
      <c r="AH406" s="194"/>
      <c r="AI406" s="194"/>
      <c r="AJ406" s="194"/>
      <c r="AK406" s="194"/>
      <c r="AL406" s="194"/>
    </row>
    <row r="407" spans="1:38" ht="15.75" customHeight="1">
      <c r="A407" s="1"/>
      <c r="B407" s="1"/>
      <c r="C407" s="1"/>
      <c r="D407" s="1"/>
      <c r="E407" s="1"/>
      <c r="F407" s="1"/>
      <c r="G407" s="1"/>
      <c r="H407" s="1"/>
      <c r="I407" s="1"/>
      <c r="J407" s="195"/>
      <c r="K407" s="194"/>
      <c r="L407" s="232"/>
      <c r="M407" s="232"/>
      <c r="N407" s="1"/>
      <c r="O407" s="1"/>
      <c r="P407" s="1"/>
      <c r="Q407" s="194"/>
      <c r="R407" s="194"/>
      <c r="S407" s="1"/>
      <c r="T407" s="1"/>
      <c r="U407" s="1"/>
      <c r="V407" s="194"/>
      <c r="W407" s="1"/>
      <c r="X407" s="1"/>
      <c r="Y407" s="1"/>
      <c r="Z407" s="1"/>
      <c r="AA407" s="1"/>
      <c r="AB407" s="194"/>
      <c r="AC407" s="1"/>
      <c r="AD407" s="194"/>
      <c r="AE407" s="1"/>
      <c r="AF407" s="1"/>
      <c r="AG407" s="194"/>
      <c r="AH407" s="194"/>
      <c r="AI407" s="194"/>
      <c r="AJ407" s="194"/>
      <c r="AK407" s="194"/>
      <c r="AL407" s="194"/>
    </row>
    <row r="408" spans="1:38" ht="15.75" customHeight="1">
      <c r="A408" s="1"/>
      <c r="B408" s="1"/>
      <c r="C408" s="1"/>
      <c r="D408" s="1"/>
      <c r="E408" s="1"/>
      <c r="F408" s="1"/>
      <c r="G408" s="1"/>
      <c r="H408" s="1"/>
      <c r="I408" s="1"/>
      <c r="J408" s="195"/>
      <c r="K408" s="194"/>
      <c r="L408" s="232"/>
      <c r="M408" s="232"/>
      <c r="N408" s="1"/>
      <c r="O408" s="1"/>
      <c r="P408" s="1"/>
      <c r="Q408" s="194"/>
      <c r="R408" s="194"/>
      <c r="S408" s="1"/>
      <c r="T408" s="1"/>
      <c r="U408" s="1"/>
      <c r="V408" s="194"/>
      <c r="W408" s="1"/>
      <c r="X408" s="1"/>
      <c r="Y408" s="1"/>
      <c r="Z408" s="1"/>
      <c r="AA408" s="1"/>
      <c r="AB408" s="194"/>
      <c r="AC408" s="1"/>
      <c r="AD408" s="194"/>
      <c r="AE408" s="1"/>
      <c r="AF408" s="1"/>
      <c r="AG408" s="194"/>
      <c r="AH408" s="194"/>
      <c r="AI408" s="194"/>
      <c r="AJ408" s="194"/>
      <c r="AK408" s="194"/>
      <c r="AL408" s="194"/>
    </row>
    <row r="409" spans="1:38" ht="15.75" customHeight="1">
      <c r="A409" s="1"/>
      <c r="B409" s="1"/>
      <c r="C409" s="1"/>
      <c r="D409" s="1"/>
      <c r="E409" s="1"/>
      <c r="F409" s="1"/>
      <c r="G409" s="1"/>
      <c r="H409" s="1"/>
      <c r="I409" s="1"/>
      <c r="J409" s="195"/>
      <c r="K409" s="194"/>
      <c r="L409" s="232"/>
      <c r="M409" s="232"/>
      <c r="N409" s="1"/>
      <c r="O409" s="1"/>
      <c r="P409" s="1"/>
      <c r="Q409" s="194"/>
      <c r="R409" s="194"/>
      <c r="S409" s="1"/>
      <c r="T409" s="1"/>
      <c r="U409" s="1"/>
      <c r="V409" s="194"/>
      <c r="W409" s="1"/>
      <c r="X409" s="1"/>
      <c r="Y409" s="1"/>
      <c r="Z409" s="1"/>
      <c r="AA409" s="1"/>
      <c r="AB409" s="194"/>
      <c r="AC409" s="1"/>
      <c r="AD409" s="194"/>
      <c r="AE409" s="1"/>
      <c r="AF409" s="1"/>
      <c r="AG409" s="194"/>
      <c r="AH409" s="194"/>
      <c r="AI409" s="194"/>
      <c r="AJ409" s="194"/>
      <c r="AK409" s="194"/>
      <c r="AL409" s="194"/>
    </row>
    <row r="410" spans="1:38" ht="15.75" customHeight="1">
      <c r="A410" s="1"/>
      <c r="B410" s="1"/>
      <c r="C410" s="1"/>
      <c r="D410" s="1"/>
      <c r="E410" s="1"/>
      <c r="F410" s="1"/>
      <c r="G410" s="1"/>
      <c r="H410" s="1"/>
      <c r="I410" s="1"/>
      <c r="J410" s="195"/>
      <c r="K410" s="194"/>
      <c r="L410" s="232"/>
      <c r="M410" s="232"/>
      <c r="N410" s="1"/>
      <c r="O410" s="1"/>
      <c r="P410" s="1"/>
      <c r="Q410" s="194"/>
      <c r="R410" s="194"/>
      <c r="S410" s="1"/>
      <c r="T410" s="1"/>
      <c r="U410" s="1"/>
      <c r="V410" s="194"/>
      <c r="W410" s="1"/>
      <c r="X410" s="1"/>
      <c r="Y410" s="1"/>
      <c r="Z410" s="1"/>
      <c r="AA410" s="1"/>
      <c r="AB410" s="194"/>
      <c r="AC410" s="1"/>
      <c r="AD410" s="194"/>
      <c r="AE410" s="1"/>
      <c r="AF410" s="1"/>
      <c r="AG410" s="194"/>
      <c r="AH410" s="194"/>
      <c r="AI410" s="194"/>
      <c r="AJ410" s="194"/>
      <c r="AK410" s="194"/>
      <c r="AL410" s="194"/>
    </row>
    <row r="411" spans="1:38" ht="15.75" customHeight="1">
      <c r="A411" s="1"/>
      <c r="B411" s="1"/>
      <c r="C411" s="1"/>
      <c r="D411" s="1"/>
      <c r="E411" s="1"/>
      <c r="F411" s="1"/>
      <c r="G411" s="1"/>
      <c r="H411" s="1"/>
      <c r="I411" s="1"/>
      <c r="J411" s="195"/>
      <c r="K411" s="194"/>
      <c r="L411" s="232"/>
      <c r="M411" s="232"/>
      <c r="N411" s="1"/>
      <c r="O411" s="1"/>
      <c r="P411" s="1"/>
      <c r="Q411" s="194"/>
      <c r="R411" s="194"/>
      <c r="S411" s="1"/>
      <c r="T411" s="1"/>
      <c r="U411" s="1"/>
      <c r="V411" s="194"/>
      <c r="W411" s="1"/>
      <c r="X411" s="1"/>
      <c r="Y411" s="1"/>
      <c r="Z411" s="1"/>
      <c r="AA411" s="1"/>
      <c r="AB411" s="194"/>
      <c r="AC411" s="1"/>
      <c r="AD411" s="194"/>
      <c r="AE411" s="1"/>
      <c r="AF411" s="1"/>
      <c r="AG411" s="194"/>
      <c r="AH411" s="194"/>
      <c r="AI411" s="194"/>
      <c r="AJ411" s="194"/>
      <c r="AK411" s="194"/>
      <c r="AL411" s="194"/>
    </row>
    <row r="412" spans="1:38" ht="15.75" customHeight="1">
      <c r="A412" s="1"/>
      <c r="B412" s="1"/>
      <c r="C412" s="1"/>
      <c r="D412" s="1"/>
      <c r="E412" s="1"/>
      <c r="F412" s="1"/>
      <c r="G412" s="1"/>
      <c r="H412" s="1"/>
      <c r="I412" s="1"/>
      <c r="J412" s="195"/>
      <c r="K412" s="194"/>
      <c r="L412" s="232"/>
      <c r="M412" s="232"/>
      <c r="N412" s="1"/>
      <c r="O412" s="1"/>
      <c r="P412" s="1"/>
      <c r="Q412" s="194"/>
      <c r="R412" s="194"/>
      <c r="S412" s="1"/>
      <c r="T412" s="1"/>
      <c r="U412" s="1"/>
      <c r="V412" s="194"/>
      <c r="W412" s="1"/>
      <c r="X412" s="1"/>
      <c r="Y412" s="1"/>
      <c r="Z412" s="1"/>
      <c r="AA412" s="1"/>
      <c r="AB412" s="194"/>
      <c r="AC412" s="1"/>
      <c r="AD412" s="194"/>
      <c r="AE412" s="1"/>
      <c r="AF412" s="1"/>
      <c r="AG412" s="194"/>
      <c r="AH412" s="194"/>
      <c r="AI412" s="194"/>
      <c r="AJ412" s="194"/>
      <c r="AK412" s="194"/>
      <c r="AL412" s="194"/>
    </row>
    <row r="413" spans="1:38" ht="15.75" customHeight="1">
      <c r="A413" s="1"/>
      <c r="B413" s="1"/>
      <c r="C413" s="1"/>
      <c r="D413" s="1"/>
      <c r="E413" s="1"/>
      <c r="F413" s="1"/>
      <c r="G413" s="1"/>
      <c r="H413" s="1"/>
      <c r="I413" s="1"/>
      <c r="J413" s="195"/>
      <c r="K413" s="194"/>
      <c r="L413" s="232"/>
      <c r="M413" s="232"/>
      <c r="N413" s="1"/>
      <c r="O413" s="1"/>
      <c r="P413" s="1"/>
      <c r="Q413" s="194"/>
      <c r="R413" s="194"/>
      <c r="S413" s="1"/>
      <c r="T413" s="1"/>
      <c r="U413" s="1"/>
      <c r="V413" s="194"/>
      <c r="W413" s="1"/>
      <c r="X413" s="1"/>
      <c r="Y413" s="1"/>
      <c r="Z413" s="1"/>
      <c r="AA413" s="1"/>
      <c r="AB413" s="194"/>
      <c r="AC413" s="1"/>
      <c r="AD413" s="194"/>
      <c r="AE413" s="1"/>
      <c r="AF413" s="1"/>
      <c r="AG413" s="194"/>
      <c r="AH413" s="194"/>
      <c r="AI413" s="194"/>
      <c r="AJ413" s="194"/>
      <c r="AK413" s="194"/>
      <c r="AL413" s="194"/>
    </row>
    <row r="414" spans="1:38" ht="15.75" customHeight="1">
      <c r="A414" s="1"/>
      <c r="B414" s="1"/>
      <c r="C414" s="1"/>
      <c r="D414" s="1"/>
      <c r="E414" s="1"/>
      <c r="F414" s="1"/>
      <c r="G414" s="1"/>
      <c r="H414" s="1"/>
      <c r="I414" s="1"/>
      <c r="J414" s="195"/>
      <c r="K414" s="194"/>
      <c r="L414" s="232"/>
      <c r="M414" s="232"/>
      <c r="N414" s="1"/>
      <c r="O414" s="1"/>
      <c r="P414" s="1"/>
      <c r="Q414" s="194"/>
      <c r="R414" s="194"/>
      <c r="S414" s="1"/>
      <c r="T414" s="1"/>
      <c r="U414" s="1"/>
      <c r="V414" s="194"/>
      <c r="W414" s="1"/>
      <c r="X414" s="1"/>
      <c r="Y414" s="1"/>
      <c r="Z414" s="1"/>
      <c r="AA414" s="1"/>
      <c r="AB414" s="194"/>
      <c r="AC414" s="1"/>
      <c r="AD414" s="194"/>
      <c r="AE414" s="1"/>
      <c r="AF414" s="1"/>
      <c r="AG414" s="194"/>
      <c r="AH414" s="194"/>
      <c r="AI414" s="194"/>
      <c r="AJ414" s="194"/>
      <c r="AK414" s="194"/>
      <c r="AL414" s="194"/>
    </row>
    <row r="415" spans="1:38" ht="15.75" customHeight="1">
      <c r="A415" s="1"/>
      <c r="B415" s="1"/>
      <c r="C415" s="1"/>
      <c r="D415" s="1"/>
      <c r="E415" s="1"/>
      <c r="F415" s="1"/>
      <c r="G415" s="1"/>
      <c r="H415" s="1"/>
      <c r="I415" s="1"/>
      <c r="J415" s="195"/>
      <c r="K415" s="194"/>
      <c r="L415" s="232"/>
      <c r="M415" s="232"/>
      <c r="N415" s="1"/>
      <c r="O415" s="1"/>
      <c r="P415" s="1"/>
      <c r="Q415" s="194"/>
      <c r="R415" s="194"/>
      <c r="S415" s="1"/>
      <c r="T415" s="1"/>
      <c r="U415" s="1"/>
      <c r="V415" s="194"/>
      <c r="W415" s="1"/>
      <c r="X415" s="1"/>
      <c r="Y415" s="1"/>
      <c r="Z415" s="1"/>
      <c r="AA415" s="1"/>
      <c r="AB415" s="194"/>
      <c r="AC415" s="1"/>
      <c r="AD415" s="194"/>
      <c r="AE415" s="1"/>
      <c r="AF415" s="1"/>
      <c r="AG415" s="194"/>
      <c r="AH415" s="194"/>
      <c r="AI415" s="194"/>
      <c r="AJ415" s="194"/>
      <c r="AK415" s="194"/>
      <c r="AL415" s="194"/>
    </row>
    <row r="416" spans="1:38" ht="15.75" customHeight="1">
      <c r="A416" s="1"/>
      <c r="B416" s="1"/>
      <c r="C416" s="1"/>
      <c r="D416" s="1"/>
      <c r="E416" s="1"/>
      <c r="F416" s="1"/>
      <c r="G416" s="1"/>
      <c r="H416" s="1"/>
      <c r="I416" s="1"/>
      <c r="J416" s="195"/>
      <c r="K416" s="194"/>
      <c r="L416" s="232"/>
      <c r="M416" s="232"/>
      <c r="N416" s="1"/>
      <c r="O416" s="1"/>
      <c r="P416" s="1"/>
      <c r="Q416" s="194"/>
      <c r="R416" s="194"/>
      <c r="S416" s="1"/>
      <c r="T416" s="1"/>
      <c r="U416" s="1"/>
      <c r="V416" s="194"/>
      <c r="W416" s="1"/>
      <c r="X416" s="1"/>
      <c r="Y416" s="1"/>
      <c r="Z416" s="1"/>
      <c r="AA416" s="1"/>
      <c r="AB416" s="194"/>
      <c r="AC416" s="1"/>
      <c r="AD416" s="194"/>
      <c r="AE416" s="1"/>
      <c r="AF416" s="1"/>
      <c r="AG416" s="194"/>
      <c r="AH416" s="194"/>
      <c r="AI416" s="194"/>
      <c r="AJ416" s="194"/>
      <c r="AK416" s="194"/>
      <c r="AL416" s="194"/>
    </row>
    <row r="417" spans="1:38" ht="15.75" customHeight="1">
      <c r="A417" s="1"/>
      <c r="B417" s="1"/>
      <c r="C417" s="1"/>
      <c r="D417" s="1"/>
      <c r="E417" s="1"/>
      <c r="F417" s="1"/>
      <c r="G417" s="1"/>
      <c r="H417" s="1"/>
      <c r="I417" s="1"/>
      <c r="J417" s="195"/>
      <c r="K417" s="194"/>
      <c r="L417" s="232"/>
      <c r="M417" s="232"/>
      <c r="N417" s="1"/>
      <c r="O417" s="1"/>
      <c r="P417" s="1"/>
      <c r="Q417" s="194"/>
      <c r="R417" s="194"/>
      <c r="S417" s="1"/>
      <c r="T417" s="1"/>
      <c r="U417" s="1"/>
      <c r="V417" s="194"/>
      <c r="W417" s="1"/>
      <c r="X417" s="1"/>
      <c r="Y417" s="1"/>
      <c r="Z417" s="1"/>
      <c r="AA417" s="1"/>
      <c r="AB417" s="194"/>
      <c r="AC417" s="1"/>
      <c r="AD417" s="194"/>
      <c r="AE417" s="1"/>
      <c r="AF417" s="1"/>
      <c r="AG417" s="194"/>
      <c r="AH417" s="194"/>
      <c r="AI417" s="194"/>
      <c r="AJ417" s="194"/>
      <c r="AK417" s="194"/>
      <c r="AL417" s="194"/>
    </row>
    <row r="418" spans="1:38" ht="15.75" customHeight="1">
      <c r="A418" s="1"/>
      <c r="B418" s="1"/>
      <c r="C418" s="1"/>
      <c r="D418" s="1"/>
      <c r="E418" s="1"/>
      <c r="F418" s="1"/>
      <c r="G418" s="1"/>
      <c r="H418" s="1"/>
      <c r="I418" s="1"/>
      <c r="J418" s="195"/>
      <c r="K418" s="194"/>
      <c r="L418" s="232"/>
      <c r="M418" s="232"/>
      <c r="N418" s="1"/>
      <c r="O418" s="1"/>
      <c r="P418" s="1"/>
      <c r="Q418" s="194"/>
      <c r="R418" s="194"/>
      <c r="S418" s="1"/>
      <c r="T418" s="1"/>
      <c r="U418" s="1"/>
      <c r="V418" s="194"/>
      <c r="W418" s="1"/>
      <c r="X418" s="1"/>
      <c r="Y418" s="1"/>
      <c r="Z418" s="1"/>
      <c r="AA418" s="1"/>
      <c r="AB418" s="194"/>
      <c r="AC418" s="1"/>
      <c r="AD418" s="194"/>
      <c r="AE418" s="1"/>
      <c r="AF418" s="1"/>
      <c r="AG418" s="194"/>
      <c r="AH418" s="194"/>
      <c r="AI418" s="194"/>
      <c r="AJ418" s="194"/>
      <c r="AK418" s="194"/>
      <c r="AL418" s="194"/>
    </row>
    <row r="419" spans="1:38" ht="15.75" customHeight="1">
      <c r="A419" s="1"/>
      <c r="B419" s="1"/>
      <c r="C419" s="1"/>
      <c r="D419" s="1"/>
      <c r="E419" s="1"/>
      <c r="F419" s="1"/>
      <c r="G419" s="1"/>
      <c r="H419" s="1"/>
      <c r="I419" s="1"/>
      <c r="J419" s="195"/>
      <c r="K419" s="194"/>
      <c r="L419" s="232"/>
      <c r="M419" s="232"/>
      <c r="N419" s="1"/>
      <c r="O419" s="1"/>
      <c r="P419" s="1"/>
      <c r="Q419" s="194"/>
      <c r="R419" s="194"/>
      <c r="S419" s="1"/>
      <c r="T419" s="1"/>
      <c r="U419" s="1"/>
      <c r="V419" s="194"/>
      <c r="W419" s="1"/>
      <c r="X419" s="1"/>
      <c r="Y419" s="1"/>
      <c r="Z419" s="1"/>
      <c r="AA419" s="1"/>
      <c r="AB419" s="194"/>
      <c r="AC419" s="1"/>
      <c r="AD419" s="194"/>
      <c r="AE419" s="1"/>
      <c r="AF419" s="1"/>
      <c r="AG419" s="194"/>
      <c r="AH419" s="194"/>
      <c r="AI419" s="194"/>
      <c r="AJ419" s="194"/>
      <c r="AK419" s="194"/>
      <c r="AL419" s="194"/>
    </row>
    <row r="420" spans="1:38" ht="15.75" customHeight="1">
      <c r="A420" s="1"/>
      <c r="B420" s="1"/>
      <c r="C420" s="1"/>
      <c r="D420" s="1"/>
      <c r="E420" s="1"/>
      <c r="F420" s="1"/>
      <c r="G420" s="1"/>
      <c r="H420" s="1"/>
      <c r="I420" s="1"/>
      <c r="J420" s="195"/>
      <c r="K420" s="194"/>
      <c r="L420" s="232"/>
      <c r="M420" s="232"/>
      <c r="N420" s="1"/>
      <c r="O420" s="1"/>
      <c r="P420" s="1"/>
      <c r="Q420" s="194"/>
      <c r="R420" s="194"/>
      <c r="S420" s="1"/>
      <c r="T420" s="1"/>
      <c r="U420" s="1"/>
      <c r="V420" s="194"/>
      <c r="W420" s="1"/>
      <c r="X420" s="1"/>
      <c r="Y420" s="1"/>
      <c r="Z420" s="1"/>
      <c r="AA420" s="1"/>
      <c r="AB420" s="194"/>
      <c r="AC420" s="1"/>
      <c r="AD420" s="194"/>
      <c r="AE420" s="1"/>
      <c r="AF420" s="1"/>
      <c r="AG420" s="194"/>
      <c r="AH420" s="194"/>
      <c r="AI420" s="194"/>
      <c r="AJ420" s="194"/>
      <c r="AK420" s="194"/>
      <c r="AL420" s="194"/>
    </row>
    <row r="421" spans="1:38" ht="15.75" customHeight="1">
      <c r="A421" s="1"/>
      <c r="B421" s="1"/>
      <c r="C421" s="1"/>
      <c r="D421" s="1"/>
      <c r="E421" s="1"/>
      <c r="F421" s="1"/>
      <c r="G421" s="1"/>
      <c r="H421" s="1"/>
      <c r="I421" s="1"/>
      <c r="J421" s="195"/>
      <c r="K421" s="194"/>
      <c r="L421" s="232"/>
      <c r="M421" s="232"/>
      <c r="N421" s="1"/>
      <c r="O421" s="1"/>
      <c r="P421" s="1"/>
      <c r="Q421" s="194"/>
      <c r="R421" s="194"/>
      <c r="S421" s="1"/>
      <c r="T421" s="1"/>
      <c r="U421" s="1"/>
      <c r="V421" s="194"/>
      <c r="W421" s="1"/>
      <c r="X421" s="1"/>
      <c r="Y421" s="1"/>
      <c r="Z421" s="1"/>
      <c r="AA421" s="1"/>
      <c r="AB421" s="194"/>
      <c r="AC421" s="1"/>
      <c r="AD421" s="194"/>
      <c r="AE421" s="1"/>
      <c r="AF421" s="1"/>
      <c r="AG421" s="194"/>
      <c r="AH421" s="194"/>
      <c r="AI421" s="194"/>
      <c r="AJ421" s="194"/>
      <c r="AK421" s="194"/>
      <c r="AL421" s="194"/>
    </row>
    <row r="422" spans="1:38" ht="15.75" customHeight="1">
      <c r="A422" s="1"/>
      <c r="B422" s="1"/>
      <c r="C422" s="1"/>
      <c r="D422" s="1"/>
      <c r="E422" s="1"/>
      <c r="F422" s="1"/>
      <c r="G422" s="1"/>
      <c r="H422" s="1"/>
      <c r="I422" s="1"/>
      <c r="J422" s="195"/>
      <c r="K422" s="194"/>
      <c r="L422" s="232"/>
      <c r="M422" s="232"/>
      <c r="N422" s="1"/>
      <c r="O422" s="1"/>
      <c r="P422" s="1"/>
      <c r="Q422" s="194"/>
      <c r="R422" s="194"/>
      <c r="S422" s="1"/>
      <c r="T422" s="1"/>
      <c r="U422" s="1"/>
      <c r="V422" s="194"/>
      <c r="W422" s="1"/>
      <c r="X422" s="1"/>
      <c r="Y422" s="1"/>
      <c r="Z422" s="1"/>
      <c r="AA422" s="1"/>
      <c r="AB422" s="194"/>
      <c r="AC422" s="1"/>
      <c r="AD422" s="194"/>
      <c r="AE422" s="1"/>
      <c r="AF422" s="1"/>
      <c r="AG422" s="194"/>
      <c r="AH422" s="194"/>
      <c r="AI422" s="194"/>
      <c r="AJ422" s="194"/>
      <c r="AK422" s="194"/>
      <c r="AL422" s="194"/>
    </row>
    <row r="423" spans="1:38" ht="15.75" customHeight="1">
      <c r="A423" s="1"/>
      <c r="B423" s="1"/>
      <c r="C423" s="1"/>
      <c r="D423" s="1"/>
      <c r="E423" s="1"/>
      <c r="F423" s="1"/>
      <c r="G423" s="1"/>
      <c r="H423" s="1"/>
      <c r="I423" s="1"/>
      <c r="J423" s="195"/>
      <c r="K423" s="194"/>
      <c r="L423" s="232"/>
      <c r="M423" s="232"/>
      <c r="N423" s="1"/>
      <c r="O423" s="1"/>
      <c r="P423" s="1"/>
      <c r="Q423" s="194"/>
      <c r="R423" s="194"/>
      <c r="S423" s="1"/>
      <c r="T423" s="1"/>
      <c r="U423" s="1"/>
      <c r="V423" s="194"/>
      <c r="W423" s="1"/>
      <c r="X423" s="1"/>
      <c r="Y423" s="1"/>
      <c r="Z423" s="1"/>
      <c r="AA423" s="1"/>
      <c r="AB423" s="194"/>
      <c r="AC423" s="1"/>
      <c r="AD423" s="194"/>
      <c r="AE423" s="1"/>
      <c r="AF423" s="1"/>
      <c r="AG423" s="194"/>
      <c r="AH423" s="194"/>
      <c r="AI423" s="194"/>
      <c r="AJ423" s="194"/>
      <c r="AK423" s="194"/>
      <c r="AL423" s="194"/>
    </row>
    <row r="424" spans="1:38" ht="15.75" customHeight="1">
      <c r="A424" s="1"/>
      <c r="B424" s="1"/>
      <c r="C424" s="1"/>
      <c r="D424" s="1"/>
      <c r="E424" s="1"/>
      <c r="F424" s="1"/>
      <c r="G424" s="1"/>
      <c r="H424" s="1"/>
      <c r="I424" s="1"/>
      <c r="J424" s="195"/>
      <c r="K424" s="194"/>
      <c r="L424" s="232"/>
      <c r="M424" s="232"/>
      <c r="N424" s="1"/>
      <c r="O424" s="1"/>
      <c r="P424" s="1"/>
      <c r="Q424" s="194"/>
      <c r="R424" s="194"/>
      <c r="S424" s="1"/>
      <c r="T424" s="1"/>
      <c r="U424" s="1"/>
      <c r="V424" s="194"/>
      <c r="W424" s="1"/>
      <c r="X424" s="1"/>
      <c r="Y424" s="1"/>
      <c r="Z424" s="1"/>
      <c r="AA424" s="1"/>
      <c r="AB424" s="194"/>
      <c r="AC424" s="1"/>
      <c r="AD424" s="194"/>
      <c r="AE424" s="1"/>
      <c r="AF424" s="1"/>
      <c r="AG424" s="194"/>
      <c r="AH424" s="194"/>
      <c r="AI424" s="194"/>
      <c r="AJ424" s="194"/>
      <c r="AK424" s="194"/>
      <c r="AL424" s="194"/>
    </row>
    <row r="425" spans="1:38" ht="15.75" customHeight="1">
      <c r="A425" s="1"/>
      <c r="B425" s="1"/>
      <c r="C425" s="1"/>
      <c r="D425" s="1"/>
      <c r="E425" s="1"/>
      <c r="F425" s="1"/>
      <c r="G425" s="1"/>
      <c r="H425" s="1"/>
      <c r="I425" s="1"/>
      <c r="J425" s="195"/>
      <c r="K425" s="194"/>
      <c r="L425" s="232"/>
      <c r="M425" s="232"/>
      <c r="N425" s="1"/>
      <c r="O425" s="1"/>
      <c r="P425" s="1"/>
      <c r="Q425" s="194"/>
      <c r="R425" s="194"/>
      <c r="S425" s="1"/>
      <c r="T425" s="1"/>
      <c r="U425" s="1"/>
      <c r="V425" s="194"/>
      <c r="W425" s="1"/>
      <c r="X425" s="1"/>
      <c r="Y425" s="1"/>
      <c r="Z425" s="1"/>
      <c r="AA425" s="1"/>
      <c r="AB425" s="194"/>
      <c r="AC425" s="1"/>
      <c r="AD425" s="194"/>
      <c r="AE425" s="1"/>
      <c r="AF425" s="1"/>
      <c r="AG425" s="194"/>
      <c r="AH425" s="194"/>
      <c r="AI425" s="194"/>
      <c r="AJ425" s="194"/>
      <c r="AK425" s="194"/>
      <c r="AL425" s="194"/>
    </row>
    <row r="426" spans="1:38" ht="15.75" customHeight="1">
      <c r="A426" s="1"/>
      <c r="B426" s="1"/>
      <c r="C426" s="1"/>
      <c r="D426" s="1"/>
      <c r="E426" s="1"/>
      <c r="F426" s="1"/>
      <c r="G426" s="1"/>
      <c r="H426" s="1"/>
      <c r="I426" s="1"/>
      <c r="J426" s="195"/>
      <c r="K426" s="194"/>
      <c r="L426" s="232"/>
      <c r="M426" s="232"/>
      <c r="N426" s="1"/>
      <c r="O426" s="1"/>
      <c r="P426" s="1"/>
      <c r="Q426" s="194"/>
      <c r="R426" s="194"/>
      <c r="S426" s="1"/>
      <c r="T426" s="1"/>
      <c r="U426" s="1"/>
      <c r="V426" s="194"/>
      <c r="W426" s="1"/>
      <c r="X426" s="1"/>
      <c r="Y426" s="1"/>
      <c r="Z426" s="1"/>
      <c r="AA426" s="1"/>
      <c r="AB426" s="194"/>
      <c r="AC426" s="1"/>
      <c r="AD426" s="194"/>
      <c r="AE426" s="1"/>
      <c r="AF426" s="1"/>
      <c r="AG426" s="194"/>
      <c r="AH426" s="194"/>
      <c r="AI426" s="194"/>
      <c r="AJ426" s="194"/>
      <c r="AK426" s="194"/>
      <c r="AL426" s="194"/>
    </row>
    <row r="427" spans="1:38" ht="15.75" customHeight="1">
      <c r="A427" s="1"/>
      <c r="B427" s="1"/>
      <c r="C427" s="1"/>
      <c r="D427" s="1"/>
      <c r="E427" s="1"/>
      <c r="F427" s="1"/>
      <c r="G427" s="1"/>
      <c r="H427" s="1"/>
      <c r="I427" s="1"/>
      <c r="J427" s="195"/>
      <c r="K427" s="194"/>
      <c r="L427" s="232"/>
      <c r="M427" s="232"/>
      <c r="N427" s="1"/>
      <c r="O427" s="1"/>
      <c r="P427" s="1"/>
      <c r="Q427" s="194"/>
      <c r="R427" s="194"/>
      <c r="S427" s="1"/>
      <c r="T427" s="1"/>
      <c r="U427" s="1"/>
      <c r="V427" s="194"/>
      <c r="W427" s="1"/>
      <c r="X427" s="1"/>
      <c r="Y427" s="1"/>
      <c r="Z427" s="1"/>
      <c r="AA427" s="1"/>
      <c r="AB427" s="194"/>
      <c r="AC427" s="1"/>
      <c r="AD427" s="194"/>
      <c r="AE427" s="1"/>
      <c r="AF427" s="1"/>
      <c r="AG427" s="194"/>
      <c r="AH427" s="194"/>
      <c r="AI427" s="194"/>
      <c r="AJ427" s="194"/>
      <c r="AK427" s="194"/>
      <c r="AL427" s="194"/>
    </row>
    <row r="428" spans="1:38" ht="15.75" customHeight="1">
      <c r="A428" s="1"/>
      <c r="B428" s="1"/>
      <c r="C428" s="1"/>
      <c r="D428" s="1"/>
      <c r="E428" s="1"/>
      <c r="F428" s="1"/>
      <c r="G428" s="1"/>
      <c r="H428" s="1"/>
      <c r="I428" s="1"/>
      <c r="J428" s="195"/>
      <c r="K428" s="194"/>
      <c r="L428" s="232"/>
      <c r="M428" s="232"/>
      <c r="N428" s="1"/>
      <c r="O428" s="1"/>
      <c r="P428" s="1"/>
      <c r="Q428" s="194"/>
      <c r="R428" s="194"/>
      <c r="S428" s="1"/>
      <c r="T428" s="1"/>
      <c r="U428" s="1"/>
      <c r="V428" s="194"/>
      <c r="W428" s="1"/>
      <c r="X428" s="1"/>
      <c r="Y428" s="1"/>
      <c r="Z428" s="1"/>
      <c r="AA428" s="1"/>
      <c r="AB428" s="194"/>
      <c r="AC428" s="1"/>
      <c r="AD428" s="194"/>
      <c r="AE428" s="1"/>
      <c r="AF428" s="1"/>
      <c r="AG428" s="194"/>
      <c r="AH428" s="194"/>
      <c r="AI428" s="194"/>
      <c r="AJ428" s="194"/>
      <c r="AK428" s="194"/>
      <c r="AL428" s="194"/>
    </row>
    <row r="429" spans="1:38" ht="15.75" customHeight="1">
      <c r="A429" s="1"/>
      <c r="B429" s="1"/>
      <c r="C429" s="1"/>
      <c r="D429" s="1"/>
      <c r="E429" s="1"/>
      <c r="F429" s="1"/>
      <c r="G429" s="1"/>
      <c r="H429" s="1"/>
      <c r="I429" s="1"/>
      <c r="J429" s="195"/>
      <c r="K429" s="194"/>
      <c r="L429" s="232"/>
      <c r="M429" s="232"/>
      <c r="N429" s="1"/>
      <c r="O429" s="1"/>
      <c r="P429" s="1"/>
      <c r="Q429" s="194"/>
      <c r="R429" s="194"/>
      <c r="S429" s="1"/>
      <c r="T429" s="1"/>
      <c r="U429" s="1"/>
      <c r="V429" s="194"/>
      <c r="W429" s="1"/>
      <c r="X429" s="1"/>
      <c r="Y429" s="1"/>
      <c r="Z429" s="1"/>
      <c r="AA429" s="1"/>
      <c r="AB429" s="194"/>
      <c r="AC429" s="1"/>
      <c r="AD429" s="194"/>
      <c r="AE429" s="1"/>
      <c r="AF429" s="1"/>
      <c r="AG429" s="194"/>
      <c r="AH429" s="194"/>
      <c r="AI429" s="194"/>
      <c r="AJ429" s="194"/>
      <c r="AK429" s="194"/>
      <c r="AL429" s="194"/>
    </row>
    <row r="430" spans="1:38" ht="15.75" customHeight="1">
      <c r="A430" s="1"/>
      <c r="B430" s="1"/>
      <c r="C430" s="1"/>
      <c r="D430" s="1"/>
      <c r="E430" s="1"/>
      <c r="F430" s="1"/>
      <c r="G430" s="1"/>
      <c r="H430" s="1"/>
      <c r="I430" s="1"/>
      <c r="J430" s="195"/>
      <c r="K430" s="194"/>
      <c r="L430" s="232"/>
      <c r="M430" s="232"/>
      <c r="N430" s="1"/>
      <c r="O430" s="1"/>
      <c r="P430" s="1"/>
      <c r="Q430" s="194"/>
      <c r="R430" s="194"/>
      <c r="S430" s="1"/>
      <c r="T430" s="1"/>
      <c r="U430" s="1"/>
      <c r="V430" s="194"/>
      <c r="W430" s="1"/>
      <c r="X430" s="1"/>
      <c r="Y430" s="1"/>
      <c r="Z430" s="1"/>
      <c r="AA430" s="1"/>
      <c r="AB430" s="194"/>
      <c r="AC430" s="1"/>
      <c r="AD430" s="194"/>
      <c r="AE430" s="1"/>
      <c r="AF430" s="1"/>
      <c r="AG430" s="194"/>
      <c r="AH430" s="194"/>
      <c r="AI430" s="194"/>
      <c r="AJ430" s="194"/>
      <c r="AK430" s="194"/>
      <c r="AL430" s="194"/>
    </row>
    <row r="431" spans="1:38" ht="15.75" customHeight="1">
      <c r="A431" s="1"/>
      <c r="B431" s="1"/>
      <c r="C431" s="1"/>
      <c r="D431" s="1"/>
      <c r="E431" s="1"/>
      <c r="F431" s="1"/>
      <c r="G431" s="1"/>
      <c r="H431" s="1"/>
      <c r="I431" s="1"/>
      <c r="J431" s="195"/>
      <c r="K431" s="194"/>
      <c r="L431" s="232"/>
      <c r="M431" s="232"/>
      <c r="N431" s="1"/>
      <c r="O431" s="1"/>
      <c r="P431" s="1"/>
      <c r="Q431" s="194"/>
      <c r="R431" s="194"/>
      <c r="S431" s="1"/>
      <c r="T431" s="1"/>
      <c r="U431" s="1"/>
      <c r="V431" s="194"/>
      <c r="W431" s="1"/>
      <c r="X431" s="1"/>
      <c r="Y431" s="1"/>
      <c r="Z431" s="1"/>
      <c r="AA431" s="1"/>
      <c r="AB431" s="194"/>
      <c r="AC431" s="1"/>
      <c r="AD431" s="194"/>
      <c r="AE431" s="1"/>
      <c r="AF431" s="1"/>
      <c r="AG431" s="194"/>
      <c r="AH431" s="194"/>
      <c r="AI431" s="194"/>
      <c r="AJ431" s="194"/>
      <c r="AK431" s="194"/>
      <c r="AL431" s="194"/>
    </row>
    <row r="432" spans="1:38" ht="15.75" customHeight="1">
      <c r="A432" s="1"/>
      <c r="B432" s="1"/>
      <c r="C432" s="1"/>
      <c r="D432" s="1"/>
      <c r="E432" s="1"/>
      <c r="F432" s="1"/>
      <c r="G432" s="1"/>
      <c r="H432" s="1"/>
      <c r="I432" s="1"/>
      <c r="J432" s="195"/>
      <c r="K432" s="194"/>
      <c r="L432" s="232"/>
      <c r="M432" s="232"/>
      <c r="N432" s="1"/>
      <c r="O432" s="1"/>
      <c r="P432" s="1"/>
      <c r="Q432" s="194"/>
      <c r="R432" s="194"/>
      <c r="S432" s="1"/>
      <c r="T432" s="1"/>
      <c r="U432" s="1"/>
      <c r="V432" s="194"/>
      <c r="W432" s="1"/>
      <c r="X432" s="1"/>
      <c r="Y432" s="1"/>
      <c r="Z432" s="1"/>
      <c r="AA432" s="1"/>
      <c r="AB432" s="194"/>
      <c r="AC432" s="1"/>
      <c r="AD432" s="194"/>
      <c r="AE432" s="1"/>
      <c r="AF432" s="1"/>
      <c r="AG432" s="194"/>
      <c r="AH432" s="194"/>
      <c r="AI432" s="194"/>
      <c r="AJ432" s="194"/>
      <c r="AK432" s="194"/>
      <c r="AL432" s="194"/>
    </row>
    <row r="433" spans="1:38" ht="15.75" customHeight="1">
      <c r="A433" s="1"/>
      <c r="B433" s="1"/>
      <c r="C433" s="1"/>
      <c r="D433" s="1"/>
      <c r="E433" s="1"/>
      <c r="F433" s="1"/>
      <c r="G433" s="1"/>
      <c r="H433" s="1"/>
      <c r="I433" s="1"/>
      <c r="J433" s="195"/>
      <c r="K433" s="194"/>
      <c r="L433" s="232"/>
      <c r="M433" s="232"/>
      <c r="N433" s="1"/>
      <c r="O433" s="1"/>
      <c r="P433" s="1"/>
      <c r="Q433" s="194"/>
      <c r="R433" s="194"/>
      <c r="S433" s="1"/>
      <c r="T433" s="1"/>
      <c r="U433" s="1"/>
      <c r="V433" s="194"/>
      <c r="W433" s="1"/>
      <c r="X433" s="1"/>
      <c r="Y433" s="1"/>
      <c r="Z433" s="1"/>
      <c r="AA433" s="1"/>
      <c r="AB433" s="194"/>
      <c r="AC433" s="1"/>
      <c r="AD433" s="194"/>
      <c r="AE433" s="1"/>
      <c r="AF433" s="1"/>
      <c r="AG433" s="194"/>
      <c r="AH433" s="194"/>
      <c r="AI433" s="194"/>
      <c r="AJ433" s="194"/>
      <c r="AK433" s="194"/>
      <c r="AL433" s="194"/>
    </row>
    <row r="434" spans="1:38" ht="15.75" customHeight="1">
      <c r="A434" s="1"/>
      <c r="B434" s="1"/>
      <c r="C434" s="1"/>
      <c r="D434" s="1"/>
      <c r="E434" s="1"/>
      <c r="F434" s="1"/>
      <c r="G434" s="1"/>
      <c r="H434" s="1"/>
      <c r="I434" s="1"/>
      <c r="J434" s="195"/>
      <c r="K434" s="194"/>
      <c r="L434" s="232"/>
      <c r="M434" s="232"/>
      <c r="N434" s="1"/>
      <c r="O434" s="1"/>
      <c r="P434" s="1"/>
      <c r="Q434" s="194"/>
      <c r="R434" s="194"/>
      <c r="S434" s="1"/>
      <c r="T434" s="1"/>
      <c r="U434" s="1"/>
      <c r="V434" s="194"/>
      <c r="W434" s="1"/>
      <c r="X434" s="1"/>
      <c r="Y434" s="1"/>
      <c r="Z434" s="1"/>
      <c r="AA434" s="1"/>
      <c r="AB434" s="194"/>
      <c r="AC434" s="1"/>
      <c r="AD434" s="194"/>
      <c r="AE434" s="1"/>
      <c r="AF434" s="1"/>
      <c r="AG434" s="194"/>
      <c r="AH434" s="194"/>
      <c r="AI434" s="194"/>
      <c r="AJ434" s="194"/>
      <c r="AK434" s="194"/>
      <c r="AL434" s="194"/>
    </row>
    <row r="435" spans="1:38" ht="15.75" customHeight="1">
      <c r="A435" s="1"/>
      <c r="B435" s="1"/>
      <c r="C435" s="1"/>
      <c r="D435" s="1"/>
      <c r="E435" s="1"/>
      <c r="F435" s="1"/>
      <c r="G435" s="1"/>
      <c r="H435" s="1"/>
      <c r="I435" s="1"/>
      <c r="J435" s="195"/>
      <c r="K435" s="194"/>
      <c r="L435" s="232"/>
      <c r="M435" s="232"/>
      <c r="N435" s="1"/>
      <c r="O435" s="1"/>
      <c r="P435" s="1"/>
      <c r="Q435" s="194"/>
      <c r="R435" s="194"/>
      <c r="S435" s="1"/>
      <c r="T435" s="1"/>
      <c r="U435" s="1"/>
      <c r="V435" s="194"/>
      <c r="W435" s="1"/>
      <c r="X435" s="1"/>
      <c r="Y435" s="1"/>
      <c r="Z435" s="1"/>
      <c r="AA435" s="1"/>
      <c r="AB435" s="194"/>
      <c r="AC435" s="1"/>
      <c r="AD435" s="194"/>
      <c r="AE435" s="1"/>
      <c r="AF435" s="1"/>
      <c r="AG435" s="194"/>
      <c r="AH435" s="194"/>
      <c r="AI435" s="194"/>
      <c r="AJ435" s="194"/>
      <c r="AK435" s="194"/>
      <c r="AL435" s="194"/>
    </row>
    <row r="436" spans="1:38" ht="15.75" customHeight="1">
      <c r="A436" s="1"/>
      <c r="B436" s="1"/>
      <c r="C436" s="1"/>
      <c r="D436" s="1"/>
      <c r="E436" s="1"/>
      <c r="F436" s="1"/>
      <c r="G436" s="1"/>
      <c r="H436" s="1"/>
      <c r="I436" s="1"/>
      <c r="J436" s="195"/>
      <c r="K436" s="194"/>
      <c r="L436" s="232"/>
      <c r="M436" s="232"/>
      <c r="N436" s="1"/>
      <c r="O436" s="1"/>
      <c r="P436" s="1"/>
      <c r="Q436" s="194"/>
      <c r="R436" s="194"/>
      <c r="S436" s="1"/>
      <c r="T436" s="1"/>
      <c r="U436" s="1"/>
      <c r="V436" s="194"/>
      <c r="W436" s="1"/>
      <c r="X436" s="1"/>
      <c r="Y436" s="1"/>
      <c r="Z436" s="1"/>
      <c r="AA436" s="1"/>
      <c r="AB436" s="194"/>
      <c r="AC436" s="1"/>
      <c r="AD436" s="194"/>
      <c r="AE436" s="1"/>
      <c r="AF436" s="1"/>
      <c r="AG436" s="194"/>
      <c r="AH436" s="194"/>
      <c r="AI436" s="194"/>
      <c r="AJ436" s="194"/>
      <c r="AK436" s="194"/>
      <c r="AL436" s="194"/>
    </row>
    <row r="437" spans="1:38" ht="15.75" customHeight="1">
      <c r="A437" s="1"/>
      <c r="B437" s="1"/>
      <c r="C437" s="1"/>
      <c r="D437" s="1"/>
      <c r="E437" s="1"/>
      <c r="F437" s="1"/>
      <c r="G437" s="1"/>
      <c r="H437" s="1"/>
      <c r="I437" s="1"/>
      <c r="J437" s="195"/>
      <c r="K437" s="194"/>
      <c r="L437" s="232"/>
      <c r="M437" s="232"/>
      <c r="N437" s="1"/>
      <c r="O437" s="1"/>
      <c r="P437" s="1"/>
      <c r="Q437" s="194"/>
      <c r="R437" s="194"/>
      <c r="S437" s="1"/>
      <c r="T437" s="1"/>
      <c r="U437" s="1"/>
      <c r="V437" s="194"/>
      <c r="W437" s="1"/>
      <c r="X437" s="1"/>
      <c r="Y437" s="1"/>
      <c r="Z437" s="1"/>
      <c r="AA437" s="1"/>
      <c r="AB437" s="194"/>
      <c r="AC437" s="1"/>
      <c r="AD437" s="194"/>
      <c r="AE437" s="1"/>
      <c r="AF437" s="1"/>
      <c r="AG437" s="194"/>
      <c r="AH437" s="194"/>
      <c r="AI437" s="194"/>
      <c r="AJ437" s="194"/>
      <c r="AK437" s="194"/>
      <c r="AL437" s="194"/>
    </row>
    <row r="438" spans="1:38" ht="15.75" customHeight="1">
      <c r="A438" s="1"/>
      <c r="B438" s="1"/>
      <c r="C438" s="1"/>
      <c r="D438" s="1"/>
      <c r="E438" s="1"/>
      <c r="F438" s="1"/>
      <c r="G438" s="1"/>
      <c r="H438" s="1"/>
      <c r="I438" s="1"/>
      <c r="J438" s="195"/>
      <c r="K438" s="194"/>
      <c r="L438" s="232"/>
      <c r="M438" s="232"/>
      <c r="N438" s="1"/>
      <c r="O438" s="1"/>
      <c r="P438" s="1"/>
      <c r="Q438" s="194"/>
      <c r="R438" s="194"/>
      <c r="S438" s="1"/>
      <c r="T438" s="1"/>
      <c r="U438" s="1"/>
      <c r="V438" s="194"/>
      <c r="W438" s="1"/>
      <c r="X438" s="1"/>
      <c r="Y438" s="1"/>
      <c r="Z438" s="1"/>
      <c r="AA438" s="1"/>
      <c r="AB438" s="194"/>
      <c r="AC438" s="1"/>
      <c r="AD438" s="194"/>
      <c r="AE438" s="1"/>
      <c r="AF438" s="1"/>
      <c r="AG438" s="194"/>
      <c r="AH438" s="194"/>
      <c r="AI438" s="194"/>
      <c r="AJ438" s="194"/>
      <c r="AK438" s="194"/>
      <c r="AL438" s="194"/>
    </row>
    <row r="439" spans="1:38" ht="15.75" customHeight="1">
      <c r="A439" s="1"/>
      <c r="B439" s="1"/>
      <c r="C439" s="1"/>
      <c r="D439" s="1"/>
      <c r="E439" s="1"/>
      <c r="F439" s="1"/>
      <c r="G439" s="1"/>
      <c r="H439" s="1"/>
      <c r="I439" s="1"/>
      <c r="J439" s="195"/>
      <c r="K439" s="194"/>
      <c r="L439" s="232"/>
      <c r="M439" s="232"/>
      <c r="N439" s="1"/>
      <c r="O439" s="1"/>
      <c r="P439" s="1"/>
      <c r="Q439" s="194"/>
      <c r="R439" s="194"/>
      <c r="S439" s="1"/>
      <c r="T439" s="1"/>
      <c r="U439" s="1"/>
      <c r="V439" s="194"/>
      <c r="W439" s="1"/>
      <c r="X439" s="1"/>
      <c r="Y439" s="1"/>
      <c r="Z439" s="1"/>
      <c r="AA439" s="1"/>
      <c r="AB439" s="194"/>
      <c r="AC439" s="1"/>
      <c r="AD439" s="194"/>
      <c r="AE439" s="1"/>
      <c r="AF439" s="1"/>
      <c r="AG439" s="194"/>
      <c r="AH439" s="194"/>
      <c r="AI439" s="194"/>
      <c r="AJ439" s="194"/>
      <c r="AK439" s="194"/>
      <c r="AL439" s="194"/>
    </row>
    <row r="440" spans="1:38" ht="15.75" customHeight="1">
      <c r="A440" s="1"/>
      <c r="B440" s="1"/>
      <c r="C440" s="1"/>
      <c r="D440" s="1"/>
      <c r="E440" s="1"/>
      <c r="F440" s="1"/>
      <c r="G440" s="1"/>
      <c r="H440" s="1"/>
      <c r="I440" s="1"/>
      <c r="J440" s="195"/>
      <c r="K440" s="194"/>
      <c r="L440" s="232"/>
      <c r="M440" s="232"/>
      <c r="N440" s="1"/>
      <c r="O440" s="1"/>
      <c r="P440" s="1"/>
      <c r="Q440" s="194"/>
      <c r="R440" s="194"/>
      <c r="S440" s="1"/>
      <c r="T440" s="1"/>
      <c r="U440" s="1"/>
      <c r="V440" s="194"/>
      <c r="W440" s="1"/>
      <c r="X440" s="1"/>
      <c r="Y440" s="1"/>
      <c r="Z440" s="1"/>
      <c r="AA440" s="1"/>
      <c r="AB440" s="194"/>
      <c r="AC440" s="1"/>
      <c r="AD440" s="194"/>
      <c r="AE440" s="1"/>
      <c r="AF440" s="1"/>
      <c r="AG440" s="194"/>
      <c r="AH440" s="194"/>
      <c r="AI440" s="194"/>
      <c r="AJ440" s="194"/>
      <c r="AK440" s="194"/>
      <c r="AL440" s="194"/>
    </row>
    <row r="441" spans="1:38" ht="15.75" customHeight="1">
      <c r="A441" s="1"/>
      <c r="B441" s="1"/>
      <c r="C441" s="1"/>
      <c r="D441" s="1"/>
      <c r="E441" s="1"/>
      <c r="F441" s="1"/>
      <c r="G441" s="1"/>
      <c r="H441" s="1"/>
      <c r="I441" s="1"/>
      <c r="J441" s="195"/>
      <c r="K441" s="194"/>
      <c r="L441" s="232"/>
      <c r="M441" s="232"/>
      <c r="N441" s="1"/>
      <c r="O441" s="1"/>
      <c r="P441" s="1"/>
      <c r="Q441" s="194"/>
      <c r="R441" s="194"/>
      <c r="S441" s="1"/>
      <c r="T441" s="1"/>
      <c r="U441" s="1"/>
      <c r="V441" s="194"/>
      <c r="W441" s="1"/>
      <c r="X441" s="1"/>
      <c r="Y441" s="1"/>
      <c r="Z441" s="1"/>
      <c r="AA441" s="1"/>
      <c r="AB441" s="194"/>
      <c r="AC441" s="1"/>
      <c r="AD441" s="194"/>
      <c r="AE441" s="1"/>
      <c r="AF441" s="1"/>
      <c r="AG441" s="194"/>
      <c r="AH441" s="194"/>
      <c r="AI441" s="194"/>
      <c r="AJ441" s="194"/>
      <c r="AK441" s="194"/>
      <c r="AL441" s="194"/>
    </row>
    <row r="442" spans="1:38" ht="15.75" customHeight="1">
      <c r="A442" s="1"/>
      <c r="B442" s="1"/>
      <c r="C442" s="1"/>
      <c r="D442" s="1"/>
      <c r="E442" s="1"/>
      <c r="F442" s="1"/>
      <c r="G442" s="1"/>
      <c r="H442" s="1"/>
      <c r="I442" s="1"/>
      <c r="J442" s="195"/>
      <c r="K442" s="194"/>
      <c r="L442" s="232"/>
      <c r="M442" s="232"/>
      <c r="N442" s="1"/>
      <c r="O442" s="1"/>
      <c r="P442" s="1"/>
      <c r="Q442" s="194"/>
      <c r="R442" s="194"/>
      <c r="S442" s="1"/>
      <c r="T442" s="1"/>
      <c r="U442" s="1"/>
      <c r="V442" s="194"/>
      <c r="W442" s="1"/>
      <c r="X442" s="1"/>
      <c r="Y442" s="1"/>
      <c r="Z442" s="1"/>
      <c r="AA442" s="1"/>
      <c r="AB442" s="194"/>
      <c r="AC442" s="1"/>
      <c r="AD442" s="194"/>
      <c r="AE442" s="1"/>
      <c r="AF442" s="1"/>
      <c r="AG442" s="194"/>
      <c r="AH442" s="194"/>
      <c r="AI442" s="194"/>
      <c r="AJ442" s="194"/>
      <c r="AK442" s="194"/>
      <c r="AL442" s="194"/>
    </row>
    <row r="443" spans="1:38" ht="15.75" customHeight="1">
      <c r="A443" s="1"/>
      <c r="B443" s="1"/>
      <c r="C443" s="1"/>
      <c r="D443" s="1"/>
      <c r="E443" s="1"/>
      <c r="F443" s="1"/>
      <c r="G443" s="1"/>
      <c r="H443" s="1"/>
      <c r="I443" s="1"/>
      <c r="J443" s="195"/>
      <c r="K443" s="194"/>
      <c r="L443" s="232"/>
      <c r="M443" s="232"/>
      <c r="N443" s="1"/>
      <c r="O443" s="1"/>
      <c r="P443" s="1"/>
      <c r="Q443" s="194"/>
      <c r="R443" s="194"/>
      <c r="S443" s="1"/>
      <c r="T443" s="1"/>
      <c r="U443" s="1"/>
      <c r="V443" s="194"/>
      <c r="W443" s="1"/>
      <c r="X443" s="1"/>
      <c r="Y443" s="1"/>
      <c r="Z443" s="1"/>
      <c r="AA443" s="1"/>
      <c r="AB443" s="194"/>
      <c r="AC443" s="1"/>
      <c r="AD443" s="194"/>
      <c r="AE443" s="1"/>
      <c r="AF443" s="1"/>
      <c r="AG443" s="194"/>
      <c r="AH443" s="194"/>
      <c r="AI443" s="194"/>
      <c r="AJ443" s="194"/>
      <c r="AK443" s="194"/>
      <c r="AL443" s="194"/>
    </row>
    <row r="444" spans="1:38" ht="15.75" customHeight="1">
      <c r="A444" s="1"/>
      <c r="B444" s="1"/>
      <c r="C444" s="1"/>
      <c r="D444" s="1"/>
      <c r="E444" s="1"/>
      <c r="F444" s="1"/>
      <c r="G444" s="1"/>
      <c r="H444" s="1"/>
      <c r="I444" s="1"/>
      <c r="J444" s="195"/>
      <c r="K444" s="194"/>
      <c r="L444" s="232"/>
      <c r="M444" s="232"/>
      <c r="N444" s="1"/>
      <c r="O444" s="1"/>
      <c r="P444" s="1"/>
      <c r="Q444" s="194"/>
      <c r="R444" s="194"/>
      <c r="S444" s="1"/>
      <c r="T444" s="1"/>
      <c r="U444" s="1"/>
      <c r="V444" s="194"/>
      <c r="W444" s="1"/>
      <c r="X444" s="1"/>
      <c r="Y444" s="1"/>
      <c r="Z444" s="1"/>
      <c r="AA444" s="1"/>
      <c r="AB444" s="194"/>
      <c r="AC444" s="1"/>
      <c r="AD444" s="194"/>
      <c r="AE444" s="1"/>
      <c r="AF444" s="1"/>
      <c r="AG444" s="194"/>
      <c r="AH444" s="194"/>
      <c r="AI444" s="194"/>
      <c r="AJ444" s="194"/>
      <c r="AK444" s="194"/>
      <c r="AL444" s="194"/>
    </row>
    <row r="445" spans="1:38" ht="15.75" customHeight="1">
      <c r="A445" s="1"/>
      <c r="B445" s="1"/>
      <c r="C445" s="1"/>
      <c r="D445" s="1"/>
      <c r="E445" s="1"/>
      <c r="F445" s="1"/>
      <c r="G445" s="1"/>
      <c r="H445" s="1"/>
      <c r="I445" s="1"/>
      <c r="J445" s="195"/>
      <c r="K445" s="194"/>
      <c r="L445" s="232"/>
      <c r="M445" s="232"/>
      <c r="N445" s="1"/>
      <c r="O445" s="1"/>
      <c r="P445" s="1"/>
      <c r="Q445" s="194"/>
      <c r="R445" s="194"/>
      <c r="S445" s="1"/>
      <c r="T445" s="1"/>
      <c r="U445" s="1"/>
      <c r="V445" s="194"/>
      <c r="W445" s="1"/>
      <c r="X445" s="1"/>
      <c r="Y445" s="1"/>
      <c r="Z445" s="1"/>
      <c r="AA445" s="1"/>
      <c r="AB445" s="194"/>
      <c r="AC445" s="1"/>
      <c r="AD445" s="194"/>
      <c r="AE445" s="1"/>
      <c r="AF445" s="1"/>
      <c r="AG445" s="194"/>
      <c r="AH445" s="194"/>
      <c r="AI445" s="194"/>
      <c r="AJ445" s="194"/>
      <c r="AK445" s="194"/>
      <c r="AL445" s="194"/>
    </row>
    <row r="446" spans="1:38" ht="15.75" customHeight="1">
      <c r="A446" s="1"/>
      <c r="B446" s="1"/>
      <c r="C446" s="1"/>
      <c r="D446" s="1"/>
      <c r="E446" s="1"/>
      <c r="F446" s="1"/>
      <c r="G446" s="1"/>
      <c r="H446" s="1"/>
      <c r="I446" s="1"/>
      <c r="J446" s="195"/>
      <c r="K446" s="194"/>
      <c r="L446" s="232"/>
      <c r="M446" s="232"/>
      <c r="N446" s="1"/>
      <c r="O446" s="1"/>
      <c r="P446" s="1"/>
      <c r="Q446" s="194"/>
      <c r="R446" s="194"/>
      <c r="S446" s="1"/>
      <c r="T446" s="1"/>
      <c r="U446" s="1"/>
      <c r="V446" s="194"/>
      <c r="W446" s="1"/>
      <c r="X446" s="1"/>
      <c r="Y446" s="1"/>
      <c r="Z446" s="1"/>
      <c r="AA446" s="1"/>
      <c r="AB446" s="194"/>
      <c r="AC446" s="1"/>
      <c r="AD446" s="194"/>
      <c r="AE446" s="1"/>
      <c r="AF446" s="1"/>
      <c r="AG446" s="194"/>
      <c r="AH446" s="194"/>
      <c r="AI446" s="194"/>
      <c r="AJ446" s="194"/>
      <c r="AK446" s="194"/>
      <c r="AL446" s="194"/>
    </row>
    <row r="447" spans="1:38" ht="15.75" customHeight="1">
      <c r="A447" s="1"/>
      <c r="B447" s="1"/>
      <c r="C447" s="1"/>
      <c r="D447" s="1"/>
      <c r="E447" s="1"/>
      <c r="F447" s="1"/>
      <c r="G447" s="1"/>
      <c r="H447" s="1"/>
      <c r="I447" s="1"/>
      <c r="J447" s="195"/>
      <c r="K447" s="194"/>
      <c r="L447" s="232"/>
      <c r="M447" s="232"/>
      <c r="N447" s="1"/>
      <c r="O447" s="1"/>
      <c r="P447" s="1"/>
      <c r="Q447" s="194"/>
      <c r="R447" s="194"/>
      <c r="S447" s="1"/>
      <c r="T447" s="1"/>
      <c r="U447" s="1"/>
      <c r="V447" s="194"/>
      <c r="W447" s="1"/>
      <c r="X447" s="1"/>
      <c r="Y447" s="1"/>
      <c r="Z447" s="1"/>
      <c r="AA447" s="1"/>
      <c r="AB447" s="194"/>
      <c r="AC447" s="1"/>
      <c r="AD447" s="194"/>
      <c r="AE447" s="1"/>
      <c r="AF447" s="1"/>
      <c r="AG447" s="194"/>
      <c r="AH447" s="194"/>
      <c r="AI447" s="194"/>
      <c r="AJ447" s="194"/>
      <c r="AK447" s="194"/>
      <c r="AL447" s="194"/>
    </row>
    <row r="448" spans="1:38" ht="15.75" customHeight="1">
      <c r="A448" s="1"/>
      <c r="B448" s="1"/>
      <c r="C448" s="1"/>
      <c r="D448" s="1"/>
      <c r="E448" s="1"/>
      <c r="F448" s="1"/>
      <c r="G448" s="1"/>
      <c r="H448" s="1"/>
      <c r="I448" s="1"/>
      <c r="J448" s="195"/>
      <c r="K448" s="194"/>
      <c r="L448" s="232"/>
      <c r="M448" s="232"/>
      <c r="N448" s="1"/>
      <c r="O448" s="1"/>
      <c r="P448" s="1"/>
      <c r="Q448" s="194"/>
      <c r="R448" s="194"/>
      <c r="S448" s="1"/>
      <c r="T448" s="1"/>
      <c r="U448" s="1"/>
      <c r="V448" s="194"/>
      <c r="W448" s="1"/>
      <c r="X448" s="1"/>
      <c r="Y448" s="1"/>
      <c r="Z448" s="1"/>
      <c r="AA448" s="1"/>
      <c r="AB448" s="194"/>
      <c r="AC448" s="1"/>
      <c r="AD448" s="194"/>
      <c r="AE448" s="1"/>
      <c r="AF448" s="1"/>
      <c r="AG448" s="194"/>
      <c r="AH448" s="194"/>
      <c r="AI448" s="194"/>
      <c r="AJ448" s="194"/>
      <c r="AK448" s="194"/>
      <c r="AL448" s="194"/>
    </row>
    <row r="449" spans="1:38" ht="15.75" customHeight="1">
      <c r="A449" s="1"/>
      <c r="B449" s="1"/>
      <c r="C449" s="1"/>
      <c r="D449" s="1"/>
      <c r="E449" s="1"/>
      <c r="F449" s="1"/>
      <c r="G449" s="1"/>
      <c r="H449" s="1"/>
      <c r="I449" s="1"/>
      <c r="J449" s="195"/>
      <c r="K449" s="194"/>
      <c r="L449" s="232"/>
      <c r="M449" s="232"/>
      <c r="N449" s="1"/>
      <c r="O449" s="1"/>
      <c r="P449" s="1"/>
      <c r="Q449" s="194"/>
      <c r="R449" s="194"/>
      <c r="S449" s="1"/>
      <c r="T449" s="1"/>
      <c r="U449" s="1"/>
      <c r="V449" s="194"/>
      <c r="W449" s="1"/>
      <c r="X449" s="1"/>
      <c r="Y449" s="1"/>
      <c r="Z449" s="1"/>
      <c r="AA449" s="1"/>
      <c r="AB449" s="194"/>
      <c r="AC449" s="1"/>
      <c r="AD449" s="194"/>
      <c r="AE449" s="1"/>
      <c r="AF449" s="1"/>
      <c r="AG449" s="194"/>
      <c r="AH449" s="194"/>
      <c r="AI449" s="194"/>
      <c r="AJ449" s="194"/>
      <c r="AK449" s="194"/>
      <c r="AL449" s="194"/>
    </row>
    <row r="450" spans="1:38" ht="15.75" customHeight="1">
      <c r="A450" s="1"/>
      <c r="B450" s="1"/>
      <c r="C450" s="1"/>
      <c r="D450" s="1"/>
      <c r="E450" s="1"/>
      <c r="F450" s="1"/>
      <c r="G450" s="1"/>
      <c r="H450" s="1"/>
      <c r="I450" s="1"/>
      <c r="J450" s="195"/>
      <c r="K450" s="194"/>
      <c r="L450" s="232"/>
      <c r="M450" s="232"/>
      <c r="N450" s="1"/>
      <c r="O450" s="1"/>
      <c r="P450" s="1"/>
      <c r="Q450" s="194"/>
      <c r="R450" s="194"/>
      <c r="S450" s="1"/>
      <c r="T450" s="1"/>
      <c r="U450" s="1"/>
      <c r="V450" s="194"/>
      <c r="W450" s="1"/>
      <c r="X450" s="1"/>
      <c r="Y450" s="1"/>
      <c r="Z450" s="1"/>
      <c r="AA450" s="1"/>
      <c r="AB450" s="194"/>
      <c r="AC450" s="1"/>
      <c r="AD450" s="194"/>
      <c r="AE450" s="1"/>
      <c r="AF450" s="1"/>
      <c r="AG450" s="194"/>
      <c r="AH450" s="194"/>
      <c r="AI450" s="194"/>
      <c r="AJ450" s="194"/>
      <c r="AK450" s="194"/>
      <c r="AL450" s="194"/>
    </row>
    <row r="451" spans="1:38" ht="15.75" customHeight="1">
      <c r="A451" s="1"/>
      <c r="B451" s="1"/>
      <c r="C451" s="1"/>
      <c r="D451" s="1"/>
      <c r="E451" s="1"/>
      <c r="F451" s="1"/>
      <c r="G451" s="1"/>
      <c r="H451" s="1"/>
      <c r="I451" s="1"/>
      <c r="J451" s="195"/>
      <c r="K451" s="194"/>
      <c r="L451" s="232"/>
      <c r="M451" s="232"/>
      <c r="N451" s="1"/>
      <c r="O451" s="1"/>
      <c r="P451" s="1"/>
      <c r="Q451" s="194"/>
      <c r="R451" s="194"/>
      <c r="S451" s="1"/>
      <c r="T451" s="1"/>
      <c r="U451" s="1"/>
      <c r="V451" s="194"/>
      <c r="W451" s="1"/>
      <c r="X451" s="1"/>
      <c r="Y451" s="1"/>
      <c r="Z451" s="1"/>
      <c r="AA451" s="1"/>
      <c r="AB451" s="194"/>
      <c r="AC451" s="1"/>
      <c r="AD451" s="194"/>
      <c r="AE451" s="1"/>
      <c r="AF451" s="1"/>
      <c r="AG451" s="194"/>
      <c r="AH451" s="194"/>
      <c r="AI451" s="194"/>
      <c r="AJ451" s="194"/>
      <c r="AK451" s="194"/>
      <c r="AL451" s="194"/>
    </row>
    <row r="452" spans="1:38" ht="15.75" customHeight="1">
      <c r="A452" s="1"/>
      <c r="B452" s="1"/>
      <c r="C452" s="1"/>
      <c r="D452" s="1"/>
      <c r="E452" s="1"/>
      <c r="F452" s="1"/>
      <c r="G452" s="1"/>
      <c r="H452" s="1"/>
      <c r="I452" s="1"/>
      <c r="J452" s="195"/>
      <c r="K452" s="194"/>
      <c r="L452" s="232"/>
      <c r="M452" s="232"/>
      <c r="N452" s="1"/>
      <c r="O452" s="1"/>
      <c r="P452" s="1"/>
      <c r="Q452" s="194"/>
      <c r="R452" s="194"/>
      <c r="S452" s="1"/>
      <c r="T452" s="1"/>
      <c r="U452" s="1"/>
      <c r="V452" s="194"/>
      <c r="W452" s="1"/>
      <c r="X452" s="1"/>
      <c r="Y452" s="1"/>
      <c r="Z452" s="1"/>
      <c r="AA452" s="1"/>
      <c r="AB452" s="194"/>
      <c r="AC452" s="1"/>
      <c r="AD452" s="194"/>
      <c r="AE452" s="1"/>
      <c r="AF452" s="1"/>
      <c r="AG452" s="194"/>
      <c r="AH452" s="194"/>
      <c r="AI452" s="194"/>
      <c r="AJ452" s="194"/>
      <c r="AK452" s="194"/>
      <c r="AL452" s="194"/>
    </row>
    <row r="453" spans="1:38" ht="15.75" customHeight="1">
      <c r="A453" s="1"/>
      <c r="B453" s="1"/>
      <c r="C453" s="1"/>
      <c r="D453" s="1"/>
      <c r="E453" s="1"/>
      <c r="F453" s="1"/>
      <c r="G453" s="1"/>
      <c r="H453" s="1"/>
      <c r="I453" s="1"/>
      <c r="J453" s="195"/>
      <c r="K453" s="194"/>
      <c r="L453" s="232"/>
      <c r="M453" s="232"/>
      <c r="N453" s="1"/>
      <c r="O453" s="1"/>
      <c r="P453" s="1"/>
      <c r="Q453" s="194"/>
      <c r="R453" s="194"/>
      <c r="S453" s="1"/>
      <c r="T453" s="1"/>
      <c r="U453" s="1"/>
      <c r="V453" s="194"/>
      <c r="W453" s="1"/>
      <c r="X453" s="1"/>
      <c r="Y453" s="1"/>
      <c r="Z453" s="1"/>
      <c r="AA453" s="1"/>
      <c r="AB453" s="194"/>
      <c r="AC453" s="1"/>
      <c r="AD453" s="194"/>
      <c r="AE453" s="1"/>
      <c r="AF453" s="1"/>
      <c r="AG453" s="194"/>
      <c r="AH453" s="194"/>
      <c r="AI453" s="194"/>
      <c r="AJ453" s="194"/>
      <c r="AK453" s="194"/>
      <c r="AL453" s="194"/>
    </row>
    <row r="454" spans="1:38" ht="15.75" customHeight="1">
      <c r="A454" s="1"/>
      <c r="B454" s="1"/>
      <c r="C454" s="1"/>
      <c r="D454" s="1"/>
      <c r="E454" s="1"/>
      <c r="F454" s="1"/>
      <c r="G454" s="1"/>
      <c r="H454" s="1"/>
      <c r="I454" s="1"/>
      <c r="J454" s="195"/>
      <c r="K454" s="194"/>
      <c r="L454" s="232"/>
      <c r="M454" s="232"/>
      <c r="N454" s="1"/>
      <c r="O454" s="1"/>
      <c r="P454" s="1"/>
      <c r="Q454" s="194"/>
      <c r="R454" s="194"/>
      <c r="S454" s="1"/>
      <c r="T454" s="1"/>
      <c r="U454" s="1"/>
      <c r="V454" s="194"/>
      <c r="W454" s="1"/>
      <c r="X454" s="1"/>
      <c r="Y454" s="1"/>
      <c r="Z454" s="1"/>
      <c r="AA454" s="1"/>
      <c r="AB454" s="194"/>
      <c r="AC454" s="1"/>
      <c r="AD454" s="194"/>
      <c r="AE454" s="1"/>
      <c r="AF454" s="1"/>
      <c r="AG454" s="194"/>
      <c r="AH454" s="194"/>
      <c r="AI454" s="194"/>
      <c r="AJ454" s="194"/>
      <c r="AK454" s="194"/>
      <c r="AL454" s="194"/>
    </row>
    <row r="455" spans="1:38" ht="15.75" customHeight="1">
      <c r="A455" s="1"/>
      <c r="B455" s="1"/>
      <c r="C455" s="1"/>
      <c r="D455" s="1"/>
      <c r="E455" s="1"/>
      <c r="F455" s="1"/>
      <c r="G455" s="1"/>
      <c r="H455" s="1"/>
      <c r="I455" s="1"/>
      <c r="J455" s="195"/>
      <c r="K455" s="194"/>
      <c r="L455" s="232"/>
      <c r="M455" s="232"/>
      <c r="N455" s="1"/>
      <c r="O455" s="1"/>
      <c r="P455" s="1"/>
      <c r="Q455" s="194"/>
      <c r="R455" s="194"/>
      <c r="S455" s="1"/>
      <c r="T455" s="1"/>
      <c r="U455" s="1"/>
      <c r="V455" s="194"/>
      <c r="W455" s="1"/>
      <c r="X455" s="1"/>
      <c r="Y455" s="1"/>
      <c r="Z455" s="1"/>
      <c r="AA455" s="1"/>
      <c r="AB455" s="194"/>
      <c r="AC455" s="1"/>
      <c r="AD455" s="194"/>
      <c r="AE455" s="1"/>
      <c r="AF455" s="1"/>
      <c r="AG455" s="194"/>
      <c r="AH455" s="194"/>
      <c r="AI455" s="194"/>
      <c r="AJ455" s="194"/>
      <c r="AK455" s="194"/>
      <c r="AL455" s="194"/>
    </row>
    <row r="456" spans="1:38" ht="15.75" customHeight="1">
      <c r="A456" s="1"/>
      <c r="B456" s="1"/>
      <c r="C456" s="1"/>
      <c r="D456" s="1"/>
      <c r="E456" s="1"/>
      <c r="F456" s="1"/>
      <c r="G456" s="1"/>
      <c r="H456" s="1"/>
      <c r="I456" s="1"/>
      <c r="J456" s="195"/>
      <c r="K456" s="194"/>
      <c r="L456" s="232"/>
      <c r="M456" s="232"/>
      <c r="N456" s="1"/>
      <c r="O456" s="1"/>
      <c r="P456" s="1"/>
      <c r="Q456" s="194"/>
      <c r="R456" s="194"/>
      <c r="S456" s="1"/>
      <c r="T456" s="1"/>
      <c r="U456" s="1"/>
      <c r="V456" s="194"/>
      <c r="W456" s="1"/>
      <c r="X456" s="1"/>
      <c r="Y456" s="1"/>
      <c r="Z456" s="1"/>
      <c r="AA456" s="1"/>
      <c r="AB456" s="194"/>
      <c r="AC456" s="1"/>
      <c r="AD456" s="194"/>
      <c r="AE456" s="1"/>
      <c r="AF456" s="1"/>
      <c r="AG456" s="194"/>
      <c r="AH456" s="194"/>
      <c r="AI456" s="194"/>
      <c r="AJ456" s="194"/>
      <c r="AK456" s="194"/>
      <c r="AL456" s="194"/>
    </row>
    <row r="457" spans="1:38" ht="15.75" customHeight="1">
      <c r="A457" s="1"/>
      <c r="B457" s="1"/>
      <c r="C457" s="1"/>
      <c r="D457" s="1"/>
      <c r="E457" s="1"/>
      <c r="F457" s="1"/>
      <c r="G457" s="1"/>
      <c r="H457" s="1"/>
      <c r="I457" s="1"/>
      <c r="J457" s="195"/>
      <c r="K457" s="194"/>
      <c r="L457" s="232"/>
      <c r="M457" s="232"/>
      <c r="N457" s="1"/>
      <c r="O457" s="1"/>
      <c r="P457" s="1"/>
      <c r="Q457" s="194"/>
      <c r="R457" s="194"/>
      <c r="S457" s="1"/>
      <c r="T457" s="1"/>
      <c r="U457" s="1"/>
      <c r="V457" s="194"/>
      <c r="W457" s="1"/>
      <c r="X457" s="1"/>
      <c r="Y457" s="1"/>
      <c r="Z457" s="1"/>
      <c r="AA457" s="1"/>
      <c r="AB457" s="194"/>
      <c r="AC457" s="1"/>
      <c r="AD457" s="194"/>
      <c r="AE457" s="1"/>
      <c r="AF457" s="1"/>
      <c r="AG457" s="194"/>
      <c r="AH457" s="194"/>
      <c r="AI457" s="194"/>
      <c r="AJ457" s="194"/>
      <c r="AK457" s="194"/>
      <c r="AL457" s="194"/>
    </row>
    <row r="458" spans="1:38" ht="15.75" customHeight="1">
      <c r="A458" s="1"/>
      <c r="B458" s="1"/>
      <c r="C458" s="1"/>
      <c r="D458" s="1"/>
      <c r="E458" s="1"/>
      <c r="F458" s="1"/>
      <c r="G458" s="1"/>
      <c r="H458" s="1"/>
      <c r="I458" s="1"/>
      <c r="J458" s="195"/>
      <c r="K458" s="194"/>
      <c r="L458" s="232"/>
      <c r="M458" s="232"/>
      <c r="N458" s="1"/>
      <c r="O458" s="1"/>
      <c r="P458" s="1"/>
      <c r="Q458" s="194"/>
      <c r="R458" s="194"/>
      <c r="S458" s="1"/>
      <c r="T458" s="1"/>
      <c r="U458" s="1"/>
      <c r="V458" s="194"/>
      <c r="W458" s="1"/>
      <c r="X458" s="1"/>
      <c r="Y458" s="1"/>
      <c r="Z458" s="1"/>
      <c r="AA458" s="1"/>
      <c r="AB458" s="194"/>
      <c r="AC458" s="1"/>
      <c r="AD458" s="194"/>
      <c r="AE458" s="1"/>
      <c r="AF458" s="1"/>
      <c r="AG458" s="194"/>
      <c r="AH458" s="194"/>
      <c r="AI458" s="194"/>
      <c r="AJ458" s="194"/>
      <c r="AK458" s="194"/>
      <c r="AL458" s="194"/>
    </row>
    <row r="459" spans="1:38" ht="15.75" customHeight="1">
      <c r="A459" s="1"/>
      <c r="B459" s="1"/>
      <c r="C459" s="1"/>
      <c r="D459" s="1"/>
      <c r="E459" s="1"/>
      <c r="F459" s="1"/>
      <c r="G459" s="1"/>
      <c r="H459" s="1"/>
      <c r="I459" s="1"/>
      <c r="J459" s="195"/>
      <c r="K459" s="194"/>
      <c r="L459" s="232"/>
      <c r="M459" s="232"/>
      <c r="N459" s="1"/>
      <c r="O459" s="1"/>
      <c r="P459" s="1"/>
      <c r="Q459" s="194"/>
      <c r="R459" s="194"/>
      <c r="S459" s="1"/>
      <c r="T459" s="1"/>
      <c r="U459" s="1"/>
      <c r="V459" s="194"/>
      <c r="W459" s="1"/>
      <c r="X459" s="1"/>
      <c r="Y459" s="1"/>
      <c r="Z459" s="1"/>
      <c r="AA459" s="1"/>
      <c r="AB459" s="194"/>
      <c r="AC459" s="1"/>
      <c r="AD459" s="194"/>
      <c r="AE459" s="1"/>
      <c r="AF459" s="1"/>
      <c r="AG459" s="194"/>
      <c r="AH459" s="194"/>
      <c r="AI459" s="194"/>
      <c r="AJ459" s="194"/>
      <c r="AK459" s="194"/>
      <c r="AL459" s="194"/>
    </row>
    <row r="460" spans="1:38" ht="15.75" customHeight="1">
      <c r="A460" s="1"/>
      <c r="B460" s="1"/>
      <c r="C460" s="1"/>
      <c r="D460" s="1"/>
      <c r="E460" s="1"/>
      <c r="F460" s="1"/>
      <c r="G460" s="1"/>
      <c r="H460" s="1"/>
      <c r="I460" s="1"/>
      <c r="J460" s="195"/>
      <c r="K460" s="194"/>
      <c r="L460" s="232"/>
      <c r="M460" s="232"/>
      <c r="N460" s="1"/>
      <c r="O460" s="1"/>
      <c r="P460" s="1"/>
      <c r="Q460" s="194"/>
      <c r="R460" s="194"/>
      <c r="S460" s="1"/>
      <c r="T460" s="1"/>
      <c r="U460" s="1"/>
      <c r="V460" s="194"/>
      <c r="W460" s="1"/>
      <c r="X460" s="1"/>
      <c r="Y460" s="1"/>
      <c r="Z460" s="1"/>
      <c r="AA460" s="1"/>
      <c r="AB460" s="194"/>
      <c r="AC460" s="1"/>
      <c r="AD460" s="194"/>
      <c r="AE460" s="1"/>
      <c r="AF460" s="1"/>
      <c r="AG460" s="194"/>
      <c r="AH460" s="194"/>
      <c r="AI460" s="194"/>
      <c r="AJ460" s="194"/>
      <c r="AK460" s="194"/>
      <c r="AL460" s="194"/>
    </row>
    <row r="461" spans="1:38" ht="15.75" customHeight="1">
      <c r="A461" s="1"/>
      <c r="B461" s="1"/>
      <c r="C461" s="1"/>
      <c r="D461" s="1"/>
      <c r="E461" s="1"/>
      <c r="F461" s="1"/>
      <c r="G461" s="1"/>
      <c r="H461" s="1"/>
      <c r="I461" s="1"/>
      <c r="J461" s="195"/>
      <c r="K461" s="194"/>
      <c r="L461" s="232"/>
      <c r="M461" s="232"/>
      <c r="N461" s="1"/>
      <c r="O461" s="1"/>
      <c r="P461" s="1"/>
      <c r="Q461" s="194"/>
      <c r="R461" s="194"/>
      <c r="S461" s="1"/>
      <c r="T461" s="1"/>
      <c r="U461" s="1"/>
      <c r="V461" s="194"/>
      <c r="W461" s="1"/>
      <c r="X461" s="1"/>
      <c r="Y461" s="1"/>
      <c r="Z461" s="1"/>
      <c r="AA461" s="1"/>
      <c r="AB461" s="194"/>
      <c r="AC461" s="1"/>
      <c r="AD461" s="194"/>
      <c r="AE461" s="1"/>
      <c r="AF461" s="1"/>
      <c r="AG461" s="194"/>
      <c r="AH461" s="194"/>
      <c r="AI461" s="194"/>
      <c r="AJ461" s="194"/>
      <c r="AK461" s="194"/>
      <c r="AL461" s="194"/>
    </row>
    <row r="462" spans="1:38" ht="15.75" customHeight="1">
      <c r="A462" s="1"/>
      <c r="B462" s="1"/>
      <c r="C462" s="1"/>
      <c r="D462" s="1"/>
      <c r="E462" s="1"/>
      <c r="F462" s="1"/>
      <c r="G462" s="1"/>
      <c r="H462" s="1"/>
      <c r="I462" s="1"/>
      <c r="J462" s="195"/>
      <c r="K462" s="194"/>
      <c r="L462" s="232"/>
      <c r="M462" s="232"/>
      <c r="N462" s="1"/>
      <c r="O462" s="1"/>
      <c r="P462" s="1"/>
      <c r="Q462" s="194"/>
      <c r="R462" s="194"/>
      <c r="S462" s="1"/>
      <c r="T462" s="1"/>
      <c r="U462" s="1"/>
      <c r="V462" s="194"/>
      <c r="W462" s="1"/>
      <c r="X462" s="1"/>
      <c r="Y462" s="1"/>
      <c r="Z462" s="1"/>
      <c r="AA462" s="1"/>
      <c r="AB462" s="194"/>
      <c r="AC462" s="1"/>
      <c r="AD462" s="194"/>
      <c r="AE462" s="1"/>
      <c r="AF462" s="1"/>
      <c r="AG462" s="194"/>
      <c r="AH462" s="194"/>
      <c r="AI462" s="194"/>
      <c r="AJ462" s="194"/>
      <c r="AK462" s="194"/>
      <c r="AL462" s="194"/>
    </row>
    <row r="463" spans="1:38" ht="15.75" customHeight="1">
      <c r="A463" s="1"/>
      <c r="B463" s="1"/>
      <c r="C463" s="1"/>
      <c r="D463" s="1"/>
      <c r="E463" s="1"/>
      <c r="F463" s="1"/>
      <c r="G463" s="1"/>
      <c r="H463" s="1"/>
      <c r="I463" s="1"/>
      <c r="J463" s="195"/>
      <c r="K463" s="194"/>
      <c r="L463" s="232"/>
      <c r="M463" s="232"/>
      <c r="N463" s="1"/>
      <c r="O463" s="1"/>
      <c r="P463" s="1"/>
      <c r="Q463" s="194"/>
      <c r="R463" s="194"/>
      <c r="S463" s="1"/>
      <c r="T463" s="1"/>
      <c r="U463" s="1"/>
      <c r="V463" s="194"/>
      <c r="W463" s="1"/>
      <c r="X463" s="1"/>
      <c r="Y463" s="1"/>
      <c r="Z463" s="1"/>
      <c r="AA463" s="1"/>
      <c r="AB463" s="194"/>
      <c r="AC463" s="1"/>
      <c r="AD463" s="194"/>
      <c r="AE463" s="1"/>
      <c r="AF463" s="1"/>
      <c r="AG463" s="194"/>
      <c r="AH463" s="194"/>
      <c r="AI463" s="194"/>
      <c r="AJ463" s="194"/>
      <c r="AK463" s="194"/>
      <c r="AL463" s="194"/>
    </row>
    <row r="464" spans="1:38" ht="15.75" customHeight="1">
      <c r="A464" s="1"/>
      <c r="B464" s="1"/>
      <c r="C464" s="1"/>
      <c r="D464" s="1"/>
      <c r="E464" s="1"/>
      <c r="F464" s="1"/>
      <c r="G464" s="1"/>
      <c r="H464" s="1"/>
      <c r="I464" s="1"/>
      <c r="J464" s="195"/>
      <c r="K464" s="194"/>
      <c r="L464" s="232"/>
      <c r="M464" s="232"/>
      <c r="N464" s="1"/>
      <c r="O464" s="1"/>
      <c r="P464" s="1"/>
      <c r="Q464" s="194"/>
      <c r="R464" s="194"/>
      <c r="S464" s="1"/>
      <c r="T464" s="1"/>
      <c r="U464" s="1"/>
      <c r="V464" s="194"/>
      <c r="W464" s="1"/>
      <c r="X464" s="1"/>
      <c r="Y464" s="1"/>
      <c r="Z464" s="1"/>
      <c r="AA464" s="1"/>
      <c r="AB464" s="194"/>
      <c r="AC464" s="1"/>
      <c r="AD464" s="194"/>
      <c r="AE464" s="1"/>
      <c r="AF464" s="1"/>
      <c r="AG464" s="194"/>
      <c r="AH464" s="194"/>
      <c r="AI464" s="194"/>
      <c r="AJ464" s="194"/>
      <c r="AK464" s="194"/>
      <c r="AL464" s="194"/>
    </row>
    <row r="465" spans="1:38" ht="15.75" customHeight="1">
      <c r="A465" s="1"/>
      <c r="B465" s="1"/>
      <c r="C465" s="1"/>
      <c r="D465" s="1"/>
      <c r="E465" s="1"/>
      <c r="F465" s="1"/>
      <c r="G465" s="1"/>
      <c r="H465" s="1"/>
      <c r="I465" s="1"/>
      <c r="J465" s="195"/>
      <c r="K465" s="194"/>
      <c r="L465" s="232"/>
      <c r="M465" s="232"/>
      <c r="N465" s="1"/>
      <c r="O465" s="1"/>
      <c r="P465" s="1"/>
      <c r="Q465" s="194"/>
      <c r="R465" s="194"/>
      <c r="S465" s="1"/>
      <c r="T465" s="1"/>
      <c r="U465" s="1"/>
      <c r="V465" s="194"/>
      <c r="W465" s="1"/>
      <c r="X465" s="1"/>
      <c r="Y465" s="1"/>
      <c r="Z465" s="1"/>
      <c r="AA465" s="1"/>
      <c r="AB465" s="194"/>
      <c r="AC465" s="1"/>
      <c r="AD465" s="194"/>
      <c r="AE465" s="1"/>
      <c r="AF465" s="1"/>
      <c r="AG465" s="194"/>
      <c r="AH465" s="194"/>
      <c r="AI465" s="194"/>
      <c r="AJ465" s="194"/>
      <c r="AK465" s="194"/>
      <c r="AL465" s="194"/>
    </row>
    <row r="466" spans="1:38" ht="15.75" customHeight="1">
      <c r="A466" s="1"/>
      <c r="B466" s="1"/>
      <c r="C466" s="1"/>
      <c r="D466" s="1"/>
      <c r="E466" s="1"/>
      <c r="F466" s="1"/>
      <c r="G466" s="1"/>
      <c r="H466" s="1"/>
      <c r="I466" s="1"/>
      <c r="J466" s="195"/>
      <c r="K466" s="194"/>
      <c r="L466" s="232"/>
      <c r="M466" s="232"/>
      <c r="N466" s="1"/>
      <c r="O466" s="1"/>
      <c r="P466" s="1"/>
      <c r="Q466" s="194"/>
      <c r="R466" s="194"/>
      <c r="S466" s="1"/>
      <c r="T466" s="1"/>
      <c r="U466" s="1"/>
      <c r="V466" s="194"/>
      <c r="W466" s="1"/>
      <c r="X466" s="1"/>
      <c r="Y466" s="1"/>
      <c r="Z466" s="1"/>
      <c r="AA466" s="1"/>
      <c r="AB466" s="194"/>
      <c r="AC466" s="1"/>
      <c r="AD466" s="194"/>
      <c r="AE466" s="1"/>
      <c r="AF466" s="1"/>
      <c r="AG466" s="194"/>
      <c r="AH466" s="194"/>
      <c r="AI466" s="194"/>
      <c r="AJ466" s="194"/>
      <c r="AK466" s="194"/>
      <c r="AL466" s="194"/>
    </row>
    <row r="467" spans="1:38" ht="15.75" customHeight="1">
      <c r="A467" s="1"/>
      <c r="B467" s="1"/>
      <c r="C467" s="1"/>
      <c r="D467" s="1"/>
      <c r="E467" s="1"/>
      <c r="F467" s="1"/>
      <c r="G467" s="1"/>
      <c r="H467" s="1"/>
      <c r="I467" s="1"/>
      <c r="J467" s="195"/>
      <c r="K467" s="194"/>
      <c r="L467" s="232"/>
      <c r="M467" s="232"/>
      <c r="N467" s="1"/>
      <c r="O467" s="1"/>
      <c r="P467" s="1"/>
      <c r="Q467" s="194"/>
      <c r="R467" s="194"/>
      <c r="S467" s="1"/>
      <c r="T467" s="1"/>
      <c r="U467" s="1"/>
      <c r="V467" s="194"/>
      <c r="W467" s="1"/>
      <c r="X467" s="1"/>
      <c r="Y467" s="1"/>
      <c r="Z467" s="1"/>
      <c r="AA467" s="1"/>
      <c r="AB467" s="194"/>
      <c r="AC467" s="1"/>
      <c r="AD467" s="194"/>
      <c r="AE467" s="1"/>
      <c r="AF467" s="1"/>
      <c r="AG467" s="194"/>
      <c r="AH467" s="194"/>
      <c r="AI467" s="194"/>
      <c r="AJ467" s="194"/>
      <c r="AK467" s="194"/>
      <c r="AL467" s="194"/>
    </row>
    <row r="468" spans="1:38" ht="15.75" customHeight="1">
      <c r="A468" s="1"/>
      <c r="B468" s="1"/>
      <c r="C468" s="1"/>
      <c r="D468" s="1"/>
      <c r="E468" s="1"/>
      <c r="F468" s="1"/>
      <c r="G468" s="1"/>
      <c r="H468" s="1"/>
      <c r="I468" s="1"/>
      <c r="J468" s="195"/>
      <c r="K468" s="194"/>
      <c r="L468" s="232"/>
      <c r="M468" s="232"/>
      <c r="N468" s="1"/>
      <c r="O468" s="1"/>
      <c r="P468" s="1"/>
      <c r="Q468" s="194"/>
      <c r="R468" s="194"/>
      <c r="S468" s="1"/>
      <c r="T468" s="1"/>
      <c r="U468" s="1"/>
      <c r="V468" s="194"/>
      <c r="W468" s="1"/>
      <c r="X468" s="1"/>
      <c r="Y468" s="1"/>
      <c r="Z468" s="1"/>
      <c r="AA468" s="1"/>
      <c r="AB468" s="194"/>
      <c r="AC468" s="1"/>
      <c r="AD468" s="194"/>
      <c r="AE468" s="1"/>
      <c r="AF468" s="1"/>
      <c r="AG468" s="194"/>
      <c r="AH468" s="194"/>
      <c r="AI468" s="194"/>
      <c r="AJ468" s="194"/>
      <c r="AK468" s="194"/>
      <c r="AL468" s="194"/>
    </row>
    <row r="469" spans="1:38" ht="15.75" customHeight="1">
      <c r="A469" s="1"/>
      <c r="B469" s="1"/>
      <c r="C469" s="1"/>
      <c r="D469" s="1"/>
      <c r="E469" s="1"/>
      <c r="F469" s="1"/>
      <c r="G469" s="1"/>
      <c r="H469" s="1"/>
      <c r="I469" s="1"/>
      <c r="J469" s="195"/>
      <c r="K469" s="194"/>
      <c r="L469" s="232"/>
      <c r="M469" s="232"/>
      <c r="N469" s="1"/>
      <c r="O469" s="1"/>
      <c r="P469" s="1"/>
      <c r="Q469" s="194"/>
      <c r="R469" s="194"/>
      <c r="S469" s="1"/>
      <c r="T469" s="1"/>
      <c r="U469" s="1"/>
      <c r="V469" s="194"/>
      <c r="W469" s="1"/>
      <c r="X469" s="1"/>
      <c r="Y469" s="1"/>
      <c r="Z469" s="1"/>
      <c r="AA469" s="1"/>
      <c r="AB469" s="194"/>
      <c r="AC469" s="1"/>
      <c r="AD469" s="194"/>
      <c r="AE469" s="1"/>
      <c r="AF469" s="1"/>
      <c r="AG469" s="194"/>
      <c r="AH469" s="194"/>
      <c r="AI469" s="194"/>
      <c r="AJ469" s="194"/>
      <c r="AK469" s="194"/>
      <c r="AL469" s="194"/>
    </row>
    <row r="470" spans="1:38" ht="15.75" customHeight="1">
      <c r="A470" s="1"/>
      <c r="B470" s="1"/>
      <c r="C470" s="1"/>
      <c r="D470" s="1"/>
      <c r="E470" s="1"/>
      <c r="F470" s="1"/>
      <c r="G470" s="1"/>
      <c r="H470" s="1"/>
      <c r="I470" s="1"/>
      <c r="J470" s="195"/>
      <c r="K470" s="194"/>
      <c r="L470" s="232"/>
      <c r="M470" s="232"/>
      <c r="N470" s="1"/>
      <c r="O470" s="1"/>
      <c r="P470" s="1"/>
      <c r="Q470" s="194"/>
      <c r="R470" s="194"/>
      <c r="S470" s="1"/>
      <c r="T470" s="1"/>
      <c r="U470" s="1"/>
      <c r="V470" s="194"/>
      <c r="W470" s="1"/>
      <c r="X470" s="1"/>
      <c r="Y470" s="1"/>
      <c r="Z470" s="1"/>
      <c r="AA470" s="1"/>
      <c r="AB470" s="194"/>
      <c r="AC470" s="1"/>
      <c r="AD470" s="194"/>
      <c r="AE470" s="1"/>
      <c r="AF470" s="1"/>
      <c r="AG470" s="194"/>
      <c r="AH470" s="194"/>
      <c r="AI470" s="194"/>
      <c r="AJ470" s="194"/>
      <c r="AK470" s="194"/>
      <c r="AL470" s="194"/>
    </row>
    <row r="471" spans="1:38" ht="15.75" customHeight="1">
      <c r="A471" s="1"/>
      <c r="B471" s="1"/>
      <c r="C471" s="1"/>
      <c r="D471" s="1"/>
      <c r="E471" s="1"/>
      <c r="F471" s="1"/>
      <c r="G471" s="1"/>
      <c r="H471" s="1"/>
      <c r="I471" s="1"/>
      <c r="J471" s="195"/>
      <c r="K471" s="194"/>
      <c r="L471" s="232"/>
      <c r="M471" s="232"/>
      <c r="N471" s="1"/>
      <c r="O471" s="1"/>
      <c r="P471" s="1"/>
      <c r="Q471" s="194"/>
      <c r="R471" s="194"/>
      <c r="S471" s="1"/>
      <c r="T471" s="1"/>
      <c r="U471" s="1"/>
      <c r="V471" s="194"/>
      <c r="W471" s="1"/>
      <c r="X471" s="1"/>
      <c r="Y471" s="1"/>
      <c r="Z471" s="1"/>
      <c r="AA471" s="1"/>
      <c r="AB471" s="194"/>
      <c r="AC471" s="1"/>
      <c r="AD471" s="194"/>
      <c r="AE471" s="1"/>
      <c r="AF471" s="1"/>
      <c r="AG471" s="194"/>
      <c r="AH471" s="194"/>
      <c r="AI471" s="194"/>
      <c r="AJ471" s="194"/>
      <c r="AK471" s="194"/>
      <c r="AL471" s="194"/>
    </row>
    <row r="472" spans="1:38" ht="15.75" customHeight="1">
      <c r="A472" s="1"/>
      <c r="B472" s="1"/>
      <c r="C472" s="1"/>
      <c r="D472" s="1"/>
      <c r="E472" s="1"/>
      <c r="F472" s="1"/>
      <c r="G472" s="1"/>
      <c r="H472" s="1"/>
      <c r="I472" s="1"/>
      <c r="J472" s="195"/>
      <c r="K472" s="194"/>
      <c r="L472" s="232"/>
      <c r="M472" s="232"/>
      <c r="N472" s="1"/>
      <c r="O472" s="1"/>
      <c r="P472" s="1"/>
      <c r="Q472" s="194"/>
      <c r="R472" s="194"/>
      <c r="S472" s="1"/>
      <c r="T472" s="1"/>
      <c r="U472" s="1"/>
      <c r="V472" s="194"/>
      <c r="W472" s="1"/>
      <c r="X472" s="1"/>
      <c r="Y472" s="1"/>
      <c r="Z472" s="1"/>
      <c r="AA472" s="1"/>
      <c r="AB472" s="194"/>
      <c r="AC472" s="1"/>
      <c r="AD472" s="194"/>
      <c r="AE472" s="1"/>
      <c r="AF472" s="1"/>
      <c r="AG472" s="194"/>
      <c r="AH472" s="194"/>
      <c r="AI472" s="194"/>
      <c r="AJ472" s="194"/>
      <c r="AK472" s="194"/>
      <c r="AL472" s="194"/>
    </row>
    <row r="473" spans="1:38" ht="15.75" customHeight="1">
      <c r="A473" s="1"/>
      <c r="B473" s="1"/>
      <c r="C473" s="1"/>
      <c r="D473" s="1"/>
      <c r="E473" s="1"/>
      <c r="F473" s="1"/>
      <c r="G473" s="1"/>
      <c r="H473" s="1"/>
      <c r="I473" s="1"/>
      <c r="J473" s="195"/>
      <c r="K473" s="194"/>
      <c r="L473" s="232"/>
      <c r="M473" s="232"/>
      <c r="N473" s="1"/>
      <c r="O473" s="1"/>
      <c r="P473" s="1"/>
      <c r="Q473" s="194"/>
      <c r="R473" s="194"/>
      <c r="S473" s="1"/>
      <c r="T473" s="1"/>
      <c r="U473" s="1"/>
      <c r="V473" s="194"/>
      <c r="W473" s="1"/>
      <c r="X473" s="1"/>
      <c r="Y473" s="1"/>
      <c r="Z473" s="1"/>
      <c r="AA473" s="1"/>
      <c r="AB473" s="194"/>
      <c r="AC473" s="1"/>
      <c r="AD473" s="194"/>
      <c r="AE473" s="1"/>
      <c r="AF473" s="1"/>
      <c r="AG473" s="194"/>
      <c r="AH473" s="194"/>
      <c r="AI473" s="194"/>
      <c r="AJ473" s="194"/>
      <c r="AK473" s="194"/>
      <c r="AL473" s="194"/>
    </row>
    <row r="474" spans="1:38" ht="15.75" customHeight="1">
      <c r="A474" s="1"/>
      <c r="B474" s="1"/>
      <c r="C474" s="1"/>
      <c r="D474" s="1"/>
      <c r="E474" s="1"/>
      <c r="F474" s="1"/>
      <c r="G474" s="1"/>
      <c r="H474" s="1"/>
      <c r="I474" s="1"/>
      <c r="J474" s="195"/>
      <c r="K474" s="194"/>
      <c r="L474" s="232"/>
      <c r="M474" s="232"/>
      <c r="N474" s="1"/>
      <c r="O474" s="1"/>
      <c r="P474" s="1"/>
      <c r="Q474" s="194"/>
      <c r="R474" s="194"/>
      <c r="S474" s="1"/>
      <c r="T474" s="1"/>
      <c r="U474" s="1"/>
      <c r="V474" s="194"/>
      <c r="W474" s="1"/>
      <c r="X474" s="1"/>
      <c r="Y474" s="1"/>
      <c r="Z474" s="1"/>
      <c r="AA474" s="1"/>
      <c r="AB474" s="194"/>
      <c r="AC474" s="1"/>
      <c r="AD474" s="194"/>
      <c r="AE474" s="1"/>
      <c r="AF474" s="1"/>
      <c r="AG474" s="194"/>
      <c r="AH474" s="194"/>
      <c r="AI474" s="194"/>
      <c r="AJ474" s="194"/>
      <c r="AK474" s="194"/>
      <c r="AL474" s="194"/>
    </row>
    <row r="475" spans="1:38" ht="15.75" customHeight="1">
      <c r="A475" s="1"/>
      <c r="B475" s="1"/>
      <c r="C475" s="1"/>
      <c r="D475" s="1"/>
      <c r="E475" s="1"/>
      <c r="F475" s="1"/>
      <c r="G475" s="1"/>
      <c r="H475" s="1"/>
      <c r="I475" s="1"/>
      <c r="J475" s="195"/>
      <c r="K475" s="194"/>
      <c r="L475" s="232"/>
      <c r="M475" s="232"/>
      <c r="N475" s="1"/>
      <c r="O475" s="1"/>
      <c r="P475" s="1"/>
      <c r="Q475" s="194"/>
      <c r="R475" s="194"/>
      <c r="S475" s="1"/>
      <c r="T475" s="1"/>
      <c r="U475" s="1"/>
      <c r="V475" s="194"/>
      <c r="W475" s="1"/>
      <c r="X475" s="1"/>
      <c r="Y475" s="1"/>
      <c r="Z475" s="1"/>
      <c r="AA475" s="1"/>
      <c r="AB475" s="194"/>
      <c r="AC475" s="1"/>
      <c r="AD475" s="194"/>
      <c r="AE475" s="1"/>
      <c r="AF475" s="1"/>
      <c r="AG475" s="194"/>
      <c r="AH475" s="194"/>
      <c r="AI475" s="194"/>
      <c r="AJ475" s="194"/>
      <c r="AK475" s="194"/>
      <c r="AL475" s="194"/>
    </row>
    <row r="476" spans="1:38" ht="15.75" customHeight="1">
      <c r="A476" s="1"/>
      <c r="B476" s="1"/>
      <c r="C476" s="1"/>
      <c r="D476" s="1"/>
      <c r="E476" s="1"/>
      <c r="F476" s="1"/>
      <c r="G476" s="1"/>
      <c r="H476" s="1"/>
      <c r="I476" s="1"/>
      <c r="J476" s="195"/>
      <c r="K476" s="194"/>
      <c r="L476" s="232"/>
      <c r="M476" s="232"/>
      <c r="N476" s="1"/>
      <c r="O476" s="1"/>
      <c r="P476" s="1"/>
      <c r="Q476" s="194"/>
      <c r="R476" s="194"/>
      <c r="S476" s="1"/>
      <c r="T476" s="1"/>
      <c r="U476" s="1"/>
      <c r="V476" s="194"/>
      <c r="W476" s="1"/>
      <c r="X476" s="1"/>
      <c r="Y476" s="1"/>
      <c r="Z476" s="1"/>
      <c r="AA476" s="1"/>
      <c r="AB476" s="194"/>
      <c r="AC476" s="1"/>
      <c r="AD476" s="194"/>
      <c r="AE476" s="1"/>
      <c r="AF476" s="1"/>
      <c r="AG476" s="194"/>
      <c r="AH476" s="194"/>
      <c r="AI476" s="194"/>
      <c r="AJ476" s="194"/>
      <c r="AK476" s="194"/>
      <c r="AL476" s="194"/>
    </row>
    <row r="477" spans="1:38" ht="15.75" customHeight="1">
      <c r="A477" s="1"/>
      <c r="B477" s="1"/>
      <c r="C477" s="1"/>
      <c r="D477" s="1"/>
      <c r="E477" s="1"/>
      <c r="F477" s="1"/>
      <c r="G477" s="1"/>
      <c r="H477" s="1"/>
      <c r="I477" s="1"/>
      <c r="J477" s="195"/>
      <c r="K477" s="194"/>
      <c r="L477" s="232"/>
      <c r="M477" s="232"/>
      <c r="N477" s="1"/>
      <c r="O477" s="1"/>
      <c r="P477" s="1"/>
      <c r="Q477" s="194"/>
      <c r="R477" s="194"/>
      <c r="S477" s="1"/>
      <c r="T477" s="1"/>
      <c r="U477" s="1"/>
      <c r="V477" s="194"/>
      <c r="W477" s="1"/>
      <c r="X477" s="1"/>
      <c r="Y477" s="1"/>
      <c r="Z477" s="1"/>
      <c r="AA477" s="1"/>
      <c r="AB477" s="194"/>
      <c r="AC477" s="1"/>
      <c r="AD477" s="194"/>
      <c r="AE477" s="1"/>
      <c r="AF477" s="1"/>
      <c r="AG477" s="194"/>
      <c r="AH477" s="194"/>
      <c r="AI477" s="194"/>
      <c r="AJ477" s="194"/>
      <c r="AK477" s="194"/>
      <c r="AL477" s="194"/>
    </row>
    <row r="478" spans="1:38" ht="15.75" customHeight="1">
      <c r="A478" s="1"/>
      <c r="B478" s="1"/>
      <c r="C478" s="1"/>
      <c r="D478" s="1"/>
      <c r="E478" s="1"/>
      <c r="F478" s="1"/>
      <c r="G478" s="1"/>
      <c r="H478" s="1"/>
      <c r="I478" s="1"/>
      <c r="J478" s="195"/>
      <c r="K478" s="194"/>
      <c r="L478" s="232"/>
      <c r="M478" s="232"/>
      <c r="N478" s="1"/>
      <c r="O478" s="1"/>
      <c r="P478" s="1"/>
      <c r="Q478" s="194"/>
      <c r="R478" s="194"/>
      <c r="S478" s="1"/>
      <c r="T478" s="1"/>
      <c r="U478" s="1"/>
      <c r="V478" s="194"/>
      <c r="W478" s="1"/>
      <c r="X478" s="1"/>
      <c r="Y478" s="1"/>
      <c r="Z478" s="1"/>
      <c r="AA478" s="1"/>
      <c r="AB478" s="194"/>
      <c r="AC478" s="1"/>
      <c r="AD478" s="194"/>
      <c r="AE478" s="1"/>
      <c r="AF478" s="1"/>
      <c r="AG478" s="194"/>
      <c r="AH478" s="194"/>
      <c r="AI478" s="194"/>
      <c r="AJ478" s="194"/>
      <c r="AK478" s="194"/>
      <c r="AL478" s="194"/>
    </row>
    <row r="479" spans="1:38" ht="15.75" customHeight="1">
      <c r="A479" s="1"/>
      <c r="B479" s="1"/>
      <c r="C479" s="1"/>
      <c r="D479" s="1"/>
      <c r="E479" s="1"/>
      <c r="F479" s="1"/>
      <c r="G479" s="1"/>
      <c r="H479" s="1"/>
      <c r="I479" s="1"/>
      <c r="J479" s="195"/>
      <c r="K479" s="194"/>
      <c r="L479" s="232"/>
      <c r="M479" s="232"/>
      <c r="N479" s="1"/>
      <c r="O479" s="1"/>
      <c r="P479" s="1"/>
      <c r="Q479" s="194"/>
      <c r="R479" s="194"/>
      <c r="S479" s="1"/>
      <c r="T479" s="1"/>
      <c r="U479" s="1"/>
      <c r="V479" s="194"/>
      <c r="W479" s="1"/>
      <c r="X479" s="1"/>
      <c r="Y479" s="1"/>
      <c r="Z479" s="1"/>
      <c r="AA479" s="1"/>
      <c r="AB479" s="194"/>
      <c r="AC479" s="1"/>
      <c r="AD479" s="194"/>
      <c r="AE479" s="1"/>
      <c r="AF479" s="1"/>
      <c r="AG479" s="194"/>
      <c r="AH479" s="194"/>
      <c r="AI479" s="194"/>
      <c r="AJ479" s="194"/>
      <c r="AK479" s="194"/>
      <c r="AL479" s="194"/>
    </row>
    <row r="480" spans="1:38" ht="15.75" customHeight="1">
      <c r="A480" s="1"/>
      <c r="B480" s="1"/>
      <c r="C480" s="1"/>
      <c r="D480" s="1"/>
      <c r="E480" s="1"/>
      <c r="F480" s="1"/>
      <c r="G480" s="1"/>
      <c r="H480" s="1"/>
      <c r="I480" s="1"/>
      <c r="J480" s="195"/>
      <c r="K480" s="194"/>
      <c r="L480" s="232"/>
      <c r="M480" s="232"/>
      <c r="N480" s="1"/>
      <c r="O480" s="1"/>
      <c r="P480" s="1"/>
      <c r="Q480" s="194"/>
      <c r="R480" s="194"/>
      <c r="S480" s="1"/>
      <c r="T480" s="1"/>
      <c r="U480" s="1"/>
      <c r="V480" s="194"/>
      <c r="W480" s="1"/>
      <c r="X480" s="1"/>
      <c r="Y480" s="1"/>
      <c r="Z480" s="1"/>
      <c r="AA480" s="1"/>
      <c r="AB480" s="194"/>
      <c r="AC480" s="1"/>
      <c r="AD480" s="194"/>
      <c r="AE480" s="1"/>
      <c r="AF480" s="1"/>
      <c r="AG480" s="194"/>
      <c r="AH480" s="194"/>
      <c r="AI480" s="194"/>
      <c r="AJ480" s="194"/>
      <c r="AK480" s="194"/>
      <c r="AL480" s="194"/>
    </row>
    <row r="481" spans="1:38" ht="15.75" customHeight="1">
      <c r="A481" s="1"/>
      <c r="B481" s="1"/>
      <c r="C481" s="1"/>
      <c r="D481" s="1"/>
      <c r="E481" s="1"/>
      <c r="F481" s="1"/>
      <c r="G481" s="1"/>
      <c r="H481" s="1"/>
      <c r="I481" s="1"/>
      <c r="J481" s="195"/>
      <c r="K481" s="194"/>
      <c r="L481" s="232"/>
      <c r="M481" s="232"/>
      <c r="N481" s="1"/>
      <c r="O481" s="1"/>
      <c r="P481" s="1"/>
      <c r="Q481" s="194"/>
      <c r="R481" s="194"/>
      <c r="S481" s="1"/>
      <c r="T481" s="1"/>
      <c r="U481" s="1"/>
      <c r="V481" s="194"/>
      <c r="W481" s="1"/>
      <c r="X481" s="1"/>
      <c r="Y481" s="1"/>
      <c r="Z481" s="1"/>
      <c r="AA481" s="1"/>
      <c r="AB481" s="194"/>
      <c r="AC481" s="1"/>
      <c r="AD481" s="194"/>
      <c r="AE481" s="1"/>
      <c r="AF481" s="1"/>
      <c r="AG481" s="194"/>
      <c r="AH481" s="194"/>
      <c r="AI481" s="194"/>
      <c r="AJ481" s="194"/>
      <c r="AK481" s="194"/>
      <c r="AL481" s="194"/>
    </row>
    <row r="482" spans="1:38" ht="15.75" customHeight="1">
      <c r="A482" s="1"/>
      <c r="B482" s="1"/>
      <c r="C482" s="1"/>
      <c r="D482" s="1"/>
      <c r="E482" s="1"/>
      <c r="F482" s="1"/>
      <c r="G482" s="1"/>
      <c r="H482" s="1"/>
      <c r="I482" s="1"/>
      <c r="J482" s="195"/>
      <c r="K482" s="194"/>
      <c r="L482" s="232"/>
      <c r="M482" s="232"/>
      <c r="N482" s="1"/>
      <c r="O482" s="1"/>
      <c r="P482" s="1"/>
      <c r="Q482" s="194"/>
      <c r="R482" s="194"/>
      <c r="S482" s="1"/>
      <c r="T482" s="1"/>
      <c r="U482" s="1"/>
      <c r="V482" s="194"/>
      <c r="W482" s="1"/>
      <c r="X482" s="1"/>
      <c r="Y482" s="1"/>
      <c r="Z482" s="1"/>
      <c r="AA482" s="1"/>
      <c r="AB482" s="194"/>
      <c r="AC482" s="1"/>
      <c r="AD482" s="194"/>
      <c r="AE482" s="1"/>
      <c r="AF482" s="1"/>
      <c r="AG482" s="194"/>
      <c r="AH482" s="194"/>
      <c r="AI482" s="194"/>
      <c r="AJ482" s="194"/>
      <c r="AK482" s="194"/>
      <c r="AL482" s="194"/>
    </row>
    <row r="483" spans="1:38" ht="15.75" customHeight="1">
      <c r="A483" s="1"/>
      <c r="B483" s="1"/>
      <c r="C483" s="1"/>
      <c r="D483" s="1"/>
      <c r="E483" s="1"/>
      <c r="F483" s="1"/>
      <c r="G483" s="1"/>
      <c r="H483" s="1"/>
      <c r="I483" s="1"/>
      <c r="J483" s="195"/>
      <c r="K483" s="194"/>
      <c r="L483" s="232"/>
      <c r="M483" s="232"/>
      <c r="N483" s="1"/>
      <c r="O483" s="1"/>
      <c r="P483" s="1"/>
      <c r="Q483" s="194"/>
      <c r="R483" s="194"/>
      <c r="S483" s="1"/>
      <c r="T483" s="1"/>
      <c r="U483" s="1"/>
      <c r="V483" s="194"/>
      <c r="W483" s="1"/>
      <c r="X483" s="1"/>
      <c r="Y483" s="1"/>
      <c r="Z483" s="1"/>
      <c r="AA483" s="1"/>
      <c r="AB483" s="194"/>
      <c r="AC483" s="1"/>
      <c r="AD483" s="194"/>
      <c r="AE483" s="1"/>
      <c r="AF483" s="1"/>
      <c r="AG483" s="194"/>
      <c r="AH483" s="194"/>
      <c r="AI483" s="194"/>
      <c r="AJ483" s="194"/>
      <c r="AK483" s="194"/>
      <c r="AL483" s="194"/>
    </row>
    <row r="484" spans="1:38" ht="15.75" customHeight="1">
      <c r="A484" s="1"/>
      <c r="B484" s="1"/>
      <c r="C484" s="1"/>
      <c r="D484" s="1"/>
      <c r="E484" s="1"/>
      <c r="F484" s="1"/>
      <c r="G484" s="1"/>
      <c r="H484" s="1"/>
      <c r="I484" s="1"/>
      <c r="J484" s="195"/>
      <c r="K484" s="194"/>
      <c r="L484" s="232"/>
      <c r="M484" s="232"/>
      <c r="N484" s="1"/>
      <c r="O484" s="1"/>
      <c r="P484" s="1"/>
      <c r="Q484" s="194"/>
      <c r="R484" s="194"/>
      <c r="S484" s="1"/>
      <c r="T484" s="1"/>
      <c r="U484" s="1"/>
      <c r="V484" s="194"/>
      <c r="W484" s="1"/>
      <c r="X484" s="1"/>
      <c r="Y484" s="1"/>
      <c r="Z484" s="1"/>
      <c r="AA484" s="1"/>
      <c r="AB484" s="194"/>
      <c r="AC484" s="1"/>
      <c r="AD484" s="194"/>
      <c r="AE484" s="1"/>
      <c r="AF484" s="1"/>
      <c r="AG484" s="194"/>
      <c r="AH484" s="194"/>
      <c r="AI484" s="194"/>
      <c r="AJ484" s="194"/>
      <c r="AK484" s="194"/>
      <c r="AL484" s="194"/>
    </row>
    <row r="485" spans="1:38" ht="15.75" customHeight="1">
      <c r="A485" s="1"/>
      <c r="B485" s="1"/>
      <c r="C485" s="1"/>
      <c r="D485" s="1"/>
      <c r="E485" s="1"/>
      <c r="F485" s="1"/>
      <c r="G485" s="1"/>
      <c r="H485" s="1"/>
      <c r="I485" s="1"/>
      <c r="J485" s="195"/>
      <c r="K485" s="194"/>
      <c r="L485" s="232"/>
      <c r="M485" s="232"/>
      <c r="N485" s="1"/>
      <c r="O485" s="1"/>
      <c r="P485" s="1"/>
      <c r="Q485" s="194"/>
      <c r="R485" s="194"/>
      <c r="S485" s="1"/>
      <c r="T485" s="1"/>
      <c r="U485" s="1"/>
      <c r="V485" s="194"/>
      <c r="W485" s="1"/>
      <c r="X485" s="1"/>
      <c r="Y485" s="1"/>
      <c r="Z485" s="1"/>
      <c r="AA485" s="1"/>
      <c r="AB485" s="194"/>
      <c r="AC485" s="1"/>
      <c r="AD485" s="194"/>
      <c r="AE485" s="1"/>
      <c r="AF485" s="1"/>
      <c r="AG485" s="194"/>
      <c r="AH485" s="194"/>
      <c r="AI485" s="194"/>
      <c r="AJ485" s="194"/>
      <c r="AK485" s="194"/>
      <c r="AL485" s="194"/>
    </row>
    <row r="486" spans="1:38" ht="15.75" customHeight="1">
      <c r="A486" s="1"/>
      <c r="B486" s="1"/>
      <c r="C486" s="1"/>
      <c r="D486" s="1"/>
      <c r="E486" s="1"/>
      <c r="F486" s="1"/>
      <c r="G486" s="1"/>
      <c r="H486" s="1"/>
      <c r="I486" s="1"/>
      <c r="J486" s="195"/>
      <c r="K486" s="194"/>
      <c r="L486" s="232"/>
      <c r="M486" s="232"/>
      <c r="N486" s="1"/>
      <c r="O486" s="1"/>
      <c r="P486" s="1"/>
      <c r="Q486" s="194"/>
      <c r="R486" s="194"/>
      <c r="S486" s="1"/>
      <c r="T486" s="1"/>
      <c r="U486" s="1"/>
      <c r="V486" s="194"/>
      <c r="W486" s="1"/>
      <c r="X486" s="1"/>
      <c r="Y486" s="1"/>
      <c r="Z486" s="1"/>
      <c r="AA486" s="1"/>
      <c r="AB486" s="194"/>
      <c r="AC486" s="1"/>
      <c r="AD486" s="194"/>
      <c r="AE486" s="1"/>
      <c r="AF486" s="1"/>
      <c r="AG486" s="194"/>
      <c r="AH486" s="194"/>
      <c r="AI486" s="194"/>
      <c r="AJ486" s="194"/>
      <c r="AK486" s="194"/>
      <c r="AL486" s="194"/>
    </row>
    <row r="487" spans="1:38" ht="15.75" customHeight="1">
      <c r="A487" s="1"/>
      <c r="B487" s="1"/>
      <c r="C487" s="1"/>
      <c r="D487" s="1"/>
      <c r="E487" s="1"/>
      <c r="F487" s="1"/>
      <c r="G487" s="1"/>
      <c r="H487" s="1"/>
      <c r="I487" s="1"/>
      <c r="J487" s="195"/>
      <c r="K487" s="194"/>
      <c r="L487" s="232"/>
      <c r="M487" s="232"/>
      <c r="N487" s="1"/>
      <c r="O487" s="1"/>
      <c r="P487" s="1"/>
      <c r="Q487" s="194"/>
      <c r="R487" s="194"/>
      <c r="S487" s="1"/>
      <c r="T487" s="1"/>
      <c r="U487" s="1"/>
      <c r="V487" s="194"/>
      <c r="W487" s="1"/>
      <c r="X487" s="1"/>
      <c r="Y487" s="1"/>
      <c r="Z487" s="1"/>
      <c r="AA487" s="1"/>
      <c r="AB487" s="194"/>
      <c r="AC487" s="1"/>
      <c r="AD487" s="194"/>
      <c r="AE487" s="1"/>
      <c r="AF487" s="1"/>
      <c r="AG487" s="194"/>
      <c r="AH487" s="194"/>
      <c r="AI487" s="194"/>
      <c r="AJ487" s="194"/>
      <c r="AK487" s="194"/>
      <c r="AL487" s="194"/>
    </row>
    <row r="488" spans="1:38" ht="15.75" customHeight="1">
      <c r="A488" s="1"/>
      <c r="B488" s="1"/>
      <c r="C488" s="1"/>
      <c r="D488" s="1"/>
      <c r="E488" s="1"/>
      <c r="F488" s="1"/>
      <c r="G488" s="1"/>
      <c r="H488" s="1"/>
      <c r="I488" s="1"/>
      <c r="J488" s="195"/>
      <c r="K488" s="194"/>
      <c r="L488" s="232"/>
      <c r="M488" s="232"/>
      <c r="N488" s="1"/>
      <c r="O488" s="1"/>
      <c r="P488" s="1"/>
      <c r="Q488" s="194"/>
      <c r="R488" s="194"/>
      <c r="S488" s="1"/>
      <c r="T488" s="1"/>
      <c r="U488" s="1"/>
      <c r="V488" s="194"/>
      <c r="W488" s="1"/>
      <c r="X488" s="1"/>
      <c r="Y488" s="1"/>
      <c r="Z488" s="1"/>
      <c r="AA488" s="1"/>
      <c r="AB488" s="194"/>
      <c r="AC488" s="1"/>
      <c r="AD488" s="194"/>
      <c r="AE488" s="1"/>
      <c r="AF488" s="1"/>
      <c r="AG488" s="194"/>
      <c r="AH488" s="194"/>
      <c r="AI488" s="194"/>
      <c r="AJ488" s="194"/>
      <c r="AK488" s="194"/>
      <c r="AL488" s="194"/>
    </row>
    <row r="489" spans="1:38" ht="15.75" customHeight="1">
      <c r="A489" s="1"/>
      <c r="B489" s="1"/>
      <c r="C489" s="1"/>
      <c r="D489" s="1"/>
      <c r="E489" s="1"/>
      <c r="F489" s="1"/>
      <c r="G489" s="1"/>
      <c r="H489" s="1"/>
      <c r="I489" s="1"/>
      <c r="J489" s="195"/>
      <c r="K489" s="194"/>
      <c r="L489" s="232"/>
      <c r="M489" s="232"/>
      <c r="N489" s="1"/>
      <c r="O489" s="1"/>
      <c r="P489" s="1"/>
      <c r="Q489" s="194"/>
      <c r="R489" s="194"/>
      <c r="S489" s="1"/>
      <c r="T489" s="1"/>
      <c r="U489" s="1"/>
      <c r="V489" s="194"/>
      <c r="W489" s="1"/>
      <c r="X489" s="1"/>
      <c r="Y489" s="1"/>
      <c r="Z489" s="1"/>
      <c r="AA489" s="1"/>
      <c r="AB489" s="194"/>
      <c r="AC489" s="1"/>
      <c r="AD489" s="194"/>
      <c r="AE489" s="1"/>
      <c r="AF489" s="1"/>
      <c r="AG489" s="194"/>
      <c r="AH489" s="194"/>
      <c r="AI489" s="194"/>
      <c r="AJ489" s="194"/>
      <c r="AK489" s="194"/>
      <c r="AL489" s="194"/>
    </row>
    <row r="490" spans="1:38" ht="15.75" customHeight="1">
      <c r="A490" s="1"/>
      <c r="B490" s="1"/>
      <c r="C490" s="1"/>
      <c r="D490" s="1"/>
      <c r="E490" s="1"/>
      <c r="F490" s="1"/>
      <c r="G490" s="1"/>
      <c r="H490" s="1"/>
      <c r="I490" s="1"/>
      <c r="J490" s="195"/>
      <c r="K490" s="194"/>
      <c r="L490" s="232"/>
      <c r="M490" s="232"/>
      <c r="N490" s="1"/>
      <c r="O490" s="1"/>
      <c r="P490" s="1"/>
      <c r="Q490" s="194"/>
      <c r="R490" s="194"/>
      <c r="S490" s="1"/>
      <c r="T490" s="1"/>
      <c r="U490" s="1"/>
      <c r="V490" s="194"/>
      <c r="W490" s="1"/>
      <c r="X490" s="1"/>
      <c r="Y490" s="1"/>
      <c r="Z490" s="1"/>
      <c r="AA490" s="1"/>
      <c r="AB490" s="194"/>
      <c r="AC490" s="1"/>
      <c r="AD490" s="194"/>
      <c r="AE490" s="1"/>
      <c r="AF490" s="1"/>
      <c r="AG490" s="194"/>
      <c r="AH490" s="194"/>
      <c r="AI490" s="194"/>
      <c r="AJ490" s="194"/>
      <c r="AK490" s="194"/>
      <c r="AL490" s="194"/>
    </row>
    <row r="491" spans="1:38" ht="15.75" customHeight="1">
      <c r="A491" s="1"/>
      <c r="B491" s="1"/>
      <c r="C491" s="1"/>
      <c r="D491" s="1"/>
      <c r="E491" s="1"/>
      <c r="F491" s="1"/>
      <c r="G491" s="1"/>
      <c r="H491" s="1"/>
      <c r="I491" s="1"/>
      <c r="J491" s="195"/>
      <c r="K491" s="194"/>
      <c r="L491" s="232"/>
      <c r="M491" s="232"/>
      <c r="N491" s="1"/>
      <c r="O491" s="1"/>
      <c r="P491" s="1"/>
      <c r="Q491" s="194"/>
      <c r="R491" s="194"/>
      <c r="S491" s="1"/>
      <c r="T491" s="1"/>
      <c r="U491" s="1"/>
      <c r="V491" s="194"/>
      <c r="W491" s="1"/>
      <c r="X491" s="1"/>
      <c r="Y491" s="1"/>
      <c r="Z491" s="1"/>
      <c r="AA491" s="1"/>
      <c r="AB491" s="194"/>
      <c r="AC491" s="1"/>
      <c r="AD491" s="194"/>
      <c r="AE491" s="1"/>
      <c r="AF491" s="1"/>
      <c r="AG491" s="194"/>
      <c r="AH491" s="194"/>
      <c r="AI491" s="194"/>
      <c r="AJ491" s="194"/>
      <c r="AK491" s="194"/>
      <c r="AL491" s="194"/>
    </row>
    <row r="492" spans="1:38" ht="15.75" customHeight="1">
      <c r="A492" s="1"/>
      <c r="B492" s="1"/>
      <c r="C492" s="1"/>
      <c r="D492" s="1"/>
      <c r="E492" s="1"/>
      <c r="F492" s="1"/>
      <c r="G492" s="1"/>
      <c r="H492" s="1"/>
      <c r="I492" s="1"/>
      <c r="J492" s="195"/>
      <c r="K492" s="194"/>
      <c r="L492" s="232"/>
      <c r="M492" s="232"/>
      <c r="N492" s="1"/>
      <c r="O492" s="1"/>
      <c r="P492" s="1"/>
      <c r="Q492" s="194"/>
      <c r="R492" s="194"/>
      <c r="S492" s="1"/>
      <c r="T492" s="1"/>
      <c r="U492" s="1"/>
      <c r="V492" s="194"/>
      <c r="W492" s="1"/>
      <c r="X492" s="1"/>
      <c r="Y492" s="1"/>
      <c r="Z492" s="1"/>
      <c r="AA492" s="1"/>
      <c r="AB492" s="194"/>
      <c r="AC492" s="1"/>
      <c r="AD492" s="194"/>
      <c r="AE492" s="1"/>
      <c r="AF492" s="1"/>
      <c r="AG492" s="194"/>
      <c r="AH492" s="194"/>
      <c r="AI492" s="194"/>
      <c r="AJ492" s="194"/>
      <c r="AK492" s="194"/>
      <c r="AL492" s="194"/>
    </row>
    <row r="493" spans="1:38" ht="15.75" customHeight="1">
      <c r="A493" s="1"/>
      <c r="B493" s="1"/>
      <c r="C493" s="1"/>
      <c r="D493" s="1"/>
      <c r="E493" s="1"/>
      <c r="F493" s="1"/>
      <c r="G493" s="1"/>
      <c r="H493" s="1"/>
      <c r="I493" s="1"/>
      <c r="J493" s="195"/>
      <c r="K493" s="194"/>
      <c r="L493" s="232"/>
      <c r="M493" s="232"/>
      <c r="N493" s="1"/>
      <c r="O493" s="1"/>
      <c r="P493" s="1"/>
      <c r="Q493" s="194"/>
      <c r="R493" s="194"/>
      <c r="S493" s="1"/>
      <c r="T493" s="1"/>
      <c r="U493" s="1"/>
      <c r="V493" s="194"/>
      <c r="W493" s="1"/>
      <c r="X493" s="1"/>
      <c r="Y493" s="1"/>
      <c r="Z493" s="1"/>
      <c r="AA493" s="1"/>
      <c r="AB493" s="194"/>
      <c r="AC493" s="1"/>
      <c r="AD493" s="194"/>
      <c r="AE493" s="1"/>
      <c r="AF493" s="1"/>
      <c r="AG493" s="194"/>
      <c r="AH493" s="194"/>
      <c r="AI493" s="194"/>
      <c r="AJ493" s="194"/>
      <c r="AK493" s="194"/>
      <c r="AL493" s="194"/>
    </row>
    <row r="494" spans="1:38" ht="15.75" customHeight="1">
      <c r="A494" s="1"/>
      <c r="B494" s="1"/>
      <c r="C494" s="1"/>
      <c r="D494" s="1"/>
      <c r="E494" s="1"/>
      <c r="F494" s="1"/>
      <c r="G494" s="1"/>
      <c r="H494" s="1"/>
      <c r="I494" s="1"/>
      <c r="J494" s="195"/>
      <c r="K494" s="194"/>
      <c r="L494" s="232"/>
      <c r="M494" s="232"/>
      <c r="N494" s="1"/>
      <c r="O494" s="1"/>
      <c r="P494" s="1"/>
      <c r="Q494" s="194"/>
      <c r="R494" s="194"/>
      <c r="S494" s="1"/>
      <c r="T494" s="1"/>
      <c r="U494" s="1"/>
      <c r="V494" s="194"/>
      <c r="W494" s="1"/>
      <c r="X494" s="1"/>
      <c r="Y494" s="1"/>
      <c r="Z494" s="1"/>
      <c r="AA494" s="1"/>
      <c r="AB494" s="194"/>
      <c r="AC494" s="1"/>
      <c r="AD494" s="194"/>
      <c r="AE494" s="1"/>
      <c r="AF494" s="1"/>
      <c r="AG494" s="194"/>
      <c r="AH494" s="194"/>
      <c r="AI494" s="194"/>
      <c r="AJ494" s="194"/>
      <c r="AK494" s="194"/>
      <c r="AL494" s="194"/>
    </row>
    <row r="495" spans="1:38" ht="15.75" customHeight="1">
      <c r="A495" s="1"/>
      <c r="B495" s="1"/>
      <c r="C495" s="1"/>
      <c r="D495" s="1"/>
      <c r="E495" s="1"/>
      <c r="F495" s="1"/>
      <c r="G495" s="1"/>
      <c r="H495" s="1"/>
      <c r="I495" s="1"/>
      <c r="J495" s="195"/>
      <c r="K495" s="194"/>
      <c r="L495" s="232"/>
      <c r="M495" s="232"/>
      <c r="N495" s="1"/>
      <c r="O495" s="1"/>
      <c r="P495" s="1"/>
      <c r="Q495" s="194"/>
      <c r="R495" s="194"/>
      <c r="S495" s="1"/>
      <c r="T495" s="1"/>
      <c r="U495" s="1"/>
      <c r="V495" s="194"/>
      <c r="W495" s="1"/>
      <c r="X495" s="1"/>
      <c r="Y495" s="1"/>
      <c r="Z495" s="1"/>
      <c r="AA495" s="1"/>
      <c r="AB495" s="194"/>
      <c r="AC495" s="1"/>
      <c r="AD495" s="194"/>
      <c r="AE495" s="1"/>
      <c r="AF495" s="1"/>
      <c r="AG495" s="194"/>
      <c r="AH495" s="194"/>
      <c r="AI495" s="194"/>
      <c r="AJ495" s="194"/>
      <c r="AK495" s="194"/>
      <c r="AL495" s="194"/>
    </row>
    <row r="496" spans="1:38" ht="15.75" customHeight="1">
      <c r="A496" s="1"/>
      <c r="B496" s="1"/>
      <c r="C496" s="1"/>
      <c r="D496" s="1"/>
      <c r="E496" s="1"/>
      <c r="F496" s="1"/>
      <c r="G496" s="1"/>
      <c r="H496" s="1"/>
      <c r="I496" s="1"/>
      <c r="J496" s="195"/>
      <c r="K496" s="194"/>
      <c r="L496" s="232"/>
      <c r="M496" s="232"/>
      <c r="N496" s="1"/>
      <c r="O496" s="1"/>
      <c r="P496" s="1"/>
      <c r="Q496" s="194"/>
      <c r="R496" s="194"/>
      <c r="S496" s="1"/>
      <c r="T496" s="1"/>
      <c r="U496" s="1"/>
      <c r="V496" s="194"/>
      <c r="W496" s="1"/>
      <c r="X496" s="1"/>
      <c r="Y496" s="1"/>
      <c r="Z496" s="1"/>
      <c r="AA496" s="1"/>
      <c r="AB496" s="194"/>
      <c r="AC496" s="1"/>
      <c r="AD496" s="194"/>
      <c r="AE496" s="1"/>
      <c r="AF496" s="1"/>
      <c r="AG496" s="194"/>
      <c r="AH496" s="194"/>
      <c r="AI496" s="194"/>
      <c r="AJ496" s="194"/>
      <c r="AK496" s="194"/>
      <c r="AL496" s="194"/>
    </row>
    <row r="497" spans="1:38" ht="15.75" customHeight="1">
      <c r="A497" s="1"/>
      <c r="B497" s="1"/>
      <c r="C497" s="1"/>
      <c r="D497" s="1"/>
      <c r="E497" s="1"/>
      <c r="F497" s="1"/>
      <c r="G497" s="1"/>
      <c r="H497" s="1"/>
      <c r="I497" s="1"/>
      <c r="J497" s="195"/>
      <c r="K497" s="194"/>
      <c r="L497" s="232"/>
      <c r="M497" s="232"/>
      <c r="N497" s="1"/>
      <c r="O497" s="1"/>
      <c r="P497" s="1"/>
      <c r="Q497" s="194"/>
      <c r="R497" s="194"/>
      <c r="S497" s="1"/>
      <c r="T497" s="1"/>
      <c r="U497" s="1"/>
      <c r="V497" s="194"/>
      <c r="W497" s="1"/>
      <c r="X497" s="1"/>
      <c r="Y497" s="1"/>
      <c r="Z497" s="1"/>
      <c r="AA497" s="1"/>
      <c r="AB497" s="194"/>
      <c r="AC497" s="1"/>
      <c r="AD497" s="194"/>
      <c r="AE497" s="1"/>
      <c r="AF497" s="1"/>
      <c r="AG497" s="194"/>
      <c r="AH497" s="194"/>
      <c r="AI497" s="194"/>
      <c r="AJ497" s="194"/>
      <c r="AK497" s="194"/>
      <c r="AL497" s="194"/>
    </row>
    <row r="498" spans="1:38" ht="15.75" customHeight="1">
      <c r="A498" s="1"/>
      <c r="B498" s="1"/>
      <c r="C498" s="1"/>
      <c r="D498" s="1"/>
      <c r="E498" s="1"/>
      <c r="F498" s="1"/>
      <c r="G498" s="1"/>
      <c r="H498" s="1"/>
      <c r="I498" s="1"/>
      <c r="J498" s="195"/>
      <c r="K498" s="194"/>
      <c r="L498" s="232"/>
      <c r="M498" s="232"/>
      <c r="N498" s="1"/>
      <c r="O498" s="1"/>
      <c r="P498" s="1"/>
      <c r="Q498" s="194"/>
      <c r="R498" s="194"/>
      <c r="S498" s="1"/>
      <c r="T498" s="1"/>
      <c r="U498" s="1"/>
      <c r="V498" s="194"/>
      <c r="W498" s="1"/>
      <c r="X498" s="1"/>
      <c r="Y498" s="1"/>
      <c r="Z498" s="1"/>
      <c r="AA498" s="1"/>
      <c r="AB498" s="194"/>
      <c r="AC498" s="1"/>
      <c r="AD498" s="194"/>
      <c r="AE498" s="1"/>
      <c r="AF498" s="1"/>
      <c r="AG498" s="194"/>
      <c r="AH498" s="194"/>
      <c r="AI498" s="194"/>
      <c r="AJ498" s="194"/>
      <c r="AK498" s="194"/>
      <c r="AL498" s="194"/>
    </row>
    <row r="499" spans="1:38" ht="15.75" customHeight="1">
      <c r="A499" s="1"/>
      <c r="B499" s="1"/>
      <c r="C499" s="1"/>
      <c r="D499" s="1"/>
      <c r="E499" s="1"/>
      <c r="F499" s="1"/>
      <c r="G499" s="1"/>
      <c r="H499" s="1"/>
      <c r="I499" s="1"/>
      <c r="J499" s="195"/>
      <c r="K499" s="194"/>
      <c r="L499" s="232"/>
      <c r="M499" s="232"/>
      <c r="N499" s="1"/>
      <c r="O499" s="1"/>
      <c r="P499" s="1"/>
      <c r="Q499" s="194"/>
      <c r="R499" s="194"/>
      <c r="S499" s="1"/>
      <c r="T499" s="1"/>
      <c r="U499" s="1"/>
      <c r="V499" s="194"/>
      <c r="W499" s="1"/>
      <c r="X499" s="1"/>
      <c r="Y499" s="1"/>
      <c r="Z499" s="1"/>
      <c r="AA499" s="1"/>
      <c r="AB499" s="194"/>
      <c r="AC499" s="1"/>
      <c r="AD499" s="194"/>
      <c r="AE499" s="1"/>
      <c r="AF499" s="1"/>
      <c r="AG499" s="194"/>
      <c r="AH499" s="194"/>
      <c r="AI499" s="194"/>
      <c r="AJ499" s="194"/>
      <c r="AK499" s="194"/>
      <c r="AL499" s="194"/>
    </row>
    <row r="500" spans="1:38" ht="15.75" customHeight="1">
      <c r="A500" s="1"/>
      <c r="B500" s="1"/>
      <c r="C500" s="1"/>
      <c r="D500" s="1"/>
      <c r="E500" s="1"/>
      <c r="F500" s="1"/>
      <c r="G500" s="1"/>
      <c r="H500" s="1"/>
      <c r="I500" s="1"/>
      <c r="J500" s="195"/>
      <c r="K500" s="194"/>
      <c r="L500" s="232"/>
      <c r="M500" s="232"/>
      <c r="N500" s="1"/>
      <c r="O500" s="1"/>
      <c r="P500" s="1"/>
      <c r="Q500" s="194"/>
      <c r="R500" s="194"/>
      <c r="S500" s="1"/>
      <c r="T500" s="1"/>
      <c r="U500" s="1"/>
      <c r="V500" s="194"/>
      <c r="W500" s="1"/>
      <c r="X500" s="1"/>
      <c r="Y500" s="1"/>
      <c r="Z500" s="1"/>
      <c r="AA500" s="1"/>
      <c r="AB500" s="194"/>
      <c r="AC500" s="1"/>
      <c r="AD500" s="194"/>
      <c r="AE500" s="1"/>
      <c r="AF500" s="1"/>
      <c r="AG500" s="194"/>
      <c r="AH500" s="194"/>
      <c r="AI500" s="194"/>
      <c r="AJ500" s="194"/>
      <c r="AK500" s="194"/>
      <c r="AL500" s="194"/>
    </row>
    <row r="501" spans="1:38" ht="15.75" customHeight="1">
      <c r="A501" s="1"/>
      <c r="B501" s="1"/>
      <c r="C501" s="1"/>
      <c r="D501" s="1"/>
      <c r="E501" s="1"/>
      <c r="F501" s="1"/>
      <c r="G501" s="1"/>
      <c r="H501" s="1"/>
      <c r="I501" s="1"/>
      <c r="J501" s="195"/>
      <c r="K501" s="194"/>
      <c r="L501" s="232"/>
      <c r="M501" s="232"/>
      <c r="N501" s="1"/>
      <c r="O501" s="1"/>
      <c r="P501" s="1"/>
      <c r="Q501" s="194"/>
      <c r="R501" s="194"/>
      <c r="S501" s="1"/>
      <c r="T501" s="1"/>
      <c r="U501" s="1"/>
      <c r="V501" s="194"/>
      <c r="W501" s="1"/>
      <c r="X501" s="1"/>
      <c r="Y501" s="1"/>
      <c r="Z501" s="1"/>
      <c r="AA501" s="1"/>
      <c r="AB501" s="194"/>
      <c r="AC501" s="1"/>
      <c r="AD501" s="194"/>
      <c r="AE501" s="1"/>
      <c r="AF501" s="1"/>
      <c r="AG501" s="194"/>
      <c r="AH501" s="194"/>
      <c r="AI501" s="194"/>
      <c r="AJ501" s="194"/>
      <c r="AK501" s="194"/>
      <c r="AL501" s="194"/>
    </row>
    <row r="502" spans="1:38" ht="15.75" customHeight="1">
      <c r="A502" s="1"/>
      <c r="B502" s="1"/>
      <c r="C502" s="1"/>
      <c r="D502" s="1"/>
      <c r="E502" s="1"/>
      <c r="F502" s="1"/>
      <c r="G502" s="1"/>
      <c r="H502" s="1"/>
      <c r="I502" s="1"/>
      <c r="J502" s="195"/>
      <c r="K502" s="194"/>
      <c r="L502" s="232"/>
      <c r="M502" s="232"/>
      <c r="N502" s="1"/>
      <c r="O502" s="1"/>
      <c r="P502" s="1"/>
      <c r="Q502" s="194"/>
      <c r="R502" s="194"/>
      <c r="S502" s="1"/>
      <c r="T502" s="1"/>
      <c r="U502" s="1"/>
      <c r="V502" s="194"/>
      <c r="W502" s="1"/>
      <c r="X502" s="1"/>
      <c r="Y502" s="1"/>
      <c r="Z502" s="1"/>
      <c r="AA502" s="1"/>
      <c r="AB502" s="194"/>
      <c r="AC502" s="1"/>
      <c r="AD502" s="194"/>
      <c r="AE502" s="1"/>
      <c r="AF502" s="1"/>
      <c r="AG502" s="194"/>
      <c r="AH502" s="194"/>
      <c r="AI502" s="194"/>
      <c r="AJ502" s="194"/>
      <c r="AK502" s="194"/>
      <c r="AL502" s="194"/>
    </row>
    <row r="503" spans="1:38" ht="15.75" customHeight="1">
      <c r="A503" s="1"/>
      <c r="B503" s="1"/>
      <c r="C503" s="1"/>
      <c r="D503" s="1"/>
      <c r="E503" s="1"/>
      <c r="F503" s="1"/>
      <c r="G503" s="1"/>
      <c r="H503" s="1"/>
      <c r="I503" s="1"/>
      <c r="J503" s="195"/>
      <c r="K503" s="194"/>
      <c r="L503" s="232"/>
      <c r="M503" s="232"/>
      <c r="N503" s="1"/>
      <c r="O503" s="1"/>
      <c r="P503" s="1"/>
      <c r="Q503" s="194"/>
      <c r="R503" s="194"/>
      <c r="S503" s="1"/>
      <c r="T503" s="1"/>
      <c r="U503" s="1"/>
      <c r="V503" s="194"/>
      <c r="W503" s="1"/>
      <c r="X503" s="1"/>
      <c r="Y503" s="1"/>
      <c r="Z503" s="1"/>
      <c r="AA503" s="1"/>
      <c r="AB503" s="194"/>
      <c r="AC503" s="1"/>
      <c r="AD503" s="194"/>
      <c r="AE503" s="1"/>
      <c r="AF503" s="1"/>
      <c r="AG503" s="194"/>
      <c r="AH503" s="194"/>
      <c r="AI503" s="194"/>
      <c r="AJ503" s="194"/>
      <c r="AK503" s="194"/>
      <c r="AL503" s="194"/>
    </row>
    <row r="504" spans="1:38" ht="15.75" customHeight="1">
      <c r="A504" s="1"/>
      <c r="B504" s="1"/>
      <c r="C504" s="1"/>
      <c r="D504" s="1"/>
      <c r="E504" s="1"/>
      <c r="F504" s="1"/>
      <c r="G504" s="1"/>
      <c r="H504" s="1"/>
      <c r="I504" s="1"/>
      <c r="J504" s="195"/>
      <c r="K504" s="194"/>
      <c r="L504" s="232"/>
      <c r="M504" s="232"/>
      <c r="N504" s="1"/>
      <c r="O504" s="1"/>
      <c r="P504" s="1"/>
      <c r="Q504" s="194"/>
      <c r="R504" s="194"/>
      <c r="S504" s="1"/>
      <c r="T504" s="1"/>
      <c r="U504" s="1"/>
      <c r="V504" s="194"/>
      <c r="W504" s="1"/>
      <c r="X504" s="1"/>
      <c r="Y504" s="1"/>
      <c r="Z504" s="1"/>
      <c r="AA504" s="1"/>
      <c r="AB504" s="194"/>
      <c r="AC504" s="1"/>
      <c r="AD504" s="194"/>
      <c r="AE504" s="1"/>
      <c r="AF504" s="1"/>
      <c r="AG504" s="194"/>
      <c r="AH504" s="194"/>
      <c r="AI504" s="194"/>
      <c r="AJ504" s="194"/>
      <c r="AK504" s="194"/>
      <c r="AL504" s="194"/>
    </row>
    <row r="505" spans="1:38" ht="15.75" customHeight="1">
      <c r="A505" s="1"/>
      <c r="B505" s="1"/>
      <c r="C505" s="1"/>
      <c r="D505" s="1"/>
      <c r="E505" s="1"/>
      <c r="F505" s="1"/>
      <c r="G505" s="1"/>
      <c r="H505" s="1"/>
      <c r="I505" s="1"/>
      <c r="J505" s="195"/>
      <c r="K505" s="194"/>
      <c r="L505" s="232"/>
      <c r="M505" s="232"/>
      <c r="N505" s="1"/>
      <c r="O505" s="1"/>
      <c r="P505" s="1"/>
      <c r="Q505" s="194"/>
      <c r="R505" s="194"/>
      <c r="S505" s="1"/>
      <c r="T505" s="1"/>
      <c r="U505" s="1"/>
      <c r="V505" s="194"/>
      <c r="W505" s="1"/>
      <c r="X505" s="1"/>
      <c r="Y505" s="1"/>
      <c r="Z505" s="1"/>
      <c r="AA505" s="1"/>
      <c r="AB505" s="194"/>
      <c r="AC505" s="1"/>
      <c r="AD505" s="194"/>
      <c r="AE505" s="1"/>
      <c r="AF505" s="1"/>
      <c r="AG505" s="194"/>
      <c r="AH505" s="194"/>
      <c r="AI505" s="194"/>
      <c r="AJ505" s="194"/>
      <c r="AK505" s="194"/>
      <c r="AL505" s="194"/>
    </row>
    <row r="506" spans="1:38" ht="15.75" customHeight="1">
      <c r="A506" s="1"/>
      <c r="B506" s="1"/>
      <c r="C506" s="1"/>
      <c r="D506" s="1"/>
      <c r="E506" s="1"/>
      <c r="F506" s="1"/>
      <c r="G506" s="1"/>
      <c r="H506" s="1"/>
      <c r="I506" s="1"/>
      <c r="J506" s="195"/>
      <c r="K506" s="194"/>
      <c r="L506" s="232"/>
      <c r="M506" s="232"/>
      <c r="N506" s="1"/>
      <c r="O506" s="1"/>
      <c r="P506" s="1"/>
      <c r="Q506" s="194"/>
      <c r="R506" s="194"/>
      <c r="S506" s="1"/>
      <c r="T506" s="1"/>
      <c r="U506" s="1"/>
      <c r="V506" s="194"/>
      <c r="W506" s="1"/>
      <c r="X506" s="1"/>
      <c r="Y506" s="1"/>
      <c r="Z506" s="1"/>
      <c r="AA506" s="1"/>
      <c r="AB506" s="194"/>
      <c r="AC506" s="1"/>
      <c r="AD506" s="194"/>
      <c r="AE506" s="1"/>
      <c r="AF506" s="1"/>
      <c r="AG506" s="194"/>
      <c r="AH506" s="194"/>
      <c r="AI506" s="194"/>
      <c r="AJ506" s="194"/>
      <c r="AK506" s="194"/>
      <c r="AL506" s="194"/>
    </row>
    <row r="507" spans="1:38" ht="15.75" customHeight="1">
      <c r="A507" s="1"/>
      <c r="B507" s="1"/>
      <c r="C507" s="1"/>
      <c r="D507" s="1"/>
      <c r="E507" s="1"/>
      <c r="F507" s="1"/>
      <c r="G507" s="1"/>
      <c r="H507" s="1"/>
      <c r="I507" s="1"/>
      <c r="J507" s="195"/>
      <c r="K507" s="194"/>
      <c r="L507" s="232"/>
      <c r="M507" s="232"/>
      <c r="N507" s="1"/>
      <c r="O507" s="1"/>
      <c r="P507" s="1"/>
      <c r="Q507" s="194"/>
      <c r="R507" s="194"/>
      <c r="S507" s="1"/>
      <c r="T507" s="1"/>
      <c r="U507" s="1"/>
      <c r="V507" s="194"/>
      <c r="W507" s="1"/>
      <c r="X507" s="1"/>
      <c r="Y507" s="1"/>
      <c r="Z507" s="1"/>
      <c r="AA507" s="1"/>
      <c r="AB507" s="194"/>
      <c r="AC507" s="1"/>
      <c r="AD507" s="194"/>
      <c r="AE507" s="1"/>
      <c r="AF507" s="1"/>
      <c r="AG507" s="194"/>
      <c r="AH507" s="194"/>
      <c r="AI507" s="194"/>
      <c r="AJ507" s="194"/>
      <c r="AK507" s="194"/>
      <c r="AL507" s="194"/>
    </row>
    <row r="508" spans="1:38" ht="15.75" customHeight="1">
      <c r="A508" s="1"/>
      <c r="B508" s="1"/>
      <c r="C508" s="1"/>
      <c r="D508" s="1"/>
      <c r="E508" s="1"/>
      <c r="F508" s="1"/>
      <c r="G508" s="1"/>
      <c r="H508" s="1"/>
      <c r="I508" s="1"/>
      <c r="J508" s="195"/>
      <c r="K508" s="194"/>
      <c r="L508" s="232"/>
      <c r="M508" s="232"/>
      <c r="N508" s="1"/>
      <c r="O508" s="1"/>
      <c r="P508" s="1"/>
      <c r="Q508" s="194"/>
      <c r="R508" s="194"/>
      <c r="S508" s="1"/>
      <c r="T508" s="1"/>
      <c r="U508" s="1"/>
      <c r="V508" s="194"/>
      <c r="W508" s="1"/>
      <c r="X508" s="1"/>
      <c r="Y508" s="1"/>
      <c r="Z508" s="1"/>
      <c r="AA508" s="1"/>
      <c r="AB508" s="194"/>
      <c r="AC508" s="1"/>
      <c r="AD508" s="194"/>
      <c r="AE508" s="1"/>
      <c r="AF508" s="1"/>
      <c r="AG508" s="194"/>
      <c r="AH508" s="194"/>
      <c r="AI508" s="194"/>
      <c r="AJ508" s="194"/>
      <c r="AK508" s="194"/>
      <c r="AL508" s="194"/>
    </row>
    <row r="509" spans="1:38" ht="15.75" customHeight="1">
      <c r="A509" s="1"/>
      <c r="B509" s="1"/>
      <c r="C509" s="1"/>
      <c r="D509" s="1"/>
      <c r="E509" s="1"/>
      <c r="F509" s="1"/>
      <c r="G509" s="1"/>
      <c r="H509" s="1"/>
      <c r="I509" s="1"/>
      <c r="J509" s="195"/>
      <c r="K509" s="194"/>
      <c r="L509" s="232"/>
      <c r="M509" s="232"/>
      <c r="N509" s="1"/>
      <c r="O509" s="1"/>
      <c r="P509" s="1"/>
      <c r="Q509" s="194"/>
      <c r="R509" s="194"/>
      <c r="S509" s="1"/>
      <c r="T509" s="1"/>
      <c r="U509" s="1"/>
      <c r="V509" s="194"/>
      <c r="W509" s="1"/>
      <c r="X509" s="1"/>
      <c r="Y509" s="1"/>
      <c r="Z509" s="1"/>
      <c r="AA509" s="1"/>
      <c r="AB509" s="194"/>
      <c r="AC509" s="1"/>
      <c r="AD509" s="194"/>
      <c r="AE509" s="1"/>
      <c r="AF509" s="1"/>
      <c r="AG509" s="194"/>
      <c r="AH509" s="194"/>
      <c r="AI509" s="194"/>
      <c r="AJ509" s="194"/>
      <c r="AK509" s="194"/>
      <c r="AL509" s="194"/>
    </row>
    <row r="510" spans="1:38" ht="15.75" customHeight="1">
      <c r="A510" s="1"/>
      <c r="B510" s="1"/>
      <c r="C510" s="1"/>
      <c r="D510" s="1"/>
      <c r="E510" s="1"/>
      <c r="F510" s="1"/>
      <c r="G510" s="1"/>
      <c r="H510" s="1"/>
      <c r="I510" s="1"/>
      <c r="J510" s="195"/>
      <c r="K510" s="194"/>
      <c r="L510" s="232"/>
      <c r="M510" s="232"/>
      <c r="N510" s="1"/>
      <c r="O510" s="1"/>
      <c r="P510" s="1"/>
      <c r="Q510" s="194"/>
      <c r="R510" s="194"/>
      <c r="S510" s="1"/>
      <c r="T510" s="1"/>
      <c r="U510" s="1"/>
      <c r="V510" s="194"/>
      <c r="W510" s="1"/>
      <c r="X510" s="1"/>
      <c r="Y510" s="1"/>
      <c r="Z510" s="1"/>
      <c r="AA510" s="1"/>
      <c r="AB510" s="194"/>
      <c r="AC510" s="1"/>
      <c r="AD510" s="194"/>
      <c r="AE510" s="1"/>
      <c r="AF510" s="1"/>
      <c r="AG510" s="194"/>
      <c r="AH510" s="194"/>
      <c r="AI510" s="194"/>
      <c r="AJ510" s="194"/>
      <c r="AK510" s="194"/>
      <c r="AL510" s="194"/>
    </row>
    <row r="511" spans="1:38" ht="15.75" customHeight="1">
      <c r="A511" s="1"/>
      <c r="B511" s="1"/>
      <c r="C511" s="1"/>
      <c r="D511" s="1"/>
      <c r="E511" s="1"/>
      <c r="F511" s="1"/>
      <c r="G511" s="1"/>
      <c r="H511" s="1"/>
      <c r="I511" s="1"/>
      <c r="J511" s="195"/>
      <c r="K511" s="194"/>
      <c r="L511" s="232"/>
      <c r="M511" s="232"/>
      <c r="N511" s="1"/>
      <c r="O511" s="1"/>
      <c r="P511" s="1"/>
      <c r="Q511" s="194"/>
      <c r="R511" s="194"/>
      <c r="S511" s="1"/>
      <c r="T511" s="1"/>
      <c r="U511" s="1"/>
      <c r="V511" s="194"/>
      <c r="W511" s="1"/>
      <c r="X511" s="1"/>
      <c r="Y511" s="1"/>
      <c r="Z511" s="1"/>
      <c r="AA511" s="1"/>
      <c r="AB511" s="194"/>
      <c r="AC511" s="1"/>
      <c r="AD511" s="194"/>
      <c r="AE511" s="1"/>
      <c r="AF511" s="1"/>
      <c r="AG511" s="194"/>
      <c r="AH511" s="194"/>
      <c r="AI511" s="194"/>
      <c r="AJ511" s="194"/>
      <c r="AK511" s="194"/>
      <c r="AL511" s="194"/>
    </row>
    <row r="512" spans="1:38" ht="15.75" customHeight="1">
      <c r="A512" s="1"/>
      <c r="B512" s="1"/>
      <c r="C512" s="1"/>
      <c r="D512" s="1"/>
      <c r="E512" s="1"/>
      <c r="F512" s="1"/>
      <c r="G512" s="1"/>
      <c r="H512" s="1"/>
      <c r="I512" s="1"/>
      <c r="J512" s="195"/>
      <c r="K512" s="194"/>
      <c r="L512" s="232"/>
      <c r="M512" s="232"/>
      <c r="N512" s="1"/>
      <c r="O512" s="1"/>
      <c r="P512" s="1"/>
      <c r="Q512" s="194"/>
      <c r="R512" s="194"/>
      <c r="S512" s="1"/>
      <c r="T512" s="1"/>
      <c r="U512" s="1"/>
      <c r="V512" s="194"/>
      <c r="W512" s="1"/>
      <c r="X512" s="1"/>
      <c r="Y512" s="1"/>
      <c r="Z512" s="1"/>
      <c r="AA512" s="1"/>
      <c r="AB512" s="194"/>
      <c r="AC512" s="1"/>
      <c r="AD512" s="194"/>
      <c r="AE512" s="1"/>
      <c r="AF512" s="1"/>
      <c r="AG512" s="194"/>
      <c r="AH512" s="194"/>
      <c r="AI512" s="194"/>
      <c r="AJ512" s="194"/>
      <c r="AK512" s="194"/>
      <c r="AL512" s="194"/>
    </row>
    <row r="513" spans="1:38" ht="15.75" customHeight="1">
      <c r="A513" s="1"/>
      <c r="B513" s="1"/>
      <c r="C513" s="1"/>
      <c r="D513" s="1"/>
      <c r="E513" s="1"/>
      <c r="F513" s="1"/>
      <c r="G513" s="1"/>
      <c r="H513" s="1"/>
      <c r="I513" s="1"/>
      <c r="J513" s="195"/>
      <c r="K513" s="194"/>
      <c r="L513" s="232"/>
      <c r="M513" s="232"/>
      <c r="N513" s="1"/>
      <c r="O513" s="1"/>
      <c r="P513" s="1"/>
      <c r="Q513" s="194"/>
      <c r="R513" s="194"/>
      <c r="S513" s="1"/>
      <c r="T513" s="1"/>
      <c r="U513" s="1"/>
      <c r="V513" s="194"/>
      <c r="W513" s="1"/>
      <c r="X513" s="1"/>
      <c r="Y513" s="1"/>
      <c r="Z513" s="1"/>
      <c r="AA513" s="1"/>
      <c r="AB513" s="194"/>
      <c r="AC513" s="1"/>
      <c r="AD513" s="194"/>
      <c r="AE513" s="1"/>
      <c r="AF513" s="1"/>
      <c r="AG513" s="194"/>
      <c r="AH513" s="194"/>
      <c r="AI513" s="194"/>
      <c r="AJ513" s="194"/>
      <c r="AK513" s="194"/>
      <c r="AL513" s="194"/>
    </row>
    <row r="514" spans="1:38" ht="15.75" customHeight="1">
      <c r="A514" s="1"/>
      <c r="B514" s="1"/>
      <c r="C514" s="1"/>
      <c r="D514" s="1"/>
      <c r="E514" s="1"/>
      <c r="F514" s="1"/>
      <c r="G514" s="1"/>
      <c r="H514" s="1"/>
      <c r="I514" s="1"/>
      <c r="J514" s="195"/>
      <c r="K514" s="194"/>
      <c r="L514" s="232"/>
      <c r="M514" s="232"/>
      <c r="N514" s="1"/>
      <c r="O514" s="1"/>
      <c r="P514" s="1"/>
      <c r="Q514" s="194"/>
      <c r="R514" s="194"/>
      <c r="S514" s="1"/>
      <c r="T514" s="1"/>
      <c r="U514" s="1"/>
      <c r="V514" s="194"/>
      <c r="W514" s="1"/>
      <c r="X514" s="1"/>
      <c r="Y514" s="1"/>
      <c r="Z514" s="1"/>
      <c r="AA514" s="1"/>
      <c r="AB514" s="194"/>
      <c r="AC514" s="1"/>
      <c r="AD514" s="194"/>
      <c r="AE514" s="1"/>
      <c r="AF514" s="1"/>
      <c r="AG514" s="194"/>
      <c r="AH514" s="194"/>
      <c r="AI514" s="194"/>
      <c r="AJ514" s="194"/>
      <c r="AK514" s="194"/>
      <c r="AL514" s="194"/>
    </row>
    <row r="515" spans="1:38" ht="15.75" customHeight="1">
      <c r="A515" s="1"/>
      <c r="B515" s="1"/>
      <c r="C515" s="1"/>
      <c r="D515" s="1"/>
      <c r="E515" s="1"/>
      <c r="F515" s="1"/>
      <c r="G515" s="1"/>
      <c r="H515" s="1"/>
      <c r="I515" s="1"/>
      <c r="J515" s="195"/>
      <c r="K515" s="194"/>
      <c r="L515" s="232"/>
      <c r="M515" s="232"/>
      <c r="N515" s="1"/>
      <c r="O515" s="1"/>
      <c r="P515" s="1"/>
      <c r="Q515" s="194"/>
      <c r="R515" s="194"/>
      <c r="S515" s="1"/>
      <c r="T515" s="1"/>
      <c r="U515" s="1"/>
      <c r="V515" s="194"/>
      <c r="W515" s="1"/>
      <c r="X515" s="1"/>
      <c r="Y515" s="1"/>
      <c r="Z515" s="1"/>
      <c r="AA515" s="1"/>
      <c r="AB515" s="194"/>
      <c r="AC515" s="1"/>
      <c r="AD515" s="194"/>
      <c r="AE515" s="1"/>
      <c r="AF515" s="1"/>
      <c r="AG515" s="194"/>
      <c r="AH515" s="194"/>
      <c r="AI515" s="194"/>
      <c r="AJ515" s="194"/>
      <c r="AK515" s="194"/>
      <c r="AL515" s="194"/>
    </row>
    <row r="516" spans="1:38" ht="15.75" customHeight="1">
      <c r="A516" s="1"/>
      <c r="B516" s="1"/>
      <c r="C516" s="1"/>
      <c r="D516" s="1"/>
      <c r="E516" s="1"/>
      <c r="F516" s="1"/>
      <c r="G516" s="1"/>
      <c r="H516" s="1"/>
      <c r="I516" s="1"/>
      <c r="J516" s="195"/>
      <c r="K516" s="194"/>
      <c r="L516" s="232"/>
      <c r="M516" s="232"/>
      <c r="N516" s="1"/>
      <c r="O516" s="1"/>
      <c r="P516" s="1"/>
      <c r="Q516" s="194"/>
      <c r="R516" s="194"/>
      <c r="S516" s="1"/>
      <c r="T516" s="1"/>
      <c r="U516" s="1"/>
      <c r="V516" s="194"/>
      <c r="W516" s="1"/>
      <c r="X516" s="1"/>
      <c r="Y516" s="1"/>
      <c r="Z516" s="1"/>
      <c r="AA516" s="1"/>
      <c r="AB516" s="194"/>
      <c r="AC516" s="1"/>
      <c r="AD516" s="194"/>
      <c r="AE516" s="1"/>
      <c r="AF516" s="1"/>
      <c r="AG516" s="194"/>
      <c r="AH516" s="194"/>
      <c r="AI516" s="194"/>
      <c r="AJ516" s="194"/>
      <c r="AK516" s="194"/>
      <c r="AL516" s="194"/>
    </row>
    <row r="517" spans="1:38" ht="15.75" customHeight="1">
      <c r="A517" s="1"/>
      <c r="B517" s="1"/>
      <c r="C517" s="1"/>
      <c r="D517" s="1"/>
      <c r="E517" s="1"/>
      <c r="F517" s="1"/>
      <c r="G517" s="1"/>
      <c r="H517" s="1"/>
      <c r="I517" s="1"/>
      <c r="J517" s="195"/>
      <c r="K517" s="194"/>
      <c r="L517" s="232"/>
      <c r="M517" s="232"/>
      <c r="N517" s="1"/>
      <c r="O517" s="1"/>
      <c r="P517" s="1"/>
      <c r="Q517" s="194"/>
      <c r="R517" s="194"/>
      <c r="S517" s="1"/>
      <c r="T517" s="1"/>
      <c r="U517" s="1"/>
      <c r="V517" s="194"/>
      <c r="W517" s="1"/>
      <c r="X517" s="1"/>
      <c r="Y517" s="1"/>
      <c r="Z517" s="1"/>
      <c r="AA517" s="1"/>
      <c r="AB517" s="194"/>
      <c r="AC517" s="1"/>
      <c r="AD517" s="194"/>
      <c r="AE517" s="1"/>
      <c r="AF517" s="1"/>
      <c r="AG517" s="194"/>
      <c r="AH517" s="194"/>
      <c r="AI517" s="194"/>
      <c r="AJ517" s="194"/>
      <c r="AK517" s="194"/>
      <c r="AL517" s="194"/>
    </row>
    <row r="518" spans="1:38" ht="15.75" customHeight="1">
      <c r="A518" s="1"/>
      <c r="B518" s="1"/>
      <c r="C518" s="1"/>
      <c r="D518" s="1"/>
      <c r="E518" s="1"/>
      <c r="F518" s="1"/>
      <c r="G518" s="1"/>
      <c r="H518" s="1"/>
      <c r="I518" s="1"/>
      <c r="J518" s="195"/>
      <c r="K518" s="194"/>
      <c r="L518" s="232"/>
      <c r="M518" s="232"/>
      <c r="N518" s="1"/>
      <c r="O518" s="1"/>
      <c r="P518" s="1"/>
      <c r="Q518" s="194"/>
      <c r="R518" s="194"/>
      <c r="S518" s="1"/>
      <c r="T518" s="1"/>
      <c r="U518" s="1"/>
      <c r="V518" s="194"/>
      <c r="W518" s="1"/>
      <c r="X518" s="1"/>
      <c r="Y518" s="1"/>
      <c r="Z518" s="1"/>
      <c r="AA518" s="1"/>
      <c r="AB518" s="194"/>
      <c r="AC518" s="1"/>
      <c r="AD518" s="194"/>
      <c r="AE518" s="1"/>
      <c r="AF518" s="1"/>
      <c r="AG518" s="194"/>
      <c r="AH518" s="194"/>
      <c r="AI518" s="194"/>
      <c r="AJ518" s="194"/>
      <c r="AK518" s="194"/>
      <c r="AL518" s="194"/>
    </row>
    <row r="519" spans="1:38" ht="15.75" customHeight="1">
      <c r="A519" s="1"/>
      <c r="B519" s="1"/>
      <c r="C519" s="1"/>
      <c r="D519" s="1"/>
      <c r="E519" s="1"/>
      <c r="F519" s="1"/>
      <c r="G519" s="1"/>
      <c r="H519" s="1"/>
      <c r="I519" s="1"/>
      <c r="J519" s="195"/>
      <c r="K519" s="194"/>
      <c r="L519" s="232"/>
      <c r="M519" s="232"/>
      <c r="N519" s="1"/>
      <c r="O519" s="1"/>
      <c r="P519" s="1"/>
      <c r="Q519" s="194"/>
      <c r="R519" s="194"/>
      <c r="S519" s="1"/>
      <c r="T519" s="1"/>
      <c r="U519" s="1"/>
      <c r="V519" s="194"/>
      <c r="W519" s="1"/>
      <c r="X519" s="1"/>
      <c r="Y519" s="1"/>
      <c r="Z519" s="1"/>
      <c r="AA519" s="1"/>
      <c r="AB519" s="194"/>
      <c r="AC519" s="1"/>
      <c r="AD519" s="194"/>
      <c r="AE519" s="1"/>
      <c r="AF519" s="1"/>
      <c r="AG519" s="194"/>
      <c r="AH519" s="194"/>
      <c r="AI519" s="194"/>
      <c r="AJ519" s="194"/>
      <c r="AK519" s="194"/>
      <c r="AL519" s="194"/>
    </row>
    <row r="520" spans="1:38" ht="15.75" customHeight="1">
      <c r="A520" s="1"/>
      <c r="B520" s="1"/>
      <c r="C520" s="1"/>
      <c r="D520" s="1"/>
      <c r="E520" s="1"/>
      <c r="F520" s="1"/>
      <c r="G520" s="1"/>
      <c r="H520" s="1"/>
      <c r="I520" s="1"/>
      <c r="J520" s="195"/>
      <c r="K520" s="194"/>
      <c r="L520" s="232"/>
      <c r="M520" s="232"/>
      <c r="N520" s="1"/>
      <c r="O520" s="1"/>
      <c r="P520" s="1"/>
      <c r="Q520" s="194"/>
      <c r="R520" s="194"/>
      <c r="S520" s="1"/>
      <c r="T520" s="1"/>
      <c r="U520" s="1"/>
      <c r="V520" s="194"/>
      <c r="W520" s="1"/>
      <c r="X520" s="1"/>
      <c r="Y520" s="1"/>
      <c r="Z520" s="1"/>
      <c r="AA520" s="1"/>
      <c r="AB520" s="194"/>
      <c r="AC520" s="1"/>
      <c r="AD520" s="194"/>
      <c r="AE520" s="1"/>
      <c r="AF520" s="1"/>
      <c r="AG520" s="194"/>
      <c r="AH520" s="194"/>
      <c r="AI520" s="194"/>
      <c r="AJ520" s="194"/>
      <c r="AK520" s="194"/>
      <c r="AL520" s="194"/>
    </row>
    <row r="521" spans="1:38" ht="15.75" customHeight="1">
      <c r="A521" s="1"/>
      <c r="B521" s="1"/>
      <c r="C521" s="1"/>
      <c r="D521" s="1"/>
      <c r="E521" s="1"/>
      <c r="F521" s="1"/>
      <c r="G521" s="1"/>
      <c r="H521" s="1"/>
      <c r="I521" s="1"/>
      <c r="J521" s="195"/>
      <c r="K521" s="194"/>
      <c r="L521" s="232"/>
      <c r="M521" s="232"/>
      <c r="N521" s="1"/>
      <c r="O521" s="1"/>
      <c r="P521" s="1"/>
      <c r="Q521" s="194"/>
      <c r="R521" s="194"/>
      <c r="S521" s="1"/>
      <c r="T521" s="1"/>
      <c r="U521" s="1"/>
      <c r="V521" s="194"/>
      <c r="W521" s="1"/>
      <c r="X521" s="1"/>
      <c r="Y521" s="1"/>
      <c r="Z521" s="1"/>
      <c r="AA521" s="1"/>
      <c r="AB521" s="194"/>
      <c r="AC521" s="1"/>
      <c r="AD521" s="194"/>
      <c r="AE521" s="1"/>
      <c r="AF521" s="1"/>
      <c r="AG521" s="194"/>
      <c r="AH521" s="194"/>
      <c r="AI521" s="194"/>
      <c r="AJ521" s="194"/>
      <c r="AK521" s="194"/>
      <c r="AL521" s="194"/>
    </row>
    <row r="522" spans="1:38" ht="15.75" customHeight="1">
      <c r="A522" s="1"/>
      <c r="B522" s="1"/>
      <c r="C522" s="1"/>
      <c r="D522" s="1"/>
      <c r="E522" s="1"/>
      <c r="F522" s="1"/>
      <c r="G522" s="1"/>
      <c r="H522" s="1"/>
      <c r="I522" s="1"/>
      <c r="J522" s="195"/>
      <c r="K522" s="194"/>
      <c r="L522" s="232"/>
      <c r="M522" s="232"/>
      <c r="N522" s="1"/>
      <c r="O522" s="1"/>
      <c r="P522" s="1"/>
      <c r="Q522" s="194"/>
      <c r="R522" s="194"/>
      <c r="S522" s="1"/>
      <c r="T522" s="1"/>
      <c r="U522" s="1"/>
      <c r="V522" s="194"/>
      <c r="W522" s="1"/>
      <c r="X522" s="1"/>
      <c r="Y522" s="1"/>
      <c r="Z522" s="1"/>
      <c r="AA522" s="1"/>
      <c r="AB522" s="194"/>
      <c r="AC522" s="1"/>
      <c r="AD522" s="194"/>
      <c r="AE522" s="1"/>
      <c r="AF522" s="1"/>
      <c r="AG522" s="194"/>
      <c r="AH522" s="194"/>
      <c r="AI522" s="194"/>
      <c r="AJ522" s="194"/>
      <c r="AK522" s="194"/>
      <c r="AL522" s="194"/>
    </row>
    <row r="523" spans="1:38" ht="15.75" customHeight="1">
      <c r="A523" s="1"/>
      <c r="B523" s="1"/>
      <c r="C523" s="1"/>
      <c r="D523" s="1"/>
      <c r="E523" s="1"/>
      <c r="F523" s="1"/>
      <c r="G523" s="1"/>
      <c r="H523" s="1"/>
      <c r="I523" s="1"/>
      <c r="J523" s="195"/>
      <c r="K523" s="194"/>
      <c r="L523" s="232"/>
      <c r="M523" s="232"/>
      <c r="N523" s="1"/>
      <c r="O523" s="1"/>
      <c r="P523" s="1"/>
      <c r="Q523" s="194"/>
      <c r="R523" s="194"/>
      <c r="S523" s="1"/>
      <c r="T523" s="1"/>
      <c r="U523" s="1"/>
      <c r="V523" s="194"/>
      <c r="W523" s="1"/>
      <c r="X523" s="1"/>
      <c r="Y523" s="1"/>
      <c r="Z523" s="1"/>
      <c r="AA523" s="1"/>
      <c r="AB523" s="194"/>
      <c r="AC523" s="1"/>
      <c r="AD523" s="194"/>
      <c r="AE523" s="1"/>
      <c r="AF523" s="1"/>
      <c r="AG523" s="194"/>
      <c r="AH523" s="194"/>
      <c r="AI523" s="194"/>
      <c r="AJ523" s="194"/>
      <c r="AK523" s="194"/>
      <c r="AL523" s="194"/>
    </row>
    <row r="524" spans="1:38" ht="15.75" customHeight="1">
      <c r="A524" s="1"/>
      <c r="B524" s="1"/>
      <c r="C524" s="1"/>
      <c r="D524" s="1"/>
      <c r="E524" s="1"/>
      <c r="F524" s="1"/>
      <c r="G524" s="1"/>
      <c r="H524" s="1"/>
      <c r="I524" s="1"/>
      <c r="J524" s="195"/>
      <c r="K524" s="194"/>
      <c r="L524" s="232"/>
      <c r="M524" s="232"/>
      <c r="N524" s="1"/>
      <c r="O524" s="1"/>
      <c r="P524" s="1"/>
      <c r="Q524" s="194"/>
      <c r="R524" s="194"/>
      <c r="S524" s="1"/>
      <c r="T524" s="1"/>
      <c r="U524" s="1"/>
      <c r="V524" s="194"/>
      <c r="W524" s="1"/>
      <c r="X524" s="1"/>
      <c r="Y524" s="1"/>
      <c r="Z524" s="1"/>
      <c r="AA524" s="1"/>
      <c r="AB524" s="194"/>
      <c r="AC524" s="1"/>
      <c r="AD524" s="194"/>
      <c r="AE524" s="1"/>
      <c r="AF524" s="1"/>
      <c r="AG524" s="194"/>
      <c r="AH524" s="194"/>
      <c r="AI524" s="194"/>
      <c r="AJ524" s="194"/>
      <c r="AK524" s="194"/>
      <c r="AL524" s="194"/>
    </row>
    <row r="525" spans="1:38" ht="15.75" customHeight="1">
      <c r="A525" s="1"/>
      <c r="B525" s="1"/>
      <c r="C525" s="1"/>
      <c r="D525" s="1"/>
      <c r="E525" s="1"/>
      <c r="F525" s="1"/>
      <c r="G525" s="1"/>
      <c r="H525" s="1"/>
      <c r="I525" s="1"/>
      <c r="J525" s="195"/>
      <c r="K525" s="194"/>
      <c r="L525" s="232"/>
      <c r="M525" s="232"/>
      <c r="N525" s="1"/>
      <c r="O525" s="1"/>
      <c r="P525" s="1"/>
      <c r="Q525" s="194"/>
      <c r="R525" s="194"/>
      <c r="S525" s="1"/>
      <c r="T525" s="1"/>
      <c r="U525" s="1"/>
      <c r="V525" s="194"/>
      <c r="W525" s="1"/>
      <c r="X525" s="1"/>
      <c r="Y525" s="1"/>
      <c r="Z525" s="1"/>
      <c r="AA525" s="1"/>
      <c r="AB525" s="194"/>
      <c r="AC525" s="1"/>
      <c r="AD525" s="194"/>
      <c r="AE525" s="1"/>
      <c r="AF525" s="1"/>
      <c r="AG525" s="194"/>
      <c r="AH525" s="194"/>
      <c r="AI525" s="194"/>
      <c r="AJ525" s="194"/>
      <c r="AK525" s="194"/>
      <c r="AL525" s="194"/>
    </row>
    <row r="526" spans="1:38" ht="15.75" customHeight="1">
      <c r="A526" s="1"/>
      <c r="B526" s="1"/>
      <c r="C526" s="1"/>
      <c r="D526" s="1"/>
      <c r="E526" s="1"/>
      <c r="F526" s="1"/>
      <c r="G526" s="1"/>
      <c r="H526" s="1"/>
      <c r="I526" s="1"/>
      <c r="J526" s="195"/>
      <c r="K526" s="194"/>
      <c r="L526" s="232"/>
      <c r="M526" s="232"/>
      <c r="N526" s="1"/>
      <c r="O526" s="1"/>
      <c r="P526" s="1"/>
      <c r="Q526" s="194"/>
      <c r="R526" s="194"/>
      <c r="S526" s="1"/>
      <c r="T526" s="1"/>
      <c r="U526" s="1"/>
      <c r="V526" s="194"/>
      <c r="W526" s="1"/>
      <c r="X526" s="1"/>
      <c r="Y526" s="1"/>
      <c r="Z526" s="1"/>
      <c r="AA526" s="1"/>
      <c r="AB526" s="194"/>
      <c r="AC526" s="1"/>
      <c r="AD526" s="194"/>
      <c r="AE526" s="1"/>
      <c r="AF526" s="1"/>
      <c r="AG526" s="194"/>
      <c r="AH526" s="194"/>
      <c r="AI526" s="194"/>
      <c r="AJ526" s="194"/>
      <c r="AK526" s="194"/>
      <c r="AL526" s="194"/>
    </row>
    <row r="527" spans="1:38" ht="15.75" customHeight="1">
      <c r="A527" s="1"/>
      <c r="B527" s="1"/>
      <c r="C527" s="1"/>
      <c r="D527" s="1"/>
      <c r="E527" s="1"/>
      <c r="F527" s="1"/>
      <c r="G527" s="1"/>
      <c r="H527" s="1"/>
      <c r="I527" s="1"/>
      <c r="J527" s="195"/>
      <c r="K527" s="194"/>
      <c r="L527" s="232"/>
      <c r="M527" s="232"/>
      <c r="N527" s="1"/>
      <c r="O527" s="1"/>
      <c r="P527" s="1"/>
      <c r="Q527" s="194"/>
      <c r="R527" s="194"/>
      <c r="S527" s="1"/>
      <c r="T527" s="1"/>
      <c r="U527" s="1"/>
      <c r="V527" s="194"/>
      <c r="W527" s="1"/>
      <c r="X527" s="1"/>
      <c r="Y527" s="1"/>
      <c r="Z527" s="1"/>
      <c r="AA527" s="1"/>
      <c r="AB527" s="194"/>
      <c r="AC527" s="1"/>
      <c r="AD527" s="194"/>
      <c r="AE527" s="1"/>
      <c r="AF527" s="1"/>
      <c r="AG527" s="194"/>
      <c r="AH527" s="194"/>
      <c r="AI527" s="194"/>
      <c r="AJ527" s="194"/>
      <c r="AK527" s="194"/>
      <c r="AL527" s="194"/>
    </row>
    <row r="528" spans="1:38" ht="15.75" customHeight="1">
      <c r="A528" s="1"/>
      <c r="B528" s="1"/>
      <c r="C528" s="1"/>
      <c r="D528" s="1"/>
      <c r="E528" s="1"/>
      <c r="F528" s="1"/>
      <c r="G528" s="1"/>
      <c r="H528" s="1"/>
      <c r="I528" s="1"/>
      <c r="J528" s="195"/>
      <c r="K528" s="194"/>
      <c r="L528" s="232"/>
      <c r="M528" s="232"/>
      <c r="N528" s="1"/>
      <c r="O528" s="1"/>
      <c r="P528" s="1"/>
      <c r="Q528" s="194"/>
      <c r="R528" s="194"/>
      <c r="S528" s="1"/>
      <c r="T528" s="1"/>
      <c r="U528" s="1"/>
      <c r="V528" s="194"/>
      <c r="W528" s="1"/>
      <c r="X528" s="1"/>
      <c r="Y528" s="1"/>
      <c r="Z528" s="1"/>
      <c r="AA528" s="1"/>
      <c r="AB528" s="194"/>
      <c r="AC528" s="1"/>
      <c r="AD528" s="194"/>
      <c r="AE528" s="1"/>
      <c r="AF528" s="1"/>
      <c r="AG528" s="194"/>
      <c r="AH528" s="194"/>
      <c r="AI528" s="194"/>
      <c r="AJ528" s="194"/>
      <c r="AK528" s="194"/>
      <c r="AL528" s="194"/>
    </row>
    <row r="529" spans="1:38" ht="15.75" customHeight="1">
      <c r="A529" s="1"/>
      <c r="B529" s="1"/>
      <c r="C529" s="1"/>
      <c r="D529" s="1"/>
      <c r="E529" s="1"/>
      <c r="F529" s="1"/>
      <c r="G529" s="1"/>
      <c r="H529" s="1"/>
      <c r="I529" s="1"/>
      <c r="J529" s="195"/>
      <c r="K529" s="194"/>
      <c r="L529" s="232"/>
      <c r="M529" s="232"/>
      <c r="N529" s="1"/>
      <c r="O529" s="1"/>
      <c r="P529" s="1"/>
      <c r="Q529" s="194"/>
      <c r="R529" s="194"/>
      <c r="S529" s="1"/>
      <c r="T529" s="1"/>
      <c r="U529" s="1"/>
      <c r="V529" s="194"/>
      <c r="W529" s="1"/>
      <c r="X529" s="1"/>
      <c r="Y529" s="1"/>
      <c r="Z529" s="1"/>
      <c r="AA529" s="1"/>
      <c r="AB529" s="194"/>
      <c r="AC529" s="1"/>
      <c r="AD529" s="194"/>
      <c r="AE529" s="1"/>
      <c r="AF529" s="1"/>
      <c r="AG529" s="194"/>
      <c r="AH529" s="194"/>
      <c r="AI529" s="194"/>
      <c r="AJ529" s="194"/>
      <c r="AK529" s="194"/>
      <c r="AL529" s="194"/>
    </row>
    <row r="530" spans="1:38" ht="15.75" customHeight="1">
      <c r="A530" s="1"/>
      <c r="B530" s="1"/>
      <c r="C530" s="1"/>
      <c r="D530" s="1"/>
      <c r="E530" s="1"/>
      <c r="F530" s="1"/>
      <c r="G530" s="1"/>
      <c r="H530" s="1"/>
      <c r="I530" s="1"/>
      <c r="J530" s="195"/>
      <c r="K530" s="194"/>
      <c r="L530" s="232"/>
      <c r="M530" s="232"/>
      <c r="N530" s="1"/>
      <c r="O530" s="1"/>
      <c r="P530" s="1"/>
      <c r="Q530" s="194"/>
      <c r="R530" s="194"/>
      <c r="S530" s="1"/>
      <c r="T530" s="1"/>
      <c r="U530" s="1"/>
      <c r="V530" s="194"/>
      <c r="W530" s="1"/>
      <c r="X530" s="1"/>
      <c r="Y530" s="1"/>
      <c r="Z530" s="1"/>
      <c r="AA530" s="1"/>
      <c r="AB530" s="194"/>
      <c r="AC530" s="1"/>
      <c r="AD530" s="194"/>
      <c r="AE530" s="1"/>
      <c r="AF530" s="1"/>
      <c r="AG530" s="194"/>
      <c r="AH530" s="194"/>
      <c r="AI530" s="194"/>
      <c r="AJ530" s="194"/>
      <c r="AK530" s="194"/>
      <c r="AL530" s="194"/>
    </row>
    <row r="531" spans="1:38" ht="15.75" customHeight="1">
      <c r="A531" s="1"/>
      <c r="B531" s="1"/>
      <c r="C531" s="1"/>
      <c r="D531" s="1"/>
      <c r="E531" s="1"/>
      <c r="F531" s="1"/>
      <c r="G531" s="1"/>
      <c r="H531" s="1"/>
      <c r="I531" s="1"/>
      <c r="J531" s="195"/>
      <c r="K531" s="194"/>
      <c r="L531" s="232"/>
      <c r="M531" s="232"/>
      <c r="N531" s="1"/>
      <c r="O531" s="1"/>
      <c r="P531" s="1"/>
      <c r="Q531" s="194"/>
      <c r="R531" s="194"/>
      <c r="S531" s="1"/>
      <c r="T531" s="1"/>
      <c r="U531" s="1"/>
      <c r="V531" s="194"/>
      <c r="W531" s="1"/>
      <c r="X531" s="1"/>
      <c r="Y531" s="1"/>
      <c r="Z531" s="1"/>
      <c r="AA531" s="1"/>
      <c r="AB531" s="194"/>
      <c r="AC531" s="1"/>
      <c r="AD531" s="194"/>
      <c r="AE531" s="1"/>
      <c r="AF531" s="1"/>
      <c r="AG531" s="194"/>
      <c r="AH531" s="194"/>
      <c r="AI531" s="194"/>
      <c r="AJ531" s="194"/>
      <c r="AK531" s="194"/>
      <c r="AL531" s="194"/>
    </row>
    <row r="532" spans="1:38" ht="15.75" customHeight="1">
      <c r="A532" s="1"/>
      <c r="B532" s="1"/>
      <c r="C532" s="1"/>
      <c r="D532" s="1"/>
      <c r="E532" s="1"/>
      <c r="F532" s="1"/>
      <c r="G532" s="1"/>
      <c r="H532" s="1"/>
      <c r="I532" s="1"/>
      <c r="J532" s="195"/>
      <c r="K532" s="194"/>
      <c r="L532" s="232"/>
      <c r="M532" s="232"/>
      <c r="N532" s="1"/>
      <c r="O532" s="1"/>
      <c r="P532" s="1"/>
      <c r="Q532" s="194"/>
      <c r="R532" s="194"/>
      <c r="S532" s="1"/>
      <c r="T532" s="1"/>
      <c r="U532" s="1"/>
      <c r="V532" s="194"/>
      <c r="W532" s="1"/>
      <c r="X532" s="1"/>
      <c r="Y532" s="1"/>
      <c r="Z532" s="1"/>
      <c r="AA532" s="1"/>
      <c r="AB532" s="194"/>
      <c r="AC532" s="1"/>
      <c r="AD532" s="194"/>
      <c r="AE532" s="1"/>
      <c r="AF532" s="1"/>
      <c r="AG532" s="194"/>
      <c r="AH532" s="194"/>
      <c r="AI532" s="194"/>
      <c r="AJ532" s="194"/>
      <c r="AK532" s="194"/>
      <c r="AL532" s="194"/>
    </row>
    <row r="533" spans="1:38" ht="15.75" customHeight="1">
      <c r="A533" s="1"/>
      <c r="B533" s="1"/>
      <c r="C533" s="1"/>
      <c r="D533" s="1"/>
      <c r="E533" s="1"/>
      <c r="F533" s="1"/>
      <c r="G533" s="1"/>
      <c r="H533" s="1"/>
      <c r="I533" s="1"/>
      <c r="J533" s="195"/>
      <c r="K533" s="194"/>
      <c r="L533" s="232"/>
      <c r="M533" s="232"/>
      <c r="N533" s="1"/>
      <c r="O533" s="1"/>
      <c r="P533" s="1"/>
      <c r="Q533" s="194"/>
      <c r="R533" s="194"/>
      <c r="S533" s="1"/>
      <c r="T533" s="1"/>
      <c r="U533" s="1"/>
      <c r="V533" s="194"/>
      <c r="W533" s="1"/>
      <c r="X533" s="1"/>
      <c r="Y533" s="1"/>
      <c r="Z533" s="1"/>
      <c r="AA533" s="1"/>
      <c r="AB533" s="194"/>
      <c r="AC533" s="1"/>
      <c r="AD533" s="194"/>
      <c r="AE533" s="1"/>
      <c r="AF533" s="1"/>
      <c r="AG533" s="194"/>
      <c r="AH533" s="194"/>
      <c r="AI533" s="194"/>
      <c r="AJ533" s="194"/>
      <c r="AK533" s="194"/>
      <c r="AL533" s="194"/>
    </row>
    <row r="534" spans="1:38" ht="15.75" customHeight="1">
      <c r="A534" s="1"/>
      <c r="B534" s="1"/>
      <c r="C534" s="1"/>
      <c r="D534" s="1"/>
      <c r="E534" s="1"/>
      <c r="F534" s="1"/>
      <c r="G534" s="1"/>
      <c r="H534" s="1"/>
      <c r="I534" s="1"/>
      <c r="J534" s="195"/>
      <c r="K534" s="194"/>
      <c r="L534" s="232"/>
      <c r="M534" s="232"/>
      <c r="N534" s="1"/>
      <c r="O534" s="1"/>
      <c r="P534" s="1"/>
      <c r="Q534" s="194"/>
      <c r="R534" s="194"/>
      <c r="S534" s="1"/>
      <c r="T534" s="1"/>
      <c r="U534" s="1"/>
      <c r="V534" s="194"/>
      <c r="W534" s="1"/>
      <c r="X534" s="1"/>
      <c r="Y534" s="1"/>
      <c r="Z534" s="1"/>
      <c r="AA534" s="1"/>
      <c r="AB534" s="194"/>
      <c r="AC534" s="1"/>
      <c r="AD534" s="194"/>
      <c r="AE534" s="1"/>
      <c r="AF534" s="1"/>
      <c r="AG534" s="194"/>
      <c r="AH534" s="194"/>
      <c r="AI534" s="194"/>
      <c r="AJ534" s="194"/>
      <c r="AK534" s="194"/>
      <c r="AL534" s="194"/>
    </row>
    <row r="535" spans="1:38" ht="15.75" customHeight="1">
      <c r="A535" s="1"/>
      <c r="B535" s="1"/>
      <c r="C535" s="1"/>
      <c r="D535" s="1"/>
      <c r="E535" s="1"/>
      <c r="F535" s="1"/>
      <c r="G535" s="1"/>
      <c r="H535" s="1"/>
      <c r="I535" s="1"/>
      <c r="J535" s="195"/>
      <c r="K535" s="194"/>
      <c r="L535" s="232"/>
      <c r="M535" s="232"/>
      <c r="N535" s="1"/>
      <c r="O535" s="1"/>
      <c r="P535" s="1"/>
      <c r="Q535" s="194"/>
      <c r="R535" s="194"/>
      <c r="S535" s="1"/>
      <c r="T535" s="1"/>
      <c r="U535" s="1"/>
      <c r="V535" s="194"/>
      <c r="W535" s="1"/>
      <c r="X535" s="1"/>
      <c r="Y535" s="1"/>
      <c r="Z535" s="1"/>
      <c r="AA535" s="1"/>
      <c r="AB535" s="194"/>
      <c r="AC535" s="1"/>
      <c r="AD535" s="194"/>
      <c r="AE535" s="1"/>
      <c r="AF535" s="1"/>
      <c r="AG535" s="194"/>
      <c r="AH535" s="194"/>
      <c r="AI535" s="194"/>
      <c r="AJ535" s="194"/>
      <c r="AK535" s="194"/>
      <c r="AL535" s="194"/>
    </row>
    <row r="536" spans="1:38" ht="15.75" customHeight="1">
      <c r="A536" s="1"/>
      <c r="B536" s="1"/>
      <c r="C536" s="1"/>
      <c r="D536" s="1"/>
      <c r="E536" s="1"/>
      <c r="F536" s="1"/>
      <c r="G536" s="1"/>
      <c r="H536" s="1"/>
      <c r="I536" s="1"/>
      <c r="J536" s="195"/>
      <c r="K536" s="194"/>
      <c r="L536" s="232"/>
      <c r="M536" s="232"/>
      <c r="N536" s="1"/>
      <c r="O536" s="1"/>
      <c r="P536" s="1"/>
      <c r="Q536" s="194"/>
      <c r="R536" s="194"/>
      <c r="S536" s="1"/>
      <c r="T536" s="1"/>
      <c r="U536" s="1"/>
      <c r="V536" s="194"/>
      <c r="W536" s="1"/>
      <c r="X536" s="1"/>
      <c r="Y536" s="1"/>
      <c r="Z536" s="1"/>
      <c r="AA536" s="1"/>
      <c r="AB536" s="194"/>
      <c r="AC536" s="1"/>
      <c r="AD536" s="194"/>
      <c r="AE536" s="1"/>
      <c r="AF536" s="1"/>
      <c r="AG536" s="194"/>
      <c r="AH536" s="194"/>
      <c r="AI536" s="194"/>
      <c r="AJ536" s="194"/>
      <c r="AK536" s="194"/>
      <c r="AL536" s="194"/>
    </row>
    <row r="537" spans="1:38" ht="15.75" customHeight="1">
      <c r="A537" s="1"/>
      <c r="B537" s="1"/>
      <c r="C537" s="1"/>
      <c r="D537" s="1"/>
      <c r="E537" s="1"/>
      <c r="F537" s="1"/>
      <c r="G537" s="1"/>
      <c r="H537" s="1"/>
      <c r="I537" s="1"/>
      <c r="J537" s="195"/>
      <c r="K537" s="194"/>
      <c r="L537" s="232"/>
      <c r="M537" s="232"/>
      <c r="N537" s="1"/>
      <c r="O537" s="1"/>
      <c r="P537" s="1"/>
      <c r="Q537" s="194"/>
      <c r="R537" s="194"/>
      <c r="S537" s="1"/>
      <c r="T537" s="1"/>
      <c r="U537" s="1"/>
      <c r="V537" s="194"/>
      <c r="W537" s="1"/>
      <c r="X537" s="1"/>
      <c r="Y537" s="1"/>
      <c r="Z537" s="1"/>
      <c r="AA537" s="1"/>
      <c r="AB537" s="194"/>
      <c r="AC537" s="1"/>
      <c r="AD537" s="194"/>
      <c r="AE537" s="1"/>
      <c r="AF537" s="1"/>
      <c r="AG537" s="194"/>
      <c r="AH537" s="194"/>
      <c r="AI537" s="194"/>
      <c r="AJ537" s="194"/>
      <c r="AK537" s="194"/>
      <c r="AL537" s="194"/>
    </row>
    <row r="538" spans="1:38" ht="15.75" customHeight="1">
      <c r="A538" s="1"/>
      <c r="B538" s="1"/>
      <c r="C538" s="1"/>
      <c r="D538" s="1"/>
      <c r="E538" s="1"/>
      <c r="F538" s="1"/>
      <c r="G538" s="1"/>
      <c r="H538" s="1"/>
      <c r="I538" s="1"/>
      <c r="J538" s="195"/>
      <c r="K538" s="194"/>
      <c r="L538" s="232"/>
      <c r="M538" s="232"/>
      <c r="N538" s="1"/>
      <c r="O538" s="1"/>
      <c r="P538" s="1"/>
      <c r="Q538" s="194"/>
      <c r="R538" s="194"/>
      <c r="S538" s="1"/>
      <c r="T538" s="1"/>
      <c r="U538" s="1"/>
      <c r="V538" s="194"/>
      <c r="W538" s="1"/>
      <c r="X538" s="1"/>
      <c r="Y538" s="1"/>
      <c r="Z538" s="1"/>
      <c r="AA538" s="1"/>
      <c r="AB538" s="194"/>
      <c r="AC538" s="1"/>
      <c r="AD538" s="194"/>
      <c r="AE538" s="1"/>
      <c r="AF538" s="1"/>
      <c r="AG538" s="194"/>
      <c r="AH538" s="194"/>
      <c r="AI538" s="194"/>
      <c r="AJ538" s="194"/>
      <c r="AK538" s="194"/>
      <c r="AL538" s="194"/>
    </row>
    <row r="539" spans="1:38" ht="15.75" customHeight="1">
      <c r="A539" s="1"/>
      <c r="B539" s="1"/>
      <c r="C539" s="1"/>
      <c r="D539" s="1"/>
      <c r="E539" s="1"/>
      <c r="F539" s="1"/>
      <c r="G539" s="1"/>
      <c r="H539" s="1"/>
      <c r="I539" s="1"/>
      <c r="J539" s="195"/>
      <c r="K539" s="194"/>
      <c r="L539" s="232"/>
      <c r="M539" s="232"/>
      <c r="N539" s="1"/>
      <c r="O539" s="1"/>
      <c r="P539" s="1"/>
      <c r="Q539" s="194"/>
      <c r="R539" s="194"/>
      <c r="S539" s="1"/>
      <c r="T539" s="1"/>
      <c r="U539" s="1"/>
      <c r="V539" s="194"/>
      <c r="W539" s="1"/>
      <c r="X539" s="1"/>
      <c r="Y539" s="1"/>
      <c r="Z539" s="1"/>
      <c r="AA539" s="1"/>
      <c r="AB539" s="194"/>
      <c r="AC539" s="1"/>
      <c r="AD539" s="194"/>
      <c r="AE539" s="1"/>
      <c r="AF539" s="1"/>
      <c r="AG539" s="194"/>
      <c r="AH539" s="194"/>
      <c r="AI539" s="194"/>
      <c r="AJ539" s="194"/>
      <c r="AK539" s="194"/>
      <c r="AL539" s="194"/>
    </row>
    <row r="540" spans="1:38" ht="15.75" customHeight="1">
      <c r="A540" s="1"/>
      <c r="B540" s="1"/>
      <c r="C540" s="1"/>
      <c r="D540" s="1"/>
      <c r="E540" s="1"/>
      <c r="F540" s="1"/>
      <c r="G540" s="1"/>
      <c r="H540" s="1"/>
      <c r="I540" s="1"/>
      <c r="J540" s="195"/>
      <c r="K540" s="194"/>
      <c r="L540" s="232"/>
      <c r="M540" s="232"/>
      <c r="N540" s="1"/>
      <c r="O540" s="1"/>
      <c r="P540" s="1"/>
      <c r="Q540" s="194"/>
      <c r="R540" s="194"/>
      <c r="S540" s="1"/>
      <c r="T540" s="1"/>
      <c r="U540" s="1"/>
      <c r="V540" s="194"/>
      <c r="W540" s="1"/>
      <c r="X540" s="1"/>
      <c r="Y540" s="1"/>
      <c r="Z540" s="1"/>
      <c r="AA540" s="1"/>
      <c r="AB540" s="194"/>
      <c r="AC540" s="1"/>
      <c r="AD540" s="194"/>
      <c r="AE540" s="1"/>
      <c r="AF540" s="1"/>
      <c r="AG540" s="194"/>
      <c r="AH540" s="194"/>
      <c r="AI540" s="194"/>
      <c r="AJ540" s="194"/>
      <c r="AK540" s="194"/>
      <c r="AL540" s="194"/>
    </row>
    <row r="541" spans="1:38" ht="15.75" customHeight="1">
      <c r="A541" s="1"/>
      <c r="B541" s="1"/>
      <c r="C541" s="1"/>
      <c r="D541" s="1"/>
      <c r="E541" s="1"/>
      <c r="F541" s="1"/>
      <c r="G541" s="1"/>
      <c r="H541" s="1"/>
      <c r="I541" s="1"/>
      <c r="J541" s="195"/>
      <c r="K541" s="194"/>
      <c r="L541" s="232"/>
      <c r="M541" s="232"/>
      <c r="N541" s="1"/>
      <c r="O541" s="1"/>
      <c r="P541" s="1"/>
      <c r="Q541" s="194"/>
      <c r="R541" s="194"/>
      <c r="S541" s="1"/>
      <c r="T541" s="1"/>
      <c r="U541" s="1"/>
      <c r="V541" s="194"/>
      <c r="W541" s="1"/>
      <c r="X541" s="1"/>
      <c r="Y541" s="1"/>
      <c r="Z541" s="1"/>
      <c r="AA541" s="1"/>
      <c r="AB541" s="194"/>
      <c r="AC541" s="1"/>
      <c r="AD541" s="194"/>
      <c r="AE541" s="1"/>
      <c r="AF541" s="1"/>
      <c r="AG541" s="194"/>
      <c r="AH541" s="194"/>
      <c r="AI541" s="194"/>
      <c r="AJ541" s="194"/>
      <c r="AK541" s="194"/>
      <c r="AL541" s="194"/>
    </row>
    <row r="542" spans="1:38" ht="15.75" customHeight="1">
      <c r="A542" s="1"/>
      <c r="B542" s="1"/>
      <c r="C542" s="1"/>
      <c r="D542" s="1"/>
      <c r="E542" s="1"/>
      <c r="F542" s="1"/>
      <c r="G542" s="1"/>
      <c r="H542" s="1"/>
      <c r="I542" s="1"/>
      <c r="J542" s="195"/>
      <c r="K542" s="194"/>
      <c r="L542" s="232"/>
      <c r="M542" s="232"/>
      <c r="N542" s="1"/>
      <c r="O542" s="1"/>
      <c r="P542" s="1"/>
      <c r="Q542" s="194"/>
      <c r="R542" s="194"/>
      <c r="S542" s="1"/>
      <c r="T542" s="1"/>
      <c r="U542" s="1"/>
      <c r="V542" s="194"/>
      <c r="W542" s="1"/>
      <c r="X542" s="1"/>
      <c r="Y542" s="1"/>
      <c r="Z542" s="1"/>
      <c r="AA542" s="1"/>
      <c r="AB542" s="194"/>
      <c r="AC542" s="1"/>
      <c r="AD542" s="194"/>
      <c r="AE542" s="1"/>
      <c r="AF542" s="1"/>
      <c r="AG542" s="194"/>
      <c r="AH542" s="194"/>
      <c r="AI542" s="194"/>
      <c r="AJ542" s="194"/>
      <c r="AK542" s="194"/>
      <c r="AL542" s="194"/>
    </row>
    <row r="543" spans="1:38" ht="15.75" customHeight="1">
      <c r="A543" s="1"/>
      <c r="B543" s="1"/>
      <c r="C543" s="1"/>
      <c r="D543" s="1"/>
      <c r="E543" s="1"/>
      <c r="F543" s="1"/>
      <c r="G543" s="1"/>
      <c r="H543" s="1"/>
      <c r="I543" s="1"/>
      <c r="J543" s="195"/>
      <c r="K543" s="194"/>
      <c r="L543" s="232"/>
      <c r="M543" s="232"/>
      <c r="N543" s="1"/>
      <c r="O543" s="1"/>
      <c r="P543" s="1"/>
      <c r="Q543" s="194"/>
      <c r="R543" s="194"/>
      <c r="S543" s="1"/>
      <c r="T543" s="1"/>
      <c r="U543" s="1"/>
      <c r="V543" s="194"/>
      <c r="W543" s="1"/>
      <c r="X543" s="1"/>
      <c r="Y543" s="1"/>
      <c r="Z543" s="1"/>
      <c r="AA543" s="1"/>
      <c r="AB543" s="194"/>
      <c r="AC543" s="1"/>
      <c r="AD543" s="194"/>
      <c r="AE543" s="1"/>
      <c r="AF543" s="1"/>
      <c r="AG543" s="194"/>
      <c r="AH543" s="194"/>
      <c r="AI543" s="194"/>
      <c r="AJ543" s="194"/>
      <c r="AK543" s="194"/>
      <c r="AL543" s="194"/>
    </row>
    <row r="544" spans="1:38" ht="15.75" customHeight="1">
      <c r="A544" s="1"/>
      <c r="B544" s="1"/>
      <c r="C544" s="1"/>
      <c r="D544" s="1"/>
      <c r="E544" s="1"/>
      <c r="F544" s="1"/>
      <c r="G544" s="1"/>
      <c r="H544" s="1"/>
      <c r="I544" s="1"/>
      <c r="J544" s="195"/>
      <c r="K544" s="194"/>
      <c r="L544" s="232"/>
      <c r="M544" s="232"/>
      <c r="N544" s="1"/>
      <c r="O544" s="1"/>
      <c r="P544" s="1"/>
      <c r="Q544" s="194"/>
      <c r="R544" s="194"/>
      <c r="S544" s="1"/>
      <c r="T544" s="1"/>
      <c r="U544" s="1"/>
      <c r="V544" s="194"/>
      <c r="W544" s="1"/>
      <c r="X544" s="1"/>
      <c r="Y544" s="1"/>
      <c r="Z544" s="1"/>
      <c r="AA544" s="1"/>
      <c r="AB544" s="194"/>
      <c r="AC544" s="1"/>
      <c r="AD544" s="194"/>
      <c r="AE544" s="1"/>
      <c r="AF544" s="1"/>
      <c r="AG544" s="194"/>
      <c r="AH544" s="194"/>
      <c r="AI544" s="194"/>
      <c r="AJ544" s="194"/>
      <c r="AK544" s="194"/>
      <c r="AL544" s="194"/>
    </row>
    <row r="545" spans="1:38" ht="15.75" customHeight="1">
      <c r="A545" s="1"/>
      <c r="B545" s="1"/>
      <c r="C545" s="1"/>
      <c r="D545" s="1"/>
      <c r="E545" s="1"/>
      <c r="F545" s="1"/>
      <c r="G545" s="1"/>
      <c r="H545" s="1"/>
      <c r="I545" s="1"/>
      <c r="J545" s="195"/>
      <c r="K545" s="194"/>
      <c r="L545" s="232"/>
      <c r="M545" s="232"/>
      <c r="N545" s="1"/>
      <c r="O545" s="1"/>
      <c r="P545" s="1"/>
      <c r="Q545" s="194"/>
      <c r="R545" s="194"/>
      <c r="S545" s="1"/>
      <c r="T545" s="1"/>
      <c r="U545" s="1"/>
      <c r="V545" s="194"/>
      <c r="W545" s="1"/>
      <c r="X545" s="1"/>
      <c r="Y545" s="1"/>
      <c r="Z545" s="1"/>
      <c r="AA545" s="1"/>
      <c r="AB545" s="194"/>
      <c r="AC545" s="1"/>
      <c r="AD545" s="194"/>
      <c r="AE545" s="1"/>
      <c r="AF545" s="1"/>
      <c r="AG545" s="194"/>
      <c r="AH545" s="194"/>
      <c r="AI545" s="194"/>
      <c r="AJ545" s="194"/>
      <c r="AK545" s="194"/>
      <c r="AL545" s="194"/>
    </row>
    <row r="546" spans="1:38" ht="15.75" customHeight="1">
      <c r="A546" s="1"/>
      <c r="B546" s="1"/>
      <c r="C546" s="1"/>
      <c r="D546" s="1"/>
      <c r="E546" s="1"/>
      <c r="F546" s="1"/>
      <c r="G546" s="1"/>
      <c r="H546" s="1"/>
      <c r="I546" s="1"/>
      <c r="J546" s="195"/>
      <c r="K546" s="194"/>
      <c r="L546" s="232"/>
      <c r="M546" s="232"/>
      <c r="N546" s="1"/>
      <c r="O546" s="1"/>
      <c r="P546" s="1"/>
      <c r="Q546" s="194"/>
      <c r="R546" s="194"/>
      <c r="S546" s="1"/>
      <c r="T546" s="1"/>
      <c r="U546" s="1"/>
      <c r="V546" s="194"/>
      <c r="W546" s="1"/>
      <c r="X546" s="1"/>
      <c r="Y546" s="1"/>
      <c r="Z546" s="1"/>
      <c r="AA546" s="1"/>
      <c r="AB546" s="194"/>
      <c r="AC546" s="1"/>
      <c r="AD546" s="194"/>
      <c r="AE546" s="1"/>
      <c r="AF546" s="1"/>
      <c r="AG546" s="194"/>
      <c r="AH546" s="194"/>
      <c r="AI546" s="194"/>
      <c r="AJ546" s="194"/>
      <c r="AK546" s="194"/>
      <c r="AL546" s="194"/>
    </row>
    <row r="547" spans="1:38" ht="15.75" customHeight="1">
      <c r="A547" s="1"/>
      <c r="B547" s="1"/>
      <c r="C547" s="1"/>
      <c r="D547" s="1"/>
      <c r="E547" s="1"/>
      <c r="F547" s="1"/>
      <c r="G547" s="1"/>
      <c r="H547" s="1"/>
      <c r="I547" s="1"/>
      <c r="J547" s="195"/>
      <c r="K547" s="194"/>
      <c r="L547" s="232"/>
      <c r="M547" s="232"/>
      <c r="N547" s="1"/>
      <c r="O547" s="1"/>
      <c r="P547" s="1"/>
      <c r="Q547" s="194"/>
      <c r="R547" s="194"/>
      <c r="S547" s="1"/>
      <c r="T547" s="1"/>
      <c r="U547" s="1"/>
      <c r="V547" s="194"/>
      <c r="W547" s="1"/>
      <c r="X547" s="1"/>
      <c r="Y547" s="1"/>
      <c r="Z547" s="1"/>
      <c r="AA547" s="1"/>
      <c r="AB547" s="194"/>
      <c r="AC547" s="1"/>
      <c r="AD547" s="194"/>
      <c r="AE547" s="1"/>
      <c r="AF547" s="1"/>
      <c r="AG547" s="194"/>
      <c r="AH547" s="194"/>
      <c r="AI547" s="194"/>
      <c r="AJ547" s="194"/>
      <c r="AK547" s="194"/>
      <c r="AL547" s="194"/>
    </row>
    <row r="548" spans="1:38" ht="15.75" customHeight="1">
      <c r="A548" s="1"/>
      <c r="B548" s="1"/>
      <c r="C548" s="1"/>
      <c r="D548" s="1"/>
      <c r="E548" s="1"/>
      <c r="F548" s="1"/>
      <c r="G548" s="1"/>
      <c r="H548" s="1"/>
      <c r="I548" s="1"/>
      <c r="J548" s="195"/>
      <c r="K548" s="194"/>
      <c r="L548" s="232"/>
      <c r="M548" s="232"/>
      <c r="N548" s="1"/>
      <c r="O548" s="1"/>
      <c r="P548" s="1"/>
      <c r="Q548" s="194"/>
      <c r="R548" s="194"/>
      <c r="S548" s="1"/>
      <c r="T548" s="1"/>
      <c r="U548" s="1"/>
      <c r="V548" s="194"/>
      <c r="W548" s="1"/>
      <c r="X548" s="1"/>
      <c r="Y548" s="1"/>
      <c r="Z548" s="1"/>
      <c r="AA548" s="1"/>
      <c r="AB548" s="194"/>
      <c r="AC548" s="1"/>
      <c r="AD548" s="194"/>
      <c r="AE548" s="1"/>
      <c r="AF548" s="1"/>
      <c r="AG548" s="194"/>
      <c r="AH548" s="194"/>
      <c r="AI548" s="194"/>
      <c r="AJ548" s="194"/>
      <c r="AK548" s="194"/>
      <c r="AL548" s="194"/>
    </row>
    <row r="549" spans="1:38" ht="15.75" customHeight="1">
      <c r="A549" s="1"/>
      <c r="B549" s="1"/>
      <c r="C549" s="1"/>
      <c r="D549" s="1"/>
      <c r="E549" s="1"/>
      <c r="F549" s="1"/>
      <c r="G549" s="1"/>
      <c r="H549" s="1"/>
      <c r="I549" s="1"/>
      <c r="J549" s="195"/>
      <c r="K549" s="194"/>
      <c r="L549" s="232"/>
      <c r="M549" s="232"/>
      <c r="N549" s="1"/>
      <c r="O549" s="1"/>
      <c r="P549" s="1"/>
      <c r="Q549" s="194"/>
      <c r="R549" s="194"/>
      <c r="S549" s="1"/>
      <c r="T549" s="1"/>
      <c r="U549" s="1"/>
      <c r="V549" s="194"/>
      <c r="W549" s="1"/>
      <c r="X549" s="1"/>
      <c r="Y549" s="1"/>
      <c r="Z549" s="1"/>
      <c r="AA549" s="1"/>
      <c r="AB549" s="194"/>
      <c r="AC549" s="1"/>
      <c r="AD549" s="194"/>
      <c r="AE549" s="1"/>
      <c r="AF549" s="1"/>
      <c r="AG549" s="194"/>
      <c r="AH549" s="194"/>
      <c r="AI549" s="194"/>
      <c r="AJ549" s="194"/>
      <c r="AK549" s="194"/>
      <c r="AL549" s="194"/>
    </row>
    <row r="550" spans="1:38" ht="15.75" customHeight="1">
      <c r="A550" s="1"/>
      <c r="B550" s="1"/>
      <c r="C550" s="1"/>
      <c r="D550" s="1"/>
      <c r="E550" s="1"/>
      <c r="F550" s="1"/>
      <c r="G550" s="1"/>
      <c r="H550" s="1"/>
      <c r="I550" s="1"/>
      <c r="J550" s="195"/>
      <c r="K550" s="194"/>
      <c r="L550" s="232"/>
      <c r="M550" s="232"/>
      <c r="N550" s="1"/>
      <c r="O550" s="1"/>
      <c r="P550" s="1"/>
      <c r="Q550" s="194"/>
      <c r="R550" s="194"/>
      <c r="S550" s="1"/>
      <c r="T550" s="1"/>
      <c r="U550" s="1"/>
      <c r="V550" s="194"/>
      <c r="W550" s="1"/>
      <c r="X550" s="1"/>
      <c r="Y550" s="1"/>
      <c r="Z550" s="1"/>
      <c r="AA550" s="1"/>
      <c r="AB550" s="194"/>
      <c r="AC550" s="1"/>
      <c r="AD550" s="194"/>
      <c r="AE550" s="1"/>
      <c r="AF550" s="1"/>
      <c r="AG550" s="194"/>
      <c r="AH550" s="194"/>
      <c r="AI550" s="194"/>
      <c r="AJ550" s="194"/>
      <c r="AK550" s="194"/>
      <c r="AL550" s="194"/>
    </row>
    <row r="551" spans="1:38" ht="15.75" customHeight="1">
      <c r="A551" s="1"/>
      <c r="B551" s="1"/>
      <c r="C551" s="1"/>
      <c r="D551" s="1"/>
      <c r="E551" s="1"/>
      <c r="F551" s="1"/>
      <c r="G551" s="1"/>
      <c r="H551" s="1"/>
      <c r="I551" s="1"/>
      <c r="J551" s="195"/>
      <c r="K551" s="194"/>
      <c r="L551" s="232"/>
      <c r="M551" s="232"/>
      <c r="N551" s="1"/>
      <c r="O551" s="1"/>
      <c r="P551" s="1"/>
      <c r="Q551" s="194"/>
      <c r="R551" s="194"/>
      <c r="S551" s="1"/>
      <c r="T551" s="1"/>
      <c r="U551" s="1"/>
      <c r="V551" s="194"/>
      <c r="W551" s="1"/>
      <c r="X551" s="1"/>
      <c r="Y551" s="1"/>
      <c r="Z551" s="1"/>
      <c r="AA551" s="1"/>
      <c r="AB551" s="194"/>
      <c r="AC551" s="1"/>
      <c r="AD551" s="194"/>
      <c r="AE551" s="1"/>
      <c r="AF551" s="1"/>
      <c r="AG551" s="194"/>
      <c r="AH551" s="194"/>
      <c r="AI551" s="194"/>
      <c r="AJ551" s="194"/>
      <c r="AK551" s="194"/>
      <c r="AL551" s="194"/>
    </row>
    <row r="552" spans="1:38" ht="15.75" customHeight="1">
      <c r="A552" s="1"/>
      <c r="B552" s="1"/>
      <c r="C552" s="1"/>
      <c r="D552" s="1"/>
      <c r="E552" s="1"/>
      <c r="F552" s="1"/>
      <c r="G552" s="1"/>
      <c r="H552" s="1"/>
      <c r="I552" s="1"/>
      <c r="J552" s="195"/>
      <c r="K552" s="194"/>
      <c r="L552" s="232"/>
      <c r="M552" s="232"/>
      <c r="N552" s="1"/>
      <c r="O552" s="1"/>
      <c r="P552" s="1"/>
      <c r="Q552" s="194"/>
      <c r="R552" s="194"/>
      <c r="S552" s="1"/>
      <c r="T552" s="1"/>
      <c r="U552" s="1"/>
      <c r="V552" s="194"/>
      <c r="W552" s="1"/>
      <c r="X552" s="1"/>
      <c r="Y552" s="1"/>
      <c r="Z552" s="1"/>
      <c r="AA552" s="1"/>
      <c r="AB552" s="194"/>
      <c r="AC552" s="1"/>
      <c r="AD552" s="194"/>
      <c r="AE552" s="1"/>
      <c r="AF552" s="1"/>
      <c r="AG552" s="194"/>
      <c r="AH552" s="194"/>
      <c r="AI552" s="194"/>
      <c r="AJ552" s="194"/>
      <c r="AK552" s="194"/>
      <c r="AL552" s="194"/>
    </row>
    <row r="553" spans="1:38" ht="15.75" customHeight="1">
      <c r="A553" s="1"/>
      <c r="B553" s="1"/>
      <c r="C553" s="1"/>
      <c r="D553" s="1"/>
      <c r="E553" s="1"/>
      <c r="F553" s="1"/>
      <c r="G553" s="1"/>
      <c r="H553" s="1"/>
      <c r="I553" s="1"/>
      <c r="J553" s="195"/>
      <c r="K553" s="194"/>
      <c r="L553" s="232"/>
      <c r="M553" s="232"/>
      <c r="N553" s="1"/>
      <c r="O553" s="1"/>
      <c r="P553" s="1"/>
      <c r="Q553" s="194"/>
      <c r="R553" s="194"/>
      <c r="S553" s="1"/>
      <c r="T553" s="1"/>
      <c r="U553" s="1"/>
      <c r="V553" s="194"/>
      <c r="W553" s="1"/>
      <c r="X553" s="1"/>
      <c r="Y553" s="1"/>
      <c r="Z553" s="1"/>
      <c r="AA553" s="1"/>
      <c r="AB553" s="194"/>
      <c r="AC553" s="1"/>
      <c r="AD553" s="194"/>
      <c r="AE553" s="1"/>
      <c r="AF553" s="1"/>
      <c r="AG553" s="194"/>
      <c r="AH553" s="194"/>
      <c r="AI553" s="194"/>
      <c r="AJ553" s="194"/>
      <c r="AK553" s="194"/>
      <c r="AL553" s="194"/>
    </row>
    <row r="554" spans="1:38" ht="15.75" customHeight="1">
      <c r="A554" s="1"/>
      <c r="B554" s="1"/>
      <c r="C554" s="1"/>
      <c r="D554" s="1"/>
      <c r="E554" s="1"/>
      <c r="F554" s="1"/>
      <c r="G554" s="1"/>
      <c r="H554" s="1"/>
      <c r="I554" s="1"/>
      <c r="J554" s="195"/>
      <c r="K554" s="194"/>
      <c r="L554" s="232"/>
      <c r="M554" s="232"/>
      <c r="N554" s="1"/>
      <c r="O554" s="1"/>
      <c r="P554" s="1"/>
      <c r="Q554" s="194"/>
      <c r="R554" s="194"/>
      <c r="S554" s="1"/>
      <c r="T554" s="1"/>
      <c r="U554" s="1"/>
      <c r="V554" s="194"/>
      <c r="W554" s="1"/>
      <c r="X554" s="1"/>
      <c r="Y554" s="1"/>
      <c r="Z554" s="1"/>
      <c r="AA554" s="1"/>
      <c r="AB554" s="194"/>
      <c r="AC554" s="1"/>
      <c r="AD554" s="194"/>
      <c r="AE554" s="1"/>
      <c r="AF554" s="1"/>
      <c r="AG554" s="194"/>
      <c r="AH554" s="194"/>
      <c r="AI554" s="194"/>
      <c r="AJ554" s="194"/>
      <c r="AK554" s="194"/>
      <c r="AL554" s="194"/>
    </row>
    <row r="555" spans="1:38" ht="15.75" customHeight="1">
      <c r="A555" s="1"/>
      <c r="B555" s="1"/>
      <c r="C555" s="1"/>
      <c r="D555" s="1"/>
      <c r="E555" s="1"/>
      <c r="F555" s="1"/>
      <c r="G555" s="1"/>
      <c r="H555" s="1"/>
      <c r="I555" s="1"/>
      <c r="J555" s="195"/>
      <c r="K555" s="194"/>
      <c r="L555" s="232"/>
      <c r="M555" s="232"/>
      <c r="N555" s="1"/>
      <c r="O555" s="1"/>
      <c r="P555" s="1"/>
      <c r="Q555" s="194"/>
      <c r="R555" s="194"/>
      <c r="S555" s="1"/>
      <c r="T555" s="1"/>
      <c r="U555" s="1"/>
      <c r="V555" s="194"/>
      <c r="W555" s="1"/>
      <c r="X555" s="1"/>
      <c r="Y555" s="1"/>
      <c r="Z555" s="1"/>
      <c r="AA555" s="1"/>
      <c r="AB555" s="194"/>
      <c r="AC555" s="1"/>
      <c r="AD555" s="194"/>
      <c r="AE555" s="1"/>
      <c r="AF555" s="1"/>
      <c r="AG555" s="194"/>
      <c r="AH555" s="194"/>
      <c r="AI555" s="194"/>
      <c r="AJ555" s="194"/>
      <c r="AK555" s="194"/>
      <c r="AL555" s="194"/>
    </row>
    <row r="556" spans="1:38" ht="15.75" customHeight="1">
      <c r="A556" s="1"/>
      <c r="B556" s="1"/>
      <c r="C556" s="1"/>
      <c r="D556" s="1"/>
      <c r="E556" s="1"/>
      <c r="F556" s="1"/>
      <c r="G556" s="1"/>
      <c r="H556" s="1"/>
      <c r="I556" s="1"/>
      <c r="J556" s="195"/>
      <c r="K556" s="194"/>
      <c r="L556" s="232"/>
      <c r="M556" s="232"/>
      <c r="N556" s="1"/>
      <c r="O556" s="1"/>
      <c r="P556" s="1"/>
      <c r="Q556" s="194"/>
      <c r="R556" s="194"/>
      <c r="S556" s="1"/>
      <c r="T556" s="1"/>
      <c r="U556" s="1"/>
      <c r="V556" s="194"/>
      <c r="W556" s="1"/>
      <c r="X556" s="1"/>
      <c r="Y556" s="1"/>
      <c r="Z556" s="1"/>
      <c r="AA556" s="1"/>
      <c r="AB556" s="194"/>
      <c r="AC556" s="1"/>
      <c r="AD556" s="194"/>
      <c r="AE556" s="1"/>
      <c r="AF556" s="1"/>
      <c r="AG556" s="194"/>
      <c r="AH556" s="194"/>
      <c r="AI556" s="194"/>
      <c r="AJ556" s="194"/>
      <c r="AK556" s="194"/>
      <c r="AL556" s="194"/>
    </row>
    <row r="557" spans="1:38" ht="15.75" customHeight="1">
      <c r="A557" s="1"/>
      <c r="B557" s="1"/>
      <c r="C557" s="1"/>
      <c r="D557" s="1"/>
      <c r="E557" s="1"/>
      <c r="F557" s="1"/>
      <c r="G557" s="1"/>
      <c r="H557" s="1"/>
      <c r="I557" s="1"/>
      <c r="J557" s="195"/>
      <c r="K557" s="194"/>
      <c r="L557" s="232"/>
      <c r="M557" s="232"/>
      <c r="N557" s="1"/>
      <c r="O557" s="1"/>
      <c r="P557" s="1"/>
      <c r="Q557" s="194"/>
      <c r="R557" s="194"/>
      <c r="S557" s="1"/>
      <c r="T557" s="1"/>
      <c r="U557" s="1"/>
      <c r="V557" s="194"/>
      <c r="W557" s="1"/>
      <c r="X557" s="1"/>
      <c r="Y557" s="1"/>
      <c r="Z557" s="1"/>
      <c r="AA557" s="1"/>
      <c r="AB557" s="194"/>
      <c r="AC557" s="1"/>
      <c r="AD557" s="194"/>
      <c r="AE557" s="1"/>
      <c r="AF557" s="1"/>
      <c r="AG557" s="194"/>
      <c r="AH557" s="194"/>
      <c r="AI557" s="194"/>
      <c r="AJ557" s="194"/>
      <c r="AK557" s="194"/>
      <c r="AL557" s="194"/>
    </row>
    <row r="558" spans="1:38" ht="15.75" customHeight="1">
      <c r="A558" s="1"/>
      <c r="B558" s="1"/>
      <c r="C558" s="1"/>
      <c r="D558" s="1"/>
      <c r="E558" s="1"/>
      <c r="F558" s="1"/>
      <c r="G558" s="1"/>
      <c r="H558" s="1"/>
      <c r="I558" s="1"/>
      <c r="J558" s="195"/>
      <c r="K558" s="194"/>
      <c r="L558" s="232"/>
      <c r="M558" s="232"/>
      <c r="N558" s="1"/>
      <c r="O558" s="1"/>
      <c r="P558" s="1"/>
      <c r="Q558" s="194"/>
      <c r="R558" s="194"/>
      <c r="S558" s="1"/>
      <c r="T558" s="1"/>
      <c r="U558" s="1"/>
      <c r="V558" s="194"/>
      <c r="W558" s="1"/>
      <c r="X558" s="1"/>
      <c r="Y558" s="1"/>
      <c r="Z558" s="1"/>
      <c r="AA558" s="1"/>
      <c r="AB558" s="194"/>
      <c r="AC558" s="1"/>
      <c r="AD558" s="194"/>
      <c r="AE558" s="1"/>
      <c r="AF558" s="1"/>
      <c r="AG558" s="194"/>
      <c r="AH558" s="194"/>
      <c r="AI558" s="194"/>
      <c r="AJ558" s="194"/>
      <c r="AK558" s="194"/>
      <c r="AL558" s="194"/>
    </row>
    <row r="559" spans="1:38" ht="15.75" customHeight="1">
      <c r="A559" s="1"/>
      <c r="B559" s="1"/>
      <c r="C559" s="1"/>
      <c r="D559" s="1"/>
      <c r="E559" s="1"/>
      <c r="F559" s="1"/>
      <c r="G559" s="1"/>
      <c r="H559" s="1"/>
      <c r="I559" s="1"/>
      <c r="J559" s="195"/>
      <c r="K559" s="194"/>
      <c r="L559" s="232"/>
      <c r="M559" s="232"/>
      <c r="N559" s="1"/>
      <c r="O559" s="1"/>
      <c r="P559" s="1"/>
      <c r="Q559" s="194"/>
      <c r="R559" s="194"/>
      <c r="S559" s="1"/>
      <c r="T559" s="1"/>
      <c r="U559" s="1"/>
      <c r="V559" s="194"/>
      <c r="W559" s="1"/>
      <c r="X559" s="1"/>
      <c r="Y559" s="1"/>
      <c r="Z559" s="1"/>
      <c r="AA559" s="1"/>
      <c r="AB559" s="194"/>
      <c r="AC559" s="1"/>
      <c r="AD559" s="194"/>
      <c r="AE559" s="1"/>
      <c r="AF559" s="1"/>
      <c r="AG559" s="194"/>
      <c r="AH559" s="194"/>
      <c r="AI559" s="194"/>
      <c r="AJ559" s="194"/>
      <c r="AK559" s="194"/>
      <c r="AL559" s="194"/>
    </row>
    <row r="560" spans="1:38" ht="15.75" customHeight="1">
      <c r="A560" s="1"/>
      <c r="B560" s="1"/>
      <c r="C560" s="1"/>
      <c r="D560" s="1"/>
      <c r="E560" s="1"/>
      <c r="F560" s="1"/>
      <c r="G560" s="1"/>
      <c r="H560" s="1"/>
      <c r="I560" s="1"/>
      <c r="J560" s="195"/>
      <c r="K560" s="194"/>
      <c r="L560" s="232"/>
      <c r="M560" s="232"/>
      <c r="N560" s="1"/>
      <c r="O560" s="1"/>
      <c r="P560" s="1"/>
      <c r="Q560" s="194"/>
      <c r="R560" s="194"/>
      <c r="S560" s="1"/>
      <c r="T560" s="1"/>
      <c r="U560" s="1"/>
      <c r="V560" s="194"/>
      <c r="W560" s="1"/>
      <c r="X560" s="1"/>
      <c r="Y560" s="1"/>
      <c r="Z560" s="1"/>
      <c r="AA560" s="1"/>
      <c r="AB560" s="194"/>
      <c r="AC560" s="1"/>
      <c r="AD560" s="194"/>
      <c r="AE560" s="1"/>
      <c r="AF560" s="1"/>
      <c r="AG560" s="194"/>
      <c r="AH560" s="194"/>
      <c r="AI560" s="194"/>
      <c r="AJ560" s="194"/>
      <c r="AK560" s="194"/>
      <c r="AL560" s="194"/>
    </row>
    <row r="561" spans="1:38" ht="15.75" customHeight="1">
      <c r="A561" s="1"/>
      <c r="B561" s="1"/>
      <c r="C561" s="1"/>
      <c r="D561" s="1"/>
      <c r="E561" s="1"/>
      <c r="F561" s="1"/>
      <c r="G561" s="1"/>
      <c r="H561" s="1"/>
      <c r="I561" s="1"/>
      <c r="J561" s="195"/>
      <c r="K561" s="194"/>
      <c r="L561" s="232"/>
      <c r="M561" s="232"/>
      <c r="N561" s="1"/>
      <c r="O561" s="1"/>
      <c r="P561" s="1"/>
      <c r="Q561" s="194"/>
      <c r="R561" s="194"/>
      <c r="S561" s="1"/>
      <c r="T561" s="1"/>
      <c r="U561" s="1"/>
      <c r="V561" s="194"/>
      <c r="W561" s="1"/>
      <c r="X561" s="1"/>
      <c r="Y561" s="1"/>
      <c r="Z561" s="1"/>
      <c r="AA561" s="1"/>
      <c r="AB561" s="194"/>
      <c r="AC561" s="1"/>
      <c r="AD561" s="194"/>
      <c r="AE561" s="1"/>
      <c r="AF561" s="1"/>
      <c r="AG561" s="194"/>
      <c r="AH561" s="194"/>
      <c r="AI561" s="194"/>
      <c r="AJ561" s="194"/>
      <c r="AK561" s="194"/>
      <c r="AL561" s="194"/>
    </row>
    <row r="562" spans="1:38" ht="15.75" customHeight="1">
      <c r="A562" s="1"/>
      <c r="B562" s="1"/>
      <c r="C562" s="1"/>
      <c r="D562" s="1"/>
      <c r="E562" s="1"/>
      <c r="F562" s="1"/>
      <c r="G562" s="1"/>
      <c r="H562" s="1"/>
      <c r="I562" s="1"/>
      <c r="J562" s="195"/>
      <c r="K562" s="194"/>
      <c r="L562" s="232"/>
      <c r="M562" s="232"/>
      <c r="N562" s="1"/>
      <c r="O562" s="1"/>
      <c r="P562" s="1"/>
      <c r="Q562" s="194"/>
      <c r="R562" s="194"/>
      <c r="S562" s="1"/>
      <c r="T562" s="1"/>
      <c r="U562" s="1"/>
      <c r="V562" s="194"/>
      <c r="W562" s="1"/>
      <c r="X562" s="1"/>
      <c r="Y562" s="1"/>
      <c r="Z562" s="1"/>
      <c r="AA562" s="1"/>
      <c r="AB562" s="194"/>
      <c r="AC562" s="1"/>
      <c r="AD562" s="194"/>
      <c r="AE562" s="1"/>
      <c r="AF562" s="1"/>
      <c r="AG562" s="194"/>
      <c r="AH562" s="194"/>
      <c r="AI562" s="194"/>
      <c r="AJ562" s="194"/>
      <c r="AK562" s="194"/>
      <c r="AL562" s="194"/>
    </row>
    <row r="563" spans="1:38" ht="15.75" customHeight="1">
      <c r="A563" s="1"/>
      <c r="B563" s="1"/>
      <c r="C563" s="1"/>
      <c r="D563" s="1"/>
      <c r="E563" s="1"/>
      <c r="F563" s="1"/>
      <c r="G563" s="1"/>
      <c r="H563" s="1"/>
      <c r="I563" s="1"/>
      <c r="J563" s="195"/>
      <c r="K563" s="194"/>
      <c r="L563" s="232"/>
      <c r="M563" s="232"/>
      <c r="N563" s="1"/>
      <c r="O563" s="1"/>
      <c r="P563" s="1"/>
      <c r="Q563" s="194"/>
      <c r="R563" s="194"/>
      <c r="S563" s="1"/>
      <c r="T563" s="1"/>
      <c r="U563" s="1"/>
      <c r="V563" s="194"/>
      <c r="W563" s="1"/>
      <c r="X563" s="1"/>
      <c r="Y563" s="1"/>
      <c r="Z563" s="1"/>
      <c r="AA563" s="1"/>
      <c r="AB563" s="194"/>
      <c r="AC563" s="1"/>
      <c r="AD563" s="194"/>
      <c r="AE563" s="1"/>
      <c r="AF563" s="1"/>
      <c r="AG563" s="194"/>
      <c r="AH563" s="194"/>
      <c r="AI563" s="194"/>
      <c r="AJ563" s="194"/>
      <c r="AK563" s="194"/>
      <c r="AL563" s="194"/>
    </row>
    <row r="564" spans="1:38" ht="15.75" customHeight="1">
      <c r="A564" s="1"/>
      <c r="B564" s="1"/>
      <c r="C564" s="1"/>
      <c r="D564" s="1"/>
      <c r="E564" s="1"/>
      <c r="F564" s="1"/>
      <c r="G564" s="1"/>
      <c r="H564" s="1"/>
      <c r="I564" s="1"/>
      <c r="J564" s="195"/>
      <c r="K564" s="194"/>
      <c r="L564" s="232"/>
      <c r="M564" s="232"/>
      <c r="N564" s="1"/>
      <c r="O564" s="1"/>
      <c r="P564" s="1"/>
      <c r="Q564" s="194"/>
      <c r="R564" s="194"/>
      <c r="S564" s="1"/>
      <c r="T564" s="1"/>
      <c r="U564" s="1"/>
      <c r="V564" s="194"/>
      <c r="W564" s="1"/>
      <c r="X564" s="1"/>
      <c r="Y564" s="1"/>
      <c r="Z564" s="1"/>
      <c r="AA564" s="1"/>
      <c r="AB564" s="194"/>
      <c r="AC564" s="1"/>
      <c r="AD564" s="194"/>
      <c r="AE564" s="1"/>
      <c r="AF564" s="1"/>
      <c r="AG564" s="194"/>
      <c r="AH564" s="194"/>
      <c r="AI564" s="194"/>
      <c r="AJ564" s="194"/>
      <c r="AK564" s="194"/>
      <c r="AL564" s="194"/>
    </row>
    <row r="565" spans="1:38" ht="15.75" customHeight="1">
      <c r="A565" s="1"/>
      <c r="B565" s="1"/>
      <c r="C565" s="1"/>
      <c r="D565" s="1"/>
      <c r="E565" s="1"/>
      <c r="F565" s="1"/>
      <c r="G565" s="1"/>
      <c r="H565" s="1"/>
      <c r="I565" s="1"/>
      <c r="J565" s="195"/>
      <c r="K565" s="194"/>
      <c r="L565" s="232"/>
      <c r="M565" s="232"/>
      <c r="N565" s="1"/>
      <c r="O565" s="1"/>
      <c r="P565" s="1"/>
      <c r="Q565" s="194"/>
      <c r="R565" s="194"/>
      <c r="S565" s="1"/>
      <c r="T565" s="1"/>
      <c r="U565" s="1"/>
      <c r="V565" s="194"/>
      <c r="W565" s="1"/>
      <c r="X565" s="1"/>
      <c r="Y565" s="1"/>
      <c r="Z565" s="1"/>
      <c r="AA565" s="1"/>
      <c r="AB565" s="194"/>
      <c r="AC565" s="1"/>
      <c r="AD565" s="194"/>
      <c r="AE565" s="1"/>
      <c r="AF565" s="1"/>
      <c r="AG565" s="194"/>
      <c r="AH565" s="194"/>
      <c r="AI565" s="194"/>
      <c r="AJ565" s="194"/>
      <c r="AK565" s="194"/>
      <c r="AL565" s="194"/>
    </row>
    <row r="566" spans="1:38" ht="15.75" customHeight="1">
      <c r="A566" s="1"/>
      <c r="B566" s="1"/>
      <c r="C566" s="1"/>
      <c r="D566" s="1"/>
      <c r="E566" s="1"/>
      <c r="F566" s="1"/>
      <c r="G566" s="1"/>
      <c r="H566" s="1"/>
      <c r="I566" s="1"/>
      <c r="J566" s="195"/>
      <c r="K566" s="194"/>
      <c r="L566" s="232"/>
      <c r="M566" s="232"/>
      <c r="N566" s="1"/>
      <c r="O566" s="1"/>
      <c r="P566" s="1"/>
      <c r="Q566" s="194"/>
      <c r="R566" s="194"/>
      <c r="S566" s="1"/>
      <c r="T566" s="1"/>
      <c r="U566" s="1"/>
      <c r="V566" s="194"/>
      <c r="W566" s="1"/>
      <c r="X566" s="1"/>
      <c r="Y566" s="1"/>
      <c r="Z566" s="1"/>
      <c r="AA566" s="1"/>
      <c r="AB566" s="194"/>
      <c r="AC566" s="1"/>
      <c r="AD566" s="194"/>
      <c r="AE566" s="1"/>
      <c r="AF566" s="1"/>
      <c r="AG566" s="194"/>
      <c r="AH566" s="194"/>
      <c r="AI566" s="194"/>
      <c r="AJ566" s="194"/>
      <c r="AK566" s="194"/>
      <c r="AL566" s="194"/>
    </row>
    <row r="567" spans="1:38" ht="15.75" customHeight="1">
      <c r="A567" s="1"/>
      <c r="B567" s="1"/>
      <c r="C567" s="1"/>
      <c r="D567" s="1"/>
      <c r="E567" s="1"/>
      <c r="F567" s="1"/>
      <c r="G567" s="1"/>
      <c r="H567" s="1"/>
      <c r="I567" s="1"/>
      <c r="J567" s="195"/>
      <c r="K567" s="194"/>
      <c r="L567" s="232"/>
      <c r="M567" s="232"/>
      <c r="N567" s="1"/>
      <c r="O567" s="1"/>
      <c r="P567" s="1"/>
      <c r="Q567" s="194"/>
      <c r="R567" s="194"/>
      <c r="S567" s="1"/>
      <c r="T567" s="1"/>
      <c r="U567" s="1"/>
      <c r="V567" s="194"/>
      <c r="W567" s="1"/>
      <c r="X567" s="1"/>
      <c r="Y567" s="1"/>
      <c r="Z567" s="1"/>
      <c r="AA567" s="1"/>
      <c r="AB567" s="194"/>
      <c r="AC567" s="1"/>
      <c r="AD567" s="194"/>
      <c r="AE567" s="1"/>
      <c r="AF567" s="1"/>
      <c r="AG567" s="194"/>
      <c r="AH567" s="194"/>
      <c r="AI567" s="194"/>
      <c r="AJ567" s="194"/>
      <c r="AK567" s="194"/>
      <c r="AL567" s="194"/>
    </row>
    <row r="568" spans="1:38" ht="15.75" customHeight="1">
      <c r="A568" s="1"/>
      <c r="B568" s="1"/>
      <c r="C568" s="1"/>
      <c r="D568" s="1"/>
      <c r="E568" s="1"/>
      <c r="F568" s="1"/>
      <c r="G568" s="1"/>
      <c r="H568" s="1"/>
      <c r="I568" s="1"/>
      <c r="J568" s="195"/>
      <c r="K568" s="194"/>
      <c r="L568" s="232"/>
      <c r="M568" s="232"/>
      <c r="N568" s="1"/>
      <c r="O568" s="1"/>
      <c r="P568" s="1"/>
      <c r="Q568" s="194"/>
      <c r="R568" s="194"/>
      <c r="S568" s="1"/>
      <c r="T568" s="1"/>
      <c r="U568" s="1"/>
      <c r="V568" s="194"/>
      <c r="W568" s="1"/>
      <c r="X568" s="1"/>
      <c r="Y568" s="1"/>
      <c r="Z568" s="1"/>
      <c r="AA568" s="1"/>
      <c r="AB568" s="194"/>
      <c r="AC568" s="1"/>
      <c r="AD568" s="194"/>
      <c r="AE568" s="1"/>
      <c r="AF568" s="1"/>
      <c r="AG568" s="194"/>
      <c r="AH568" s="194"/>
      <c r="AI568" s="194"/>
      <c r="AJ568" s="194"/>
      <c r="AK568" s="194"/>
      <c r="AL568" s="194"/>
    </row>
    <row r="569" spans="1:38" ht="15.75" customHeight="1">
      <c r="A569" s="1"/>
      <c r="B569" s="1"/>
      <c r="C569" s="1"/>
      <c r="D569" s="1"/>
      <c r="E569" s="1"/>
      <c r="F569" s="1"/>
      <c r="G569" s="1"/>
      <c r="H569" s="1"/>
      <c r="I569" s="1"/>
      <c r="J569" s="195"/>
      <c r="K569" s="194"/>
      <c r="L569" s="232"/>
      <c r="M569" s="232"/>
      <c r="N569" s="1"/>
      <c r="O569" s="1"/>
      <c r="P569" s="1"/>
      <c r="Q569" s="194"/>
      <c r="R569" s="194"/>
      <c r="S569" s="1"/>
      <c r="T569" s="1"/>
      <c r="U569" s="1"/>
      <c r="V569" s="194"/>
      <c r="W569" s="1"/>
      <c r="X569" s="1"/>
      <c r="Y569" s="1"/>
      <c r="Z569" s="1"/>
      <c r="AA569" s="1"/>
      <c r="AB569" s="194"/>
      <c r="AC569" s="1"/>
      <c r="AD569" s="194"/>
      <c r="AE569" s="1"/>
      <c r="AF569" s="1"/>
      <c r="AG569" s="194"/>
      <c r="AH569" s="194"/>
      <c r="AI569" s="194"/>
      <c r="AJ569" s="194"/>
      <c r="AK569" s="194"/>
      <c r="AL569" s="194"/>
    </row>
    <row r="570" spans="1:38" ht="15.75" customHeight="1">
      <c r="A570" s="1"/>
      <c r="B570" s="1"/>
      <c r="C570" s="1"/>
      <c r="D570" s="1"/>
      <c r="E570" s="1"/>
      <c r="F570" s="1"/>
      <c r="G570" s="1"/>
      <c r="H570" s="1"/>
      <c r="I570" s="1"/>
      <c r="J570" s="195"/>
      <c r="K570" s="194"/>
      <c r="L570" s="232"/>
      <c r="M570" s="232"/>
      <c r="N570" s="1"/>
      <c r="O570" s="1"/>
      <c r="P570" s="1"/>
      <c r="Q570" s="194"/>
      <c r="R570" s="194"/>
      <c r="S570" s="1"/>
      <c r="T570" s="1"/>
      <c r="U570" s="1"/>
      <c r="V570" s="194"/>
      <c r="W570" s="1"/>
      <c r="X570" s="1"/>
      <c r="Y570" s="1"/>
      <c r="Z570" s="1"/>
      <c r="AA570" s="1"/>
      <c r="AB570" s="194"/>
      <c r="AC570" s="1"/>
      <c r="AD570" s="194"/>
      <c r="AE570" s="1"/>
      <c r="AF570" s="1"/>
      <c r="AG570" s="194"/>
      <c r="AH570" s="194"/>
      <c r="AI570" s="194"/>
      <c r="AJ570" s="194"/>
      <c r="AK570" s="194"/>
      <c r="AL570" s="194"/>
    </row>
    <row r="571" spans="1:38" ht="15.75" customHeight="1">
      <c r="A571" s="1"/>
      <c r="B571" s="1"/>
      <c r="C571" s="1"/>
      <c r="D571" s="1"/>
      <c r="E571" s="1"/>
      <c r="F571" s="1"/>
      <c r="G571" s="1"/>
      <c r="H571" s="1"/>
      <c r="I571" s="1"/>
      <c r="J571" s="195"/>
      <c r="K571" s="194"/>
      <c r="L571" s="232"/>
      <c r="M571" s="232"/>
      <c r="N571" s="1"/>
      <c r="O571" s="1"/>
      <c r="P571" s="1"/>
      <c r="Q571" s="194"/>
      <c r="R571" s="194"/>
      <c r="S571" s="1"/>
      <c r="T571" s="1"/>
      <c r="U571" s="1"/>
      <c r="V571" s="194"/>
      <c r="W571" s="1"/>
      <c r="X571" s="1"/>
      <c r="Y571" s="1"/>
      <c r="Z571" s="1"/>
      <c r="AA571" s="1"/>
      <c r="AB571" s="194"/>
      <c r="AC571" s="1"/>
      <c r="AD571" s="194"/>
      <c r="AE571" s="1"/>
      <c r="AF571" s="1"/>
      <c r="AG571" s="194"/>
      <c r="AH571" s="194"/>
      <c r="AI571" s="194"/>
      <c r="AJ571" s="194"/>
      <c r="AK571" s="194"/>
      <c r="AL571" s="194"/>
    </row>
    <row r="572" spans="1:38" ht="15.75" customHeight="1">
      <c r="A572" s="1"/>
      <c r="B572" s="1"/>
      <c r="C572" s="1"/>
      <c r="D572" s="1"/>
      <c r="E572" s="1"/>
      <c r="F572" s="1"/>
      <c r="G572" s="1"/>
      <c r="H572" s="1"/>
      <c r="I572" s="1"/>
      <c r="J572" s="195"/>
      <c r="K572" s="194"/>
      <c r="L572" s="232"/>
      <c r="M572" s="232"/>
      <c r="N572" s="1"/>
      <c r="O572" s="1"/>
      <c r="P572" s="1"/>
      <c r="Q572" s="194"/>
      <c r="R572" s="194"/>
      <c r="S572" s="1"/>
      <c r="T572" s="1"/>
      <c r="U572" s="1"/>
      <c r="V572" s="194"/>
      <c r="W572" s="1"/>
      <c r="X572" s="1"/>
      <c r="Y572" s="1"/>
      <c r="Z572" s="1"/>
      <c r="AA572" s="1"/>
      <c r="AB572" s="194"/>
      <c r="AC572" s="1"/>
      <c r="AD572" s="194"/>
      <c r="AE572" s="1"/>
      <c r="AF572" s="1"/>
      <c r="AG572" s="194"/>
      <c r="AH572" s="194"/>
      <c r="AI572" s="194"/>
      <c r="AJ572" s="194"/>
      <c r="AK572" s="194"/>
      <c r="AL572" s="194"/>
    </row>
    <row r="573" spans="1:38" ht="15.75" customHeight="1">
      <c r="A573" s="1"/>
      <c r="B573" s="1"/>
      <c r="C573" s="1"/>
      <c r="D573" s="1"/>
      <c r="E573" s="1"/>
      <c r="F573" s="1"/>
      <c r="G573" s="1"/>
      <c r="H573" s="1"/>
      <c r="I573" s="1"/>
      <c r="J573" s="195"/>
      <c r="K573" s="194"/>
      <c r="L573" s="232"/>
      <c r="M573" s="232"/>
      <c r="N573" s="1"/>
      <c r="O573" s="1"/>
      <c r="P573" s="1"/>
      <c r="Q573" s="194"/>
      <c r="R573" s="194"/>
      <c r="S573" s="1"/>
      <c r="T573" s="1"/>
      <c r="U573" s="1"/>
      <c r="V573" s="194"/>
      <c r="W573" s="1"/>
      <c r="X573" s="1"/>
      <c r="Y573" s="1"/>
      <c r="Z573" s="1"/>
      <c r="AA573" s="1"/>
      <c r="AB573" s="194"/>
      <c r="AC573" s="1"/>
      <c r="AD573" s="194"/>
      <c r="AE573" s="1"/>
      <c r="AF573" s="1"/>
      <c r="AG573" s="194"/>
      <c r="AH573" s="194"/>
      <c r="AI573" s="194"/>
      <c r="AJ573" s="194"/>
      <c r="AK573" s="194"/>
      <c r="AL573" s="194"/>
    </row>
    <row r="574" spans="1:38" ht="15.75" customHeight="1">
      <c r="A574" s="1"/>
      <c r="B574" s="1"/>
      <c r="C574" s="1"/>
      <c r="D574" s="1"/>
      <c r="E574" s="1"/>
      <c r="F574" s="1"/>
      <c r="G574" s="1"/>
      <c r="H574" s="1"/>
      <c r="I574" s="1"/>
      <c r="J574" s="195"/>
      <c r="K574" s="194"/>
      <c r="L574" s="232"/>
      <c r="M574" s="232"/>
      <c r="N574" s="1"/>
      <c r="O574" s="1"/>
      <c r="P574" s="1"/>
      <c r="Q574" s="194"/>
      <c r="R574" s="194"/>
      <c r="S574" s="1"/>
      <c r="T574" s="1"/>
      <c r="U574" s="1"/>
      <c r="V574" s="194"/>
      <c r="W574" s="1"/>
      <c r="X574" s="1"/>
      <c r="Y574" s="1"/>
      <c r="Z574" s="1"/>
      <c r="AA574" s="1"/>
      <c r="AB574" s="194"/>
      <c r="AC574" s="1"/>
      <c r="AD574" s="194"/>
      <c r="AE574" s="1"/>
      <c r="AF574" s="1"/>
      <c r="AG574" s="194"/>
      <c r="AH574" s="194"/>
      <c r="AI574" s="194"/>
      <c r="AJ574" s="194"/>
      <c r="AK574" s="194"/>
      <c r="AL574" s="194"/>
    </row>
    <row r="575" spans="1:38" ht="15.75" customHeight="1">
      <c r="A575" s="1"/>
      <c r="B575" s="1"/>
      <c r="C575" s="1"/>
      <c r="D575" s="1"/>
      <c r="E575" s="1"/>
      <c r="F575" s="1"/>
      <c r="G575" s="1"/>
      <c r="H575" s="1"/>
      <c r="I575" s="1"/>
      <c r="J575" s="195"/>
      <c r="K575" s="194"/>
      <c r="L575" s="232"/>
      <c r="M575" s="232"/>
      <c r="N575" s="1"/>
      <c r="O575" s="1"/>
      <c r="P575" s="1"/>
      <c r="Q575" s="194"/>
      <c r="R575" s="194"/>
      <c r="S575" s="1"/>
      <c r="T575" s="1"/>
      <c r="U575" s="1"/>
      <c r="V575" s="194"/>
      <c r="W575" s="1"/>
      <c r="X575" s="1"/>
      <c r="Y575" s="1"/>
      <c r="Z575" s="1"/>
      <c r="AA575" s="1"/>
      <c r="AB575" s="194"/>
      <c r="AC575" s="1"/>
      <c r="AD575" s="194"/>
      <c r="AE575" s="1"/>
      <c r="AF575" s="1"/>
      <c r="AG575" s="194"/>
      <c r="AH575" s="194"/>
      <c r="AI575" s="194"/>
      <c r="AJ575" s="194"/>
      <c r="AK575" s="194"/>
      <c r="AL575" s="194"/>
    </row>
    <row r="576" spans="1:38" ht="15.75" customHeight="1">
      <c r="A576" s="1"/>
      <c r="B576" s="1"/>
      <c r="C576" s="1"/>
      <c r="D576" s="1"/>
      <c r="E576" s="1"/>
      <c r="F576" s="1"/>
      <c r="G576" s="1"/>
      <c r="H576" s="1"/>
      <c r="I576" s="1"/>
      <c r="J576" s="195"/>
      <c r="K576" s="194"/>
      <c r="L576" s="232"/>
      <c r="M576" s="232"/>
      <c r="N576" s="1"/>
      <c r="O576" s="1"/>
      <c r="P576" s="1"/>
      <c r="Q576" s="194"/>
      <c r="R576" s="194"/>
      <c r="S576" s="1"/>
      <c r="T576" s="1"/>
      <c r="U576" s="1"/>
      <c r="V576" s="194"/>
      <c r="W576" s="1"/>
      <c r="X576" s="1"/>
      <c r="Y576" s="1"/>
      <c r="Z576" s="1"/>
      <c r="AA576" s="1"/>
      <c r="AB576" s="194"/>
      <c r="AC576" s="1"/>
      <c r="AD576" s="194"/>
      <c r="AE576" s="1"/>
      <c r="AF576" s="1"/>
      <c r="AG576" s="194"/>
      <c r="AH576" s="194"/>
      <c r="AI576" s="194"/>
      <c r="AJ576" s="194"/>
      <c r="AK576" s="194"/>
      <c r="AL576" s="194"/>
    </row>
    <row r="577" spans="1:38" ht="15.75" customHeight="1">
      <c r="A577" s="1"/>
      <c r="B577" s="1"/>
      <c r="C577" s="1"/>
      <c r="D577" s="1"/>
      <c r="E577" s="1"/>
      <c r="F577" s="1"/>
      <c r="G577" s="1"/>
      <c r="H577" s="1"/>
      <c r="I577" s="1"/>
      <c r="J577" s="195"/>
      <c r="K577" s="194"/>
      <c r="L577" s="232"/>
      <c r="M577" s="232"/>
      <c r="N577" s="1"/>
      <c r="O577" s="1"/>
      <c r="P577" s="1"/>
      <c r="Q577" s="194"/>
      <c r="R577" s="194"/>
      <c r="S577" s="1"/>
      <c r="T577" s="1"/>
      <c r="U577" s="1"/>
      <c r="V577" s="194"/>
      <c r="W577" s="1"/>
      <c r="X577" s="1"/>
      <c r="Y577" s="1"/>
      <c r="Z577" s="1"/>
      <c r="AA577" s="1"/>
      <c r="AB577" s="194"/>
      <c r="AC577" s="1"/>
      <c r="AD577" s="194"/>
      <c r="AE577" s="1"/>
      <c r="AF577" s="1"/>
      <c r="AG577" s="194"/>
      <c r="AH577" s="194"/>
      <c r="AI577" s="194"/>
      <c r="AJ577" s="194"/>
      <c r="AK577" s="194"/>
      <c r="AL577" s="194"/>
    </row>
    <row r="578" spans="1:38" ht="15.75" customHeight="1">
      <c r="A578" s="1"/>
      <c r="B578" s="1"/>
      <c r="C578" s="1"/>
      <c r="D578" s="1"/>
      <c r="E578" s="1"/>
      <c r="F578" s="1"/>
      <c r="G578" s="1"/>
      <c r="H578" s="1"/>
      <c r="I578" s="1"/>
      <c r="J578" s="195"/>
      <c r="K578" s="194"/>
      <c r="L578" s="232"/>
      <c r="M578" s="232"/>
      <c r="N578" s="1"/>
      <c r="O578" s="1"/>
      <c r="P578" s="1"/>
      <c r="Q578" s="194"/>
      <c r="R578" s="194"/>
      <c r="S578" s="1"/>
      <c r="T578" s="1"/>
      <c r="U578" s="1"/>
      <c r="V578" s="194"/>
      <c r="W578" s="1"/>
      <c r="X578" s="1"/>
      <c r="Y578" s="1"/>
      <c r="Z578" s="1"/>
      <c r="AA578" s="1"/>
      <c r="AB578" s="194"/>
      <c r="AC578" s="1"/>
      <c r="AD578" s="194"/>
      <c r="AE578" s="1"/>
      <c r="AF578" s="1"/>
      <c r="AG578" s="194"/>
      <c r="AH578" s="194"/>
      <c r="AI578" s="194"/>
      <c r="AJ578" s="194"/>
      <c r="AK578" s="194"/>
      <c r="AL578" s="194"/>
    </row>
    <row r="579" spans="1:38" ht="15.75" customHeight="1">
      <c r="A579" s="1"/>
      <c r="B579" s="1"/>
      <c r="C579" s="1"/>
      <c r="D579" s="1"/>
      <c r="E579" s="1"/>
      <c r="F579" s="1"/>
      <c r="G579" s="1"/>
      <c r="H579" s="1"/>
      <c r="I579" s="1"/>
      <c r="J579" s="195"/>
      <c r="K579" s="194"/>
      <c r="L579" s="232"/>
      <c r="M579" s="232"/>
      <c r="N579" s="1"/>
      <c r="O579" s="1"/>
      <c r="P579" s="1"/>
      <c r="Q579" s="194"/>
      <c r="R579" s="194"/>
      <c r="S579" s="1"/>
      <c r="T579" s="1"/>
      <c r="U579" s="1"/>
      <c r="V579" s="194"/>
      <c r="W579" s="1"/>
      <c r="X579" s="1"/>
      <c r="Y579" s="1"/>
      <c r="Z579" s="1"/>
      <c r="AA579" s="1"/>
      <c r="AB579" s="194"/>
      <c r="AC579" s="1"/>
      <c r="AD579" s="194"/>
      <c r="AE579" s="1"/>
      <c r="AF579" s="1"/>
      <c r="AG579" s="194"/>
      <c r="AH579" s="194"/>
      <c r="AI579" s="194"/>
      <c r="AJ579" s="194"/>
      <c r="AK579" s="194"/>
      <c r="AL579" s="194"/>
    </row>
    <row r="580" spans="1:38" ht="15.75" customHeight="1">
      <c r="A580" s="1"/>
      <c r="B580" s="1"/>
      <c r="C580" s="1"/>
      <c r="D580" s="1"/>
      <c r="E580" s="1"/>
      <c r="F580" s="1"/>
      <c r="G580" s="1"/>
      <c r="H580" s="1"/>
      <c r="I580" s="1"/>
      <c r="J580" s="195"/>
      <c r="K580" s="194"/>
      <c r="L580" s="232"/>
      <c r="M580" s="232"/>
      <c r="N580" s="1"/>
      <c r="O580" s="1"/>
      <c r="P580" s="1"/>
      <c r="Q580" s="194"/>
      <c r="R580" s="194"/>
      <c r="S580" s="1"/>
      <c r="T580" s="1"/>
      <c r="U580" s="1"/>
      <c r="V580" s="194"/>
      <c r="W580" s="1"/>
      <c r="X580" s="1"/>
      <c r="Y580" s="1"/>
      <c r="Z580" s="1"/>
      <c r="AA580" s="1"/>
      <c r="AB580" s="194"/>
      <c r="AC580" s="1"/>
      <c r="AD580" s="194"/>
      <c r="AE580" s="1"/>
      <c r="AF580" s="1"/>
      <c r="AG580" s="194"/>
      <c r="AH580" s="194"/>
      <c r="AI580" s="194"/>
      <c r="AJ580" s="194"/>
      <c r="AK580" s="194"/>
      <c r="AL580" s="194"/>
    </row>
    <row r="581" spans="1:38" ht="15.75" customHeight="1">
      <c r="A581" s="1"/>
      <c r="B581" s="1"/>
      <c r="C581" s="1"/>
      <c r="D581" s="1"/>
      <c r="E581" s="1"/>
      <c r="F581" s="1"/>
      <c r="G581" s="1"/>
      <c r="H581" s="1"/>
      <c r="I581" s="1"/>
      <c r="J581" s="195"/>
      <c r="K581" s="194"/>
      <c r="L581" s="232"/>
      <c r="M581" s="232"/>
      <c r="N581" s="1"/>
      <c r="O581" s="1"/>
      <c r="P581" s="1"/>
      <c r="Q581" s="194"/>
      <c r="R581" s="194"/>
      <c r="S581" s="1"/>
      <c r="T581" s="1"/>
      <c r="U581" s="1"/>
      <c r="V581" s="194"/>
      <c r="W581" s="1"/>
      <c r="X581" s="1"/>
      <c r="Y581" s="1"/>
      <c r="Z581" s="1"/>
      <c r="AA581" s="1"/>
      <c r="AB581" s="194"/>
      <c r="AC581" s="1"/>
      <c r="AD581" s="194"/>
      <c r="AE581" s="1"/>
      <c r="AF581" s="1"/>
      <c r="AG581" s="194"/>
      <c r="AH581" s="194"/>
      <c r="AI581" s="194"/>
      <c r="AJ581" s="194"/>
      <c r="AK581" s="194"/>
      <c r="AL581" s="194"/>
    </row>
    <row r="582" spans="1:38" ht="15.75" customHeight="1">
      <c r="A582" s="1"/>
      <c r="B582" s="1"/>
      <c r="C582" s="1"/>
      <c r="D582" s="1"/>
      <c r="E582" s="1"/>
      <c r="F582" s="1"/>
      <c r="G582" s="1"/>
      <c r="H582" s="1"/>
      <c r="I582" s="1"/>
      <c r="J582" s="195"/>
      <c r="K582" s="194"/>
      <c r="L582" s="232"/>
      <c r="M582" s="232"/>
      <c r="N582" s="1"/>
      <c r="O582" s="1"/>
      <c r="P582" s="1"/>
      <c r="Q582" s="194"/>
      <c r="R582" s="194"/>
      <c r="S582" s="1"/>
      <c r="T582" s="1"/>
      <c r="U582" s="1"/>
      <c r="V582" s="194"/>
      <c r="W582" s="1"/>
      <c r="X582" s="1"/>
      <c r="Y582" s="1"/>
      <c r="Z582" s="1"/>
      <c r="AA582" s="1"/>
      <c r="AB582" s="194"/>
      <c r="AC582" s="1"/>
      <c r="AD582" s="194"/>
      <c r="AE582" s="1"/>
      <c r="AF582" s="1"/>
      <c r="AG582" s="194"/>
      <c r="AH582" s="194"/>
      <c r="AI582" s="194"/>
      <c r="AJ582" s="194"/>
      <c r="AK582" s="194"/>
      <c r="AL582" s="194"/>
    </row>
    <row r="583" spans="1:38" ht="15.75" customHeight="1">
      <c r="A583" s="1"/>
      <c r="B583" s="1"/>
      <c r="C583" s="1"/>
      <c r="D583" s="1"/>
      <c r="E583" s="1"/>
      <c r="F583" s="1"/>
      <c r="G583" s="1"/>
      <c r="H583" s="1"/>
      <c r="I583" s="1"/>
      <c r="J583" s="195"/>
      <c r="K583" s="194"/>
      <c r="L583" s="232"/>
      <c r="M583" s="232"/>
      <c r="N583" s="1"/>
      <c r="O583" s="1"/>
      <c r="P583" s="1"/>
      <c r="Q583" s="194"/>
      <c r="R583" s="194"/>
      <c r="S583" s="1"/>
      <c r="T583" s="1"/>
      <c r="U583" s="1"/>
      <c r="V583" s="194"/>
      <c r="W583" s="1"/>
      <c r="X583" s="1"/>
      <c r="Y583" s="1"/>
      <c r="Z583" s="1"/>
      <c r="AA583" s="1"/>
      <c r="AB583" s="194"/>
      <c r="AC583" s="1"/>
      <c r="AD583" s="194"/>
      <c r="AE583" s="1"/>
      <c r="AF583" s="1"/>
      <c r="AG583" s="194"/>
      <c r="AH583" s="194"/>
      <c r="AI583" s="194"/>
      <c r="AJ583" s="194"/>
      <c r="AK583" s="194"/>
      <c r="AL583" s="194"/>
    </row>
    <row r="584" spans="1:38" ht="15.75" customHeight="1">
      <c r="A584" s="1"/>
      <c r="B584" s="1"/>
      <c r="C584" s="1"/>
      <c r="D584" s="1"/>
      <c r="E584" s="1"/>
      <c r="F584" s="1"/>
      <c r="G584" s="1"/>
      <c r="H584" s="1"/>
      <c r="I584" s="1"/>
      <c r="J584" s="195"/>
      <c r="K584" s="194"/>
      <c r="L584" s="232"/>
      <c r="M584" s="232"/>
      <c r="N584" s="1"/>
      <c r="O584" s="1"/>
      <c r="P584" s="1"/>
      <c r="Q584" s="194"/>
      <c r="R584" s="194"/>
      <c r="S584" s="1"/>
      <c r="T584" s="1"/>
      <c r="U584" s="1"/>
      <c r="V584" s="194"/>
      <c r="W584" s="1"/>
      <c r="X584" s="1"/>
      <c r="Y584" s="1"/>
      <c r="Z584" s="1"/>
      <c r="AA584" s="1"/>
      <c r="AB584" s="194"/>
      <c r="AC584" s="1"/>
      <c r="AD584" s="194"/>
      <c r="AE584" s="1"/>
      <c r="AF584" s="1"/>
      <c r="AG584" s="194"/>
      <c r="AH584" s="194"/>
      <c r="AI584" s="194"/>
      <c r="AJ584" s="194"/>
      <c r="AK584" s="194"/>
      <c r="AL584" s="194"/>
    </row>
    <row r="585" spans="1:38" ht="15.75" customHeight="1">
      <c r="A585" s="1"/>
      <c r="B585" s="1"/>
      <c r="C585" s="1"/>
      <c r="D585" s="1"/>
      <c r="E585" s="1"/>
      <c r="F585" s="1"/>
      <c r="G585" s="1"/>
      <c r="H585" s="1"/>
      <c r="I585" s="1"/>
      <c r="J585" s="195"/>
      <c r="K585" s="194"/>
      <c r="L585" s="232"/>
      <c r="M585" s="232"/>
      <c r="N585" s="1"/>
      <c r="O585" s="1"/>
      <c r="P585" s="1"/>
      <c r="Q585" s="194"/>
      <c r="R585" s="194"/>
      <c r="S585" s="1"/>
      <c r="T585" s="1"/>
      <c r="U585" s="1"/>
      <c r="V585" s="194"/>
      <c r="W585" s="1"/>
      <c r="X585" s="1"/>
      <c r="Y585" s="1"/>
      <c r="Z585" s="1"/>
      <c r="AA585" s="1"/>
      <c r="AB585" s="194"/>
      <c r="AC585" s="1"/>
      <c r="AD585" s="194"/>
      <c r="AE585" s="1"/>
      <c r="AF585" s="1"/>
      <c r="AG585" s="194"/>
      <c r="AH585" s="194"/>
      <c r="AI585" s="194"/>
      <c r="AJ585" s="194"/>
      <c r="AK585" s="194"/>
      <c r="AL585" s="194"/>
    </row>
    <row r="586" spans="1:38" ht="15.75" customHeight="1">
      <c r="A586" s="1"/>
      <c r="B586" s="1"/>
      <c r="C586" s="1"/>
      <c r="D586" s="1"/>
      <c r="E586" s="1"/>
      <c r="F586" s="1"/>
      <c r="G586" s="1"/>
      <c r="H586" s="1"/>
      <c r="I586" s="1"/>
      <c r="J586" s="195"/>
      <c r="K586" s="194"/>
      <c r="L586" s="232"/>
      <c r="M586" s="232"/>
      <c r="N586" s="1"/>
      <c r="O586" s="1"/>
      <c r="P586" s="1"/>
      <c r="Q586" s="194"/>
      <c r="R586" s="194"/>
      <c r="S586" s="1"/>
      <c r="T586" s="1"/>
      <c r="U586" s="1"/>
      <c r="V586" s="194"/>
      <c r="W586" s="1"/>
      <c r="X586" s="1"/>
      <c r="Y586" s="1"/>
      <c r="Z586" s="1"/>
      <c r="AA586" s="1"/>
      <c r="AB586" s="194"/>
      <c r="AC586" s="1"/>
      <c r="AD586" s="194"/>
      <c r="AE586" s="1"/>
      <c r="AF586" s="1"/>
      <c r="AG586" s="194"/>
      <c r="AH586" s="194"/>
      <c r="AI586" s="194"/>
      <c r="AJ586" s="194"/>
      <c r="AK586" s="194"/>
      <c r="AL586" s="194"/>
    </row>
    <row r="587" spans="1:38" ht="15.75" customHeight="1">
      <c r="A587" s="1"/>
      <c r="B587" s="1"/>
      <c r="C587" s="1"/>
      <c r="D587" s="1"/>
      <c r="E587" s="1"/>
      <c r="F587" s="1"/>
      <c r="G587" s="1"/>
      <c r="H587" s="1"/>
      <c r="I587" s="1"/>
      <c r="J587" s="195"/>
      <c r="K587" s="194"/>
      <c r="L587" s="232"/>
      <c r="M587" s="232"/>
      <c r="N587" s="1"/>
      <c r="O587" s="1"/>
      <c r="P587" s="1"/>
      <c r="Q587" s="194"/>
      <c r="R587" s="194"/>
      <c r="S587" s="1"/>
      <c r="T587" s="1"/>
      <c r="U587" s="1"/>
      <c r="V587" s="194"/>
      <c r="W587" s="1"/>
      <c r="X587" s="1"/>
      <c r="Y587" s="1"/>
      <c r="Z587" s="1"/>
      <c r="AA587" s="1"/>
      <c r="AB587" s="194"/>
      <c r="AC587" s="1"/>
      <c r="AD587" s="194"/>
      <c r="AE587" s="1"/>
      <c r="AF587" s="1"/>
      <c r="AG587" s="194"/>
      <c r="AH587" s="194"/>
      <c r="AI587" s="194"/>
      <c r="AJ587" s="194"/>
      <c r="AK587" s="194"/>
      <c r="AL587" s="194"/>
    </row>
    <row r="588" spans="1:38" ht="15.75" customHeight="1">
      <c r="A588" s="1"/>
      <c r="B588" s="1"/>
      <c r="C588" s="1"/>
      <c r="D588" s="1"/>
      <c r="E588" s="1"/>
      <c r="F588" s="1"/>
      <c r="G588" s="1"/>
      <c r="H588" s="1"/>
      <c r="I588" s="1"/>
      <c r="J588" s="195"/>
      <c r="K588" s="194"/>
      <c r="L588" s="232"/>
      <c r="M588" s="232"/>
      <c r="N588" s="1"/>
      <c r="O588" s="1"/>
      <c r="P588" s="1"/>
      <c r="Q588" s="194"/>
      <c r="R588" s="194"/>
      <c r="S588" s="1"/>
      <c r="T588" s="1"/>
      <c r="U588" s="1"/>
      <c r="V588" s="194"/>
      <c r="W588" s="1"/>
      <c r="X588" s="1"/>
      <c r="Y588" s="1"/>
      <c r="Z588" s="1"/>
      <c r="AA588" s="1"/>
      <c r="AB588" s="194"/>
      <c r="AC588" s="1"/>
      <c r="AD588" s="194"/>
      <c r="AE588" s="1"/>
      <c r="AF588" s="1"/>
      <c r="AG588" s="194"/>
      <c r="AH588" s="194"/>
      <c r="AI588" s="194"/>
      <c r="AJ588" s="194"/>
      <c r="AK588" s="194"/>
      <c r="AL588" s="194"/>
    </row>
    <row r="589" spans="1:38" ht="15.75" customHeight="1">
      <c r="A589" s="1"/>
      <c r="B589" s="1"/>
      <c r="C589" s="1"/>
      <c r="D589" s="1"/>
      <c r="E589" s="1"/>
      <c r="F589" s="1"/>
      <c r="G589" s="1"/>
      <c r="H589" s="1"/>
      <c r="I589" s="1"/>
      <c r="J589" s="195"/>
      <c r="K589" s="194"/>
      <c r="L589" s="232"/>
      <c r="M589" s="232"/>
      <c r="N589" s="1"/>
      <c r="O589" s="1"/>
      <c r="P589" s="1"/>
      <c r="Q589" s="194"/>
      <c r="R589" s="194"/>
      <c r="S589" s="1"/>
      <c r="T589" s="1"/>
      <c r="U589" s="1"/>
      <c r="V589" s="194"/>
      <c r="W589" s="1"/>
      <c r="X589" s="1"/>
      <c r="Y589" s="1"/>
      <c r="Z589" s="1"/>
      <c r="AA589" s="1"/>
      <c r="AB589" s="194"/>
      <c r="AC589" s="1"/>
      <c r="AD589" s="194"/>
      <c r="AE589" s="1"/>
      <c r="AF589" s="1"/>
      <c r="AG589" s="194"/>
      <c r="AH589" s="194"/>
      <c r="AI589" s="194"/>
      <c r="AJ589" s="194"/>
      <c r="AK589" s="194"/>
      <c r="AL589" s="194"/>
    </row>
    <row r="590" spans="1:38" ht="15.75" customHeight="1">
      <c r="A590" s="1"/>
      <c r="B590" s="1"/>
      <c r="C590" s="1"/>
      <c r="D590" s="1"/>
      <c r="E590" s="1"/>
      <c r="F590" s="1"/>
      <c r="G590" s="1"/>
      <c r="H590" s="1"/>
      <c r="I590" s="1"/>
      <c r="J590" s="195"/>
      <c r="K590" s="194"/>
      <c r="L590" s="232"/>
      <c r="M590" s="232"/>
      <c r="N590" s="1"/>
      <c r="O590" s="1"/>
      <c r="P590" s="1"/>
      <c r="Q590" s="194"/>
      <c r="R590" s="194"/>
      <c r="S590" s="1"/>
      <c r="T590" s="1"/>
      <c r="U590" s="1"/>
      <c r="V590" s="194"/>
      <c r="W590" s="1"/>
      <c r="X590" s="1"/>
      <c r="Y590" s="1"/>
      <c r="Z590" s="1"/>
      <c r="AA590" s="1"/>
      <c r="AB590" s="194"/>
      <c r="AC590" s="1"/>
      <c r="AD590" s="194"/>
      <c r="AE590" s="1"/>
      <c r="AF590" s="1"/>
      <c r="AG590" s="194"/>
      <c r="AH590" s="194"/>
      <c r="AI590" s="194"/>
      <c r="AJ590" s="194"/>
      <c r="AK590" s="194"/>
      <c r="AL590" s="194"/>
    </row>
    <row r="591" spans="1:38" ht="15.75" customHeight="1">
      <c r="A591" s="1"/>
      <c r="B591" s="1"/>
      <c r="C591" s="1"/>
      <c r="D591" s="1"/>
      <c r="E591" s="1"/>
      <c r="F591" s="1"/>
      <c r="G591" s="1"/>
      <c r="H591" s="1"/>
      <c r="I591" s="1"/>
      <c r="J591" s="195"/>
      <c r="K591" s="194"/>
      <c r="L591" s="232"/>
      <c r="M591" s="232"/>
      <c r="N591" s="1"/>
      <c r="O591" s="1"/>
      <c r="P591" s="1"/>
      <c r="Q591" s="194"/>
      <c r="R591" s="194"/>
      <c r="S591" s="1"/>
      <c r="T591" s="1"/>
      <c r="U591" s="1"/>
      <c r="V591" s="194"/>
      <c r="W591" s="1"/>
      <c r="X591" s="1"/>
      <c r="Y591" s="1"/>
      <c r="Z591" s="1"/>
      <c r="AA591" s="1"/>
      <c r="AB591" s="194"/>
      <c r="AC591" s="1"/>
      <c r="AD591" s="194"/>
      <c r="AE591" s="1"/>
      <c r="AF591" s="1"/>
      <c r="AG591" s="194"/>
      <c r="AH591" s="194"/>
      <c r="AI591" s="194"/>
      <c r="AJ591" s="194"/>
      <c r="AK591" s="194"/>
      <c r="AL591" s="194"/>
    </row>
    <row r="592" spans="1:38" ht="15.75" customHeight="1">
      <c r="A592" s="1"/>
      <c r="B592" s="1"/>
      <c r="C592" s="1"/>
      <c r="D592" s="1"/>
      <c r="E592" s="1"/>
      <c r="F592" s="1"/>
      <c r="G592" s="1"/>
      <c r="H592" s="1"/>
      <c r="I592" s="1"/>
      <c r="J592" s="195"/>
      <c r="K592" s="194"/>
      <c r="L592" s="232"/>
      <c r="M592" s="232"/>
      <c r="N592" s="1"/>
      <c r="O592" s="1"/>
      <c r="P592" s="1"/>
      <c r="Q592" s="194"/>
      <c r="R592" s="194"/>
      <c r="S592" s="1"/>
      <c r="T592" s="1"/>
      <c r="U592" s="1"/>
      <c r="V592" s="194"/>
      <c r="W592" s="1"/>
      <c r="X592" s="1"/>
      <c r="Y592" s="1"/>
      <c r="Z592" s="1"/>
      <c r="AA592" s="1"/>
      <c r="AB592" s="194"/>
      <c r="AC592" s="1"/>
      <c r="AD592" s="194"/>
      <c r="AE592" s="1"/>
      <c r="AF592" s="1"/>
      <c r="AG592" s="194"/>
      <c r="AH592" s="194"/>
      <c r="AI592" s="194"/>
      <c r="AJ592" s="194"/>
      <c r="AK592" s="194"/>
      <c r="AL592" s="194"/>
    </row>
    <row r="593" spans="1:38" ht="15.75" customHeight="1">
      <c r="A593" s="1"/>
      <c r="B593" s="1"/>
      <c r="C593" s="1"/>
      <c r="D593" s="1"/>
      <c r="E593" s="1"/>
      <c r="F593" s="1"/>
      <c r="G593" s="1"/>
      <c r="H593" s="1"/>
      <c r="I593" s="1"/>
      <c r="J593" s="195"/>
      <c r="K593" s="194"/>
      <c r="L593" s="232"/>
      <c r="M593" s="232"/>
      <c r="N593" s="1"/>
      <c r="O593" s="1"/>
      <c r="P593" s="1"/>
      <c r="Q593" s="194"/>
      <c r="R593" s="194"/>
      <c r="S593" s="1"/>
      <c r="T593" s="1"/>
      <c r="U593" s="1"/>
      <c r="V593" s="194"/>
      <c r="W593" s="1"/>
      <c r="X593" s="1"/>
      <c r="Y593" s="1"/>
      <c r="Z593" s="1"/>
      <c r="AA593" s="1"/>
      <c r="AB593" s="194"/>
      <c r="AC593" s="1"/>
      <c r="AD593" s="194"/>
      <c r="AE593" s="1"/>
      <c r="AF593" s="1"/>
      <c r="AG593" s="194"/>
      <c r="AH593" s="194"/>
      <c r="AI593" s="194"/>
      <c r="AJ593" s="194"/>
      <c r="AK593" s="194"/>
      <c r="AL593" s="194"/>
    </row>
    <row r="594" spans="1:38" ht="15.75" customHeight="1">
      <c r="A594" s="1"/>
      <c r="B594" s="1"/>
      <c r="C594" s="1"/>
      <c r="D594" s="1"/>
      <c r="E594" s="1"/>
      <c r="F594" s="1"/>
      <c r="G594" s="1"/>
      <c r="H594" s="1"/>
      <c r="I594" s="1"/>
      <c r="J594" s="195"/>
      <c r="K594" s="194"/>
      <c r="L594" s="232"/>
      <c r="M594" s="232"/>
      <c r="N594" s="1"/>
      <c r="O594" s="1"/>
      <c r="P594" s="1"/>
      <c r="Q594" s="194"/>
      <c r="R594" s="194"/>
      <c r="S594" s="1"/>
      <c r="T594" s="1"/>
      <c r="U594" s="1"/>
      <c r="V594" s="194"/>
      <c r="W594" s="1"/>
      <c r="X594" s="1"/>
      <c r="Y594" s="1"/>
      <c r="Z594" s="1"/>
      <c r="AA594" s="1"/>
      <c r="AB594" s="194"/>
      <c r="AC594" s="1"/>
      <c r="AD594" s="194"/>
      <c r="AE594" s="1"/>
      <c r="AF594" s="1"/>
      <c r="AG594" s="194"/>
      <c r="AH594" s="194"/>
      <c r="AI594" s="194"/>
      <c r="AJ594" s="194"/>
      <c r="AK594" s="194"/>
      <c r="AL594" s="194"/>
    </row>
    <row r="595" spans="1:38" ht="15.75" customHeight="1">
      <c r="A595" s="1"/>
      <c r="B595" s="1"/>
      <c r="C595" s="1"/>
      <c r="D595" s="1"/>
      <c r="E595" s="1"/>
      <c r="F595" s="1"/>
      <c r="G595" s="1"/>
      <c r="H595" s="1"/>
      <c r="I595" s="1"/>
      <c r="J595" s="195"/>
      <c r="K595" s="194"/>
      <c r="L595" s="232"/>
      <c r="M595" s="232"/>
      <c r="N595" s="1"/>
      <c r="O595" s="1"/>
      <c r="P595" s="1"/>
      <c r="Q595" s="194"/>
      <c r="R595" s="194"/>
      <c r="S595" s="1"/>
      <c r="T595" s="1"/>
      <c r="U595" s="1"/>
      <c r="V595" s="194"/>
      <c r="W595" s="1"/>
      <c r="X595" s="1"/>
      <c r="Y595" s="1"/>
      <c r="Z595" s="1"/>
      <c r="AA595" s="1"/>
      <c r="AB595" s="194"/>
      <c r="AC595" s="1"/>
      <c r="AD595" s="194"/>
      <c r="AE595" s="1"/>
      <c r="AF595" s="1"/>
      <c r="AG595" s="194"/>
      <c r="AH595" s="194"/>
      <c r="AI595" s="194"/>
      <c r="AJ595" s="194"/>
      <c r="AK595" s="194"/>
      <c r="AL595" s="194"/>
    </row>
    <row r="596" spans="1:38" ht="15.75" customHeight="1">
      <c r="A596" s="1"/>
      <c r="B596" s="1"/>
      <c r="C596" s="1"/>
      <c r="D596" s="1"/>
      <c r="E596" s="1"/>
      <c r="F596" s="1"/>
      <c r="G596" s="1"/>
      <c r="H596" s="1"/>
      <c r="I596" s="1"/>
      <c r="J596" s="195"/>
      <c r="K596" s="194"/>
      <c r="L596" s="232"/>
      <c r="M596" s="232"/>
      <c r="N596" s="1"/>
      <c r="O596" s="1"/>
      <c r="P596" s="1"/>
      <c r="Q596" s="194"/>
      <c r="R596" s="194"/>
      <c r="S596" s="1"/>
      <c r="T596" s="1"/>
      <c r="U596" s="1"/>
      <c r="V596" s="194"/>
      <c r="W596" s="1"/>
      <c r="X596" s="1"/>
      <c r="Y596" s="1"/>
      <c r="Z596" s="1"/>
      <c r="AA596" s="1"/>
      <c r="AB596" s="194"/>
      <c r="AC596" s="1"/>
      <c r="AD596" s="194"/>
      <c r="AE596" s="1"/>
      <c r="AF596" s="1"/>
      <c r="AG596" s="194"/>
      <c r="AH596" s="194"/>
      <c r="AI596" s="194"/>
      <c r="AJ596" s="194"/>
      <c r="AK596" s="194"/>
      <c r="AL596" s="194"/>
    </row>
    <row r="597" spans="1:38" ht="15.75" customHeight="1">
      <c r="A597" s="1"/>
      <c r="B597" s="1"/>
      <c r="C597" s="1"/>
      <c r="D597" s="1"/>
      <c r="E597" s="1"/>
      <c r="F597" s="1"/>
      <c r="G597" s="1"/>
      <c r="H597" s="1"/>
      <c r="I597" s="1"/>
      <c r="J597" s="195"/>
      <c r="K597" s="194"/>
      <c r="L597" s="232"/>
      <c r="M597" s="232"/>
      <c r="N597" s="1"/>
      <c r="O597" s="1"/>
      <c r="P597" s="1"/>
      <c r="Q597" s="194"/>
      <c r="R597" s="194"/>
      <c r="S597" s="1"/>
      <c r="T597" s="1"/>
      <c r="U597" s="1"/>
      <c r="V597" s="194"/>
      <c r="W597" s="1"/>
      <c r="X597" s="1"/>
      <c r="Y597" s="1"/>
      <c r="Z597" s="1"/>
      <c r="AA597" s="1"/>
      <c r="AB597" s="194"/>
      <c r="AC597" s="1"/>
      <c r="AD597" s="194"/>
      <c r="AE597" s="1"/>
      <c r="AF597" s="1"/>
      <c r="AG597" s="194"/>
      <c r="AH597" s="194"/>
      <c r="AI597" s="194"/>
      <c r="AJ597" s="194"/>
      <c r="AK597" s="194"/>
      <c r="AL597" s="194"/>
    </row>
    <row r="598" spans="1:38" ht="15.75" customHeight="1">
      <c r="A598" s="1"/>
      <c r="B598" s="1"/>
      <c r="C598" s="1"/>
      <c r="D598" s="1"/>
      <c r="E598" s="1"/>
      <c r="F598" s="1"/>
      <c r="G598" s="1"/>
      <c r="H598" s="1"/>
      <c r="I598" s="1"/>
      <c r="J598" s="195"/>
      <c r="K598" s="194"/>
      <c r="L598" s="232"/>
      <c r="M598" s="232"/>
      <c r="N598" s="1"/>
      <c r="O598" s="1"/>
      <c r="P598" s="1"/>
      <c r="Q598" s="194"/>
      <c r="R598" s="194"/>
      <c r="S598" s="1"/>
      <c r="T598" s="1"/>
      <c r="U598" s="1"/>
      <c r="V598" s="194"/>
      <c r="W598" s="1"/>
      <c r="X598" s="1"/>
      <c r="Y598" s="1"/>
      <c r="Z598" s="1"/>
      <c r="AA598" s="1"/>
      <c r="AB598" s="194"/>
      <c r="AC598" s="1"/>
      <c r="AD598" s="194"/>
      <c r="AE598" s="1"/>
      <c r="AF598" s="1"/>
      <c r="AG598" s="194"/>
      <c r="AH598" s="194"/>
      <c r="AI598" s="194"/>
      <c r="AJ598" s="194"/>
      <c r="AK598" s="194"/>
      <c r="AL598" s="194"/>
    </row>
    <row r="599" spans="1:38" ht="15.75" customHeight="1">
      <c r="A599" s="1"/>
      <c r="B599" s="1"/>
      <c r="C599" s="1"/>
      <c r="D599" s="1"/>
      <c r="E599" s="1"/>
      <c r="F599" s="1"/>
      <c r="G599" s="1"/>
      <c r="H599" s="1"/>
      <c r="I599" s="1"/>
      <c r="J599" s="195"/>
      <c r="K599" s="194"/>
      <c r="L599" s="232"/>
      <c r="M599" s="232"/>
      <c r="N599" s="1"/>
      <c r="O599" s="1"/>
      <c r="P599" s="1"/>
      <c r="Q599" s="194"/>
      <c r="R599" s="194"/>
      <c r="S599" s="1"/>
      <c r="T599" s="1"/>
      <c r="U599" s="1"/>
      <c r="V599" s="194"/>
      <c r="W599" s="1"/>
      <c r="X599" s="1"/>
      <c r="Y599" s="1"/>
      <c r="Z599" s="1"/>
      <c r="AA599" s="1"/>
      <c r="AB599" s="194"/>
      <c r="AC599" s="1"/>
      <c r="AD599" s="194"/>
      <c r="AE599" s="1"/>
      <c r="AF599" s="1"/>
      <c r="AG599" s="194"/>
      <c r="AH599" s="194"/>
      <c r="AI599" s="194"/>
      <c r="AJ599" s="194"/>
      <c r="AK599" s="194"/>
      <c r="AL599" s="194"/>
    </row>
    <row r="600" spans="1:38" ht="15.75" customHeight="1">
      <c r="A600" s="1"/>
      <c r="B600" s="1"/>
      <c r="C600" s="1"/>
      <c r="D600" s="1"/>
      <c r="E600" s="1"/>
      <c r="F600" s="1"/>
      <c r="G600" s="1"/>
      <c r="H600" s="1"/>
      <c r="I600" s="1"/>
      <c r="J600" s="195"/>
      <c r="K600" s="194"/>
      <c r="L600" s="232"/>
      <c r="M600" s="232"/>
      <c r="N600" s="1"/>
      <c r="O600" s="1"/>
      <c r="P600" s="1"/>
      <c r="Q600" s="194"/>
      <c r="R600" s="194"/>
      <c r="S600" s="1"/>
      <c r="T600" s="1"/>
      <c r="U600" s="1"/>
      <c r="V600" s="194"/>
      <c r="W600" s="1"/>
      <c r="X600" s="1"/>
      <c r="Y600" s="1"/>
      <c r="Z600" s="1"/>
      <c r="AA600" s="1"/>
      <c r="AB600" s="194"/>
      <c r="AC600" s="1"/>
      <c r="AD600" s="194"/>
      <c r="AE600" s="1"/>
      <c r="AF600" s="1"/>
      <c r="AG600" s="194"/>
      <c r="AH600" s="194"/>
      <c r="AI600" s="194"/>
      <c r="AJ600" s="194"/>
      <c r="AK600" s="194"/>
      <c r="AL600" s="194"/>
    </row>
    <row r="601" spans="1:38" ht="15.75" customHeight="1">
      <c r="A601" s="1"/>
      <c r="B601" s="1"/>
      <c r="C601" s="1"/>
      <c r="D601" s="1"/>
      <c r="E601" s="1"/>
      <c r="F601" s="1"/>
      <c r="G601" s="1"/>
      <c r="H601" s="1"/>
      <c r="I601" s="1"/>
      <c r="J601" s="195"/>
      <c r="K601" s="194"/>
      <c r="L601" s="232"/>
      <c r="M601" s="232"/>
      <c r="N601" s="1"/>
      <c r="O601" s="1"/>
      <c r="P601" s="1"/>
      <c r="Q601" s="194"/>
      <c r="R601" s="194"/>
      <c r="S601" s="1"/>
      <c r="T601" s="1"/>
      <c r="U601" s="1"/>
      <c r="V601" s="194"/>
      <c r="W601" s="1"/>
      <c r="X601" s="1"/>
      <c r="Y601" s="1"/>
      <c r="Z601" s="1"/>
      <c r="AA601" s="1"/>
      <c r="AB601" s="194"/>
      <c r="AC601" s="1"/>
      <c r="AD601" s="194"/>
      <c r="AE601" s="1"/>
      <c r="AF601" s="1"/>
      <c r="AG601" s="194"/>
      <c r="AH601" s="194"/>
      <c r="AI601" s="194"/>
      <c r="AJ601" s="194"/>
      <c r="AK601" s="194"/>
      <c r="AL601" s="194"/>
    </row>
    <row r="602" spans="1:38" ht="15.75" customHeight="1">
      <c r="A602" s="1"/>
      <c r="B602" s="1"/>
      <c r="C602" s="1"/>
      <c r="D602" s="1"/>
      <c r="E602" s="1"/>
      <c r="F602" s="1"/>
      <c r="G602" s="1"/>
      <c r="H602" s="1"/>
      <c r="I602" s="1"/>
      <c r="J602" s="195"/>
      <c r="K602" s="194"/>
      <c r="L602" s="232"/>
      <c r="M602" s="232"/>
      <c r="N602" s="1"/>
      <c r="O602" s="1"/>
      <c r="P602" s="1"/>
      <c r="Q602" s="194"/>
      <c r="R602" s="194"/>
      <c r="S602" s="1"/>
      <c r="T602" s="1"/>
      <c r="U602" s="1"/>
      <c r="V602" s="194"/>
      <c r="W602" s="1"/>
      <c r="X602" s="1"/>
      <c r="Y602" s="1"/>
      <c r="Z602" s="1"/>
      <c r="AA602" s="1"/>
      <c r="AB602" s="194"/>
      <c r="AC602" s="1"/>
      <c r="AD602" s="194"/>
      <c r="AE602" s="1"/>
      <c r="AF602" s="1"/>
      <c r="AG602" s="194"/>
      <c r="AH602" s="194"/>
      <c r="AI602" s="194"/>
      <c r="AJ602" s="194"/>
      <c r="AK602" s="194"/>
      <c r="AL602" s="194"/>
    </row>
    <row r="603" spans="1:38" ht="15.75" customHeight="1">
      <c r="A603" s="1"/>
      <c r="B603" s="1"/>
      <c r="C603" s="1"/>
      <c r="D603" s="1"/>
      <c r="E603" s="1"/>
      <c r="F603" s="1"/>
      <c r="G603" s="1"/>
      <c r="H603" s="1"/>
      <c r="I603" s="1"/>
      <c r="J603" s="195"/>
      <c r="K603" s="194"/>
      <c r="L603" s="232"/>
      <c r="M603" s="232"/>
      <c r="N603" s="1"/>
      <c r="O603" s="1"/>
      <c r="P603" s="1"/>
      <c r="Q603" s="194"/>
      <c r="R603" s="194"/>
      <c r="S603" s="1"/>
      <c r="T603" s="1"/>
      <c r="U603" s="1"/>
      <c r="V603" s="194"/>
      <c r="W603" s="1"/>
      <c r="X603" s="1"/>
      <c r="Y603" s="1"/>
      <c r="Z603" s="1"/>
      <c r="AA603" s="1"/>
      <c r="AB603" s="194"/>
      <c r="AC603" s="1"/>
      <c r="AD603" s="194"/>
      <c r="AE603" s="1"/>
      <c r="AF603" s="1"/>
      <c r="AG603" s="194"/>
      <c r="AH603" s="194"/>
      <c r="AI603" s="194"/>
      <c r="AJ603" s="194"/>
      <c r="AK603" s="194"/>
      <c r="AL603" s="194"/>
    </row>
    <row r="604" spans="1:38" ht="15.75" customHeight="1">
      <c r="A604" s="1"/>
      <c r="B604" s="1"/>
      <c r="C604" s="1"/>
      <c r="D604" s="1"/>
      <c r="E604" s="1"/>
      <c r="F604" s="1"/>
      <c r="G604" s="1"/>
      <c r="H604" s="1"/>
      <c r="I604" s="1"/>
      <c r="J604" s="195"/>
      <c r="K604" s="194"/>
      <c r="L604" s="232"/>
      <c r="M604" s="232"/>
      <c r="N604" s="1"/>
      <c r="O604" s="1"/>
      <c r="P604" s="1"/>
      <c r="Q604" s="194"/>
      <c r="R604" s="194"/>
      <c r="S604" s="1"/>
      <c r="T604" s="1"/>
      <c r="U604" s="1"/>
      <c r="V604" s="194"/>
      <c r="W604" s="1"/>
      <c r="X604" s="1"/>
      <c r="Y604" s="1"/>
      <c r="Z604" s="1"/>
      <c r="AA604" s="1"/>
      <c r="AB604" s="194"/>
      <c r="AC604" s="1"/>
      <c r="AD604" s="194"/>
      <c r="AE604" s="1"/>
      <c r="AF604" s="1"/>
      <c r="AG604" s="194"/>
      <c r="AH604" s="194"/>
      <c r="AI604" s="194"/>
      <c r="AJ604" s="194"/>
      <c r="AK604" s="194"/>
      <c r="AL604" s="194"/>
    </row>
    <row r="605" spans="1:38" ht="15.75" customHeight="1">
      <c r="A605" s="1"/>
      <c r="B605" s="1"/>
      <c r="C605" s="1"/>
      <c r="D605" s="1"/>
      <c r="E605" s="1"/>
      <c r="F605" s="1"/>
      <c r="G605" s="1"/>
      <c r="H605" s="1"/>
      <c r="I605" s="1"/>
      <c r="J605" s="195"/>
      <c r="K605" s="194"/>
      <c r="L605" s="232"/>
      <c r="M605" s="232"/>
      <c r="N605" s="1"/>
      <c r="O605" s="1"/>
      <c r="P605" s="1"/>
      <c r="Q605" s="194"/>
      <c r="R605" s="194"/>
      <c r="S605" s="1"/>
      <c r="T605" s="1"/>
      <c r="U605" s="1"/>
      <c r="V605" s="194"/>
      <c r="W605" s="1"/>
      <c r="X605" s="1"/>
      <c r="Y605" s="1"/>
      <c r="Z605" s="1"/>
      <c r="AA605" s="1"/>
      <c r="AB605" s="194"/>
      <c r="AC605" s="1"/>
      <c r="AD605" s="194"/>
      <c r="AE605" s="1"/>
      <c r="AF605" s="1"/>
      <c r="AG605" s="194"/>
      <c r="AH605" s="194"/>
      <c r="AI605" s="194"/>
      <c r="AJ605" s="194"/>
      <c r="AK605" s="194"/>
      <c r="AL605" s="194"/>
    </row>
    <row r="606" spans="1:38" ht="15.75" customHeight="1">
      <c r="A606" s="1"/>
      <c r="B606" s="1"/>
      <c r="C606" s="1"/>
      <c r="D606" s="1"/>
      <c r="E606" s="1"/>
      <c r="F606" s="1"/>
      <c r="G606" s="1"/>
      <c r="H606" s="1"/>
      <c r="I606" s="1"/>
      <c r="J606" s="195"/>
      <c r="K606" s="194"/>
      <c r="L606" s="232"/>
      <c r="M606" s="232"/>
      <c r="N606" s="1"/>
      <c r="O606" s="1"/>
      <c r="P606" s="1"/>
      <c r="Q606" s="194"/>
      <c r="R606" s="194"/>
      <c r="S606" s="1"/>
      <c r="T606" s="1"/>
      <c r="U606" s="1"/>
      <c r="V606" s="194"/>
      <c r="W606" s="1"/>
      <c r="X606" s="1"/>
      <c r="Y606" s="1"/>
      <c r="Z606" s="1"/>
      <c r="AA606" s="1"/>
      <c r="AB606" s="194"/>
      <c r="AC606" s="1"/>
      <c r="AD606" s="194"/>
      <c r="AE606" s="1"/>
      <c r="AF606" s="1"/>
      <c r="AG606" s="194"/>
      <c r="AH606" s="194"/>
      <c r="AI606" s="194"/>
      <c r="AJ606" s="194"/>
      <c r="AK606" s="194"/>
      <c r="AL606" s="194"/>
    </row>
    <row r="607" spans="1:38" ht="15.75" customHeight="1">
      <c r="A607" s="1"/>
      <c r="B607" s="1"/>
      <c r="C607" s="1"/>
      <c r="D607" s="1"/>
      <c r="E607" s="1"/>
      <c r="F607" s="1"/>
      <c r="G607" s="1"/>
      <c r="H607" s="1"/>
      <c r="I607" s="1"/>
      <c r="J607" s="195"/>
      <c r="K607" s="194"/>
      <c r="L607" s="232"/>
      <c r="M607" s="232"/>
      <c r="N607" s="1"/>
      <c r="O607" s="1"/>
      <c r="P607" s="1"/>
      <c r="Q607" s="194"/>
      <c r="R607" s="194"/>
      <c r="S607" s="1"/>
      <c r="T607" s="1"/>
      <c r="U607" s="1"/>
      <c r="V607" s="194"/>
      <c r="W607" s="1"/>
      <c r="X607" s="1"/>
      <c r="Y607" s="1"/>
      <c r="Z607" s="1"/>
      <c r="AA607" s="1"/>
      <c r="AB607" s="194"/>
      <c r="AC607" s="1"/>
      <c r="AD607" s="194"/>
      <c r="AE607" s="1"/>
      <c r="AF607" s="1"/>
      <c r="AG607" s="194"/>
      <c r="AH607" s="194"/>
      <c r="AI607" s="194"/>
      <c r="AJ607" s="194"/>
      <c r="AK607" s="194"/>
      <c r="AL607" s="194"/>
    </row>
    <row r="608" spans="1:38" ht="15.75" customHeight="1">
      <c r="A608" s="1"/>
      <c r="B608" s="1"/>
      <c r="C608" s="1"/>
      <c r="D608" s="1"/>
      <c r="E608" s="1"/>
      <c r="F608" s="1"/>
      <c r="G608" s="1"/>
      <c r="H608" s="1"/>
      <c r="I608" s="1"/>
      <c r="J608" s="195"/>
      <c r="K608" s="194"/>
      <c r="L608" s="232"/>
      <c r="M608" s="232"/>
      <c r="N608" s="1"/>
      <c r="O608" s="1"/>
      <c r="P608" s="1"/>
      <c r="Q608" s="194"/>
      <c r="R608" s="194"/>
      <c r="S608" s="1"/>
      <c r="T608" s="1"/>
      <c r="U608" s="1"/>
      <c r="V608" s="194"/>
      <c r="W608" s="1"/>
      <c r="X608" s="1"/>
      <c r="Y608" s="1"/>
      <c r="Z608" s="1"/>
      <c r="AA608" s="1"/>
      <c r="AB608" s="194"/>
      <c r="AC608" s="1"/>
      <c r="AD608" s="194"/>
      <c r="AE608" s="1"/>
      <c r="AF608" s="1"/>
      <c r="AG608" s="194"/>
      <c r="AH608" s="194"/>
      <c r="AI608" s="194"/>
      <c r="AJ608" s="194"/>
      <c r="AK608" s="194"/>
      <c r="AL608" s="194"/>
    </row>
    <row r="609" spans="1:38" ht="15.75" customHeight="1">
      <c r="A609" s="1"/>
      <c r="B609" s="1"/>
      <c r="C609" s="1"/>
      <c r="D609" s="1"/>
      <c r="E609" s="1"/>
      <c r="F609" s="1"/>
      <c r="G609" s="1"/>
      <c r="H609" s="1"/>
      <c r="I609" s="1"/>
      <c r="J609" s="195"/>
      <c r="K609" s="194"/>
      <c r="L609" s="232"/>
      <c r="M609" s="232"/>
      <c r="N609" s="1"/>
      <c r="O609" s="1"/>
      <c r="P609" s="1"/>
      <c r="Q609" s="194"/>
      <c r="R609" s="194"/>
      <c r="S609" s="1"/>
      <c r="T609" s="1"/>
      <c r="U609" s="1"/>
      <c r="V609" s="194"/>
      <c r="W609" s="1"/>
      <c r="X609" s="1"/>
      <c r="Y609" s="1"/>
      <c r="Z609" s="1"/>
      <c r="AA609" s="1"/>
      <c r="AB609" s="194"/>
      <c r="AC609" s="1"/>
      <c r="AD609" s="194"/>
      <c r="AE609" s="1"/>
      <c r="AF609" s="1"/>
      <c r="AG609" s="194"/>
      <c r="AH609" s="194"/>
      <c r="AI609" s="194"/>
      <c r="AJ609" s="194"/>
      <c r="AK609" s="194"/>
      <c r="AL609" s="194"/>
    </row>
    <row r="610" spans="1:38" ht="15.75" customHeight="1">
      <c r="A610" s="1"/>
      <c r="B610" s="1"/>
      <c r="C610" s="1"/>
      <c r="D610" s="1"/>
      <c r="E610" s="1"/>
      <c r="F610" s="1"/>
      <c r="G610" s="1"/>
      <c r="H610" s="1"/>
      <c r="I610" s="1"/>
      <c r="J610" s="195"/>
      <c r="K610" s="194"/>
      <c r="L610" s="232"/>
      <c r="M610" s="232"/>
      <c r="N610" s="1"/>
      <c r="O610" s="1"/>
      <c r="P610" s="1"/>
      <c r="Q610" s="194"/>
      <c r="R610" s="194"/>
      <c r="S610" s="1"/>
      <c r="T610" s="1"/>
      <c r="U610" s="1"/>
      <c r="V610" s="194"/>
      <c r="W610" s="1"/>
      <c r="X610" s="1"/>
      <c r="Y610" s="1"/>
      <c r="Z610" s="1"/>
      <c r="AA610" s="1"/>
      <c r="AB610" s="194"/>
      <c r="AC610" s="1"/>
      <c r="AD610" s="194"/>
      <c r="AE610" s="1"/>
      <c r="AF610" s="1"/>
      <c r="AG610" s="194"/>
      <c r="AH610" s="194"/>
      <c r="AI610" s="194"/>
      <c r="AJ610" s="194"/>
      <c r="AK610" s="194"/>
      <c r="AL610" s="194"/>
    </row>
    <row r="611" spans="1:38" ht="15.75" customHeight="1">
      <c r="A611" s="1"/>
      <c r="B611" s="1"/>
      <c r="C611" s="1"/>
      <c r="D611" s="1"/>
      <c r="E611" s="1"/>
      <c r="F611" s="1"/>
      <c r="G611" s="1"/>
      <c r="H611" s="1"/>
      <c r="I611" s="1"/>
      <c r="J611" s="195"/>
      <c r="K611" s="194"/>
      <c r="L611" s="232"/>
      <c r="M611" s="232"/>
      <c r="N611" s="1"/>
      <c r="O611" s="1"/>
      <c r="P611" s="1"/>
      <c r="Q611" s="194"/>
      <c r="R611" s="194"/>
      <c r="S611" s="1"/>
      <c r="T611" s="1"/>
      <c r="U611" s="1"/>
      <c r="V611" s="194"/>
      <c r="W611" s="1"/>
      <c r="X611" s="1"/>
      <c r="Y611" s="1"/>
      <c r="Z611" s="1"/>
      <c r="AA611" s="1"/>
      <c r="AB611" s="194"/>
      <c r="AC611" s="1"/>
      <c r="AD611" s="194"/>
      <c r="AE611" s="1"/>
      <c r="AF611" s="1"/>
      <c r="AG611" s="194"/>
      <c r="AH611" s="194"/>
      <c r="AI611" s="194"/>
      <c r="AJ611" s="194"/>
      <c r="AK611" s="194"/>
      <c r="AL611" s="194"/>
    </row>
    <row r="612" spans="1:38" ht="15.75" customHeight="1">
      <c r="A612" s="1"/>
      <c r="B612" s="1"/>
      <c r="C612" s="1"/>
      <c r="D612" s="1"/>
      <c r="E612" s="1"/>
      <c r="F612" s="1"/>
      <c r="G612" s="1"/>
      <c r="H612" s="1"/>
      <c r="I612" s="1"/>
      <c r="J612" s="195"/>
      <c r="K612" s="194"/>
      <c r="L612" s="232"/>
      <c r="M612" s="232"/>
      <c r="N612" s="1"/>
      <c r="O612" s="1"/>
      <c r="P612" s="1"/>
      <c r="Q612" s="194"/>
      <c r="R612" s="194"/>
      <c r="S612" s="1"/>
      <c r="T612" s="1"/>
      <c r="U612" s="1"/>
      <c r="V612" s="194"/>
      <c r="W612" s="1"/>
      <c r="X612" s="1"/>
      <c r="Y612" s="1"/>
      <c r="Z612" s="1"/>
      <c r="AA612" s="1"/>
      <c r="AB612" s="194"/>
      <c r="AC612" s="1"/>
      <c r="AD612" s="194"/>
      <c r="AE612" s="1"/>
      <c r="AF612" s="1"/>
      <c r="AG612" s="194"/>
      <c r="AH612" s="194"/>
      <c r="AI612" s="194"/>
      <c r="AJ612" s="194"/>
      <c r="AK612" s="194"/>
      <c r="AL612" s="194"/>
    </row>
    <row r="613" spans="1:38" ht="15.75" customHeight="1">
      <c r="A613" s="1"/>
      <c r="B613" s="1"/>
      <c r="C613" s="1"/>
      <c r="D613" s="1"/>
      <c r="E613" s="1"/>
      <c r="F613" s="1"/>
      <c r="G613" s="1"/>
      <c r="H613" s="1"/>
      <c r="I613" s="1"/>
      <c r="J613" s="195"/>
      <c r="K613" s="194"/>
      <c r="L613" s="232"/>
      <c r="M613" s="232"/>
      <c r="N613" s="1"/>
      <c r="O613" s="1"/>
      <c r="P613" s="1"/>
      <c r="Q613" s="194"/>
      <c r="R613" s="194"/>
      <c r="S613" s="1"/>
      <c r="T613" s="1"/>
      <c r="U613" s="1"/>
      <c r="V613" s="194"/>
      <c r="W613" s="1"/>
      <c r="X613" s="1"/>
      <c r="Y613" s="1"/>
      <c r="Z613" s="1"/>
      <c r="AA613" s="1"/>
      <c r="AB613" s="194"/>
      <c r="AC613" s="1"/>
      <c r="AD613" s="194"/>
      <c r="AE613" s="1"/>
      <c r="AF613" s="1"/>
      <c r="AG613" s="194"/>
      <c r="AH613" s="194"/>
      <c r="AI613" s="194"/>
      <c r="AJ613" s="194"/>
      <c r="AK613" s="194"/>
      <c r="AL613" s="194"/>
    </row>
    <row r="614" spans="1:38" ht="15.75" customHeight="1">
      <c r="A614" s="1"/>
      <c r="B614" s="1"/>
      <c r="C614" s="1"/>
      <c r="D614" s="1"/>
      <c r="E614" s="1"/>
      <c r="F614" s="1"/>
      <c r="G614" s="1"/>
      <c r="H614" s="1"/>
      <c r="I614" s="1"/>
      <c r="J614" s="195"/>
      <c r="K614" s="194"/>
      <c r="L614" s="232"/>
      <c r="M614" s="232"/>
      <c r="N614" s="1"/>
      <c r="O614" s="1"/>
      <c r="P614" s="1"/>
      <c r="Q614" s="194"/>
      <c r="R614" s="194"/>
      <c r="S614" s="1"/>
      <c r="T614" s="1"/>
      <c r="U614" s="1"/>
      <c r="V614" s="194"/>
      <c r="W614" s="1"/>
      <c r="X614" s="1"/>
      <c r="Y614" s="1"/>
      <c r="Z614" s="1"/>
      <c r="AA614" s="1"/>
      <c r="AB614" s="194"/>
      <c r="AC614" s="1"/>
      <c r="AD614" s="194"/>
      <c r="AE614" s="1"/>
      <c r="AF614" s="1"/>
      <c r="AG614" s="194"/>
      <c r="AH614" s="194"/>
      <c r="AI614" s="194"/>
      <c r="AJ614" s="194"/>
      <c r="AK614" s="194"/>
      <c r="AL614" s="194"/>
    </row>
    <row r="615" spans="1:38" ht="15.75" customHeight="1">
      <c r="A615" s="1"/>
      <c r="B615" s="1"/>
      <c r="C615" s="1"/>
      <c r="D615" s="1"/>
      <c r="E615" s="1"/>
      <c r="F615" s="1"/>
      <c r="G615" s="1"/>
      <c r="H615" s="1"/>
      <c r="I615" s="1"/>
      <c r="J615" s="195"/>
      <c r="K615" s="194"/>
      <c r="L615" s="232"/>
      <c r="M615" s="232"/>
      <c r="N615" s="1"/>
      <c r="O615" s="1"/>
      <c r="P615" s="1"/>
      <c r="Q615" s="194"/>
      <c r="R615" s="194"/>
      <c r="S615" s="1"/>
      <c r="T615" s="1"/>
      <c r="U615" s="1"/>
      <c r="V615" s="194"/>
      <c r="W615" s="1"/>
      <c r="X615" s="1"/>
      <c r="Y615" s="1"/>
      <c r="Z615" s="1"/>
      <c r="AA615" s="1"/>
      <c r="AB615" s="194"/>
      <c r="AC615" s="1"/>
      <c r="AD615" s="194"/>
      <c r="AE615" s="1"/>
      <c r="AF615" s="1"/>
      <c r="AG615" s="194"/>
      <c r="AH615" s="194"/>
      <c r="AI615" s="194"/>
      <c r="AJ615" s="194"/>
      <c r="AK615" s="194"/>
      <c r="AL615" s="194"/>
    </row>
    <row r="616" spans="1:38" ht="15.75" customHeight="1">
      <c r="A616" s="1"/>
      <c r="B616" s="1"/>
      <c r="C616" s="1"/>
      <c r="D616" s="1"/>
      <c r="E616" s="1"/>
      <c r="F616" s="1"/>
      <c r="G616" s="1"/>
      <c r="H616" s="1"/>
      <c r="I616" s="1"/>
      <c r="J616" s="195"/>
      <c r="K616" s="194"/>
      <c r="L616" s="232"/>
      <c r="M616" s="232"/>
      <c r="N616" s="1"/>
      <c r="O616" s="1"/>
      <c r="P616" s="1"/>
      <c r="Q616" s="194"/>
      <c r="R616" s="194"/>
      <c r="S616" s="1"/>
      <c r="T616" s="1"/>
      <c r="U616" s="1"/>
      <c r="V616" s="194"/>
      <c r="W616" s="1"/>
      <c r="X616" s="1"/>
      <c r="Y616" s="1"/>
      <c r="Z616" s="1"/>
      <c r="AA616" s="1"/>
      <c r="AB616" s="194"/>
      <c r="AC616" s="1"/>
      <c r="AD616" s="194"/>
      <c r="AE616" s="1"/>
      <c r="AF616" s="1"/>
      <c r="AG616" s="194"/>
      <c r="AH616" s="194"/>
      <c r="AI616" s="194"/>
      <c r="AJ616" s="194"/>
      <c r="AK616" s="194"/>
      <c r="AL616" s="194"/>
    </row>
    <row r="617" spans="1:38" ht="15.75" customHeight="1">
      <c r="A617" s="1"/>
      <c r="B617" s="1"/>
      <c r="C617" s="1"/>
      <c r="D617" s="1"/>
      <c r="E617" s="1"/>
      <c r="F617" s="1"/>
      <c r="G617" s="1"/>
      <c r="H617" s="1"/>
      <c r="I617" s="1"/>
      <c r="J617" s="195"/>
      <c r="K617" s="194"/>
      <c r="L617" s="232"/>
      <c r="M617" s="232"/>
      <c r="N617" s="1"/>
      <c r="O617" s="1"/>
      <c r="P617" s="1"/>
      <c r="Q617" s="194"/>
      <c r="R617" s="194"/>
      <c r="S617" s="1"/>
      <c r="T617" s="1"/>
      <c r="U617" s="1"/>
      <c r="V617" s="194"/>
      <c r="W617" s="1"/>
      <c r="X617" s="1"/>
      <c r="Y617" s="1"/>
      <c r="Z617" s="1"/>
      <c r="AA617" s="1"/>
      <c r="AB617" s="194"/>
      <c r="AC617" s="1"/>
      <c r="AD617" s="194"/>
      <c r="AE617" s="1"/>
      <c r="AF617" s="1"/>
      <c r="AG617" s="194"/>
      <c r="AH617" s="194"/>
      <c r="AI617" s="194"/>
      <c r="AJ617" s="194"/>
      <c r="AK617" s="194"/>
      <c r="AL617" s="194"/>
    </row>
    <row r="618" spans="1:38" ht="15.75" customHeight="1">
      <c r="A618" s="1"/>
      <c r="B618" s="1"/>
      <c r="C618" s="1"/>
      <c r="D618" s="1"/>
      <c r="E618" s="1"/>
      <c r="F618" s="1"/>
      <c r="G618" s="1"/>
      <c r="H618" s="1"/>
      <c r="I618" s="1"/>
      <c r="J618" s="195"/>
      <c r="K618" s="194"/>
      <c r="L618" s="232"/>
      <c r="M618" s="232"/>
      <c r="N618" s="1"/>
      <c r="O618" s="1"/>
      <c r="P618" s="1"/>
      <c r="Q618" s="194"/>
      <c r="R618" s="194"/>
      <c r="S618" s="1"/>
      <c r="T618" s="1"/>
      <c r="U618" s="1"/>
      <c r="V618" s="194"/>
      <c r="W618" s="1"/>
      <c r="X618" s="1"/>
      <c r="Y618" s="1"/>
      <c r="Z618" s="1"/>
      <c r="AA618" s="1"/>
      <c r="AB618" s="194"/>
      <c r="AC618" s="1"/>
      <c r="AD618" s="194"/>
      <c r="AE618" s="1"/>
      <c r="AF618" s="1"/>
      <c r="AG618" s="194"/>
      <c r="AH618" s="194"/>
      <c r="AI618" s="194"/>
      <c r="AJ618" s="194"/>
      <c r="AK618" s="194"/>
      <c r="AL618" s="194"/>
    </row>
    <row r="619" spans="1:38" ht="15.75" customHeight="1">
      <c r="A619" s="1"/>
      <c r="B619" s="1"/>
      <c r="C619" s="1"/>
      <c r="D619" s="1"/>
      <c r="E619" s="1"/>
      <c r="F619" s="1"/>
      <c r="G619" s="1"/>
      <c r="H619" s="1"/>
      <c r="I619" s="1"/>
      <c r="J619" s="195"/>
      <c r="K619" s="194"/>
      <c r="L619" s="232"/>
      <c r="M619" s="232"/>
      <c r="N619" s="1"/>
      <c r="O619" s="1"/>
      <c r="P619" s="1"/>
      <c r="Q619" s="194"/>
      <c r="R619" s="194"/>
      <c r="S619" s="1"/>
      <c r="T619" s="1"/>
      <c r="U619" s="1"/>
      <c r="V619" s="194"/>
      <c r="W619" s="1"/>
      <c r="X619" s="1"/>
      <c r="Y619" s="1"/>
      <c r="Z619" s="1"/>
      <c r="AA619" s="1"/>
      <c r="AB619" s="194"/>
      <c r="AC619" s="1"/>
      <c r="AD619" s="194"/>
      <c r="AE619" s="1"/>
      <c r="AF619" s="1"/>
      <c r="AG619" s="194"/>
      <c r="AH619" s="194"/>
      <c r="AI619" s="194"/>
      <c r="AJ619" s="194"/>
      <c r="AK619" s="194"/>
      <c r="AL619" s="194"/>
    </row>
    <row r="620" spans="1:38" ht="15.75" customHeight="1">
      <c r="A620" s="1"/>
      <c r="B620" s="1"/>
      <c r="C620" s="1"/>
      <c r="D620" s="1"/>
      <c r="E620" s="1"/>
      <c r="F620" s="1"/>
      <c r="G620" s="1"/>
      <c r="H620" s="1"/>
      <c r="I620" s="1"/>
      <c r="J620" s="195"/>
      <c r="K620" s="194"/>
      <c r="L620" s="232"/>
      <c r="M620" s="232"/>
      <c r="N620" s="1"/>
      <c r="O620" s="1"/>
      <c r="P620" s="1"/>
      <c r="Q620" s="194"/>
      <c r="R620" s="194"/>
      <c r="S620" s="1"/>
      <c r="T620" s="1"/>
      <c r="U620" s="1"/>
      <c r="V620" s="194"/>
      <c r="W620" s="1"/>
      <c r="X620" s="1"/>
      <c r="Y620" s="1"/>
      <c r="Z620" s="1"/>
      <c r="AA620" s="1"/>
      <c r="AB620" s="194"/>
      <c r="AC620" s="1"/>
      <c r="AD620" s="194"/>
      <c r="AE620" s="1"/>
      <c r="AF620" s="1"/>
      <c r="AG620" s="194"/>
      <c r="AH620" s="194"/>
      <c r="AI620" s="194"/>
      <c r="AJ620" s="194"/>
      <c r="AK620" s="194"/>
      <c r="AL620" s="194"/>
    </row>
    <row r="621" spans="1:38" ht="15.75" customHeight="1">
      <c r="A621" s="1"/>
      <c r="B621" s="1"/>
      <c r="C621" s="1"/>
      <c r="D621" s="1"/>
      <c r="E621" s="1"/>
      <c r="F621" s="1"/>
      <c r="G621" s="1"/>
      <c r="H621" s="1"/>
      <c r="I621" s="1"/>
      <c r="J621" s="195"/>
      <c r="K621" s="194"/>
      <c r="L621" s="232"/>
      <c r="M621" s="232"/>
      <c r="N621" s="1"/>
      <c r="O621" s="1"/>
      <c r="P621" s="1"/>
      <c r="Q621" s="194"/>
      <c r="R621" s="194"/>
      <c r="S621" s="1"/>
      <c r="T621" s="1"/>
      <c r="U621" s="1"/>
      <c r="V621" s="194"/>
      <c r="W621" s="1"/>
      <c r="X621" s="1"/>
      <c r="Y621" s="1"/>
      <c r="Z621" s="1"/>
      <c r="AA621" s="1"/>
      <c r="AB621" s="194"/>
      <c r="AC621" s="1"/>
      <c r="AD621" s="194"/>
      <c r="AE621" s="1"/>
      <c r="AF621" s="1"/>
      <c r="AG621" s="194"/>
      <c r="AH621" s="194"/>
      <c r="AI621" s="194"/>
      <c r="AJ621" s="194"/>
      <c r="AK621" s="194"/>
      <c r="AL621" s="194"/>
    </row>
    <row r="622" spans="1:38" ht="15.75" customHeight="1">
      <c r="A622" s="1"/>
      <c r="B622" s="1"/>
      <c r="C622" s="1"/>
      <c r="D622" s="1"/>
      <c r="E622" s="1"/>
      <c r="F622" s="1"/>
      <c r="G622" s="1"/>
      <c r="H622" s="1"/>
      <c r="I622" s="1"/>
      <c r="J622" s="195"/>
      <c r="K622" s="194"/>
      <c r="L622" s="232"/>
      <c r="M622" s="232"/>
      <c r="N622" s="1"/>
      <c r="O622" s="1"/>
      <c r="P622" s="1"/>
      <c r="Q622" s="194"/>
      <c r="R622" s="194"/>
      <c r="S622" s="1"/>
      <c r="T622" s="1"/>
      <c r="U622" s="1"/>
      <c r="V622" s="194"/>
      <c r="W622" s="1"/>
      <c r="X622" s="1"/>
      <c r="Y622" s="1"/>
      <c r="Z622" s="1"/>
      <c r="AA622" s="1"/>
      <c r="AB622" s="194"/>
      <c r="AC622" s="1"/>
      <c r="AD622" s="194"/>
      <c r="AE622" s="1"/>
      <c r="AF622" s="1"/>
      <c r="AG622" s="194"/>
      <c r="AH622" s="194"/>
      <c r="AI622" s="194"/>
      <c r="AJ622" s="194"/>
      <c r="AK622" s="194"/>
      <c r="AL622" s="194"/>
    </row>
    <row r="623" spans="1:38" ht="15.75" customHeight="1">
      <c r="A623" s="1"/>
      <c r="B623" s="1"/>
      <c r="C623" s="1"/>
      <c r="D623" s="1"/>
      <c r="E623" s="1"/>
      <c r="F623" s="1"/>
      <c r="G623" s="1"/>
      <c r="H623" s="1"/>
      <c r="I623" s="1"/>
      <c r="J623" s="195"/>
      <c r="K623" s="194"/>
      <c r="L623" s="232"/>
      <c r="M623" s="232"/>
      <c r="N623" s="1"/>
      <c r="O623" s="1"/>
      <c r="P623" s="1"/>
      <c r="Q623" s="194"/>
      <c r="R623" s="194"/>
      <c r="S623" s="1"/>
      <c r="T623" s="1"/>
      <c r="U623" s="1"/>
      <c r="V623" s="194"/>
      <c r="W623" s="1"/>
      <c r="X623" s="1"/>
      <c r="Y623" s="1"/>
      <c r="Z623" s="1"/>
      <c r="AA623" s="1"/>
      <c r="AB623" s="194"/>
      <c r="AC623" s="1"/>
      <c r="AD623" s="194"/>
      <c r="AE623" s="1"/>
      <c r="AF623" s="1"/>
      <c r="AG623" s="194"/>
      <c r="AH623" s="194"/>
      <c r="AI623" s="194"/>
      <c r="AJ623" s="194"/>
      <c r="AK623" s="194"/>
      <c r="AL623" s="194"/>
    </row>
    <row r="624" spans="1:38" ht="15.75" customHeight="1">
      <c r="A624" s="1"/>
      <c r="B624" s="1"/>
      <c r="C624" s="1"/>
      <c r="D624" s="1"/>
      <c r="E624" s="1"/>
      <c r="F624" s="1"/>
      <c r="G624" s="1"/>
      <c r="H624" s="1"/>
      <c r="I624" s="1"/>
      <c r="J624" s="195"/>
      <c r="K624" s="194"/>
      <c r="L624" s="232"/>
      <c r="M624" s="232"/>
      <c r="N624" s="1"/>
      <c r="O624" s="1"/>
      <c r="P624" s="1"/>
      <c r="Q624" s="194"/>
      <c r="R624" s="194"/>
      <c r="S624" s="1"/>
      <c r="T624" s="1"/>
      <c r="U624" s="1"/>
      <c r="V624" s="194"/>
      <c r="W624" s="1"/>
      <c r="X624" s="1"/>
      <c r="Y624" s="1"/>
      <c r="Z624" s="1"/>
      <c r="AA624" s="1"/>
      <c r="AB624" s="194"/>
      <c r="AC624" s="1"/>
      <c r="AD624" s="194"/>
      <c r="AE624" s="1"/>
      <c r="AF624" s="1"/>
      <c r="AG624" s="194"/>
      <c r="AH624" s="194"/>
      <c r="AI624" s="194"/>
      <c r="AJ624" s="194"/>
      <c r="AK624" s="194"/>
      <c r="AL624" s="194"/>
    </row>
    <row r="625" spans="1:38" ht="15.75" customHeight="1">
      <c r="A625" s="1"/>
      <c r="B625" s="1"/>
      <c r="C625" s="1"/>
      <c r="D625" s="1"/>
      <c r="E625" s="1"/>
      <c r="F625" s="1"/>
      <c r="G625" s="1"/>
      <c r="H625" s="1"/>
      <c r="I625" s="1"/>
      <c r="J625" s="195"/>
      <c r="K625" s="194"/>
      <c r="L625" s="232"/>
      <c r="M625" s="232"/>
      <c r="N625" s="1"/>
      <c r="O625" s="1"/>
      <c r="P625" s="1"/>
      <c r="Q625" s="194"/>
      <c r="R625" s="194"/>
      <c r="S625" s="1"/>
      <c r="T625" s="1"/>
      <c r="U625" s="1"/>
      <c r="V625" s="194"/>
      <c r="W625" s="1"/>
      <c r="X625" s="1"/>
      <c r="Y625" s="1"/>
      <c r="Z625" s="1"/>
      <c r="AA625" s="1"/>
      <c r="AB625" s="194"/>
      <c r="AC625" s="1"/>
      <c r="AD625" s="194"/>
      <c r="AE625" s="1"/>
      <c r="AF625" s="1"/>
      <c r="AG625" s="194"/>
      <c r="AH625" s="194"/>
      <c r="AI625" s="194"/>
      <c r="AJ625" s="194"/>
      <c r="AK625" s="194"/>
      <c r="AL625" s="194"/>
    </row>
    <row r="626" spans="1:38" ht="15.75" customHeight="1">
      <c r="A626" s="1"/>
      <c r="B626" s="1"/>
      <c r="C626" s="1"/>
      <c r="D626" s="1"/>
      <c r="E626" s="1"/>
      <c r="F626" s="1"/>
      <c r="G626" s="1"/>
      <c r="H626" s="1"/>
      <c r="I626" s="1"/>
      <c r="J626" s="195"/>
      <c r="K626" s="194"/>
      <c r="L626" s="232"/>
      <c r="M626" s="232"/>
      <c r="N626" s="1"/>
      <c r="O626" s="1"/>
      <c r="P626" s="1"/>
      <c r="Q626" s="194"/>
      <c r="R626" s="194"/>
      <c r="S626" s="1"/>
      <c r="T626" s="1"/>
      <c r="U626" s="1"/>
      <c r="V626" s="194"/>
      <c r="W626" s="1"/>
      <c r="X626" s="1"/>
      <c r="Y626" s="1"/>
      <c r="Z626" s="1"/>
      <c r="AA626" s="1"/>
      <c r="AB626" s="194"/>
      <c r="AC626" s="1"/>
      <c r="AD626" s="194"/>
      <c r="AE626" s="1"/>
      <c r="AF626" s="1"/>
      <c r="AG626" s="194"/>
      <c r="AH626" s="194"/>
      <c r="AI626" s="194"/>
      <c r="AJ626" s="194"/>
      <c r="AK626" s="194"/>
      <c r="AL626" s="194"/>
    </row>
    <row r="627" spans="1:38" ht="15.75" customHeight="1">
      <c r="A627" s="1"/>
      <c r="B627" s="1"/>
      <c r="C627" s="1"/>
      <c r="D627" s="1"/>
      <c r="E627" s="1"/>
      <c r="F627" s="1"/>
      <c r="G627" s="1"/>
      <c r="H627" s="1"/>
      <c r="I627" s="1"/>
      <c r="J627" s="195"/>
      <c r="K627" s="194"/>
      <c r="L627" s="232"/>
      <c r="M627" s="232"/>
      <c r="N627" s="1"/>
      <c r="O627" s="1"/>
      <c r="P627" s="1"/>
      <c r="Q627" s="194"/>
      <c r="R627" s="194"/>
      <c r="S627" s="1"/>
      <c r="T627" s="1"/>
      <c r="U627" s="1"/>
      <c r="V627" s="194"/>
      <c r="W627" s="1"/>
      <c r="X627" s="1"/>
      <c r="Y627" s="1"/>
      <c r="Z627" s="1"/>
      <c r="AA627" s="1"/>
      <c r="AB627" s="194"/>
      <c r="AC627" s="1"/>
      <c r="AD627" s="194"/>
      <c r="AE627" s="1"/>
      <c r="AF627" s="1"/>
      <c r="AG627" s="194"/>
      <c r="AH627" s="194"/>
      <c r="AI627" s="194"/>
      <c r="AJ627" s="194"/>
      <c r="AK627" s="194"/>
      <c r="AL627" s="194"/>
    </row>
    <row r="628" spans="1:38" ht="15.75" customHeight="1">
      <c r="A628" s="1"/>
      <c r="B628" s="1"/>
      <c r="C628" s="1"/>
      <c r="D628" s="1"/>
      <c r="E628" s="1"/>
      <c r="F628" s="1"/>
      <c r="G628" s="1"/>
      <c r="H628" s="1"/>
      <c r="I628" s="1"/>
      <c r="J628" s="195"/>
      <c r="K628" s="194"/>
      <c r="L628" s="232"/>
      <c r="M628" s="232"/>
      <c r="N628" s="1"/>
      <c r="O628" s="1"/>
      <c r="P628" s="1"/>
      <c r="Q628" s="194"/>
      <c r="R628" s="194"/>
      <c r="S628" s="1"/>
      <c r="T628" s="1"/>
      <c r="U628" s="1"/>
      <c r="V628" s="194"/>
      <c r="W628" s="1"/>
      <c r="X628" s="1"/>
      <c r="Y628" s="1"/>
      <c r="Z628" s="1"/>
      <c r="AA628" s="1"/>
      <c r="AB628" s="194"/>
      <c r="AC628" s="1"/>
      <c r="AD628" s="194"/>
      <c r="AE628" s="1"/>
      <c r="AF628" s="1"/>
      <c r="AG628" s="194"/>
      <c r="AH628" s="194"/>
      <c r="AI628" s="194"/>
      <c r="AJ628" s="194"/>
      <c r="AK628" s="194"/>
      <c r="AL628" s="194"/>
    </row>
    <row r="629" spans="1:38" ht="15.75" customHeight="1">
      <c r="A629" s="1"/>
      <c r="B629" s="1"/>
      <c r="C629" s="1"/>
      <c r="D629" s="1"/>
      <c r="E629" s="1"/>
      <c r="F629" s="1"/>
      <c r="G629" s="1"/>
      <c r="H629" s="1"/>
      <c r="I629" s="1"/>
      <c r="J629" s="195"/>
      <c r="K629" s="194"/>
      <c r="L629" s="232"/>
      <c r="M629" s="232"/>
      <c r="N629" s="1"/>
      <c r="O629" s="1"/>
      <c r="P629" s="1"/>
      <c r="Q629" s="194"/>
      <c r="R629" s="194"/>
      <c r="S629" s="1"/>
      <c r="T629" s="1"/>
      <c r="U629" s="1"/>
      <c r="V629" s="194"/>
      <c r="W629" s="1"/>
      <c r="X629" s="1"/>
      <c r="Y629" s="1"/>
      <c r="Z629" s="1"/>
      <c r="AA629" s="1"/>
      <c r="AB629" s="194"/>
      <c r="AC629" s="1"/>
      <c r="AD629" s="194"/>
      <c r="AE629" s="1"/>
      <c r="AF629" s="1"/>
      <c r="AG629" s="194"/>
      <c r="AH629" s="194"/>
      <c r="AI629" s="194"/>
      <c r="AJ629" s="194"/>
      <c r="AK629" s="194"/>
      <c r="AL629" s="194"/>
    </row>
    <row r="630" spans="1:38" ht="15.75" customHeight="1">
      <c r="A630" s="1"/>
      <c r="B630" s="1"/>
      <c r="C630" s="1"/>
      <c r="D630" s="1"/>
      <c r="E630" s="1"/>
      <c r="F630" s="1"/>
      <c r="G630" s="1"/>
      <c r="H630" s="1"/>
      <c r="I630" s="1"/>
      <c r="J630" s="195"/>
      <c r="K630" s="194"/>
      <c r="L630" s="232"/>
      <c r="M630" s="232"/>
      <c r="N630" s="1"/>
      <c r="O630" s="1"/>
      <c r="P630" s="1"/>
      <c r="Q630" s="194"/>
      <c r="R630" s="194"/>
      <c r="S630" s="1"/>
      <c r="T630" s="1"/>
      <c r="U630" s="1"/>
      <c r="V630" s="194"/>
      <c r="W630" s="1"/>
      <c r="X630" s="1"/>
      <c r="Y630" s="1"/>
      <c r="Z630" s="1"/>
      <c r="AA630" s="1"/>
      <c r="AB630" s="194"/>
      <c r="AC630" s="1"/>
      <c r="AD630" s="194"/>
      <c r="AE630" s="1"/>
      <c r="AF630" s="1"/>
      <c r="AG630" s="194"/>
      <c r="AH630" s="194"/>
      <c r="AI630" s="194"/>
      <c r="AJ630" s="194"/>
      <c r="AK630" s="194"/>
      <c r="AL630" s="194"/>
    </row>
    <row r="631" spans="1:38" ht="15.75" customHeight="1">
      <c r="A631" s="1"/>
      <c r="B631" s="1"/>
      <c r="C631" s="1"/>
      <c r="D631" s="1"/>
      <c r="E631" s="1"/>
      <c r="F631" s="1"/>
      <c r="G631" s="1"/>
      <c r="H631" s="1"/>
      <c r="I631" s="1"/>
      <c r="J631" s="195"/>
      <c r="K631" s="194"/>
      <c r="L631" s="232"/>
      <c r="M631" s="232"/>
      <c r="N631" s="1"/>
      <c r="O631" s="1"/>
      <c r="P631" s="1"/>
      <c r="Q631" s="194"/>
      <c r="R631" s="194"/>
      <c r="S631" s="1"/>
      <c r="T631" s="1"/>
      <c r="U631" s="1"/>
      <c r="V631" s="194"/>
      <c r="W631" s="1"/>
      <c r="X631" s="1"/>
      <c r="Y631" s="1"/>
      <c r="Z631" s="1"/>
      <c r="AA631" s="1"/>
      <c r="AB631" s="194"/>
      <c r="AC631" s="1"/>
      <c r="AD631" s="194"/>
      <c r="AE631" s="1"/>
      <c r="AF631" s="1"/>
      <c r="AG631" s="194"/>
      <c r="AH631" s="194"/>
      <c r="AI631" s="194"/>
      <c r="AJ631" s="194"/>
      <c r="AK631" s="194"/>
      <c r="AL631" s="194"/>
    </row>
    <row r="632" spans="1:38" ht="15.75" customHeight="1">
      <c r="A632" s="1"/>
      <c r="B632" s="1"/>
      <c r="C632" s="1"/>
      <c r="D632" s="1"/>
      <c r="E632" s="1"/>
      <c r="F632" s="1"/>
      <c r="G632" s="1"/>
      <c r="H632" s="1"/>
      <c r="I632" s="1"/>
      <c r="J632" s="195"/>
      <c r="K632" s="194"/>
      <c r="L632" s="232"/>
      <c r="M632" s="232"/>
      <c r="N632" s="1"/>
      <c r="O632" s="1"/>
      <c r="P632" s="1"/>
      <c r="Q632" s="194"/>
      <c r="R632" s="194"/>
      <c r="S632" s="1"/>
      <c r="T632" s="1"/>
      <c r="U632" s="1"/>
      <c r="V632" s="194"/>
      <c r="W632" s="1"/>
      <c r="X632" s="1"/>
      <c r="Y632" s="1"/>
      <c r="Z632" s="1"/>
      <c r="AA632" s="1"/>
      <c r="AB632" s="194"/>
      <c r="AC632" s="1"/>
      <c r="AD632" s="194"/>
      <c r="AE632" s="1"/>
      <c r="AF632" s="1"/>
      <c r="AG632" s="194"/>
      <c r="AH632" s="194"/>
      <c r="AI632" s="194"/>
      <c r="AJ632" s="194"/>
      <c r="AK632" s="194"/>
      <c r="AL632" s="194"/>
    </row>
    <row r="633" spans="1:38" ht="15.75" customHeight="1">
      <c r="A633" s="1"/>
      <c r="B633" s="1"/>
      <c r="C633" s="1"/>
      <c r="D633" s="1"/>
      <c r="E633" s="1"/>
      <c r="F633" s="1"/>
      <c r="G633" s="1"/>
      <c r="H633" s="1"/>
      <c r="I633" s="1"/>
      <c r="J633" s="195"/>
      <c r="K633" s="194"/>
      <c r="L633" s="232"/>
      <c r="M633" s="232"/>
      <c r="N633" s="1"/>
      <c r="O633" s="1"/>
      <c r="P633" s="1"/>
      <c r="Q633" s="194"/>
      <c r="R633" s="194"/>
      <c r="S633" s="1"/>
      <c r="T633" s="1"/>
      <c r="U633" s="1"/>
      <c r="V633" s="194"/>
      <c r="W633" s="1"/>
      <c r="X633" s="1"/>
      <c r="Y633" s="1"/>
      <c r="Z633" s="1"/>
      <c r="AA633" s="1"/>
      <c r="AB633" s="194"/>
      <c r="AC633" s="1"/>
      <c r="AD633" s="194"/>
      <c r="AE633" s="1"/>
      <c r="AF633" s="1"/>
      <c r="AG633" s="194"/>
      <c r="AH633" s="194"/>
      <c r="AI633" s="194"/>
      <c r="AJ633" s="194"/>
      <c r="AK633" s="194"/>
      <c r="AL633" s="194"/>
    </row>
    <row r="634" spans="1:38" ht="15.75" customHeight="1">
      <c r="A634" s="1"/>
      <c r="B634" s="1"/>
      <c r="C634" s="1"/>
      <c r="D634" s="1"/>
      <c r="E634" s="1"/>
      <c r="F634" s="1"/>
      <c r="G634" s="1"/>
      <c r="H634" s="1"/>
      <c r="I634" s="1"/>
      <c r="J634" s="195"/>
      <c r="K634" s="194"/>
      <c r="L634" s="232"/>
      <c r="M634" s="232"/>
      <c r="N634" s="1"/>
      <c r="O634" s="1"/>
      <c r="P634" s="1"/>
      <c r="Q634" s="194"/>
      <c r="R634" s="194"/>
      <c r="S634" s="1"/>
      <c r="T634" s="1"/>
      <c r="U634" s="1"/>
      <c r="V634" s="194"/>
      <c r="W634" s="1"/>
      <c r="X634" s="1"/>
      <c r="Y634" s="1"/>
      <c r="Z634" s="1"/>
      <c r="AA634" s="1"/>
      <c r="AB634" s="194"/>
      <c r="AC634" s="1"/>
      <c r="AD634" s="194"/>
      <c r="AE634" s="1"/>
      <c r="AF634" s="1"/>
      <c r="AG634" s="194"/>
      <c r="AH634" s="194"/>
      <c r="AI634" s="194"/>
      <c r="AJ634" s="194"/>
      <c r="AK634" s="194"/>
      <c r="AL634" s="194"/>
    </row>
    <row r="635" spans="1:38" ht="15.75" customHeight="1">
      <c r="A635" s="1"/>
      <c r="B635" s="1"/>
      <c r="C635" s="1"/>
      <c r="D635" s="1"/>
      <c r="E635" s="1"/>
      <c r="F635" s="1"/>
      <c r="G635" s="1"/>
      <c r="H635" s="1"/>
      <c r="I635" s="1"/>
      <c r="J635" s="195"/>
      <c r="K635" s="194"/>
      <c r="L635" s="232"/>
      <c r="M635" s="232"/>
      <c r="N635" s="1"/>
      <c r="O635" s="1"/>
      <c r="P635" s="1"/>
      <c r="Q635" s="194"/>
      <c r="R635" s="194"/>
      <c r="S635" s="1"/>
      <c r="T635" s="1"/>
      <c r="U635" s="1"/>
      <c r="V635" s="194"/>
      <c r="W635" s="1"/>
      <c r="X635" s="1"/>
      <c r="Y635" s="1"/>
      <c r="Z635" s="1"/>
      <c r="AA635" s="1"/>
      <c r="AB635" s="194"/>
      <c r="AC635" s="1"/>
      <c r="AD635" s="194"/>
      <c r="AE635" s="1"/>
      <c r="AF635" s="1"/>
      <c r="AG635" s="194"/>
      <c r="AH635" s="194"/>
      <c r="AI635" s="194"/>
      <c r="AJ635" s="194"/>
      <c r="AK635" s="194"/>
      <c r="AL635" s="194"/>
    </row>
    <row r="636" spans="1:38" ht="15.75" customHeight="1">
      <c r="A636" s="1"/>
      <c r="B636" s="1"/>
      <c r="C636" s="1"/>
      <c r="D636" s="1"/>
      <c r="E636" s="1"/>
      <c r="F636" s="1"/>
      <c r="G636" s="1"/>
      <c r="H636" s="1"/>
      <c r="I636" s="1"/>
      <c r="J636" s="195"/>
      <c r="K636" s="194"/>
      <c r="L636" s="232"/>
      <c r="M636" s="232"/>
      <c r="N636" s="1"/>
      <c r="O636" s="1"/>
      <c r="P636" s="1"/>
      <c r="Q636" s="194"/>
      <c r="R636" s="194"/>
      <c r="S636" s="1"/>
      <c r="T636" s="1"/>
      <c r="U636" s="1"/>
      <c r="V636" s="194"/>
      <c r="W636" s="1"/>
      <c r="X636" s="1"/>
      <c r="Y636" s="1"/>
      <c r="Z636" s="1"/>
      <c r="AA636" s="1"/>
      <c r="AB636" s="194"/>
      <c r="AC636" s="1"/>
      <c r="AD636" s="194"/>
      <c r="AE636" s="1"/>
      <c r="AF636" s="1"/>
      <c r="AG636" s="194"/>
      <c r="AH636" s="194"/>
      <c r="AI636" s="194"/>
      <c r="AJ636" s="194"/>
      <c r="AK636" s="194"/>
      <c r="AL636" s="194"/>
    </row>
    <row r="637" spans="1:38" ht="15.75" customHeight="1">
      <c r="A637" s="1"/>
      <c r="B637" s="1"/>
      <c r="C637" s="1"/>
      <c r="D637" s="1"/>
      <c r="E637" s="1"/>
      <c r="F637" s="1"/>
      <c r="G637" s="1"/>
      <c r="H637" s="1"/>
      <c r="I637" s="1"/>
      <c r="J637" s="195"/>
      <c r="K637" s="194"/>
      <c r="L637" s="232"/>
      <c r="M637" s="232"/>
      <c r="N637" s="1"/>
      <c r="O637" s="1"/>
      <c r="P637" s="1"/>
      <c r="Q637" s="194"/>
      <c r="R637" s="194"/>
      <c r="S637" s="1"/>
      <c r="T637" s="1"/>
      <c r="U637" s="1"/>
      <c r="V637" s="194"/>
      <c r="W637" s="1"/>
      <c r="X637" s="1"/>
      <c r="Y637" s="1"/>
      <c r="Z637" s="1"/>
      <c r="AA637" s="1"/>
      <c r="AB637" s="194"/>
      <c r="AC637" s="1"/>
      <c r="AD637" s="194"/>
      <c r="AE637" s="1"/>
      <c r="AF637" s="1"/>
      <c r="AG637" s="194"/>
      <c r="AH637" s="194"/>
      <c r="AI637" s="194"/>
      <c r="AJ637" s="194"/>
      <c r="AK637" s="194"/>
      <c r="AL637" s="194"/>
    </row>
    <row r="638" spans="1:38" ht="15.75" customHeight="1">
      <c r="A638" s="1"/>
      <c r="B638" s="1"/>
      <c r="C638" s="1"/>
      <c r="D638" s="1"/>
      <c r="E638" s="1"/>
      <c r="F638" s="1"/>
      <c r="G638" s="1"/>
      <c r="H638" s="1"/>
      <c r="I638" s="1"/>
      <c r="J638" s="195"/>
      <c r="K638" s="194"/>
      <c r="L638" s="232"/>
      <c r="M638" s="232"/>
      <c r="N638" s="1"/>
      <c r="O638" s="1"/>
      <c r="P638" s="1"/>
      <c r="Q638" s="194"/>
      <c r="R638" s="194"/>
      <c r="S638" s="1"/>
      <c r="T638" s="1"/>
      <c r="U638" s="1"/>
      <c r="V638" s="194"/>
      <c r="W638" s="1"/>
      <c r="X638" s="1"/>
      <c r="Y638" s="1"/>
      <c r="Z638" s="1"/>
      <c r="AA638" s="1"/>
      <c r="AB638" s="194"/>
      <c r="AC638" s="1"/>
      <c r="AD638" s="194"/>
      <c r="AE638" s="1"/>
      <c r="AF638" s="1"/>
      <c r="AG638" s="194"/>
      <c r="AH638" s="194"/>
      <c r="AI638" s="194"/>
      <c r="AJ638" s="194"/>
      <c r="AK638" s="194"/>
      <c r="AL638" s="194"/>
    </row>
    <row r="639" spans="1:38" ht="15.75" customHeight="1">
      <c r="A639" s="1"/>
      <c r="B639" s="1"/>
      <c r="C639" s="1"/>
      <c r="D639" s="1"/>
      <c r="E639" s="1"/>
      <c r="F639" s="1"/>
      <c r="G639" s="1"/>
      <c r="H639" s="1"/>
      <c r="I639" s="1"/>
      <c r="J639" s="195"/>
      <c r="K639" s="194"/>
      <c r="L639" s="232"/>
      <c r="M639" s="232"/>
      <c r="N639" s="1"/>
      <c r="O639" s="1"/>
      <c r="P639" s="1"/>
      <c r="Q639" s="194"/>
      <c r="R639" s="194"/>
      <c r="S639" s="1"/>
      <c r="T639" s="1"/>
      <c r="U639" s="1"/>
      <c r="V639" s="194"/>
      <c r="W639" s="1"/>
      <c r="X639" s="1"/>
      <c r="Y639" s="1"/>
      <c r="Z639" s="1"/>
      <c r="AA639" s="1"/>
      <c r="AB639" s="194"/>
      <c r="AC639" s="1"/>
      <c r="AD639" s="194"/>
      <c r="AE639" s="1"/>
      <c r="AF639" s="1"/>
      <c r="AG639" s="194"/>
      <c r="AH639" s="194"/>
      <c r="AI639" s="194"/>
      <c r="AJ639" s="194"/>
      <c r="AK639" s="194"/>
      <c r="AL639" s="194"/>
    </row>
    <row r="640" spans="1:38" ht="15.75" customHeight="1">
      <c r="A640" s="1"/>
      <c r="B640" s="1"/>
      <c r="C640" s="1"/>
      <c r="D640" s="1"/>
      <c r="E640" s="1"/>
      <c r="F640" s="1"/>
      <c r="G640" s="1"/>
      <c r="H640" s="1"/>
      <c r="I640" s="1"/>
      <c r="J640" s="195"/>
      <c r="K640" s="194"/>
      <c r="L640" s="232"/>
      <c r="M640" s="232"/>
      <c r="N640" s="1"/>
      <c r="O640" s="1"/>
      <c r="P640" s="1"/>
      <c r="Q640" s="194"/>
      <c r="R640" s="194"/>
      <c r="S640" s="1"/>
      <c r="T640" s="1"/>
      <c r="U640" s="1"/>
      <c r="V640" s="194"/>
      <c r="W640" s="1"/>
      <c r="X640" s="1"/>
      <c r="Y640" s="1"/>
      <c r="Z640" s="1"/>
      <c r="AA640" s="1"/>
      <c r="AB640" s="194"/>
      <c r="AC640" s="1"/>
      <c r="AD640" s="194"/>
      <c r="AE640" s="1"/>
      <c r="AF640" s="1"/>
      <c r="AG640" s="194"/>
      <c r="AH640" s="194"/>
      <c r="AI640" s="194"/>
      <c r="AJ640" s="194"/>
      <c r="AK640" s="194"/>
      <c r="AL640" s="194"/>
    </row>
    <row r="641" spans="1:38" ht="15.75" customHeight="1">
      <c r="A641" s="1"/>
      <c r="B641" s="1"/>
      <c r="C641" s="1"/>
      <c r="D641" s="1"/>
      <c r="E641" s="1"/>
      <c r="F641" s="1"/>
      <c r="G641" s="1"/>
      <c r="H641" s="1"/>
      <c r="I641" s="1"/>
      <c r="J641" s="195"/>
      <c r="K641" s="194"/>
      <c r="L641" s="232"/>
      <c r="M641" s="232"/>
      <c r="N641" s="1"/>
      <c r="O641" s="1"/>
      <c r="P641" s="1"/>
      <c r="Q641" s="194"/>
      <c r="R641" s="194"/>
      <c r="S641" s="1"/>
      <c r="T641" s="1"/>
      <c r="U641" s="1"/>
      <c r="V641" s="194"/>
      <c r="W641" s="1"/>
      <c r="X641" s="1"/>
      <c r="Y641" s="1"/>
      <c r="Z641" s="1"/>
      <c r="AA641" s="1"/>
      <c r="AB641" s="194"/>
      <c r="AC641" s="1"/>
      <c r="AD641" s="194"/>
      <c r="AE641" s="1"/>
      <c r="AF641" s="1"/>
      <c r="AG641" s="194"/>
      <c r="AH641" s="194"/>
      <c r="AI641" s="194"/>
      <c r="AJ641" s="194"/>
      <c r="AK641" s="194"/>
      <c r="AL641" s="194"/>
    </row>
    <row r="642" spans="1:38" ht="15.75" customHeight="1">
      <c r="A642" s="1"/>
      <c r="B642" s="1"/>
      <c r="C642" s="1"/>
      <c r="D642" s="1"/>
      <c r="E642" s="1"/>
      <c r="F642" s="1"/>
      <c r="G642" s="1"/>
      <c r="H642" s="1"/>
      <c r="I642" s="1"/>
      <c r="J642" s="195"/>
      <c r="K642" s="194"/>
      <c r="L642" s="232"/>
      <c r="M642" s="232"/>
      <c r="N642" s="1"/>
      <c r="O642" s="1"/>
      <c r="P642" s="1"/>
      <c r="Q642" s="194"/>
      <c r="R642" s="194"/>
      <c r="S642" s="1"/>
      <c r="T642" s="1"/>
      <c r="U642" s="1"/>
      <c r="V642" s="194"/>
      <c r="W642" s="1"/>
      <c r="X642" s="1"/>
      <c r="Y642" s="1"/>
      <c r="Z642" s="1"/>
      <c r="AA642" s="1"/>
      <c r="AB642" s="194"/>
      <c r="AC642" s="1"/>
      <c r="AD642" s="194"/>
      <c r="AE642" s="1"/>
      <c r="AF642" s="1"/>
      <c r="AG642" s="194"/>
      <c r="AH642" s="194"/>
      <c r="AI642" s="194"/>
      <c r="AJ642" s="194"/>
      <c r="AK642" s="194"/>
      <c r="AL642" s="194"/>
    </row>
    <row r="643" spans="1:38" ht="15.75" customHeight="1">
      <c r="A643" s="1"/>
      <c r="B643" s="1"/>
      <c r="C643" s="1"/>
      <c r="D643" s="1"/>
      <c r="E643" s="1"/>
      <c r="F643" s="1"/>
      <c r="G643" s="1"/>
      <c r="H643" s="1"/>
      <c r="I643" s="1"/>
      <c r="J643" s="195"/>
      <c r="K643" s="194"/>
      <c r="L643" s="232"/>
      <c r="M643" s="232"/>
      <c r="N643" s="1"/>
      <c r="O643" s="1"/>
      <c r="P643" s="1"/>
      <c r="Q643" s="194"/>
      <c r="R643" s="194"/>
      <c r="S643" s="1"/>
      <c r="T643" s="1"/>
      <c r="U643" s="1"/>
      <c r="V643" s="194"/>
      <c r="W643" s="1"/>
      <c r="X643" s="1"/>
      <c r="Y643" s="1"/>
      <c r="Z643" s="1"/>
      <c r="AA643" s="1"/>
      <c r="AB643" s="194"/>
      <c r="AC643" s="1"/>
      <c r="AD643" s="194"/>
      <c r="AE643" s="1"/>
      <c r="AF643" s="1"/>
      <c r="AG643" s="194"/>
      <c r="AH643" s="194"/>
      <c r="AI643" s="194"/>
      <c r="AJ643" s="194"/>
      <c r="AK643" s="194"/>
      <c r="AL643" s="194"/>
    </row>
    <row r="644" spans="1:38" ht="15.75" customHeight="1">
      <c r="A644" s="1"/>
      <c r="B644" s="1"/>
      <c r="C644" s="1"/>
      <c r="D644" s="1"/>
      <c r="E644" s="1"/>
      <c r="F644" s="1"/>
      <c r="G644" s="1"/>
      <c r="H644" s="1"/>
      <c r="I644" s="1"/>
      <c r="J644" s="195"/>
      <c r="K644" s="194"/>
      <c r="L644" s="232"/>
      <c r="M644" s="232"/>
      <c r="N644" s="1"/>
      <c r="O644" s="1"/>
      <c r="P644" s="1"/>
      <c r="Q644" s="194"/>
      <c r="R644" s="194"/>
      <c r="S644" s="1"/>
      <c r="T644" s="1"/>
      <c r="U644" s="1"/>
      <c r="V644" s="194"/>
      <c r="W644" s="1"/>
      <c r="X644" s="1"/>
      <c r="Y644" s="1"/>
      <c r="Z644" s="1"/>
      <c r="AA644" s="1"/>
      <c r="AB644" s="194"/>
      <c r="AC644" s="1"/>
      <c r="AD644" s="194"/>
      <c r="AE644" s="1"/>
      <c r="AF644" s="1"/>
      <c r="AG644" s="194"/>
      <c r="AH644" s="194"/>
      <c r="AI644" s="194"/>
      <c r="AJ644" s="194"/>
      <c r="AK644" s="194"/>
      <c r="AL644" s="194"/>
    </row>
    <row r="645" spans="1:38" ht="15.75" customHeight="1">
      <c r="A645" s="1"/>
      <c r="B645" s="1"/>
      <c r="C645" s="1"/>
      <c r="D645" s="1"/>
      <c r="E645" s="1"/>
      <c r="F645" s="1"/>
      <c r="G645" s="1"/>
      <c r="H645" s="1"/>
      <c r="I645" s="1"/>
      <c r="J645" s="195"/>
      <c r="K645" s="194"/>
      <c r="L645" s="232"/>
      <c r="M645" s="232"/>
      <c r="N645" s="1"/>
      <c r="O645" s="1"/>
      <c r="P645" s="1"/>
      <c r="Q645" s="194"/>
      <c r="R645" s="194"/>
      <c r="S645" s="1"/>
      <c r="T645" s="1"/>
      <c r="U645" s="1"/>
      <c r="V645" s="194"/>
      <c r="W645" s="1"/>
      <c r="X645" s="1"/>
      <c r="Y645" s="1"/>
      <c r="Z645" s="1"/>
      <c r="AA645" s="1"/>
      <c r="AB645" s="194"/>
      <c r="AC645" s="1"/>
      <c r="AD645" s="194"/>
      <c r="AE645" s="1"/>
      <c r="AF645" s="1"/>
      <c r="AG645" s="194"/>
      <c r="AH645" s="194"/>
      <c r="AI645" s="194"/>
      <c r="AJ645" s="194"/>
      <c r="AK645" s="194"/>
      <c r="AL645" s="194"/>
    </row>
    <row r="646" spans="1:38" ht="15.75" customHeight="1">
      <c r="A646" s="1"/>
      <c r="B646" s="1"/>
      <c r="C646" s="1"/>
      <c r="D646" s="1"/>
      <c r="E646" s="1"/>
      <c r="F646" s="1"/>
      <c r="G646" s="1"/>
      <c r="H646" s="1"/>
      <c r="I646" s="1"/>
      <c r="J646" s="195"/>
      <c r="K646" s="194"/>
      <c r="L646" s="232"/>
      <c r="M646" s="232"/>
      <c r="N646" s="1"/>
      <c r="O646" s="1"/>
      <c r="P646" s="1"/>
      <c r="Q646" s="194"/>
      <c r="R646" s="194"/>
      <c r="S646" s="1"/>
      <c r="T646" s="1"/>
      <c r="U646" s="1"/>
      <c r="V646" s="194"/>
      <c r="W646" s="1"/>
      <c r="X646" s="1"/>
      <c r="Y646" s="1"/>
      <c r="Z646" s="1"/>
      <c r="AA646" s="1"/>
      <c r="AB646" s="194"/>
      <c r="AC646" s="1"/>
      <c r="AD646" s="194"/>
      <c r="AE646" s="1"/>
      <c r="AF646" s="1"/>
      <c r="AG646" s="194"/>
      <c r="AH646" s="194"/>
      <c r="AI646" s="194"/>
      <c r="AJ646" s="194"/>
      <c r="AK646" s="194"/>
      <c r="AL646" s="194"/>
    </row>
    <row r="647" spans="1:38" ht="15.75" customHeight="1">
      <c r="A647" s="1"/>
      <c r="B647" s="1"/>
      <c r="C647" s="1"/>
      <c r="D647" s="1"/>
      <c r="E647" s="1"/>
      <c r="F647" s="1"/>
      <c r="G647" s="1"/>
      <c r="H647" s="1"/>
      <c r="I647" s="1"/>
      <c r="J647" s="195"/>
      <c r="K647" s="194"/>
      <c r="L647" s="232"/>
      <c r="M647" s="232"/>
      <c r="N647" s="1"/>
      <c r="O647" s="1"/>
      <c r="P647" s="1"/>
      <c r="Q647" s="194"/>
      <c r="R647" s="194"/>
      <c r="S647" s="1"/>
      <c r="T647" s="1"/>
      <c r="U647" s="1"/>
      <c r="V647" s="194"/>
      <c r="W647" s="1"/>
      <c r="X647" s="1"/>
      <c r="Y647" s="1"/>
      <c r="Z647" s="1"/>
      <c r="AA647" s="1"/>
      <c r="AB647" s="194"/>
      <c r="AC647" s="1"/>
      <c r="AD647" s="194"/>
      <c r="AE647" s="1"/>
      <c r="AF647" s="1"/>
      <c r="AG647" s="194"/>
      <c r="AH647" s="194"/>
      <c r="AI647" s="194"/>
      <c r="AJ647" s="194"/>
      <c r="AK647" s="194"/>
      <c r="AL647" s="194"/>
    </row>
    <row r="648" spans="1:38" ht="15.75" customHeight="1">
      <c r="A648" s="1"/>
      <c r="B648" s="1"/>
      <c r="C648" s="1"/>
      <c r="D648" s="1"/>
      <c r="E648" s="1"/>
      <c r="F648" s="1"/>
      <c r="G648" s="1"/>
      <c r="H648" s="1"/>
      <c r="I648" s="1"/>
      <c r="J648" s="195"/>
      <c r="K648" s="194"/>
      <c r="L648" s="232"/>
      <c r="M648" s="232"/>
      <c r="N648" s="1"/>
      <c r="O648" s="1"/>
      <c r="P648" s="1"/>
      <c r="Q648" s="194"/>
      <c r="R648" s="194"/>
      <c r="S648" s="1"/>
      <c r="T648" s="1"/>
      <c r="U648" s="1"/>
      <c r="V648" s="194"/>
      <c r="W648" s="1"/>
      <c r="X648" s="1"/>
      <c r="Y648" s="1"/>
      <c r="Z648" s="1"/>
      <c r="AA648" s="1"/>
      <c r="AB648" s="194"/>
      <c r="AC648" s="1"/>
      <c r="AD648" s="194"/>
      <c r="AE648" s="1"/>
      <c r="AF648" s="1"/>
      <c r="AG648" s="194"/>
      <c r="AH648" s="194"/>
      <c r="AI648" s="194"/>
      <c r="AJ648" s="194"/>
      <c r="AK648" s="194"/>
      <c r="AL648" s="194"/>
    </row>
    <row r="649" spans="1:38" ht="15.75" customHeight="1">
      <c r="A649" s="1"/>
      <c r="B649" s="1"/>
      <c r="C649" s="1"/>
      <c r="D649" s="1"/>
      <c r="E649" s="1"/>
      <c r="F649" s="1"/>
      <c r="G649" s="1"/>
      <c r="H649" s="1"/>
      <c r="I649" s="1"/>
      <c r="J649" s="195"/>
      <c r="K649" s="194"/>
      <c r="L649" s="232"/>
      <c r="M649" s="232"/>
      <c r="N649" s="1"/>
      <c r="O649" s="1"/>
      <c r="P649" s="1"/>
      <c r="Q649" s="194"/>
      <c r="R649" s="194"/>
      <c r="S649" s="1"/>
      <c r="T649" s="1"/>
      <c r="U649" s="1"/>
      <c r="V649" s="194"/>
      <c r="W649" s="1"/>
      <c r="X649" s="1"/>
      <c r="Y649" s="1"/>
      <c r="Z649" s="1"/>
      <c r="AA649" s="1"/>
      <c r="AB649" s="194"/>
      <c r="AC649" s="1"/>
      <c r="AD649" s="194"/>
      <c r="AE649" s="1"/>
      <c r="AF649" s="1"/>
      <c r="AG649" s="194"/>
      <c r="AH649" s="194"/>
      <c r="AI649" s="194"/>
      <c r="AJ649" s="194"/>
      <c r="AK649" s="194"/>
      <c r="AL649" s="194"/>
    </row>
    <row r="650" spans="1:38" ht="15.75" customHeight="1">
      <c r="A650" s="1"/>
      <c r="B650" s="1"/>
      <c r="C650" s="1"/>
      <c r="D650" s="1"/>
      <c r="E650" s="1"/>
      <c r="F650" s="1"/>
      <c r="G650" s="1"/>
      <c r="H650" s="1"/>
      <c r="I650" s="1"/>
      <c r="J650" s="195"/>
      <c r="K650" s="194"/>
      <c r="L650" s="232"/>
      <c r="M650" s="232"/>
      <c r="N650" s="1"/>
      <c r="O650" s="1"/>
      <c r="P650" s="1"/>
      <c r="Q650" s="194"/>
      <c r="R650" s="194"/>
      <c r="S650" s="1"/>
      <c r="T650" s="1"/>
      <c r="U650" s="1"/>
      <c r="V650" s="194"/>
      <c r="W650" s="1"/>
      <c r="X650" s="1"/>
      <c r="Y650" s="1"/>
      <c r="Z650" s="1"/>
      <c r="AA650" s="1"/>
      <c r="AB650" s="194"/>
      <c r="AC650" s="1"/>
      <c r="AD650" s="194"/>
      <c r="AE650" s="1"/>
      <c r="AF650" s="1"/>
      <c r="AG650" s="194"/>
      <c r="AH650" s="194"/>
      <c r="AI650" s="194"/>
      <c r="AJ650" s="194"/>
      <c r="AK650" s="194"/>
      <c r="AL650" s="194"/>
    </row>
    <row r="651" spans="1:38" ht="15.75" customHeight="1">
      <c r="A651" s="1"/>
      <c r="B651" s="1"/>
      <c r="C651" s="1"/>
      <c r="D651" s="1"/>
      <c r="E651" s="1"/>
      <c r="F651" s="1"/>
      <c r="G651" s="1"/>
      <c r="H651" s="1"/>
      <c r="I651" s="1"/>
      <c r="J651" s="195"/>
      <c r="K651" s="194"/>
      <c r="L651" s="232"/>
      <c r="M651" s="232"/>
      <c r="N651" s="1"/>
      <c r="O651" s="1"/>
      <c r="P651" s="1"/>
      <c r="Q651" s="194"/>
      <c r="R651" s="194"/>
      <c r="S651" s="1"/>
      <c r="T651" s="1"/>
      <c r="U651" s="1"/>
      <c r="V651" s="194"/>
      <c r="W651" s="1"/>
      <c r="X651" s="1"/>
      <c r="Y651" s="1"/>
      <c r="Z651" s="1"/>
      <c r="AA651" s="1"/>
      <c r="AB651" s="194"/>
      <c r="AC651" s="1"/>
      <c r="AD651" s="194"/>
      <c r="AE651" s="1"/>
      <c r="AF651" s="1"/>
      <c r="AG651" s="194"/>
      <c r="AH651" s="194"/>
      <c r="AI651" s="194"/>
      <c r="AJ651" s="194"/>
      <c r="AK651" s="194"/>
      <c r="AL651" s="194"/>
    </row>
    <row r="652" spans="1:38" ht="15.75" customHeight="1">
      <c r="A652" s="1"/>
      <c r="B652" s="1"/>
      <c r="C652" s="1"/>
      <c r="D652" s="1"/>
      <c r="E652" s="1"/>
      <c r="F652" s="1"/>
      <c r="G652" s="1"/>
      <c r="H652" s="1"/>
      <c r="I652" s="1"/>
      <c r="J652" s="195"/>
      <c r="K652" s="194"/>
      <c r="L652" s="232"/>
      <c r="M652" s="232"/>
      <c r="N652" s="1"/>
      <c r="O652" s="1"/>
      <c r="P652" s="1"/>
      <c r="Q652" s="194"/>
      <c r="R652" s="194"/>
      <c r="S652" s="1"/>
      <c r="T652" s="1"/>
      <c r="U652" s="1"/>
      <c r="V652" s="194"/>
      <c r="W652" s="1"/>
      <c r="X652" s="1"/>
      <c r="Y652" s="1"/>
      <c r="Z652" s="1"/>
      <c r="AA652" s="1"/>
      <c r="AB652" s="194"/>
      <c r="AC652" s="1"/>
      <c r="AD652" s="194"/>
      <c r="AE652" s="1"/>
      <c r="AF652" s="1"/>
      <c r="AG652" s="194"/>
      <c r="AH652" s="194"/>
      <c r="AI652" s="194"/>
      <c r="AJ652" s="194"/>
      <c r="AK652" s="194"/>
      <c r="AL652" s="194"/>
    </row>
    <row r="653" spans="1:38" ht="15.75" customHeight="1">
      <c r="A653" s="1"/>
      <c r="B653" s="1"/>
      <c r="C653" s="1"/>
      <c r="D653" s="1"/>
      <c r="E653" s="1"/>
      <c r="F653" s="1"/>
      <c r="G653" s="1"/>
      <c r="H653" s="1"/>
      <c r="I653" s="1"/>
      <c r="J653" s="195"/>
      <c r="K653" s="194"/>
      <c r="L653" s="232"/>
      <c r="M653" s="232"/>
      <c r="N653" s="1"/>
      <c r="O653" s="1"/>
      <c r="P653" s="1"/>
      <c r="Q653" s="194"/>
      <c r="R653" s="194"/>
      <c r="S653" s="1"/>
      <c r="T653" s="1"/>
      <c r="U653" s="1"/>
      <c r="V653" s="194"/>
      <c r="W653" s="1"/>
      <c r="X653" s="1"/>
      <c r="Y653" s="1"/>
      <c r="Z653" s="1"/>
      <c r="AA653" s="1"/>
      <c r="AB653" s="194"/>
      <c r="AC653" s="1"/>
      <c r="AD653" s="194"/>
      <c r="AE653" s="1"/>
      <c r="AF653" s="1"/>
      <c r="AG653" s="194"/>
      <c r="AH653" s="194"/>
      <c r="AI653" s="194"/>
      <c r="AJ653" s="194"/>
      <c r="AK653" s="194"/>
      <c r="AL653" s="194"/>
    </row>
    <row r="654" spans="1:38" ht="15.75" customHeight="1">
      <c r="A654" s="1"/>
      <c r="B654" s="1"/>
      <c r="C654" s="1"/>
      <c r="D654" s="1"/>
      <c r="E654" s="1"/>
      <c r="F654" s="1"/>
      <c r="G654" s="1"/>
      <c r="H654" s="1"/>
      <c r="I654" s="1"/>
      <c r="J654" s="195"/>
      <c r="K654" s="194"/>
      <c r="L654" s="232"/>
      <c r="M654" s="232"/>
      <c r="N654" s="1"/>
      <c r="O654" s="1"/>
      <c r="P654" s="1"/>
      <c r="Q654" s="194"/>
      <c r="R654" s="194"/>
      <c r="S654" s="1"/>
      <c r="T654" s="1"/>
      <c r="U654" s="1"/>
      <c r="V654" s="194"/>
      <c r="W654" s="1"/>
      <c r="X654" s="1"/>
      <c r="Y654" s="1"/>
      <c r="Z654" s="1"/>
      <c r="AA654" s="1"/>
      <c r="AB654" s="194"/>
      <c r="AC654" s="1"/>
      <c r="AD654" s="194"/>
      <c r="AE654" s="1"/>
      <c r="AF654" s="1"/>
      <c r="AG654" s="194"/>
      <c r="AH654" s="194"/>
      <c r="AI654" s="194"/>
      <c r="AJ654" s="194"/>
      <c r="AK654" s="194"/>
      <c r="AL654" s="194"/>
    </row>
    <row r="655" spans="1:38" ht="15.75" customHeight="1">
      <c r="A655" s="1"/>
      <c r="B655" s="1"/>
      <c r="C655" s="1"/>
      <c r="D655" s="1"/>
      <c r="E655" s="1"/>
      <c r="F655" s="1"/>
      <c r="G655" s="1"/>
      <c r="H655" s="1"/>
      <c r="I655" s="1"/>
      <c r="J655" s="195"/>
      <c r="K655" s="194"/>
      <c r="L655" s="232"/>
      <c r="M655" s="232"/>
      <c r="N655" s="1"/>
      <c r="O655" s="1"/>
      <c r="P655" s="1"/>
      <c r="Q655" s="194"/>
      <c r="R655" s="194"/>
      <c r="S655" s="1"/>
      <c r="T655" s="1"/>
      <c r="U655" s="1"/>
      <c r="V655" s="194"/>
      <c r="W655" s="1"/>
      <c r="X655" s="1"/>
      <c r="Y655" s="1"/>
      <c r="Z655" s="1"/>
      <c r="AA655" s="1"/>
      <c r="AB655" s="194"/>
      <c r="AC655" s="1"/>
      <c r="AD655" s="194"/>
      <c r="AE655" s="1"/>
      <c r="AF655" s="1"/>
      <c r="AG655" s="194"/>
      <c r="AH655" s="194"/>
      <c r="AI655" s="194"/>
      <c r="AJ655" s="194"/>
      <c r="AK655" s="194"/>
      <c r="AL655" s="194"/>
    </row>
    <row r="656" spans="1:38" ht="15.75" customHeight="1">
      <c r="A656" s="1"/>
      <c r="B656" s="1"/>
      <c r="C656" s="1"/>
      <c r="D656" s="1"/>
      <c r="E656" s="1"/>
      <c r="F656" s="1"/>
      <c r="G656" s="1"/>
      <c r="H656" s="1"/>
      <c r="I656" s="1"/>
      <c r="J656" s="195"/>
      <c r="K656" s="194"/>
      <c r="L656" s="232"/>
      <c r="M656" s="232"/>
      <c r="N656" s="1"/>
      <c r="O656" s="1"/>
      <c r="P656" s="1"/>
      <c r="Q656" s="194"/>
      <c r="R656" s="194"/>
      <c r="S656" s="1"/>
      <c r="T656" s="1"/>
      <c r="U656" s="1"/>
      <c r="V656" s="194"/>
      <c r="W656" s="1"/>
      <c r="X656" s="1"/>
      <c r="Y656" s="1"/>
      <c r="Z656" s="1"/>
      <c r="AA656" s="1"/>
      <c r="AB656" s="194"/>
      <c r="AC656" s="1"/>
      <c r="AD656" s="194"/>
      <c r="AE656" s="1"/>
      <c r="AF656" s="1"/>
      <c r="AG656" s="194"/>
      <c r="AH656" s="194"/>
      <c r="AI656" s="194"/>
      <c r="AJ656" s="194"/>
      <c r="AK656" s="194"/>
      <c r="AL656" s="194"/>
    </row>
    <row r="657" spans="1:38" ht="15.75" customHeight="1">
      <c r="A657" s="1"/>
      <c r="B657" s="1"/>
      <c r="C657" s="1"/>
      <c r="D657" s="1"/>
      <c r="E657" s="1"/>
      <c r="F657" s="1"/>
      <c r="G657" s="1"/>
      <c r="H657" s="1"/>
      <c r="I657" s="1"/>
      <c r="J657" s="195"/>
      <c r="K657" s="194"/>
      <c r="L657" s="232"/>
      <c r="M657" s="232"/>
      <c r="N657" s="1"/>
      <c r="O657" s="1"/>
      <c r="P657" s="1"/>
      <c r="Q657" s="194"/>
      <c r="R657" s="194"/>
      <c r="S657" s="1"/>
      <c r="T657" s="1"/>
      <c r="U657" s="1"/>
      <c r="V657" s="194"/>
      <c r="W657" s="1"/>
      <c r="X657" s="1"/>
      <c r="Y657" s="1"/>
      <c r="Z657" s="1"/>
      <c r="AA657" s="1"/>
      <c r="AB657" s="194"/>
      <c r="AC657" s="1"/>
      <c r="AD657" s="194"/>
      <c r="AE657" s="1"/>
      <c r="AF657" s="1"/>
      <c r="AG657" s="194"/>
      <c r="AH657" s="194"/>
      <c r="AI657" s="194"/>
      <c r="AJ657" s="194"/>
      <c r="AK657" s="194"/>
      <c r="AL657" s="194"/>
    </row>
    <row r="658" spans="1:38" ht="15.75" customHeight="1">
      <c r="A658" s="1"/>
      <c r="B658" s="1"/>
      <c r="C658" s="1"/>
      <c r="D658" s="1"/>
      <c r="E658" s="1"/>
      <c r="F658" s="1"/>
      <c r="G658" s="1"/>
      <c r="H658" s="1"/>
      <c r="I658" s="1"/>
      <c r="J658" s="195"/>
      <c r="K658" s="194"/>
      <c r="L658" s="232"/>
      <c r="M658" s="232"/>
      <c r="N658" s="1"/>
      <c r="O658" s="1"/>
      <c r="P658" s="1"/>
      <c r="Q658" s="194"/>
      <c r="R658" s="194"/>
      <c r="S658" s="1"/>
      <c r="T658" s="1"/>
      <c r="U658" s="1"/>
      <c r="V658" s="194"/>
      <c r="W658" s="1"/>
      <c r="X658" s="1"/>
      <c r="Y658" s="1"/>
      <c r="Z658" s="1"/>
      <c r="AA658" s="1"/>
      <c r="AB658" s="194"/>
      <c r="AC658" s="1"/>
      <c r="AD658" s="194"/>
      <c r="AE658" s="1"/>
      <c r="AF658" s="1"/>
      <c r="AG658" s="194"/>
      <c r="AH658" s="194"/>
      <c r="AI658" s="194"/>
      <c r="AJ658" s="194"/>
      <c r="AK658" s="194"/>
      <c r="AL658" s="194"/>
    </row>
    <row r="659" spans="1:38" ht="15.75" customHeight="1">
      <c r="A659" s="1"/>
      <c r="B659" s="1"/>
      <c r="C659" s="1"/>
      <c r="D659" s="1"/>
      <c r="E659" s="1"/>
      <c r="F659" s="1"/>
      <c r="G659" s="1"/>
      <c r="H659" s="1"/>
      <c r="I659" s="1"/>
      <c r="J659" s="195"/>
      <c r="K659" s="194"/>
      <c r="L659" s="232"/>
      <c r="M659" s="232"/>
      <c r="N659" s="1"/>
      <c r="O659" s="1"/>
      <c r="P659" s="1"/>
      <c r="Q659" s="194"/>
      <c r="R659" s="194"/>
      <c r="S659" s="1"/>
      <c r="T659" s="1"/>
      <c r="U659" s="1"/>
      <c r="V659" s="194"/>
      <c r="W659" s="1"/>
      <c r="X659" s="1"/>
      <c r="Y659" s="1"/>
      <c r="Z659" s="1"/>
      <c r="AA659" s="1"/>
      <c r="AB659" s="194"/>
      <c r="AC659" s="1"/>
      <c r="AD659" s="194"/>
      <c r="AE659" s="1"/>
      <c r="AF659" s="1"/>
      <c r="AG659" s="194"/>
      <c r="AH659" s="194"/>
      <c r="AI659" s="194"/>
      <c r="AJ659" s="194"/>
      <c r="AK659" s="194"/>
      <c r="AL659" s="194"/>
    </row>
    <row r="660" spans="1:38" ht="15.75" customHeight="1">
      <c r="A660" s="1"/>
      <c r="B660" s="1"/>
      <c r="C660" s="1"/>
      <c r="D660" s="1"/>
      <c r="E660" s="1"/>
      <c r="F660" s="1"/>
      <c r="G660" s="1"/>
      <c r="H660" s="1"/>
      <c r="I660" s="1"/>
      <c r="J660" s="195"/>
      <c r="K660" s="194"/>
      <c r="L660" s="232"/>
      <c r="M660" s="232"/>
      <c r="N660" s="1"/>
      <c r="O660" s="1"/>
      <c r="P660" s="1"/>
      <c r="Q660" s="194"/>
      <c r="R660" s="194"/>
      <c r="S660" s="1"/>
      <c r="T660" s="1"/>
      <c r="U660" s="1"/>
      <c r="V660" s="194"/>
      <c r="W660" s="1"/>
      <c r="X660" s="1"/>
      <c r="Y660" s="1"/>
      <c r="Z660" s="1"/>
      <c r="AA660" s="1"/>
      <c r="AB660" s="194"/>
      <c r="AC660" s="1"/>
      <c r="AD660" s="194"/>
      <c r="AE660" s="1"/>
      <c r="AF660" s="1"/>
      <c r="AG660" s="194"/>
      <c r="AH660" s="194"/>
      <c r="AI660" s="194"/>
      <c r="AJ660" s="194"/>
      <c r="AK660" s="194"/>
      <c r="AL660" s="194"/>
    </row>
    <row r="661" spans="1:38" ht="15.75" customHeight="1">
      <c r="A661" s="1"/>
      <c r="B661" s="1"/>
      <c r="C661" s="1"/>
      <c r="D661" s="1"/>
      <c r="E661" s="1"/>
      <c r="F661" s="1"/>
      <c r="G661" s="1"/>
      <c r="H661" s="1"/>
      <c r="I661" s="1"/>
      <c r="J661" s="195"/>
      <c r="K661" s="194"/>
      <c r="L661" s="232"/>
      <c r="M661" s="232"/>
      <c r="N661" s="1"/>
      <c r="O661" s="1"/>
      <c r="P661" s="1"/>
      <c r="Q661" s="194"/>
      <c r="R661" s="194"/>
      <c r="S661" s="1"/>
      <c r="T661" s="1"/>
      <c r="U661" s="1"/>
      <c r="V661" s="194"/>
      <c r="W661" s="1"/>
      <c r="X661" s="1"/>
      <c r="Y661" s="1"/>
      <c r="Z661" s="1"/>
      <c r="AA661" s="1"/>
      <c r="AB661" s="194"/>
      <c r="AC661" s="1"/>
      <c r="AD661" s="194"/>
      <c r="AE661" s="1"/>
      <c r="AF661" s="1"/>
      <c r="AG661" s="194"/>
      <c r="AH661" s="194"/>
      <c r="AI661" s="194"/>
      <c r="AJ661" s="194"/>
      <c r="AK661" s="194"/>
      <c r="AL661" s="194"/>
    </row>
    <row r="662" spans="1:38" ht="15.75" customHeight="1">
      <c r="A662" s="1"/>
      <c r="B662" s="1"/>
      <c r="C662" s="1"/>
      <c r="D662" s="1"/>
      <c r="E662" s="1"/>
      <c r="F662" s="1"/>
      <c r="G662" s="1"/>
      <c r="H662" s="1"/>
      <c r="I662" s="1"/>
      <c r="J662" s="195"/>
      <c r="K662" s="194"/>
      <c r="L662" s="232"/>
      <c r="M662" s="232"/>
      <c r="N662" s="1"/>
      <c r="O662" s="1"/>
      <c r="P662" s="1"/>
      <c r="Q662" s="194"/>
      <c r="R662" s="194"/>
      <c r="S662" s="1"/>
      <c r="T662" s="1"/>
      <c r="U662" s="1"/>
      <c r="V662" s="194"/>
      <c r="W662" s="1"/>
      <c r="X662" s="1"/>
      <c r="Y662" s="1"/>
      <c r="Z662" s="1"/>
      <c r="AA662" s="1"/>
      <c r="AB662" s="194"/>
      <c r="AC662" s="1"/>
      <c r="AD662" s="194"/>
      <c r="AE662" s="1"/>
      <c r="AF662" s="1"/>
      <c r="AG662" s="194"/>
      <c r="AH662" s="194"/>
      <c r="AI662" s="194"/>
      <c r="AJ662" s="194"/>
      <c r="AK662" s="194"/>
      <c r="AL662" s="194"/>
    </row>
    <row r="663" spans="1:38" ht="15.75" customHeight="1">
      <c r="A663" s="1"/>
      <c r="B663" s="1"/>
      <c r="C663" s="1"/>
      <c r="D663" s="1"/>
      <c r="E663" s="1"/>
      <c r="F663" s="1"/>
      <c r="G663" s="1"/>
      <c r="H663" s="1"/>
      <c r="I663" s="1"/>
      <c r="J663" s="195"/>
      <c r="K663" s="194"/>
      <c r="L663" s="232"/>
      <c r="M663" s="232"/>
      <c r="N663" s="1"/>
      <c r="O663" s="1"/>
      <c r="P663" s="1"/>
      <c r="Q663" s="194"/>
      <c r="R663" s="194"/>
      <c r="S663" s="1"/>
      <c r="T663" s="1"/>
      <c r="U663" s="1"/>
      <c r="V663" s="194"/>
      <c r="W663" s="1"/>
      <c r="X663" s="1"/>
      <c r="Y663" s="1"/>
      <c r="Z663" s="1"/>
      <c r="AA663" s="1"/>
      <c r="AB663" s="194"/>
      <c r="AC663" s="1"/>
      <c r="AD663" s="194"/>
      <c r="AE663" s="1"/>
      <c r="AF663" s="1"/>
      <c r="AG663" s="194"/>
      <c r="AH663" s="194"/>
      <c r="AI663" s="194"/>
      <c r="AJ663" s="194"/>
      <c r="AK663" s="194"/>
      <c r="AL663" s="194"/>
    </row>
    <row r="664" spans="1:38" ht="15.75" customHeight="1">
      <c r="A664" s="1"/>
      <c r="B664" s="1"/>
      <c r="C664" s="1"/>
      <c r="D664" s="1"/>
      <c r="E664" s="1"/>
      <c r="F664" s="1"/>
      <c r="G664" s="1"/>
      <c r="H664" s="1"/>
      <c r="I664" s="1"/>
      <c r="J664" s="195"/>
      <c r="K664" s="194"/>
      <c r="L664" s="232"/>
      <c r="M664" s="232"/>
      <c r="N664" s="1"/>
      <c r="O664" s="1"/>
      <c r="P664" s="1"/>
      <c r="Q664" s="194"/>
      <c r="R664" s="194"/>
      <c r="S664" s="1"/>
      <c r="T664" s="1"/>
      <c r="U664" s="1"/>
      <c r="V664" s="194"/>
      <c r="W664" s="1"/>
      <c r="X664" s="1"/>
      <c r="Y664" s="1"/>
      <c r="Z664" s="1"/>
      <c r="AA664" s="1"/>
      <c r="AB664" s="194"/>
      <c r="AC664" s="1"/>
      <c r="AD664" s="194"/>
      <c r="AE664" s="1"/>
      <c r="AF664" s="1"/>
      <c r="AG664" s="194"/>
      <c r="AH664" s="194"/>
      <c r="AI664" s="194"/>
      <c r="AJ664" s="194"/>
      <c r="AK664" s="194"/>
      <c r="AL664" s="194"/>
    </row>
    <row r="665" spans="1:38" ht="15.75" customHeight="1">
      <c r="A665" s="1"/>
      <c r="B665" s="1"/>
      <c r="C665" s="1"/>
      <c r="D665" s="1"/>
      <c r="E665" s="1"/>
      <c r="F665" s="1"/>
      <c r="G665" s="1"/>
      <c r="H665" s="1"/>
      <c r="I665" s="1"/>
      <c r="J665" s="195"/>
      <c r="K665" s="194"/>
      <c r="L665" s="232"/>
      <c r="M665" s="232"/>
      <c r="N665" s="1"/>
      <c r="O665" s="1"/>
      <c r="P665" s="1"/>
      <c r="Q665" s="194"/>
      <c r="R665" s="194"/>
      <c r="S665" s="1"/>
      <c r="T665" s="1"/>
      <c r="U665" s="1"/>
      <c r="V665" s="194"/>
      <c r="W665" s="1"/>
      <c r="X665" s="1"/>
      <c r="Y665" s="1"/>
      <c r="Z665" s="1"/>
      <c r="AA665" s="1"/>
      <c r="AB665" s="194"/>
      <c r="AC665" s="1"/>
      <c r="AD665" s="194"/>
      <c r="AE665" s="1"/>
      <c r="AF665" s="1"/>
      <c r="AG665" s="194"/>
      <c r="AH665" s="194"/>
      <c r="AI665" s="194"/>
      <c r="AJ665" s="194"/>
      <c r="AK665" s="194"/>
      <c r="AL665" s="194"/>
    </row>
    <row r="666" spans="1:38" ht="15.75" customHeight="1">
      <c r="A666" s="1"/>
      <c r="B666" s="1"/>
      <c r="C666" s="1"/>
      <c r="D666" s="1"/>
      <c r="E666" s="1"/>
      <c r="F666" s="1"/>
      <c r="G666" s="1"/>
      <c r="H666" s="1"/>
      <c r="I666" s="1"/>
      <c r="J666" s="195"/>
      <c r="K666" s="194"/>
      <c r="L666" s="232"/>
      <c r="M666" s="232"/>
      <c r="N666" s="1"/>
      <c r="O666" s="1"/>
      <c r="P666" s="1"/>
      <c r="Q666" s="194"/>
      <c r="R666" s="194"/>
      <c r="S666" s="1"/>
      <c r="T666" s="1"/>
      <c r="U666" s="1"/>
      <c r="V666" s="194"/>
      <c r="W666" s="1"/>
      <c r="X666" s="1"/>
      <c r="Y666" s="1"/>
      <c r="Z666" s="1"/>
      <c r="AA666" s="1"/>
      <c r="AB666" s="194"/>
      <c r="AC666" s="1"/>
      <c r="AD666" s="194"/>
      <c r="AE666" s="1"/>
      <c r="AF666" s="1"/>
      <c r="AG666" s="194"/>
      <c r="AH666" s="194"/>
      <c r="AI666" s="194"/>
      <c r="AJ666" s="194"/>
      <c r="AK666" s="194"/>
      <c r="AL666" s="194"/>
    </row>
    <row r="667" spans="1:38" ht="15.75" customHeight="1">
      <c r="A667" s="1"/>
      <c r="B667" s="1"/>
      <c r="C667" s="1"/>
      <c r="D667" s="1"/>
      <c r="E667" s="1"/>
      <c r="F667" s="1"/>
      <c r="G667" s="1"/>
      <c r="H667" s="1"/>
      <c r="I667" s="1"/>
      <c r="J667" s="195"/>
      <c r="K667" s="194"/>
      <c r="L667" s="232"/>
      <c r="M667" s="232"/>
      <c r="N667" s="1"/>
      <c r="O667" s="1"/>
      <c r="P667" s="1"/>
      <c r="Q667" s="194"/>
      <c r="R667" s="194"/>
      <c r="S667" s="1"/>
      <c r="T667" s="1"/>
      <c r="U667" s="1"/>
      <c r="V667" s="194"/>
      <c r="W667" s="1"/>
      <c r="X667" s="1"/>
      <c r="Y667" s="1"/>
      <c r="Z667" s="1"/>
      <c r="AA667" s="1"/>
      <c r="AB667" s="194"/>
      <c r="AC667" s="1"/>
      <c r="AD667" s="194"/>
      <c r="AE667" s="1"/>
      <c r="AF667" s="1"/>
      <c r="AG667" s="194"/>
      <c r="AH667" s="194"/>
      <c r="AI667" s="194"/>
      <c r="AJ667" s="194"/>
      <c r="AK667" s="194"/>
      <c r="AL667" s="194"/>
    </row>
    <row r="668" spans="1:38" ht="15.75" customHeight="1">
      <c r="A668" s="1"/>
      <c r="B668" s="1"/>
      <c r="C668" s="1"/>
      <c r="D668" s="1"/>
      <c r="E668" s="1"/>
      <c r="F668" s="1"/>
      <c r="G668" s="1"/>
      <c r="H668" s="1"/>
      <c r="I668" s="1"/>
      <c r="J668" s="195"/>
      <c r="K668" s="194"/>
      <c r="L668" s="232"/>
      <c r="M668" s="232"/>
      <c r="N668" s="1"/>
      <c r="O668" s="1"/>
      <c r="P668" s="1"/>
      <c r="Q668" s="194"/>
      <c r="R668" s="194"/>
      <c r="S668" s="1"/>
      <c r="T668" s="1"/>
      <c r="U668" s="1"/>
      <c r="V668" s="194"/>
      <c r="W668" s="1"/>
      <c r="X668" s="1"/>
      <c r="Y668" s="1"/>
      <c r="Z668" s="1"/>
      <c r="AA668" s="1"/>
      <c r="AB668" s="194"/>
      <c r="AC668" s="1"/>
      <c r="AD668" s="194"/>
      <c r="AE668" s="1"/>
      <c r="AF668" s="1"/>
      <c r="AG668" s="194"/>
      <c r="AH668" s="194"/>
      <c r="AI668" s="194"/>
      <c r="AJ668" s="194"/>
      <c r="AK668" s="194"/>
      <c r="AL668" s="194"/>
    </row>
    <row r="669" spans="1:38" ht="15.75" customHeight="1">
      <c r="A669" s="1"/>
      <c r="B669" s="1"/>
      <c r="C669" s="1"/>
      <c r="D669" s="1"/>
      <c r="E669" s="1"/>
      <c r="F669" s="1"/>
      <c r="G669" s="1"/>
      <c r="H669" s="1"/>
      <c r="I669" s="1"/>
      <c r="J669" s="195"/>
      <c r="K669" s="194"/>
      <c r="L669" s="232"/>
      <c r="M669" s="232"/>
      <c r="N669" s="1"/>
      <c r="O669" s="1"/>
      <c r="P669" s="1"/>
      <c r="Q669" s="194"/>
      <c r="R669" s="194"/>
      <c r="S669" s="1"/>
      <c r="T669" s="1"/>
      <c r="U669" s="1"/>
      <c r="V669" s="194"/>
      <c r="W669" s="1"/>
      <c r="X669" s="1"/>
      <c r="Y669" s="1"/>
      <c r="Z669" s="1"/>
      <c r="AA669" s="1"/>
      <c r="AB669" s="194"/>
      <c r="AC669" s="1"/>
      <c r="AD669" s="194"/>
      <c r="AE669" s="1"/>
      <c r="AF669" s="1"/>
      <c r="AG669" s="194"/>
      <c r="AH669" s="194"/>
      <c r="AI669" s="194"/>
      <c r="AJ669" s="194"/>
      <c r="AK669" s="194"/>
      <c r="AL669" s="194"/>
    </row>
    <row r="670" spans="1:38" ht="15.75" customHeight="1">
      <c r="A670" s="1"/>
      <c r="B670" s="1"/>
      <c r="C670" s="1"/>
      <c r="D670" s="1"/>
      <c r="E670" s="1"/>
      <c r="F670" s="1"/>
      <c r="G670" s="1"/>
      <c r="H670" s="1"/>
      <c r="I670" s="1"/>
      <c r="J670" s="195"/>
      <c r="K670" s="194"/>
      <c r="L670" s="232"/>
      <c r="M670" s="232"/>
      <c r="N670" s="1"/>
      <c r="O670" s="1"/>
      <c r="P670" s="1"/>
      <c r="Q670" s="194"/>
      <c r="R670" s="194"/>
      <c r="S670" s="1"/>
      <c r="T670" s="1"/>
      <c r="U670" s="1"/>
      <c r="V670" s="194"/>
      <c r="W670" s="1"/>
      <c r="X670" s="1"/>
      <c r="Y670" s="1"/>
      <c r="Z670" s="1"/>
      <c r="AA670" s="1"/>
      <c r="AB670" s="194"/>
      <c r="AC670" s="1"/>
      <c r="AD670" s="194"/>
      <c r="AE670" s="1"/>
      <c r="AF670" s="1"/>
      <c r="AG670" s="194"/>
      <c r="AH670" s="194"/>
      <c r="AI670" s="194"/>
      <c r="AJ670" s="194"/>
      <c r="AK670" s="194"/>
      <c r="AL670" s="194"/>
    </row>
    <row r="671" spans="1:38" ht="15.75" customHeight="1">
      <c r="A671" s="1"/>
      <c r="B671" s="1"/>
      <c r="C671" s="1"/>
      <c r="D671" s="1"/>
      <c r="E671" s="1"/>
      <c r="F671" s="1"/>
      <c r="G671" s="1"/>
      <c r="H671" s="1"/>
      <c r="I671" s="1"/>
      <c r="J671" s="195"/>
      <c r="K671" s="194"/>
      <c r="L671" s="232"/>
      <c r="M671" s="232"/>
      <c r="N671" s="1"/>
      <c r="O671" s="1"/>
      <c r="P671" s="1"/>
      <c r="Q671" s="194"/>
      <c r="R671" s="194"/>
      <c r="S671" s="1"/>
      <c r="T671" s="1"/>
      <c r="U671" s="1"/>
      <c r="V671" s="194"/>
      <c r="W671" s="1"/>
      <c r="X671" s="1"/>
      <c r="Y671" s="1"/>
      <c r="Z671" s="1"/>
      <c r="AA671" s="1"/>
      <c r="AB671" s="194"/>
      <c r="AC671" s="1"/>
      <c r="AD671" s="194"/>
      <c r="AE671" s="1"/>
      <c r="AF671" s="1"/>
      <c r="AG671" s="194"/>
      <c r="AH671" s="194"/>
      <c r="AI671" s="194"/>
      <c r="AJ671" s="194"/>
      <c r="AK671" s="194"/>
      <c r="AL671" s="194"/>
    </row>
    <row r="672" spans="1:38" ht="15.75" customHeight="1">
      <c r="A672" s="1"/>
      <c r="B672" s="1"/>
      <c r="C672" s="1"/>
      <c r="D672" s="1"/>
      <c r="E672" s="1"/>
      <c r="F672" s="1"/>
      <c r="G672" s="1"/>
      <c r="H672" s="1"/>
      <c r="I672" s="1"/>
      <c r="J672" s="195"/>
      <c r="K672" s="194"/>
      <c r="L672" s="232"/>
      <c r="M672" s="232"/>
      <c r="N672" s="1"/>
      <c r="O672" s="1"/>
      <c r="P672" s="1"/>
      <c r="Q672" s="194"/>
      <c r="R672" s="194"/>
      <c r="S672" s="1"/>
      <c r="T672" s="1"/>
      <c r="U672" s="1"/>
      <c r="V672" s="194"/>
      <c r="W672" s="1"/>
      <c r="X672" s="1"/>
      <c r="Y672" s="1"/>
      <c r="Z672" s="1"/>
      <c r="AA672" s="1"/>
      <c r="AB672" s="194"/>
      <c r="AC672" s="1"/>
      <c r="AD672" s="194"/>
      <c r="AE672" s="1"/>
      <c r="AF672" s="1"/>
      <c r="AG672" s="194"/>
      <c r="AH672" s="194"/>
      <c r="AI672" s="194"/>
      <c r="AJ672" s="194"/>
      <c r="AK672" s="194"/>
      <c r="AL672" s="194"/>
    </row>
    <row r="673" spans="1:38" ht="15.75" customHeight="1">
      <c r="A673" s="1"/>
      <c r="B673" s="1"/>
      <c r="C673" s="1"/>
      <c r="D673" s="1"/>
      <c r="E673" s="1"/>
      <c r="F673" s="1"/>
      <c r="G673" s="1"/>
      <c r="H673" s="1"/>
      <c r="I673" s="1"/>
      <c r="J673" s="195"/>
      <c r="K673" s="194"/>
      <c r="L673" s="232"/>
      <c r="M673" s="232"/>
      <c r="N673" s="1"/>
      <c r="O673" s="1"/>
      <c r="P673" s="1"/>
      <c r="Q673" s="194"/>
      <c r="R673" s="194"/>
      <c r="S673" s="1"/>
      <c r="T673" s="1"/>
      <c r="U673" s="1"/>
      <c r="V673" s="194"/>
      <c r="W673" s="1"/>
      <c r="X673" s="1"/>
      <c r="Y673" s="1"/>
      <c r="Z673" s="1"/>
      <c r="AA673" s="1"/>
      <c r="AB673" s="194"/>
      <c r="AC673" s="1"/>
      <c r="AD673" s="194"/>
      <c r="AE673" s="1"/>
      <c r="AF673" s="1"/>
      <c r="AG673" s="194"/>
      <c r="AH673" s="194"/>
      <c r="AI673" s="194"/>
      <c r="AJ673" s="194"/>
      <c r="AK673" s="194"/>
      <c r="AL673" s="194"/>
    </row>
    <row r="674" spans="1:38" ht="15.75" customHeight="1">
      <c r="A674" s="1"/>
      <c r="B674" s="1"/>
      <c r="C674" s="1"/>
      <c r="D674" s="1"/>
      <c r="E674" s="1"/>
      <c r="F674" s="1"/>
      <c r="G674" s="1"/>
      <c r="H674" s="1"/>
      <c r="I674" s="1"/>
      <c r="J674" s="195"/>
      <c r="K674" s="194"/>
      <c r="L674" s="232"/>
      <c r="M674" s="232"/>
      <c r="N674" s="1"/>
      <c r="O674" s="1"/>
      <c r="P674" s="1"/>
      <c r="Q674" s="194"/>
      <c r="R674" s="194"/>
      <c r="S674" s="1"/>
      <c r="T674" s="1"/>
      <c r="U674" s="1"/>
      <c r="V674" s="194"/>
      <c r="W674" s="1"/>
      <c r="X674" s="1"/>
      <c r="Y674" s="1"/>
      <c r="Z674" s="1"/>
      <c r="AA674" s="1"/>
      <c r="AB674" s="194"/>
      <c r="AC674" s="1"/>
      <c r="AD674" s="194"/>
      <c r="AE674" s="1"/>
      <c r="AF674" s="1"/>
      <c r="AG674" s="194"/>
      <c r="AH674" s="194"/>
      <c r="AI674" s="194"/>
      <c r="AJ674" s="194"/>
      <c r="AK674" s="194"/>
      <c r="AL674" s="194"/>
    </row>
    <row r="675" spans="1:38" ht="15.75" customHeight="1">
      <c r="A675" s="1"/>
      <c r="B675" s="1"/>
      <c r="C675" s="1"/>
      <c r="D675" s="1"/>
      <c r="E675" s="1"/>
      <c r="F675" s="1"/>
      <c r="G675" s="1"/>
      <c r="H675" s="1"/>
      <c r="I675" s="1"/>
      <c r="J675" s="195"/>
      <c r="K675" s="194"/>
      <c r="L675" s="232"/>
      <c r="M675" s="232"/>
      <c r="N675" s="1"/>
      <c r="O675" s="1"/>
      <c r="P675" s="1"/>
      <c r="Q675" s="194"/>
      <c r="R675" s="194"/>
      <c r="S675" s="1"/>
      <c r="T675" s="1"/>
      <c r="U675" s="1"/>
      <c r="V675" s="194"/>
      <c r="W675" s="1"/>
      <c r="X675" s="1"/>
      <c r="Y675" s="1"/>
      <c r="Z675" s="1"/>
      <c r="AA675" s="1"/>
      <c r="AB675" s="194"/>
      <c r="AC675" s="1"/>
      <c r="AD675" s="194"/>
      <c r="AE675" s="1"/>
      <c r="AF675" s="1"/>
      <c r="AG675" s="194"/>
      <c r="AH675" s="194"/>
      <c r="AI675" s="194"/>
      <c r="AJ675" s="194"/>
      <c r="AK675" s="194"/>
      <c r="AL675" s="194"/>
    </row>
    <row r="676" spans="1:38" ht="15.75" customHeight="1">
      <c r="A676" s="1"/>
      <c r="B676" s="1"/>
      <c r="C676" s="1"/>
      <c r="D676" s="1"/>
      <c r="E676" s="1"/>
      <c r="F676" s="1"/>
      <c r="G676" s="1"/>
      <c r="H676" s="1"/>
      <c r="I676" s="1"/>
      <c r="J676" s="195"/>
      <c r="K676" s="194"/>
      <c r="L676" s="232"/>
      <c r="M676" s="232"/>
      <c r="N676" s="1"/>
      <c r="O676" s="1"/>
      <c r="P676" s="1"/>
      <c r="Q676" s="194"/>
      <c r="R676" s="194"/>
      <c r="S676" s="1"/>
      <c r="T676" s="1"/>
      <c r="U676" s="1"/>
      <c r="V676" s="194"/>
      <c r="W676" s="1"/>
      <c r="X676" s="1"/>
      <c r="Y676" s="1"/>
      <c r="Z676" s="1"/>
      <c r="AA676" s="1"/>
      <c r="AB676" s="194"/>
      <c r="AC676" s="1"/>
      <c r="AD676" s="194"/>
      <c r="AE676" s="1"/>
      <c r="AF676" s="1"/>
      <c r="AG676" s="194"/>
      <c r="AH676" s="194"/>
      <c r="AI676" s="194"/>
      <c r="AJ676" s="194"/>
      <c r="AK676" s="194"/>
      <c r="AL676" s="194"/>
    </row>
    <row r="677" spans="1:38" ht="15.75" customHeight="1">
      <c r="A677" s="1"/>
      <c r="B677" s="1"/>
      <c r="C677" s="1"/>
      <c r="D677" s="1"/>
      <c r="E677" s="1"/>
      <c r="F677" s="1"/>
      <c r="G677" s="1"/>
      <c r="H677" s="1"/>
      <c r="I677" s="1"/>
      <c r="J677" s="195"/>
      <c r="K677" s="194"/>
      <c r="L677" s="232"/>
      <c r="M677" s="232"/>
      <c r="N677" s="1"/>
      <c r="O677" s="1"/>
      <c r="P677" s="1"/>
      <c r="Q677" s="194"/>
      <c r="R677" s="194"/>
      <c r="S677" s="1"/>
      <c r="T677" s="1"/>
      <c r="U677" s="1"/>
      <c r="V677" s="194"/>
      <c r="W677" s="1"/>
      <c r="X677" s="1"/>
      <c r="Y677" s="1"/>
      <c r="Z677" s="1"/>
      <c r="AA677" s="1"/>
      <c r="AB677" s="194"/>
      <c r="AC677" s="1"/>
      <c r="AD677" s="194"/>
      <c r="AE677" s="1"/>
      <c r="AF677" s="1"/>
      <c r="AG677" s="194"/>
      <c r="AH677" s="194"/>
      <c r="AI677" s="194"/>
      <c r="AJ677" s="194"/>
      <c r="AK677" s="194"/>
      <c r="AL677" s="194"/>
    </row>
    <row r="678" spans="1:38" ht="15.75" customHeight="1">
      <c r="A678" s="1"/>
      <c r="B678" s="1"/>
      <c r="C678" s="1"/>
      <c r="D678" s="1"/>
      <c r="E678" s="1"/>
      <c r="F678" s="1"/>
      <c r="G678" s="1"/>
      <c r="H678" s="1"/>
      <c r="I678" s="1"/>
      <c r="J678" s="195"/>
      <c r="K678" s="194"/>
      <c r="L678" s="232"/>
      <c r="M678" s="232"/>
      <c r="N678" s="1"/>
      <c r="O678" s="1"/>
      <c r="P678" s="1"/>
      <c r="Q678" s="194"/>
      <c r="R678" s="194"/>
      <c r="S678" s="1"/>
      <c r="T678" s="1"/>
      <c r="U678" s="1"/>
      <c r="V678" s="194"/>
      <c r="W678" s="1"/>
      <c r="X678" s="1"/>
      <c r="Y678" s="1"/>
      <c r="Z678" s="1"/>
      <c r="AA678" s="1"/>
      <c r="AB678" s="194"/>
      <c r="AC678" s="1"/>
      <c r="AD678" s="194"/>
      <c r="AE678" s="1"/>
      <c r="AF678" s="1"/>
      <c r="AG678" s="194"/>
      <c r="AH678" s="194"/>
      <c r="AI678" s="194"/>
      <c r="AJ678" s="194"/>
      <c r="AK678" s="194"/>
      <c r="AL678" s="194"/>
    </row>
    <row r="679" spans="1:38" ht="15.75" customHeight="1">
      <c r="A679" s="1"/>
      <c r="B679" s="1"/>
      <c r="C679" s="1"/>
      <c r="D679" s="1"/>
      <c r="E679" s="1"/>
      <c r="F679" s="1"/>
      <c r="G679" s="1"/>
      <c r="H679" s="1"/>
      <c r="I679" s="1"/>
      <c r="J679" s="195"/>
      <c r="K679" s="194"/>
      <c r="L679" s="232"/>
      <c r="M679" s="232"/>
      <c r="N679" s="1"/>
      <c r="O679" s="1"/>
      <c r="P679" s="1"/>
      <c r="Q679" s="194"/>
      <c r="R679" s="194"/>
      <c r="S679" s="1"/>
      <c r="T679" s="1"/>
      <c r="U679" s="1"/>
      <c r="V679" s="194"/>
      <c r="W679" s="1"/>
      <c r="X679" s="1"/>
      <c r="Y679" s="1"/>
      <c r="Z679" s="1"/>
      <c r="AA679" s="1"/>
      <c r="AB679" s="194"/>
      <c r="AC679" s="1"/>
      <c r="AD679" s="194"/>
      <c r="AE679" s="1"/>
      <c r="AF679" s="1"/>
      <c r="AG679" s="194"/>
      <c r="AH679" s="194"/>
      <c r="AI679" s="194"/>
      <c r="AJ679" s="194"/>
      <c r="AK679" s="194"/>
      <c r="AL679" s="194"/>
    </row>
    <row r="680" spans="1:38" ht="15.75" customHeight="1">
      <c r="A680" s="1"/>
      <c r="B680" s="1"/>
      <c r="C680" s="1"/>
      <c r="D680" s="1"/>
      <c r="E680" s="1"/>
      <c r="F680" s="1"/>
      <c r="G680" s="1"/>
      <c r="H680" s="1"/>
      <c r="I680" s="1"/>
      <c r="J680" s="195"/>
      <c r="K680" s="194"/>
      <c r="L680" s="232"/>
      <c r="M680" s="232"/>
      <c r="N680" s="1"/>
      <c r="O680" s="1"/>
      <c r="P680" s="1"/>
      <c r="Q680" s="194"/>
      <c r="R680" s="194"/>
      <c r="S680" s="1"/>
      <c r="T680" s="1"/>
      <c r="U680" s="1"/>
      <c r="V680" s="194"/>
      <c r="W680" s="1"/>
      <c r="X680" s="1"/>
      <c r="Y680" s="1"/>
      <c r="Z680" s="1"/>
      <c r="AA680" s="1"/>
      <c r="AB680" s="194"/>
      <c r="AC680" s="1"/>
      <c r="AD680" s="194"/>
      <c r="AE680" s="1"/>
      <c r="AF680" s="1"/>
      <c r="AG680" s="194"/>
      <c r="AH680" s="194"/>
      <c r="AI680" s="194"/>
      <c r="AJ680" s="194"/>
      <c r="AK680" s="194"/>
      <c r="AL680" s="194"/>
    </row>
    <row r="681" spans="1:38" ht="15.75" customHeight="1">
      <c r="A681" s="1"/>
      <c r="B681" s="1"/>
      <c r="C681" s="1"/>
      <c r="D681" s="1"/>
      <c r="E681" s="1"/>
      <c r="F681" s="1"/>
      <c r="G681" s="1"/>
      <c r="H681" s="1"/>
      <c r="I681" s="1"/>
      <c r="J681" s="195"/>
      <c r="K681" s="194"/>
      <c r="L681" s="232"/>
      <c r="M681" s="232"/>
      <c r="N681" s="1"/>
      <c r="O681" s="1"/>
      <c r="P681" s="1"/>
      <c r="Q681" s="194"/>
      <c r="R681" s="194"/>
      <c r="S681" s="1"/>
      <c r="T681" s="1"/>
      <c r="U681" s="1"/>
      <c r="V681" s="194"/>
      <c r="W681" s="1"/>
      <c r="X681" s="1"/>
      <c r="Y681" s="1"/>
      <c r="Z681" s="1"/>
      <c r="AA681" s="1"/>
      <c r="AB681" s="194"/>
      <c r="AC681" s="1"/>
      <c r="AD681" s="194"/>
      <c r="AE681" s="1"/>
      <c r="AF681" s="1"/>
      <c r="AG681" s="194"/>
      <c r="AH681" s="194"/>
      <c r="AI681" s="194"/>
      <c r="AJ681" s="194"/>
      <c r="AK681" s="194"/>
      <c r="AL681" s="194"/>
    </row>
    <row r="682" spans="1:38" ht="15.75" customHeight="1">
      <c r="A682" s="1"/>
      <c r="B682" s="1"/>
      <c r="C682" s="1"/>
      <c r="D682" s="1"/>
      <c r="E682" s="1"/>
      <c r="F682" s="1"/>
      <c r="G682" s="1"/>
      <c r="H682" s="1"/>
      <c r="I682" s="1"/>
      <c r="J682" s="195"/>
      <c r="K682" s="194"/>
      <c r="L682" s="232"/>
      <c r="M682" s="232"/>
      <c r="N682" s="1"/>
      <c r="O682" s="1"/>
      <c r="P682" s="1"/>
      <c r="Q682" s="194"/>
      <c r="R682" s="194"/>
      <c r="S682" s="1"/>
      <c r="T682" s="1"/>
      <c r="U682" s="1"/>
      <c r="V682" s="194"/>
      <c r="W682" s="1"/>
      <c r="X682" s="1"/>
      <c r="Y682" s="1"/>
      <c r="Z682" s="1"/>
      <c r="AA682" s="1"/>
      <c r="AB682" s="194"/>
      <c r="AC682" s="1"/>
      <c r="AD682" s="194"/>
      <c r="AE682" s="1"/>
      <c r="AF682" s="1"/>
      <c r="AG682" s="194"/>
      <c r="AH682" s="194"/>
      <c r="AI682" s="194"/>
      <c r="AJ682" s="194"/>
      <c r="AK682" s="194"/>
      <c r="AL682" s="194"/>
    </row>
    <row r="683" spans="1:38" ht="15.75" customHeight="1">
      <c r="A683" s="1"/>
      <c r="B683" s="1"/>
      <c r="C683" s="1"/>
      <c r="D683" s="1"/>
      <c r="E683" s="1"/>
      <c r="F683" s="1"/>
      <c r="G683" s="1"/>
      <c r="H683" s="1"/>
      <c r="I683" s="1"/>
      <c r="J683" s="195"/>
      <c r="K683" s="194"/>
      <c r="L683" s="232"/>
      <c r="M683" s="232"/>
      <c r="N683" s="1"/>
      <c r="O683" s="1"/>
      <c r="P683" s="1"/>
      <c r="Q683" s="194"/>
      <c r="R683" s="194"/>
      <c r="S683" s="1"/>
      <c r="T683" s="1"/>
      <c r="U683" s="1"/>
      <c r="V683" s="194"/>
      <c r="W683" s="1"/>
      <c r="X683" s="1"/>
      <c r="Y683" s="1"/>
      <c r="Z683" s="1"/>
      <c r="AA683" s="1"/>
      <c r="AB683" s="194"/>
      <c r="AC683" s="1"/>
      <c r="AD683" s="194"/>
      <c r="AE683" s="1"/>
      <c r="AF683" s="1"/>
      <c r="AG683" s="194"/>
      <c r="AH683" s="194"/>
      <c r="AI683" s="194"/>
      <c r="AJ683" s="194"/>
      <c r="AK683" s="194"/>
      <c r="AL683" s="194"/>
    </row>
    <row r="684" spans="1:38" ht="15.75" customHeight="1">
      <c r="A684" s="1"/>
      <c r="B684" s="1"/>
      <c r="C684" s="1"/>
      <c r="D684" s="1"/>
      <c r="E684" s="1"/>
      <c r="F684" s="1"/>
      <c r="G684" s="1"/>
      <c r="H684" s="1"/>
      <c r="I684" s="1"/>
      <c r="J684" s="195"/>
      <c r="K684" s="194"/>
      <c r="L684" s="232"/>
      <c r="M684" s="232"/>
      <c r="N684" s="1"/>
      <c r="O684" s="1"/>
      <c r="P684" s="1"/>
      <c r="Q684" s="194"/>
      <c r="R684" s="194"/>
      <c r="S684" s="1"/>
      <c r="T684" s="1"/>
      <c r="U684" s="1"/>
      <c r="V684" s="194"/>
      <c r="W684" s="1"/>
      <c r="X684" s="1"/>
      <c r="Y684" s="1"/>
      <c r="Z684" s="1"/>
      <c r="AA684" s="1"/>
      <c r="AB684" s="194"/>
      <c r="AC684" s="1"/>
      <c r="AD684" s="194"/>
      <c r="AE684" s="1"/>
      <c r="AF684" s="1"/>
      <c r="AG684" s="194"/>
      <c r="AH684" s="194"/>
      <c r="AI684" s="194"/>
      <c r="AJ684" s="194"/>
      <c r="AK684" s="194"/>
      <c r="AL684" s="194"/>
    </row>
    <row r="685" spans="1:38" ht="15.75" customHeight="1">
      <c r="A685" s="1"/>
      <c r="B685" s="1"/>
      <c r="C685" s="1"/>
      <c r="D685" s="1"/>
      <c r="E685" s="1"/>
      <c r="F685" s="1"/>
      <c r="G685" s="1"/>
      <c r="H685" s="1"/>
      <c r="I685" s="1"/>
      <c r="J685" s="195"/>
      <c r="K685" s="194"/>
      <c r="L685" s="232"/>
      <c r="M685" s="232"/>
      <c r="N685" s="1"/>
      <c r="O685" s="1"/>
      <c r="P685" s="1"/>
      <c r="Q685" s="194"/>
      <c r="R685" s="194"/>
      <c r="S685" s="1"/>
      <c r="T685" s="1"/>
      <c r="U685" s="1"/>
      <c r="V685" s="194"/>
      <c r="W685" s="1"/>
      <c r="X685" s="1"/>
      <c r="Y685" s="1"/>
      <c r="Z685" s="1"/>
      <c r="AA685" s="1"/>
      <c r="AB685" s="194"/>
      <c r="AC685" s="1"/>
      <c r="AD685" s="194"/>
      <c r="AE685" s="1"/>
      <c r="AF685" s="1"/>
      <c r="AG685" s="194"/>
      <c r="AH685" s="194"/>
      <c r="AI685" s="194"/>
      <c r="AJ685" s="194"/>
      <c r="AK685" s="194"/>
      <c r="AL685" s="194"/>
    </row>
    <row r="686" spans="1:38" ht="15.75" customHeight="1">
      <c r="A686" s="1"/>
      <c r="B686" s="1"/>
      <c r="C686" s="1"/>
      <c r="D686" s="1"/>
      <c r="E686" s="1"/>
      <c r="F686" s="1"/>
      <c r="G686" s="1"/>
      <c r="H686" s="1"/>
      <c r="I686" s="1"/>
      <c r="J686" s="195"/>
      <c r="K686" s="194"/>
      <c r="L686" s="232"/>
      <c r="M686" s="232"/>
      <c r="N686" s="1"/>
      <c r="O686" s="1"/>
      <c r="P686" s="1"/>
      <c r="Q686" s="194"/>
      <c r="R686" s="194"/>
      <c r="S686" s="1"/>
      <c r="T686" s="1"/>
      <c r="U686" s="1"/>
      <c r="V686" s="194"/>
      <c r="W686" s="1"/>
      <c r="X686" s="1"/>
      <c r="Y686" s="1"/>
      <c r="Z686" s="1"/>
      <c r="AA686" s="1"/>
      <c r="AB686" s="194"/>
      <c r="AC686" s="1"/>
      <c r="AD686" s="194"/>
      <c r="AE686" s="1"/>
      <c r="AF686" s="1"/>
      <c r="AG686" s="194"/>
      <c r="AH686" s="194"/>
      <c r="AI686" s="194"/>
      <c r="AJ686" s="194"/>
      <c r="AK686" s="194"/>
      <c r="AL686" s="194"/>
    </row>
    <row r="687" spans="1:38" ht="15.75" customHeight="1">
      <c r="A687" s="1"/>
      <c r="B687" s="1"/>
      <c r="C687" s="1"/>
      <c r="D687" s="1"/>
      <c r="E687" s="1"/>
      <c r="F687" s="1"/>
      <c r="G687" s="1"/>
      <c r="H687" s="1"/>
      <c r="I687" s="1"/>
      <c r="J687" s="195"/>
      <c r="K687" s="194"/>
      <c r="L687" s="232"/>
      <c r="M687" s="232"/>
      <c r="N687" s="1"/>
      <c r="O687" s="1"/>
      <c r="P687" s="1"/>
      <c r="Q687" s="194"/>
      <c r="R687" s="194"/>
      <c r="S687" s="1"/>
      <c r="T687" s="1"/>
      <c r="U687" s="1"/>
      <c r="V687" s="194"/>
      <c r="W687" s="1"/>
      <c r="X687" s="1"/>
      <c r="Y687" s="1"/>
      <c r="Z687" s="1"/>
      <c r="AA687" s="1"/>
      <c r="AB687" s="194"/>
      <c r="AC687" s="1"/>
      <c r="AD687" s="194"/>
      <c r="AE687" s="1"/>
      <c r="AF687" s="1"/>
      <c r="AG687" s="194"/>
      <c r="AH687" s="194"/>
      <c r="AI687" s="194"/>
      <c r="AJ687" s="194"/>
      <c r="AK687" s="194"/>
      <c r="AL687" s="194"/>
    </row>
    <row r="688" spans="1:38" ht="15.75" customHeight="1">
      <c r="A688" s="1"/>
      <c r="B688" s="1"/>
      <c r="C688" s="1"/>
      <c r="D688" s="1"/>
      <c r="E688" s="1"/>
      <c r="F688" s="1"/>
      <c r="G688" s="1"/>
      <c r="H688" s="1"/>
      <c r="I688" s="1"/>
      <c r="J688" s="195"/>
      <c r="K688" s="194"/>
      <c r="L688" s="232"/>
      <c r="M688" s="232"/>
      <c r="N688" s="1"/>
      <c r="O688" s="1"/>
      <c r="P688" s="1"/>
      <c r="Q688" s="194"/>
      <c r="R688" s="194"/>
      <c r="S688" s="1"/>
      <c r="T688" s="1"/>
      <c r="U688" s="1"/>
      <c r="V688" s="194"/>
      <c r="W688" s="1"/>
      <c r="X688" s="1"/>
      <c r="Y688" s="1"/>
      <c r="Z688" s="1"/>
      <c r="AA688" s="1"/>
      <c r="AB688" s="194"/>
      <c r="AC688" s="1"/>
      <c r="AD688" s="194"/>
      <c r="AE688" s="1"/>
      <c r="AF688" s="1"/>
      <c r="AG688" s="194"/>
      <c r="AH688" s="194"/>
      <c r="AI688" s="194"/>
      <c r="AJ688" s="194"/>
      <c r="AK688" s="194"/>
      <c r="AL688" s="194"/>
    </row>
    <row r="689" spans="1:38" ht="15.75" customHeight="1">
      <c r="A689" s="1"/>
      <c r="B689" s="1"/>
      <c r="C689" s="1"/>
      <c r="D689" s="1"/>
      <c r="E689" s="1"/>
      <c r="F689" s="1"/>
      <c r="G689" s="1"/>
      <c r="H689" s="1"/>
      <c r="I689" s="1"/>
      <c r="J689" s="195"/>
      <c r="K689" s="194"/>
      <c r="L689" s="232"/>
      <c r="M689" s="232"/>
      <c r="N689" s="1"/>
      <c r="O689" s="1"/>
      <c r="P689" s="1"/>
      <c r="Q689" s="194"/>
      <c r="R689" s="194"/>
      <c r="S689" s="1"/>
      <c r="T689" s="1"/>
      <c r="U689" s="1"/>
      <c r="V689" s="194"/>
      <c r="W689" s="1"/>
      <c r="X689" s="1"/>
      <c r="Y689" s="1"/>
      <c r="Z689" s="1"/>
      <c r="AA689" s="1"/>
      <c r="AB689" s="194"/>
      <c r="AC689" s="1"/>
      <c r="AD689" s="194"/>
      <c r="AE689" s="1"/>
      <c r="AF689" s="1"/>
      <c r="AG689" s="194"/>
      <c r="AH689" s="194"/>
      <c r="AI689" s="194"/>
      <c r="AJ689" s="194"/>
      <c r="AK689" s="194"/>
      <c r="AL689" s="194"/>
    </row>
    <row r="690" spans="1:38" ht="15.75" customHeight="1">
      <c r="A690" s="1"/>
      <c r="B690" s="1"/>
      <c r="C690" s="1"/>
      <c r="D690" s="1"/>
      <c r="E690" s="1"/>
      <c r="F690" s="1"/>
      <c r="G690" s="1"/>
      <c r="H690" s="1"/>
      <c r="I690" s="1"/>
      <c r="J690" s="195"/>
      <c r="K690" s="194"/>
      <c r="L690" s="232"/>
      <c r="M690" s="232"/>
      <c r="N690" s="1"/>
      <c r="O690" s="1"/>
      <c r="P690" s="1"/>
      <c r="Q690" s="194"/>
      <c r="R690" s="194"/>
      <c r="S690" s="1"/>
      <c r="T690" s="1"/>
      <c r="U690" s="1"/>
      <c r="V690" s="194"/>
      <c r="W690" s="1"/>
      <c r="X690" s="1"/>
      <c r="Y690" s="1"/>
      <c r="Z690" s="1"/>
      <c r="AA690" s="1"/>
      <c r="AB690" s="194"/>
      <c r="AC690" s="1"/>
      <c r="AD690" s="194"/>
      <c r="AE690" s="1"/>
      <c r="AF690" s="1"/>
      <c r="AG690" s="194"/>
      <c r="AH690" s="194"/>
      <c r="AI690" s="194"/>
      <c r="AJ690" s="194"/>
      <c r="AK690" s="194"/>
      <c r="AL690" s="194"/>
    </row>
    <row r="691" spans="1:38" ht="15.75" customHeight="1">
      <c r="A691" s="1"/>
      <c r="B691" s="1"/>
      <c r="C691" s="1"/>
      <c r="D691" s="1"/>
      <c r="E691" s="1"/>
      <c r="F691" s="1"/>
      <c r="G691" s="1"/>
      <c r="H691" s="1"/>
      <c r="I691" s="1"/>
      <c r="J691" s="195"/>
      <c r="K691" s="194"/>
      <c r="L691" s="232"/>
      <c r="M691" s="232"/>
      <c r="N691" s="1"/>
      <c r="O691" s="1"/>
      <c r="P691" s="1"/>
      <c r="Q691" s="194"/>
      <c r="R691" s="194"/>
      <c r="S691" s="1"/>
      <c r="T691" s="1"/>
      <c r="U691" s="1"/>
      <c r="V691" s="194"/>
      <c r="W691" s="1"/>
      <c r="X691" s="1"/>
      <c r="Y691" s="1"/>
      <c r="Z691" s="1"/>
      <c r="AA691" s="1"/>
      <c r="AB691" s="194"/>
      <c r="AC691" s="1"/>
      <c r="AD691" s="194"/>
      <c r="AE691" s="1"/>
      <c r="AF691" s="1"/>
      <c r="AG691" s="194"/>
      <c r="AH691" s="194"/>
      <c r="AI691" s="194"/>
      <c r="AJ691" s="194"/>
      <c r="AK691" s="194"/>
      <c r="AL691" s="194"/>
    </row>
    <row r="692" spans="1:38" ht="15.75" customHeight="1">
      <c r="A692" s="1"/>
      <c r="B692" s="1"/>
      <c r="C692" s="1"/>
      <c r="D692" s="1"/>
      <c r="E692" s="1"/>
      <c r="F692" s="1"/>
      <c r="G692" s="1"/>
      <c r="H692" s="1"/>
      <c r="I692" s="1"/>
      <c r="J692" s="195"/>
      <c r="K692" s="194"/>
      <c r="L692" s="232"/>
      <c r="M692" s="232"/>
      <c r="N692" s="1"/>
      <c r="O692" s="1"/>
      <c r="P692" s="1"/>
      <c r="Q692" s="194"/>
      <c r="R692" s="194"/>
      <c r="S692" s="1"/>
      <c r="T692" s="1"/>
      <c r="U692" s="1"/>
      <c r="V692" s="194"/>
      <c r="W692" s="1"/>
      <c r="X692" s="1"/>
      <c r="Y692" s="1"/>
      <c r="Z692" s="1"/>
      <c r="AA692" s="1"/>
      <c r="AB692" s="194"/>
      <c r="AC692" s="1"/>
      <c r="AD692" s="194"/>
      <c r="AE692" s="1"/>
      <c r="AF692" s="1"/>
      <c r="AG692" s="194"/>
      <c r="AH692" s="194"/>
      <c r="AI692" s="194"/>
      <c r="AJ692" s="194"/>
      <c r="AK692" s="194"/>
      <c r="AL692" s="194"/>
    </row>
    <row r="693" spans="1:38" ht="15.75" customHeight="1">
      <c r="A693" s="1"/>
      <c r="B693" s="1"/>
      <c r="C693" s="1"/>
      <c r="D693" s="1"/>
      <c r="E693" s="1"/>
      <c r="F693" s="1"/>
      <c r="G693" s="1"/>
      <c r="H693" s="1"/>
      <c r="I693" s="1"/>
      <c r="J693" s="195"/>
      <c r="K693" s="194"/>
      <c r="L693" s="232"/>
      <c r="M693" s="232"/>
      <c r="N693" s="1"/>
      <c r="O693" s="1"/>
      <c r="P693" s="1"/>
      <c r="Q693" s="194"/>
      <c r="R693" s="194"/>
      <c r="S693" s="1"/>
      <c r="T693" s="1"/>
      <c r="U693" s="1"/>
      <c r="V693" s="194"/>
      <c r="W693" s="1"/>
      <c r="X693" s="1"/>
      <c r="Y693" s="1"/>
      <c r="Z693" s="1"/>
      <c r="AA693" s="1"/>
      <c r="AB693" s="194"/>
      <c r="AC693" s="1"/>
      <c r="AD693" s="194"/>
      <c r="AE693" s="1"/>
      <c r="AF693" s="1"/>
      <c r="AG693" s="194"/>
      <c r="AH693" s="194"/>
      <c r="AI693" s="194"/>
      <c r="AJ693" s="194"/>
      <c r="AK693" s="194"/>
      <c r="AL693" s="194"/>
    </row>
    <row r="694" spans="1:38" ht="15.75" customHeight="1">
      <c r="A694" s="1"/>
      <c r="B694" s="1"/>
      <c r="C694" s="1"/>
      <c r="D694" s="1"/>
      <c r="E694" s="1"/>
      <c r="F694" s="1"/>
      <c r="G694" s="1"/>
      <c r="H694" s="1"/>
      <c r="I694" s="1"/>
      <c r="J694" s="195"/>
      <c r="K694" s="194"/>
      <c r="L694" s="232"/>
      <c r="M694" s="232"/>
      <c r="N694" s="1"/>
      <c r="O694" s="1"/>
      <c r="P694" s="1"/>
      <c r="Q694" s="194"/>
      <c r="R694" s="194"/>
      <c r="S694" s="1"/>
      <c r="T694" s="1"/>
      <c r="U694" s="1"/>
      <c r="V694" s="194"/>
      <c r="W694" s="1"/>
      <c r="X694" s="1"/>
      <c r="Y694" s="1"/>
      <c r="Z694" s="1"/>
      <c r="AA694" s="1"/>
      <c r="AB694" s="194"/>
      <c r="AC694" s="1"/>
      <c r="AD694" s="194"/>
      <c r="AE694" s="1"/>
      <c r="AF694" s="1"/>
      <c r="AG694" s="194"/>
      <c r="AH694" s="194"/>
      <c r="AI694" s="194"/>
      <c r="AJ694" s="194"/>
      <c r="AK694" s="194"/>
      <c r="AL694" s="194"/>
    </row>
    <row r="695" spans="1:38" ht="15.75" customHeight="1">
      <c r="A695" s="1"/>
      <c r="B695" s="1"/>
      <c r="C695" s="1"/>
      <c r="D695" s="1"/>
      <c r="E695" s="1"/>
      <c r="F695" s="1"/>
      <c r="G695" s="1"/>
      <c r="H695" s="1"/>
      <c r="I695" s="1"/>
      <c r="J695" s="195"/>
      <c r="K695" s="194"/>
      <c r="L695" s="232"/>
      <c r="M695" s="232"/>
      <c r="N695" s="1"/>
      <c r="O695" s="1"/>
      <c r="P695" s="1"/>
      <c r="Q695" s="194"/>
      <c r="R695" s="194"/>
      <c r="S695" s="1"/>
      <c r="T695" s="1"/>
      <c r="U695" s="1"/>
      <c r="V695" s="194"/>
      <c r="W695" s="1"/>
      <c r="X695" s="1"/>
      <c r="Y695" s="1"/>
      <c r="Z695" s="1"/>
      <c r="AA695" s="1"/>
      <c r="AB695" s="194"/>
      <c r="AC695" s="1"/>
      <c r="AD695" s="194"/>
      <c r="AE695" s="1"/>
      <c r="AF695" s="1"/>
      <c r="AG695" s="194"/>
      <c r="AH695" s="194"/>
      <c r="AI695" s="194"/>
      <c r="AJ695" s="194"/>
      <c r="AK695" s="194"/>
      <c r="AL695" s="194"/>
    </row>
    <row r="696" spans="1:38" ht="15.75" customHeight="1">
      <c r="A696" s="1"/>
      <c r="B696" s="1"/>
      <c r="C696" s="1"/>
      <c r="D696" s="1"/>
      <c r="E696" s="1"/>
      <c r="F696" s="1"/>
      <c r="G696" s="1"/>
      <c r="H696" s="1"/>
      <c r="I696" s="1"/>
      <c r="J696" s="195"/>
      <c r="K696" s="194"/>
      <c r="L696" s="232"/>
      <c r="M696" s="232"/>
      <c r="N696" s="1"/>
      <c r="O696" s="1"/>
      <c r="P696" s="1"/>
      <c r="Q696" s="194"/>
      <c r="R696" s="194"/>
      <c r="S696" s="1"/>
      <c r="T696" s="1"/>
      <c r="U696" s="1"/>
      <c r="V696" s="194"/>
      <c r="W696" s="1"/>
      <c r="X696" s="1"/>
      <c r="Y696" s="1"/>
      <c r="Z696" s="1"/>
      <c r="AA696" s="1"/>
      <c r="AB696" s="194"/>
      <c r="AC696" s="1"/>
      <c r="AD696" s="194"/>
      <c r="AE696" s="1"/>
      <c r="AF696" s="1"/>
      <c r="AG696" s="194"/>
      <c r="AH696" s="194"/>
      <c r="AI696" s="194"/>
      <c r="AJ696" s="194"/>
      <c r="AK696" s="194"/>
      <c r="AL696" s="194"/>
    </row>
    <row r="697" spans="1:38" ht="15.75" customHeight="1">
      <c r="A697" s="1"/>
      <c r="B697" s="1"/>
      <c r="C697" s="1"/>
      <c r="D697" s="1"/>
      <c r="E697" s="1"/>
      <c r="F697" s="1"/>
      <c r="G697" s="1"/>
      <c r="H697" s="1"/>
      <c r="I697" s="1"/>
      <c r="J697" s="195"/>
      <c r="K697" s="194"/>
      <c r="L697" s="232"/>
      <c r="M697" s="232"/>
      <c r="N697" s="1"/>
      <c r="O697" s="1"/>
      <c r="P697" s="1"/>
      <c r="Q697" s="194"/>
      <c r="R697" s="194"/>
      <c r="S697" s="1"/>
      <c r="T697" s="1"/>
      <c r="U697" s="1"/>
      <c r="V697" s="194"/>
      <c r="W697" s="1"/>
      <c r="X697" s="1"/>
      <c r="Y697" s="1"/>
      <c r="Z697" s="1"/>
      <c r="AA697" s="1"/>
      <c r="AB697" s="194"/>
      <c r="AC697" s="1"/>
      <c r="AD697" s="194"/>
      <c r="AE697" s="1"/>
      <c r="AF697" s="1"/>
      <c r="AG697" s="194"/>
      <c r="AH697" s="194"/>
      <c r="AI697" s="194"/>
      <c r="AJ697" s="194"/>
      <c r="AK697" s="194"/>
      <c r="AL697" s="194"/>
    </row>
    <row r="698" spans="1:38" ht="15.75" customHeight="1">
      <c r="A698" s="1"/>
      <c r="B698" s="1"/>
      <c r="C698" s="1"/>
      <c r="D698" s="1"/>
      <c r="E698" s="1"/>
      <c r="F698" s="1"/>
      <c r="G698" s="1"/>
      <c r="H698" s="1"/>
      <c r="I698" s="1"/>
      <c r="J698" s="195"/>
      <c r="K698" s="194"/>
      <c r="L698" s="232"/>
      <c r="M698" s="232"/>
      <c r="N698" s="1"/>
      <c r="O698" s="1"/>
      <c r="P698" s="1"/>
      <c r="Q698" s="194"/>
      <c r="R698" s="194"/>
      <c r="S698" s="1"/>
      <c r="T698" s="1"/>
      <c r="U698" s="1"/>
      <c r="V698" s="194"/>
      <c r="W698" s="1"/>
      <c r="X698" s="1"/>
      <c r="Y698" s="1"/>
      <c r="Z698" s="1"/>
      <c r="AA698" s="1"/>
      <c r="AB698" s="194"/>
      <c r="AC698" s="1"/>
      <c r="AD698" s="194"/>
      <c r="AE698" s="1"/>
      <c r="AF698" s="1"/>
      <c r="AG698" s="194"/>
      <c r="AH698" s="194"/>
      <c r="AI698" s="194"/>
      <c r="AJ698" s="194"/>
      <c r="AK698" s="194"/>
      <c r="AL698" s="194"/>
    </row>
    <row r="699" spans="1:38" ht="15.75" customHeight="1">
      <c r="A699" s="1"/>
      <c r="B699" s="1"/>
      <c r="C699" s="1"/>
      <c r="D699" s="1"/>
      <c r="E699" s="1"/>
      <c r="F699" s="1"/>
      <c r="G699" s="1"/>
      <c r="H699" s="1"/>
      <c r="I699" s="1"/>
      <c r="J699" s="195"/>
      <c r="K699" s="194"/>
      <c r="L699" s="232"/>
      <c r="M699" s="232"/>
      <c r="N699" s="1"/>
      <c r="O699" s="1"/>
      <c r="P699" s="1"/>
      <c r="Q699" s="194"/>
      <c r="R699" s="194"/>
      <c r="S699" s="1"/>
      <c r="T699" s="1"/>
      <c r="U699" s="1"/>
      <c r="V699" s="194"/>
      <c r="W699" s="1"/>
      <c r="X699" s="1"/>
      <c r="Y699" s="1"/>
      <c r="Z699" s="1"/>
      <c r="AA699" s="1"/>
      <c r="AB699" s="194"/>
      <c r="AC699" s="1"/>
      <c r="AD699" s="194"/>
      <c r="AE699" s="1"/>
      <c r="AF699" s="1"/>
      <c r="AG699" s="194"/>
      <c r="AH699" s="194"/>
      <c r="AI699" s="194"/>
      <c r="AJ699" s="194"/>
      <c r="AK699" s="194"/>
      <c r="AL699" s="194"/>
    </row>
    <row r="700" spans="1:38" ht="15.75" customHeight="1">
      <c r="A700" s="1"/>
      <c r="B700" s="1"/>
      <c r="C700" s="1"/>
      <c r="D700" s="1"/>
      <c r="E700" s="1"/>
      <c r="F700" s="1"/>
      <c r="G700" s="1"/>
      <c r="H700" s="1"/>
      <c r="I700" s="1"/>
      <c r="J700" s="195"/>
      <c r="K700" s="194"/>
      <c r="L700" s="232"/>
      <c r="M700" s="232"/>
      <c r="N700" s="1"/>
      <c r="O700" s="1"/>
      <c r="P700" s="1"/>
      <c r="Q700" s="194"/>
      <c r="R700" s="194"/>
      <c r="S700" s="1"/>
      <c r="T700" s="1"/>
      <c r="U700" s="1"/>
      <c r="V700" s="194"/>
      <c r="W700" s="1"/>
      <c r="X700" s="1"/>
      <c r="Y700" s="1"/>
      <c r="Z700" s="1"/>
      <c r="AA700" s="1"/>
      <c r="AB700" s="194"/>
      <c r="AC700" s="1"/>
      <c r="AD700" s="194"/>
      <c r="AE700" s="1"/>
      <c r="AF700" s="1"/>
      <c r="AG700" s="194"/>
      <c r="AH700" s="194"/>
      <c r="AI700" s="194"/>
      <c r="AJ700" s="194"/>
      <c r="AK700" s="194"/>
      <c r="AL700" s="194"/>
    </row>
    <row r="701" spans="1:38" ht="15.75" customHeight="1">
      <c r="A701" s="1"/>
      <c r="B701" s="1"/>
      <c r="C701" s="1"/>
      <c r="D701" s="1"/>
      <c r="E701" s="1"/>
      <c r="F701" s="1"/>
      <c r="G701" s="1"/>
      <c r="H701" s="1"/>
      <c r="I701" s="1"/>
      <c r="J701" s="195"/>
      <c r="K701" s="194"/>
      <c r="L701" s="232"/>
      <c r="M701" s="232"/>
      <c r="N701" s="1"/>
      <c r="O701" s="1"/>
      <c r="P701" s="1"/>
      <c r="Q701" s="194"/>
      <c r="R701" s="194"/>
      <c r="S701" s="1"/>
      <c r="T701" s="1"/>
      <c r="U701" s="1"/>
      <c r="V701" s="194"/>
      <c r="W701" s="1"/>
      <c r="X701" s="1"/>
      <c r="Y701" s="1"/>
      <c r="Z701" s="1"/>
      <c r="AA701" s="1"/>
      <c r="AB701" s="194"/>
      <c r="AC701" s="1"/>
      <c r="AD701" s="194"/>
      <c r="AE701" s="1"/>
      <c r="AF701" s="1"/>
      <c r="AG701" s="194"/>
      <c r="AH701" s="194"/>
      <c r="AI701" s="194"/>
      <c r="AJ701" s="194"/>
      <c r="AK701" s="194"/>
      <c r="AL701" s="194"/>
    </row>
    <row r="702" spans="1:38" ht="15.75" customHeight="1">
      <c r="A702" s="1"/>
      <c r="B702" s="1"/>
      <c r="C702" s="1"/>
      <c r="D702" s="1"/>
      <c r="E702" s="1"/>
      <c r="F702" s="1"/>
      <c r="G702" s="1"/>
      <c r="H702" s="1"/>
      <c r="I702" s="1"/>
      <c r="J702" s="195"/>
      <c r="K702" s="194"/>
      <c r="L702" s="232"/>
      <c r="M702" s="232"/>
      <c r="N702" s="1"/>
      <c r="O702" s="1"/>
      <c r="P702" s="1"/>
      <c r="Q702" s="194"/>
      <c r="R702" s="194"/>
      <c r="S702" s="1"/>
      <c r="T702" s="1"/>
      <c r="U702" s="1"/>
      <c r="V702" s="194"/>
      <c r="W702" s="1"/>
      <c r="X702" s="1"/>
      <c r="Y702" s="1"/>
      <c r="Z702" s="1"/>
      <c r="AA702" s="1"/>
      <c r="AB702" s="194"/>
      <c r="AC702" s="1"/>
      <c r="AD702" s="194"/>
      <c r="AE702" s="1"/>
      <c r="AF702" s="1"/>
      <c r="AG702" s="194"/>
      <c r="AH702" s="194"/>
      <c r="AI702" s="194"/>
      <c r="AJ702" s="194"/>
      <c r="AK702" s="194"/>
      <c r="AL702" s="194"/>
    </row>
    <row r="703" spans="1:38" ht="15.75" customHeight="1">
      <c r="A703" s="1"/>
      <c r="B703" s="1"/>
      <c r="C703" s="1"/>
      <c r="D703" s="1"/>
      <c r="E703" s="1"/>
      <c r="F703" s="1"/>
      <c r="G703" s="1"/>
      <c r="H703" s="1"/>
      <c r="I703" s="1"/>
      <c r="J703" s="195"/>
      <c r="K703" s="194"/>
      <c r="L703" s="232"/>
      <c r="M703" s="232"/>
      <c r="N703" s="1"/>
      <c r="O703" s="1"/>
      <c r="P703" s="1"/>
      <c r="Q703" s="194"/>
      <c r="R703" s="194"/>
      <c r="S703" s="1"/>
      <c r="T703" s="1"/>
      <c r="U703" s="1"/>
      <c r="V703" s="194"/>
      <c r="W703" s="1"/>
      <c r="X703" s="1"/>
      <c r="Y703" s="1"/>
      <c r="Z703" s="1"/>
      <c r="AA703" s="1"/>
      <c r="AB703" s="194"/>
      <c r="AC703" s="1"/>
      <c r="AD703" s="194"/>
      <c r="AE703" s="1"/>
      <c r="AF703" s="1"/>
      <c r="AG703" s="194"/>
      <c r="AH703" s="194"/>
      <c r="AI703" s="194"/>
      <c r="AJ703" s="194"/>
      <c r="AK703" s="194"/>
      <c r="AL703" s="194"/>
    </row>
    <row r="704" spans="1:38" ht="15.75" customHeight="1">
      <c r="A704" s="1"/>
      <c r="B704" s="1"/>
      <c r="C704" s="1"/>
      <c r="D704" s="1"/>
      <c r="E704" s="1"/>
      <c r="F704" s="1"/>
      <c r="G704" s="1"/>
      <c r="H704" s="1"/>
      <c r="I704" s="1"/>
      <c r="J704" s="195"/>
      <c r="K704" s="194"/>
      <c r="L704" s="232"/>
      <c r="M704" s="232"/>
      <c r="N704" s="1"/>
      <c r="O704" s="1"/>
      <c r="P704" s="1"/>
      <c r="Q704" s="194"/>
      <c r="R704" s="194"/>
      <c r="S704" s="1"/>
      <c r="T704" s="1"/>
      <c r="U704" s="1"/>
      <c r="V704" s="194"/>
      <c r="W704" s="1"/>
      <c r="X704" s="1"/>
      <c r="Y704" s="1"/>
      <c r="Z704" s="1"/>
      <c r="AA704" s="1"/>
      <c r="AB704" s="194"/>
      <c r="AC704" s="1"/>
      <c r="AD704" s="194"/>
      <c r="AE704" s="1"/>
      <c r="AF704" s="1"/>
      <c r="AG704" s="194"/>
      <c r="AH704" s="194"/>
      <c r="AI704" s="194"/>
      <c r="AJ704" s="194"/>
      <c r="AK704" s="194"/>
      <c r="AL704" s="194"/>
    </row>
    <row r="705" spans="1:38" ht="15.75" customHeight="1">
      <c r="A705" s="1"/>
      <c r="B705" s="1"/>
      <c r="C705" s="1"/>
      <c r="D705" s="1"/>
      <c r="E705" s="1"/>
      <c r="F705" s="1"/>
      <c r="G705" s="1"/>
      <c r="H705" s="1"/>
      <c r="I705" s="1"/>
      <c r="J705" s="195"/>
      <c r="K705" s="194"/>
      <c r="L705" s="232"/>
      <c r="M705" s="232"/>
      <c r="N705" s="1"/>
      <c r="O705" s="1"/>
      <c r="P705" s="1"/>
      <c r="Q705" s="194"/>
      <c r="R705" s="194"/>
      <c r="S705" s="1"/>
      <c r="T705" s="1"/>
      <c r="U705" s="1"/>
      <c r="V705" s="194"/>
      <c r="W705" s="1"/>
      <c r="X705" s="1"/>
      <c r="Y705" s="1"/>
      <c r="Z705" s="1"/>
      <c r="AA705" s="1"/>
      <c r="AB705" s="194"/>
      <c r="AC705" s="1"/>
      <c r="AD705" s="194"/>
      <c r="AE705" s="1"/>
      <c r="AF705" s="1"/>
      <c r="AG705" s="194"/>
      <c r="AH705" s="194"/>
      <c r="AI705" s="194"/>
      <c r="AJ705" s="194"/>
      <c r="AK705" s="194"/>
      <c r="AL705" s="194"/>
    </row>
    <row r="706" spans="1:38" ht="15.75" customHeight="1">
      <c r="A706" s="1"/>
      <c r="B706" s="1"/>
      <c r="C706" s="1"/>
      <c r="D706" s="1"/>
      <c r="E706" s="1"/>
      <c r="F706" s="1"/>
      <c r="G706" s="1"/>
      <c r="H706" s="1"/>
      <c r="I706" s="1"/>
      <c r="J706" s="195"/>
      <c r="K706" s="194"/>
      <c r="L706" s="232"/>
      <c r="M706" s="232"/>
      <c r="N706" s="1"/>
      <c r="O706" s="1"/>
      <c r="P706" s="1"/>
      <c r="Q706" s="194"/>
      <c r="R706" s="194"/>
      <c r="S706" s="1"/>
      <c r="T706" s="1"/>
      <c r="U706" s="1"/>
      <c r="V706" s="194"/>
      <c r="W706" s="1"/>
      <c r="X706" s="1"/>
      <c r="Y706" s="1"/>
      <c r="Z706" s="1"/>
      <c r="AA706" s="1"/>
      <c r="AB706" s="194"/>
      <c r="AC706" s="1"/>
      <c r="AD706" s="194"/>
      <c r="AE706" s="1"/>
      <c r="AF706" s="1"/>
      <c r="AG706" s="194"/>
      <c r="AH706" s="194"/>
      <c r="AI706" s="194"/>
      <c r="AJ706" s="194"/>
      <c r="AK706" s="194"/>
      <c r="AL706" s="194"/>
    </row>
    <row r="707" spans="1:38" ht="15.75" customHeight="1">
      <c r="A707" s="1"/>
      <c r="B707" s="1"/>
      <c r="C707" s="1"/>
      <c r="D707" s="1"/>
      <c r="E707" s="1"/>
      <c r="F707" s="1"/>
      <c r="G707" s="1"/>
      <c r="H707" s="1"/>
      <c r="I707" s="1"/>
      <c r="J707" s="195"/>
      <c r="K707" s="194"/>
      <c r="L707" s="232"/>
      <c r="M707" s="232"/>
      <c r="N707" s="1"/>
      <c r="O707" s="1"/>
      <c r="P707" s="1"/>
      <c r="Q707" s="194"/>
      <c r="R707" s="194"/>
      <c r="S707" s="1"/>
      <c r="T707" s="1"/>
      <c r="U707" s="1"/>
      <c r="V707" s="194"/>
      <c r="W707" s="1"/>
      <c r="X707" s="1"/>
      <c r="Y707" s="1"/>
      <c r="Z707" s="1"/>
      <c r="AA707" s="1"/>
      <c r="AB707" s="194"/>
      <c r="AC707" s="1"/>
      <c r="AD707" s="194"/>
      <c r="AE707" s="1"/>
      <c r="AF707" s="1"/>
      <c r="AG707" s="194"/>
      <c r="AH707" s="194"/>
      <c r="AI707" s="194"/>
      <c r="AJ707" s="194"/>
      <c r="AK707" s="194"/>
      <c r="AL707" s="194"/>
    </row>
    <row r="708" spans="1:38" ht="15.75" customHeight="1">
      <c r="A708" s="1"/>
      <c r="B708" s="1"/>
      <c r="C708" s="1"/>
      <c r="D708" s="1"/>
      <c r="E708" s="1"/>
      <c r="F708" s="1"/>
      <c r="G708" s="1"/>
      <c r="H708" s="1"/>
      <c r="I708" s="1"/>
      <c r="J708" s="195"/>
      <c r="K708" s="194"/>
      <c r="L708" s="232"/>
      <c r="M708" s="232"/>
      <c r="N708" s="1"/>
      <c r="O708" s="1"/>
      <c r="P708" s="1"/>
      <c r="Q708" s="194"/>
      <c r="R708" s="194"/>
      <c r="S708" s="1"/>
      <c r="T708" s="1"/>
      <c r="U708" s="1"/>
      <c r="V708" s="194"/>
      <c r="W708" s="1"/>
      <c r="X708" s="1"/>
      <c r="Y708" s="1"/>
      <c r="Z708" s="1"/>
      <c r="AA708" s="1"/>
      <c r="AB708" s="194"/>
      <c r="AC708" s="1"/>
      <c r="AD708" s="194"/>
      <c r="AE708" s="1"/>
      <c r="AF708" s="1"/>
      <c r="AG708" s="194"/>
      <c r="AH708" s="194"/>
      <c r="AI708" s="194"/>
      <c r="AJ708" s="194"/>
      <c r="AK708" s="194"/>
      <c r="AL708" s="194"/>
    </row>
    <row r="709" spans="1:38" ht="15.75" customHeight="1">
      <c r="A709" s="1"/>
      <c r="B709" s="1"/>
      <c r="C709" s="1"/>
      <c r="D709" s="1"/>
      <c r="E709" s="1"/>
      <c r="F709" s="1"/>
      <c r="G709" s="1"/>
      <c r="H709" s="1"/>
      <c r="I709" s="1"/>
      <c r="J709" s="195"/>
      <c r="K709" s="194"/>
      <c r="L709" s="232"/>
      <c r="M709" s="232"/>
      <c r="N709" s="1"/>
      <c r="O709" s="1"/>
      <c r="P709" s="1"/>
      <c r="Q709" s="194"/>
      <c r="R709" s="194"/>
      <c r="S709" s="1"/>
      <c r="T709" s="1"/>
      <c r="U709" s="1"/>
      <c r="V709" s="194"/>
      <c r="W709" s="1"/>
      <c r="X709" s="1"/>
      <c r="Y709" s="1"/>
      <c r="Z709" s="1"/>
      <c r="AA709" s="1"/>
      <c r="AB709" s="194"/>
      <c r="AC709" s="1"/>
      <c r="AD709" s="194"/>
      <c r="AE709" s="1"/>
      <c r="AF709" s="1"/>
      <c r="AG709" s="194"/>
      <c r="AH709" s="194"/>
      <c r="AI709" s="194"/>
      <c r="AJ709" s="194"/>
      <c r="AK709" s="194"/>
      <c r="AL709" s="194"/>
    </row>
    <row r="710" spans="1:38" ht="15.75" customHeight="1">
      <c r="A710" s="1"/>
      <c r="B710" s="1"/>
      <c r="C710" s="1"/>
      <c r="D710" s="1"/>
      <c r="E710" s="1"/>
      <c r="F710" s="1"/>
      <c r="G710" s="1"/>
      <c r="H710" s="1"/>
      <c r="I710" s="1"/>
      <c r="J710" s="195"/>
      <c r="K710" s="194"/>
      <c r="L710" s="232"/>
      <c r="M710" s="232"/>
      <c r="N710" s="1"/>
      <c r="O710" s="1"/>
      <c r="P710" s="1"/>
      <c r="Q710" s="194"/>
      <c r="R710" s="194"/>
      <c r="S710" s="1"/>
      <c r="T710" s="1"/>
      <c r="U710" s="1"/>
      <c r="V710" s="194"/>
      <c r="W710" s="1"/>
      <c r="X710" s="1"/>
      <c r="Y710" s="1"/>
      <c r="Z710" s="1"/>
      <c r="AA710" s="1"/>
      <c r="AB710" s="194"/>
      <c r="AC710" s="1"/>
      <c r="AD710" s="194"/>
      <c r="AE710" s="1"/>
      <c r="AF710" s="1"/>
      <c r="AG710" s="194"/>
      <c r="AH710" s="194"/>
      <c r="AI710" s="194"/>
      <c r="AJ710" s="194"/>
      <c r="AK710" s="194"/>
      <c r="AL710" s="194"/>
    </row>
    <row r="711" spans="1:38" ht="15.75" customHeight="1">
      <c r="A711" s="1"/>
      <c r="B711" s="1"/>
      <c r="C711" s="1"/>
      <c r="D711" s="1"/>
      <c r="E711" s="1"/>
      <c r="F711" s="1"/>
      <c r="G711" s="1"/>
      <c r="H711" s="1"/>
      <c r="I711" s="1"/>
      <c r="J711" s="195"/>
      <c r="K711" s="194"/>
      <c r="L711" s="232"/>
      <c r="M711" s="232"/>
      <c r="N711" s="1"/>
      <c r="O711" s="1"/>
      <c r="P711" s="1"/>
      <c r="Q711" s="194"/>
      <c r="R711" s="194"/>
      <c r="S711" s="1"/>
      <c r="T711" s="1"/>
      <c r="U711" s="1"/>
      <c r="V711" s="194"/>
      <c r="W711" s="1"/>
      <c r="X711" s="1"/>
      <c r="Y711" s="1"/>
      <c r="Z711" s="1"/>
      <c r="AA711" s="1"/>
      <c r="AB711" s="194"/>
      <c r="AC711" s="1"/>
      <c r="AD711" s="194"/>
      <c r="AE711" s="1"/>
      <c r="AF711" s="1"/>
      <c r="AG711" s="194"/>
      <c r="AH711" s="194"/>
      <c r="AI711" s="194"/>
      <c r="AJ711" s="194"/>
      <c r="AK711" s="194"/>
      <c r="AL711" s="194"/>
    </row>
    <row r="712" spans="1:38" ht="15.75" customHeight="1">
      <c r="A712" s="1"/>
      <c r="B712" s="1"/>
      <c r="C712" s="1"/>
      <c r="D712" s="1"/>
      <c r="E712" s="1"/>
      <c r="F712" s="1"/>
      <c r="G712" s="1"/>
      <c r="H712" s="1"/>
      <c r="I712" s="1"/>
      <c r="J712" s="195"/>
      <c r="K712" s="194"/>
      <c r="L712" s="232"/>
      <c r="M712" s="232"/>
      <c r="N712" s="1"/>
      <c r="O712" s="1"/>
      <c r="P712" s="1"/>
      <c r="Q712" s="194"/>
      <c r="R712" s="194"/>
      <c r="S712" s="1"/>
      <c r="T712" s="1"/>
      <c r="U712" s="1"/>
      <c r="V712" s="194"/>
      <c r="W712" s="1"/>
      <c r="X712" s="1"/>
      <c r="Y712" s="1"/>
      <c r="Z712" s="1"/>
      <c r="AA712" s="1"/>
      <c r="AB712" s="194"/>
      <c r="AC712" s="1"/>
      <c r="AD712" s="194"/>
      <c r="AE712" s="1"/>
      <c r="AF712" s="1"/>
      <c r="AG712" s="194"/>
      <c r="AH712" s="194"/>
      <c r="AI712" s="194"/>
      <c r="AJ712" s="194"/>
      <c r="AK712" s="194"/>
      <c r="AL712" s="194"/>
    </row>
    <row r="713" spans="1:38" ht="15.75" customHeight="1">
      <c r="A713" s="1"/>
      <c r="B713" s="1"/>
      <c r="C713" s="1"/>
      <c r="D713" s="1"/>
      <c r="E713" s="1"/>
      <c r="F713" s="1"/>
      <c r="G713" s="1"/>
      <c r="H713" s="1"/>
      <c r="I713" s="1"/>
      <c r="J713" s="195"/>
      <c r="K713" s="194"/>
      <c r="L713" s="232"/>
      <c r="M713" s="232"/>
      <c r="N713" s="1"/>
      <c r="O713" s="1"/>
      <c r="P713" s="1"/>
      <c r="Q713" s="194"/>
      <c r="R713" s="194"/>
      <c r="S713" s="1"/>
      <c r="T713" s="1"/>
      <c r="U713" s="1"/>
      <c r="V713" s="194"/>
      <c r="W713" s="1"/>
      <c r="X713" s="1"/>
      <c r="Y713" s="1"/>
      <c r="Z713" s="1"/>
      <c r="AA713" s="1"/>
      <c r="AB713" s="194"/>
      <c r="AC713" s="1"/>
      <c r="AD713" s="194"/>
      <c r="AE713" s="1"/>
      <c r="AF713" s="1"/>
      <c r="AG713" s="194"/>
      <c r="AH713" s="194"/>
      <c r="AI713" s="194"/>
      <c r="AJ713" s="194"/>
      <c r="AK713" s="194"/>
      <c r="AL713" s="194"/>
    </row>
    <row r="714" spans="1:38" ht="15.75" customHeight="1">
      <c r="A714" s="1"/>
      <c r="B714" s="1"/>
      <c r="C714" s="1"/>
      <c r="D714" s="1"/>
      <c r="E714" s="1"/>
      <c r="F714" s="1"/>
      <c r="G714" s="1"/>
      <c r="H714" s="1"/>
      <c r="I714" s="1"/>
      <c r="J714" s="195"/>
      <c r="K714" s="194"/>
      <c r="L714" s="232"/>
      <c r="M714" s="232"/>
      <c r="N714" s="1"/>
      <c r="O714" s="1"/>
      <c r="P714" s="1"/>
      <c r="Q714" s="194"/>
      <c r="R714" s="194"/>
      <c r="S714" s="1"/>
      <c r="T714" s="1"/>
      <c r="U714" s="1"/>
      <c r="V714" s="194"/>
      <c r="W714" s="1"/>
      <c r="X714" s="1"/>
      <c r="Y714" s="1"/>
      <c r="Z714" s="1"/>
      <c r="AA714" s="1"/>
      <c r="AB714" s="194"/>
      <c r="AC714" s="1"/>
      <c r="AD714" s="194"/>
      <c r="AE714" s="1"/>
      <c r="AF714" s="1"/>
      <c r="AG714" s="194"/>
      <c r="AH714" s="194"/>
      <c r="AI714" s="194"/>
      <c r="AJ714" s="194"/>
      <c r="AK714" s="194"/>
      <c r="AL714" s="194"/>
    </row>
    <row r="715" spans="1:38" ht="15.75" customHeight="1">
      <c r="A715" s="1"/>
      <c r="B715" s="1"/>
      <c r="C715" s="1"/>
      <c r="D715" s="1"/>
      <c r="E715" s="1"/>
      <c r="F715" s="1"/>
      <c r="G715" s="1"/>
      <c r="H715" s="1"/>
      <c r="I715" s="1"/>
      <c r="J715" s="195"/>
      <c r="K715" s="194"/>
      <c r="L715" s="232"/>
      <c r="M715" s="232"/>
      <c r="N715" s="1"/>
      <c r="O715" s="1"/>
      <c r="P715" s="1"/>
      <c r="Q715" s="194"/>
      <c r="R715" s="194"/>
      <c r="S715" s="1"/>
      <c r="T715" s="1"/>
      <c r="U715" s="1"/>
      <c r="V715" s="194"/>
      <c r="W715" s="1"/>
      <c r="X715" s="1"/>
      <c r="Y715" s="1"/>
      <c r="Z715" s="1"/>
      <c r="AA715" s="1"/>
      <c r="AB715" s="194"/>
      <c r="AC715" s="1"/>
      <c r="AD715" s="194"/>
      <c r="AE715" s="1"/>
      <c r="AF715" s="1"/>
      <c r="AG715" s="194"/>
      <c r="AH715" s="194"/>
      <c r="AI715" s="194"/>
      <c r="AJ715" s="194"/>
      <c r="AK715" s="194"/>
      <c r="AL715" s="194"/>
    </row>
    <row r="716" spans="1:38" ht="15.75" customHeight="1">
      <c r="A716" s="1"/>
      <c r="B716" s="1"/>
      <c r="C716" s="1"/>
      <c r="D716" s="1"/>
      <c r="E716" s="1"/>
      <c r="F716" s="1"/>
      <c r="G716" s="1"/>
      <c r="H716" s="1"/>
      <c r="I716" s="1"/>
      <c r="J716" s="195"/>
      <c r="K716" s="194"/>
      <c r="L716" s="232"/>
      <c r="M716" s="232"/>
      <c r="N716" s="1"/>
      <c r="O716" s="1"/>
      <c r="P716" s="1"/>
      <c r="Q716" s="194"/>
      <c r="R716" s="194"/>
      <c r="S716" s="1"/>
      <c r="T716" s="1"/>
      <c r="U716" s="1"/>
      <c r="V716" s="194"/>
      <c r="W716" s="1"/>
      <c r="X716" s="1"/>
      <c r="Y716" s="1"/>
      <c r="Z716" s="1"/>
      <c r="AA716" s="1"/>
      <c r="AB716" s="194"/>
      <c r="AC716" s="1"/>
      <c r="AD716" s="194"/>
      <c r="AE716" s="1"/>
      <c r="AF716" s="1"/>
      <c r="AG716" s="194"/>
      <c r="AH716" s="194"/>
      <c r="AI716" s="194"/>
      <c r="AJ716" s="194"/>
      <c r="AK716" s="194"/>
      <c r="AL716" s="194"/>
    </row>
    <row r="717" spans="1:38" ht="15.75" customHeight="1">
      <c r="A717" s="1"/>
      <c r="B717" s="1"/>
      <c r="C717" s="1"/>
      <c r="D717" s="1"/>
      <c r="E717" s="1"/>
      <c r="F717" s="1"/>
      <c r="G717" s="1"/>
      <c r="H717" s="1"/>
      <c r="I717" s="1"/>
      <c r="J717" s="195"/>
      <c r="K717" s="194"/>
      <c r="L717" s="232"/>
      <c r="M717" s="232"/>
      <c r="N717" s="1"/>
      <c r="O717" s="1"/>
      <c r="P717" s="1"/>
      <c r="Q717" s="194"/>
      <c r="R717" s="194"/>
      <c r="S717" s="1"/>
      <c r="T717" s="1"/>
      <c r="U717" s="1"/>
      <c r="V717" s="194"/>
      <c r="W717" s="1"/>
      <c r="X717" s="1"/>
      <c r="Y717" s="1"/>
      <c r="Z717" s="1"/>
      <c r="AA717" s="1"/>
      <c r="AB717" s="194"/>
      <c r="AC717" s="1"/>
      <c r="AD717" s="194"/>
      <c r="AE717" s="1"/>
      <c r="AF717" s="1"/>
      <c r="AG717" s="194"/>
      <c r="AH717" s="194"/>
      <c r="AI717" s="194"/>
      <c r="AJ717" s="194"/>
      <c r="AK717" s="194"/>
      <c r="AL717" s="194"/>
    </row>
    <row r="718" spans="1:38" ht="15.75" customHeight="1">
      <c r="A718" s="1"/>
      <c r="B718" s="1"/>
      <c r="C718" s="1"/>
      <c r="D718" s="1"/>
      <c r="E718" s="1"/>
      <c r="F718" s="1"/>
      <c r="G718" s="1"/>
      <c r="H718" s="1"/>
      <c r="I718" s="1"/>
      <c r="J718" s="195"/>
      <c r="K718" s="194"/>
      <c r="L718" s="232"/>
      <c r="M718" s="232"/>
      <c r="N718" s="1"/>
      <c r="O718" s="1"/>
      <c r="P718" s="1"/>
      <c r="Q718" s="194"/>
      <c r="R718" s="194"/>
      <c r="S718" s="1"/>
      <c r="T718" s="1"/>
      <c r="U718" s="1"/>
      <c r="V718" s="194"/>
      <c r="W718" s="1"/>
      <c r="X718" s="1"/>
      <c r="Y718" s="1"/>
      <c r="Z718" s="1"/>
      <c r="AA718" s="1"/>
      <c r="AB718" s="194"/>
      <c r="AC718" s="1"/>
      <c r="AD718" s="194"/>
      <c r="AE718" s="1"/>
      <c r="AF718" s="1"/>
      <c r="AG718" s="194"/>
      <c r="AH718" s="194"/>
      <c r="AI718" s="194"/>
      <c r="AJ718" s="194"/>
      <c r="AK718" s="194"/>
      <c r="AL718" s="194"/>
    </row>
    <row r="719" spans="1:38" ht="15.75" customHeight="1">
      <c r="A719" s="1"/>
      <c r="B719" s="1"/>
      <c r="C719" s="1"/>
      <c r="D719" s="1"/>
      <c r="E719" s="1"/>
      <c r="F719" s="1"/>
      <c r="G719" s="1"/>
      <c r="H719" s="1"/>
      <c r="I719" s="1"/>
      <c r="J719" s="195"/>
      <c r="K719" s="194"/>
      <c r="L719" s="232"/>
      <c r="M719" s="232"/>
      <c r="N719" s="1"/>
      <c r="O719" s="1"/>
      <c r="P719" s="1"/>
      <c r="Q719" s="194"/>
      <c r="R719" s="194"/>
      <c r="S719" s="1"/>
      <c r="T719" s="1"/>
      <c r="U719" s="1"/>
      <c r="V719" s="194"/>
      <c r="W719" s="1"/>
      <c r="X719" s="1"/>
      <c r="Y719" s="1"/>
      <c r="Z719" s="1"/>
      <c r="AA719" s="1"/>
      <c r="AB719" s="194"/>
      <c r="AC719" s="1"/>
      <c r="AD719" s="194"/>
      <c r="AE719" s="1"/>
      <c r="AF719" s="1"/>
      <c r="AG719" s="194"/>
      <c r="AH719" s="194"/>
      <c r="AI719" s="194"/>
      <c r="AJ719" s="194"/>
      <c r="AK719" s="194"/>
      <c r="AL719" s="194"/>
    </row>
    <row r="720" spans="1:38" ht="15.75" customHeight="1">
      <c r="A720" s="1"/>
      <c r="B720" s="1"/>
      <c r="C720" s="1"/>
      <c r="D720" s="1"/>
      <c r="E720" s="1"/>
      <c r="F720" s="1"/>
      <c r="G720" s="1"/>
      <c r="H720" s="1"/>
      <c r="I720" s="1"/>
      <c r="J720" s="195"/>
      <c r="K720" s="194"/>
      <c r="L720" s="232"/>
      <c r="M720" s="232"/>
      <c r="N720" s="1"/>
      <c r="O720" s="1"/>
      <c r="P720" s="1"/>
      <c r="Q720" s="194"/>
      <c r="R720" s="194"/>
      <c r="S720" s="1"/>
      <c r="T720" s="1"/>
      <c r="U720" s="1"/>
      <c r="V720" s="194"/>
      <c r="W720" s="1"/>
      <c r="X720" s="1"/>
      <c r="Y720" s="1"/>
      <c r="Z720" s="1"/>
      <c r="AA720" s="1"/>
      <c r="AB720" s="194"/>
      <c r="AC720" s="1"/>
      <c r="AD720" s="194"/>
      <c r="AE720" s="1"/>
      <c r="AF720" s="1"/>
      <c r="AG720" s="194"/>
      <c r="AH720" s="194"/>
      <c r="AI720" s="194"/>
      <c r="AJ720" s="194"/>
      <c r="AK720" s="194"/>
      <c r="AL720" s="194"/>
    </row>
    <row r="721" spans="1:38" ht="15.75" customHeight="1">
      <c r="A721" s="1"/>
      <c r="B721" s="1"/>
      <c r="C721" s="1"/>
      <c r="D721" s="1"/>
      <c r="E721" s="1"/>
      <c r="F721" s="1"/>
      <c r="G721" s="1"/>
      <c r="H721" s="1"/>
      <c r="I721" s="1"/>
      <c r="J721" s="195"/>
      <c r="K721" s="194"/>
      <c r="L721" s="232"/>
      <c r="M721" s="232"/>
      <c r="N721" s="1"/>
      <c r="O721" s="1"/>
      <c r="P721" s="1"/>
      <c r="Q721" s="194"/>
      <c r="R721" s="194"/>
      <c r="S721" s="1"/>
      <c r="T721" s="1"/>
      <c r="U721" s="1"/>
      <c r="V721" s="194"/>
      <c r="W721" s="1"/>
      <c r="X721" s="1"/>
      <c r="Y721" s="1"/>
      <c r="Z721" s="1"/>
      <c r="AA721" s="1"/>
      <c r="AB721" s="194"/>
      <c r="AC721" s="1"/>
      <c r="AD721" s="194"/>
      <c r="AE721" s="1"/>
      <c r="AF721" s="1"/>
      <c r="AG721" s="194"/>
      <c r="AH721" s="194"/>
      <c r="AI721" s="194"/>
      <c r="AJ721" s="194"/>
      <c r="AK721" s="194"/>
      <c r="AL721" s="194"/>
    </row>
    <row r="722" spans="1:38" ht="15.75" customHeight="1">
      <c r="A722" s="1"/>
      <c r="B722" s="1"/>
      <c r="C722" s="1"/>
      <c r="D722" s="1"/>
      <c r="E722" s="1"/>
      <c r="F722" s="1"/>
      <c r="G722" s="1"/>
      <c r="H722" s="1"/>
      <c r="I722" s="1"/>
      <c r="J722" s="195"/>
      <c r="K722" s="194"/>
      <c r="L722" s="232"/>
      <c r="M722" s="232"/>
      <c r="N722" s="1"/>
      <c r="O722" s="1"/>
      <c r="P722" s="1"/>
      <c r="Q722" s="194"/>
      <c r="R722" s="194"/>
      <c r="S722" s="1"/>
      <c r="T722" s="1"/>
      <c r="U722" s="1"/>
      <c r="V722" s="194"/>
      <c r="W722" s="1"/>
      <c r="X722" s="1"/>
      <c r="Y722" s="1"/>
      <c r="Z722" s="1"/>
      <c r="AA722" s="1"/>
      <c r="AB722" s="194"/>
      <c r="AC722" s="1"/>
      <c r="AD722" s="194"/>
      <c r="AE722" s="1"/>
      <c r="AF722" s="1"/>
      <c r="AG722" s="194"/>
      <c r="AH722" s="194"/>
      <c r="AI722" s="194"/>
      <c r="AJ722" s="194"/>
      <c r="AK722" s="194"/>
      <c r="AL722" s="194"/>
    </row>
    <row r="723" spans="1:38" ht="15.75" customHeight="1">
      <c r="A723" s="1"/>
      <c r="B723" s="1"/>
      <c r="C723" s="1"/>
      <c r="D723" s="1"/>
      <c r="E723" s="1"/>
      <c r="F723" s="1"/>
      <c r="G723" s="1"/>
      <c r="H723" s="1"/>
      <c r="I723" s="1"/>
      <c r="J723" s="195"/>
      <c r="K723" s="194"/>
      <c r="L723" s="232"/>
      <c r="M723" s="232"/>
      <c r="N723" s="1"/>
      <c r="O723" s="1"/>
      <c r="P723" s="1"/>
      <c r="Q723" s="194"/>
      <c r="R723" s="194"/>
      <c r="S723" s="1"/>
      <c r="T723" s="1"/>
      <c r="U723" s="1"/>
      <c r="V723" s="194"/>
      <c r="W723" s="1"/>
      <c r="X723" s="1"/>
      <c r="Y723" s="1"/>
      <c r="Z723" s="1"/>
      <c r="AA723" s="1"/>
      <c r="AB723" s="194"/>
      <c r="AC723" s="1"/>
      <c r="AD723" s="194"/>
      <c r="AE723" s="1"/>
      <c r="AF723" s="1"/>
      <c r="AG723" s="194"/>
      <c r="AH723" s="194"/>
      <c r="AI723" s="194"/>
      <c r="AJ723" s="194"/>
      <c r="AK723" s="194"/>
      <c r="AL723" s="194"/>
    </row>
    <row r="724" spans="1:38" ht="15.75" customHeight="1">
      <c r="A724" s="1"/>
      <c r="B724" s="1"/>
      <c r="C724" s="1"/>
      <c r="D724" s="1"/>
      <c r="E724" s="1"/>
      <c r="F724" s="1"/>
      <c r="G724" s="1"/>
      <c r="H724" s="1"/>
      <c r="I724" s="1"/>
      <c r="J724" s="195"/>
      <c r="K724" s="194"/>
      <c r="L724" s="232"/>
      <c r="M724" s="232"/>
      <c r="N724" s="1"/>
      <c r="O724" s="1"/>
      <c r="P724" s="1"/>
      <c r="Q724" s="194"/>
      <c r="R724" s="194"/>
      <c r="S724" s="1"/>
      <c r="T724" s="1"/>
      <c r="U724" s="1"/>
      <c r="V724" s="194"/>
      <c r="W724" s="1"/>
      <c r="X724" s="1"/>
      <c r="Y724" s="1"/>
      <c r="Z724" s="1"/>
      <c r="AA724" s="1"/>
      <c r="AB724" s="194"/>
      <c r="AC724" s="1"/>
      <c r="AD724" s="194"/>
      <c r="AE724" s="1"/>
      <c r="AF724" s="1"/>
      <c r="AG724" s="194"/>
      <c r="AH724" s="194"/>
      <c r="AI724" s="194"/>
      <c r="AJ724" s="194"/>
      <c r="AK724" s="194"/>
      <c r="AL724" s="194"/>
    </row>
    <row r="725" spans="1:38" ht="15.75" customHeight="1">
      <c r="A725" s="1"/>
      <c r="B725" s="1"/>
      <c r="C725" s="1"/>
      <c r="D725" s="1"/>
      <c r="E725" s="1"/>
      <c r="F725" s="1"/>
      <c r="G725" s="1"/>
      <c r="H725" s="1"/>
      <c r="I725" s="1"/>
      <c r="J725" s="195"/>
      <c r="K725" s="194"/>
      <c r="L725" s="232"/>
      <c r="M725" s="232"/>
      <c r="N725" s="1"/>
      <c r="O725" s="1"/>
      <c r="P725" s="1"/>
      <c r="Q725" s="194"/>
      <c r="R725" s="194"/>
      <c r="S725" s="1"/>
      <c r="T725" s="1"/>
      <c r="U725" s="1"/>
      <c r="V725" s="194"/>
      <c r="W725" s="1"/>
      <c r="X725" s="1"/>
      <c r="Y725" s="1"/>
      <c r="Z725" s="1"/>
      <c r="AA725" s="1"/>
      <c r="AB725" s="194"/>
      <c r="AC725" s="1"/>
      <c r="AD725" s="194"/>
      <c r="AE725" s="1"/>
      <c r="AF725" s="1"/>
      <c r="AG725" s="194"/>
      <c r="AH725" s="194"/>
      <c r="AI725" s="194"/>
      <c r="AJ725" s="194"/>
      <c r="AK725" s="194"/>
      <c r="AL725" s="194"/>
    </row>
    <row r="726" spans="1:38" ht="15.75" customHeight="1">
      <c r="A726" s="1"/>
      <c r="B726" s="1"/>
      <c r="C726" s="1"/>
      <c r="D726" s="1"/>
      <c r="E726" s="1"/>
      <c r="F726" s="1"/>
      <c r="G726" s="1"/>
      <c r="H726" s="1"/>
      <c r="I726" s="1"/>
      <c r="J726" s="195"/>
      <c r="K726" s="194"/>
      <c r="L726" s="232"/>
      <c r="M726" s="232"/>
      <c r="N726" s="1"/>
      <c r="O726" s="1"/>
      <c r="P726" s="1"/>
      <c r="Q726" s="194"/>
      <c r="R726" s="194"/>
      <c r="S726" s="1"/>
      <c r="T726" s="1"/>
      <c r="U726" s="1"/>
      <c r="V726" s="194"/>
      <c r="W726" s="1"/>
      <c r="X726" s="1"/>
      <c r="Y726" s="1"/>
      <c r="Z726" s="1"/>
      <c r="AA726" s="1"/>
      <c r="AB726" s="194"/>
      <c r="AC726" s="1"/>
      <c r="AD726" s="194"/>
      <c r="AE726" s="1"/>
      <c r="AF726" s="1"/>
      <c r="AG726" s="194"/>
      <c r="AH726" s="194"/>
      <c r="AI726" s="194"/>
      <c r="AJ726" s="194"/>
      <c r="AK726" s="194"/>
      <c r="AL726" s="194"/>
    </row>
    <row r="727" spans="1:38" ht="15.75" customHeight="1">
      <c r="A727" s="1"/>
      <c r="B727" s="1"/>
      <c r="C727" s="1"/>
      <c r="D727" s="1"/>
      <c r="E727" s="1"/>
      <c r="F727" s="1"/>
      <c r="G727" s="1"/>
      <c r="H727" s="1"/>
      <c r="I727" s="1"/>
      <c r="J727" s="195"/>
      <c r="K727" s="194"/>
      <c r="L727" s="232"/>
      <c r="M727" s="232"/>
      <c r="N727" s="1"/>
      <c r="O727" s="1"/>
      <c r="P727" s="1"/>
      <c r="Q727" s="194"/>
      <c r="R727" s="194"/>
      <c r="S727" s="1"/>
      <c r="T727" s="1"/>
      <c r="U727" s="1"/>
      <c r="V727" s="194"/>
      <c r="W727" s="1"/>
      <c r="X727" s="1"/>
      <c r="Y727" s="1"/>
      <c r="Z727" s="1"/>
      <c r="AA727" s="1"/>
      <c r="AB727" s="194"/>
      <c r="AC727" s="1"/>
      <c r="AD727" s="194"/>
      <c r="AE727" s="1"/>
      <c r="AF727" s="1"/>
      <c r="AG727" s="194"/>
      <c r="AH727" s="194"/>
      <c r="AI727" s="194"/>
      <c r="AJ727" s="194"/>
      <c r="AK727" s="194"/>
      <c r="AL727" s="194"/>
    </row>
    <row r="728" spans="1:38" ht="15.75" customHeight="1">
      <c r="A728" s="1"/>
      <c r="B728" s="1"/>
      <c r="C728" s="1"/>
      <c r="D728" s="1"/>
      <c r="E728" s="1"/>
      <c r="F728" s="1"/>
      <c r="G728" s="1"/>
      <c r="H728" s="1"/>
      <c r="I728" s="1"/>
      <c r="J728" s="195"/>
      <c r="K728" s="194"/>
      <c r="L728" s="232"/>
      <c r="M728" s="232"/>
      <c r="N728" s="1"/>
      <c r="O728" s="1"/>
      <c r="P728" s="1"/>
      <c r="Q728" s="194"/>
      <c r="R728" s="194"/>
      <c r="S728" s="1"/>
      <c r="T728" s="1"/>
      <c r="U728" s="1"/>
      <c r="V728" s="194"/>
      <c r="W728" s="1"/>
      <c r="X728" s="1"/>
      <c r="Y728" s="1"/>
      <c r="Z728" s="1"/>
      <c r="AA728" s="1"/>
      <c r="AB728" s="194"/>
      <c r="AC728" s="1"/>
      <c r="AD728" s="194"/>
      <c r="AE728" s="1"/>
      <c r="AF728" s="1"/>
      <c r="AG728" s="194"/>
      <c r="AH728" s="194"/>
      <c r="AI728" s="194"/>
      <c r="AJ728" s="194"/>
      <c r="AK728" s="194"/>
      <c r="AL728" s="194"/>
    </row>
    <row r="729" spans="1:38" ht="15.75" customHeight="1">
      <c r="A729" s="1"/>
      <c r="B729" s="1"/>
      <c r="C729" s="1"/>
      <c r="D729" s="1"/>
      <c r="E729" s="1"/>
      <c r="F729" s="1"/>
      <c r="G729" s="1"/>
      <c r="H729" s="1"/>
      <c r="I729" s="1"/>
      <c r="J729" s="195"/>
      <c r="K729" s="194"/>
      <c r="L729" s="232"/>
      <c r="M729" s="232"/>
      <c r="N729" s="1"/>
      <c r="O729" s="1"/>
      <c r="P729" s="1"/>
      <c r="Q729" s="194"/>
      <c r="R729" s="194"/>
      <c r="S729" s="1"/>
      <c r="T729" s="1"/>
      <c r="U729" s="1"/>
      <c r="V729" s="194"/>
      <c r="W729" s="1"/>
      <c r="X729" s="1"/>
      <c r="Y729" s="1"/>
      <c r="Z729" s="1"/>
      <c r="AA729" s="1"/>
      <c r="AB729" s="194"/>
      <c r="AC729" s="1"/>
      <c r="AD729" s="194"/>
      <c r="AE729" s="1"/>
      <c r="AF729" s="1"/>
      <c r="AG729" s="194"/>
      <c r="AH729" s="194"/>
      <c r="AI729" s="194"/>
      <c r="AJ729" s="194"/>
      <c r="AK729" s="194"/>
      <c r="AL729" s="194"/>
    </row>
    <row r="730" spans="1:38" ht="15.75" customHeight="1">
      <c r="A730" s="1"/>
      <c r="B730" s="1"/>
      <c r="C730" s="1"/>
      <c r="D730" s="1"/>
      <c r="E730" s="1"/>
      <c r="F730" s="1"/>
      <c r="G730" s="1"/>
      <c r="H730" s="1"/>
      <c r="I730" s="1"/>
      <c r="J730" s="195"/>
      <c r="K730" s="194"/>
      <c r="L730" s="232"/>
      <c r="M730" s="232"/>
      <c r="N730" s="1"/>
      <c r="O730" s="1"/>
      <c r="P730" s="1"/>
      <c r="Q730" s="194"/>
      <c r="R730" s="194"/>
      <c r="S730" s="1"/>
      <c r="T730" s="1"/>
      <c r="U730" s="1"/>
      <c r="V730" s="194"/>
      <c r="W730" s="1"/>
      <c r="X730" s="1"/>
      <c r="Y730" s="1"/>
      <c r="Z730" s="1"/>
      <c r="AA730" s="1"/>
      <c r="AB730" s="194"/>
      <c r="AC730" s="1"/>
      <c r="AD730" s="194"/>
      <c r="AE730" s="1"/>
      <c r="AF730" s="1"/>
      <c r="AG730" s="194"/>
      <c r="AH730" s="194"/>
      <c r="AI730" s="194"/>
      <c r="AJ730" s="194"/>
      <c r="AK730" s="194"/>
      <c r="AL730" s="194"/>
    </row>
    <row r="731" spans="1:38" ht="15.75" customHeight="1">
      <c r="A731" s="1"/>
      <c r="B731" s="1"/>
      <c r="C731" s="1"/>
      <c r="D731" s="1"/>
      <c r="E731" s="1"/>
      <c r="F731" s="1"/>
      <c r="G731" s="1"/>
      <c r="H731" s="1"/>
      <c r="I731" s="1"/>
      <c r="J731" s="195"/>
      <c r="K731" s="194"/>
      <c r="L731" s="232"/>
      <c r="M731" s="232"/>
      <c r="N731" s="1"/>
      <c r="O731" s="1"/>
      <c r="P731" s="1"/>
      <c r="Q731" s="194"/>
      <c r="R731" s="194"/>
      <c r="S731" s="1"/>
      <c r="T731" s="1"/>
      <c r="U731" s="1"/>
      <c r="V731" s="194"/>
      <c r="W731" s="1"/>
      <c r="X731" s="1"/>
      <c r="Y731" s="1"/>
      <c r="Z731" s="1"/>
      <c r="AA731" s="1"/>
      <c r="AB731" s="194"/>
      <c r="AC731" s="1"/>
      <c r="AD731" s="194"/>
      <c r="AE731" s="1"/>
      <c r="AF731" s="1"/>
      <c r="AG731" s="194"/>
      <c r="AH731" s="194"/>
      <c r="AI731" s="194"/>
      <c r="AJ731" s="194"/>
      <c r="AK731" s="194"/>
      <c r="AL731" s="194"/>
    </row>
    <row r="732" spans="1:38" ht="15.75" customHeight="1">
      <c r="A732" s="1"/>
      <c r="B732" s="1"/>
      <c r="C732" s="1"/>
      <c r="D732" s="1"/>
      <c r="E732" s="1"/>
      <c r="F732" s="1"/>
      <c r="G732" s="1"/>
      <c r="H732" s="1"/>
      <c r="I732" s="1"/>
      <c r="J732" s="195"/>
      <c r="K732" s="194"/>
      <c r="L732" s="232"/>
      <c r="M732" s="232"/>
      <c r="N732" s="1"/>
      <c r="O732" s="1"/>
      <c r="P732" s="1"/>
      <c r="Q732" s="194"/>
      <c r="R732" s="194"/>
      <c r="S732" s="1"/>
      <c r="T732" s="1"/>
      <c r="U732" s="1"/>
      <c r="V732" s="194"/>
      <c r="W732" s="1"/>
      <c r="X732" s="1"/>
      <c r="Y732" s="1"/>
      <c r="Z732" s="1"/>
      <c r="AA732" s="1"/>
      <c r="AB732" s="194"/>
      <c r="AC732" s="1"/>
      <c r="AD732" s="194"/>
      <c r="AE732" s="1"/>
      <c r="AF732" s="1"/>
      <c r="AG732" s="194"/>
      <c r="AH732" s="194"/>
      <c r="AI732" s="194"/>
      <c r="AJ732" s="194"/>
      <c r="AK732" s="194"/>
      <c r="AL732" s="194"/>
    </row>
    <row r="733" spans="1:38" ht="15.75" customHeight="1">
      <c r="A733" s="1"/>
      <c r="B733" s="1"/>
      <c r="C733" s="1"/>
      <c r="D733" s="1"/>
      <c r="E733" s="1"/>
      <c r="F733" s="1"/>
      <c r="G733" s="1"/>
      <c r="H733" s="1"/>
      <c r="I733" s="1"/>
      <c r="J733" s="195"/>
      <c r="K733" s="194"/>
      <c r="L733" s="232"/>
      <c r="M733" s="232"/>
      <c r="N733" s="1"/>
      <c r="O733" s="1"/>
      <c r="P733" s="1"/>
      <c r="Q733" s="194"/>
      <c r="R733" s="194"/>
      <c r="S733" s="1"/>
      <c r="T733" s="1"/>
      <c r="U733" s="1"/>
      <c r="V733" s="194"/>
      <c r="W733" s="1"/>
      <c r="X733" s="1"/>
      <c r="Y733" s="1"/>
      <c r="Z733" s="1"/>
      <c r="AA733" s="1"/>
      <c r="AB733" s="194"/>
      <c r="AC733" s="1"/>
      <c r="AD733" s="194"/>
      <c r="AE733" s="1"/>
      <c r="AF733" s="1"/>
      <c r="AG733" s="194"/>
      <c r="AH733" s="194"/>
      <c r="AI733" s="194"/>
      <c r="AJ733" s="194"/>
      <c r="AK733" s="194"/>
      <c r="AL733" s="194"/>
    </row>
    <row r="734" spans="1:38" ht="15.75" customHeight="1">
      <c r="A734" s="1"/>
      <c r="B734" s="1"/>
      <c r="C734" s="1"/>
      <c r="D734" s="1"/>
      <c r="E734" s="1"/>
      <c r="F734" s="1"/>
      <c r="G734" s="1"/>
      <c r="H734" s="1"/>
      <c r="I734" s="1"/>
      <c r="J734" s="195"/>
      <c r="K734" s="194"/>
      <c r="L734" s="232"/>
      <c r="M734" s="232"/>
      <c r="N734" s="1"/>
      <c r="O734" s="1"/>
      <c r="P734" s="1"/>
      <c r="Q734" s="194"/>
      <c r="R734" s="194"/>
      <c r="S734" s="1"/>
      <c r="T734" s="1"/>
      <c r="U734" s="1"/>
      <c r="V734" s="194"/>
      <c r="W734" s="1"/>
      <c r="X734" s="1"/>
      <c r="Y734" s="1"/>
      <c r="Z734" s="1"/>
      <c r="AA734" s="1"/>
      <c r="AB734" s="194"/>
      <c r="AC734" s="1"/>
      <c r="AD734" s="194"/>
      <c r="AE734" s="1"/>
      <c r="AF734" s="1"/>
      <c r="AG734" s="194"/>
      <c r="AH734" s="194"/>
      <c r="AI734" s="194"/>
      <c r="AJ734" s="194"/>
      <c r="AK734" s="194"/>
      <c r="AL734" s="194"/>
    </row>
    <row r="735" spans="1:38" ht="15.75" customHeight="1">
      <c r="A735" s="1"/>
      <c r="B735" s="1"/>
      <c r="C735" s="1"/>
      <c r="D735" s="1"/>
      <c r="E735" s="1"/>
      <c r="F735" s="1"/>
      <c r="G735" s="1"/>
      <c r="H735" s="1"/>
      <c r="I735" s="1"/>
      <c r="J735" s="195"/>
      <c r="K735" s="194"/>
      <c r="L735" s="232"/>
      <c r="M735" s="232"/>
      <c r="N735" s="1"/>
      <c r="O735" s="1"/>
      <c r="P735" s="1"/>
      <c r="Q735" s="194"/>
      <c r="R735" s="194"/>
      <c r="S735" s="1"/>
      <c r="T735" s="1"/>
      <c r="U735" s="1"/>
      <c r="V735" s="194"/>
      <c r="W735" s="1"/>
      <c r="X735" s="1"/>
      <c r="Y735" s="1"/>
      <c r="Z735" s="1"/>
      <c r="AA735" s="1"/>
      <c r="AB735" s="194"/>
      <c r="AC735" s="1"/>
      <c r="AD735" s="194"/>
      <c r="AE735" s="1"/>
      <c r="AF735" s="1"/>
      <c r="AG735" s="194"/>
      <c r="AH735" s="194"/>
      <c r="AI735" s="194"/>
      <c r="AJ735" s="194"/>
      <c r="AK735" s="194"/>
      <c r="AL735" s="194"/>
    </row>
    <row r="736" spans="1:38" ht="15.75" customHeight="1">
      <c r="A736" s="1"/>
      <c r="B736" s="1"/>
      <c r="C736" s="1"/>
      <c r="D736" s="1"/>
      <c r="E736" s="1"/>
      <c r="F736" s="1"/>
      <c r="G736" s="1"/>
      <c r="H736" s="1"/>
      <c r="I736" s="1"/>
      <c r="J736" s="195"/>
      <c r="K736" s="194"/>
      <c r="L736" s="232"/>
      <c r="M736" s="232"/>
      <c r="N736" s="1"/>
      <c r="O736" s="1"/>
      <c r="P736" s="1"/>
      <c r="Q736" s="194"/>
      <c r="R736" s="194"/>
      <c r="S736" s="1"/>
      <c r="T736" s="1"/>
      <c r="U736" s="1"/>
      <c r="V736" s="194"/>
      <c r="W736" s="1"/>
      <c r="X736" s="1"/>
      <c r="Y736" s="1"/>
      <c r="Z736" s="1"/>
      <c r="AA736" s="1"/>
      <c r="AB736" s="194"/>
      <c r="AC736" s="1"/>
      <c r="AD736" s="194"/>
      <c r="AE736" s="1"/>
      <c r="AF736" s="1"/>
      <c r="AG736" s="194"/>
      <c r="AH736" s="194"/>
      <c r="AI736" s="194"/>
      <c r="AJ736" s="194"/>
      <c r="AK736" s="194"/>
      <c r="AL736" s="194"/>
    </row>
    <row r="737" spans="1:38" ht="15.75" customHeight="1">
      <c r="A737" s="1"/>
      <c r="B737" s="1"/>
      <c r="C737" s="1"/>
      <c r="D737" s="1"/>
      <c r="E737" s="1"/>
      <c r="F737" s="1"/>
      <c r="G737" s="1"/>
      <c r="H737" s="1"/>
      <c r="I737" s="1"/>
      <c r="J737" s="195"/>
      <c r="K737" s="194"/>
      <c r="L737" s="232"/>
      <c r="M737" s="232"/>
      <c r="N737" s="1"/>
      <c r="O737" s="1"/>
      <c r="P737" s="1"/>
      <c r="Q737" s="194"/>
      <c r="R737" s="194"/>
      <c r="S737" s="1"/>
      <c r="T737" s="1"/>
      <c r="U737" s="1"/>
      <c r="V737" s="194"/>
      <c r="W737" s="1"/>
      <c r="X737" s="1"/>
      <c r="Y737" s="1"/>
      <c r="Z737" s="1"/>
      <c r="AA737" s="1"/>
      <c r="AB737" s="194"/>
      <c r="AC737" s="1"/>
      <c r="AD737" s="194"/>
      <c r="AE737" s="1"/>
      <c r="AF737" s="1"/>
      <c r="AG737" s="194"/>
      <c r="AH737" s="194"/>
      <c r="AI737" s="194"/>
      <c r="AJ737" s="194"/>
      <c r="AK737" s="194"/>
      <c r="AL737" s="194"/>
    </row>
    <row r="738" spans="1:38" ht="15.75" customHeight="1">
      <c r="A738" s="1"/>
      <c r="B738" s="1"/>
      <c r="C738" s="1"/>
      <c r="D738" s="1"/>
      <c r="E738" s="1"/>
      <c r="F738" s="1"/>
      <c r="G738" s="1"/>
      <c r="H738" s="1"/>
      <c r="I738" s="1"/>
      <c r="J738" s="195"/>
      <c r="K738" s="194"/>
      <c r="L738" s="232"/>
      <c r="M738" s="232"/>
      <c r="N738" s="1"/>
      <c r="O738" s="1"/>
      <c r="P738" s="1"/>
      <c r="Q738" s="194"/>
      <c r="R738" s="194"/>
      <c r="S738" s="1"/>
      <c r="T738" s="1"/>
      <c r="U738" s="1"/>
      <c r="V738" s="194"/>
      <c r="W738" s="1"/>
      <c r="X738" s="1"/>
      <c r="Y738" s="1"/>
      <c r="Z738" s="1"/>
      <c r="AA738" s="1"/>
      <c r="AB738" s="194"/>
      <c r="AC738" s="1"/>
      <c r="AD738" s="194"/>
      <c r="AE738" s="1"/>
      <c r="AF738" s="1"/>
      <c r="AG738" s="194"/>
      <c r="AH738" s="194"/>
      <c r="AI738" s="194"/>
      <c r="AJ738" s="194"/>
      <c r="AK738" s="194"/>
      <c r="AL738" s="194"/>
    </row>
    <row r="739" spans="1:38" ht="15.75" customHeight="1">
      <c r="A739" s="1"/>
      <c r="B739" s="1"/>
      <c r="C739" s="1"/>
      <c r="D739" s="1"/>
      <c r="E739" s="1"/>
      <c r="F739" s="1"/>
      <c r="G739" s="1"/>
      <c r="H739" s="1"/>
      <c r="I739" s="1"/>
      <c r="J739" s="195"/>
      <c r="K739" s="194"/>
      <c r="L739" s="232"/>
      <c r="M739" s="232"/>
      <c r="N739" s="1"/>
      <c r="O739" s="1"/>
      <c r="P739" s="1"/>
      <c r="Q739" s="194"/>
      <c r="R739" s="194"/>
      <c r="S739" s="1"/>
      <c r="T739" s="1"/>
      <c r="U739" s="1"/>
      <c r="V739" s="194"/>
      <c r="W739" s="1"/>
      <c r="X739" s="1"/>
      <c r="Y739" s="1"/>
      <c r="Z739" s="1"/>
      <c r="AA739" s="1"/>
      <c r="AB739" s="194"/>
      <c r="AC739" s="1"/>
      <c r="AD739" s="194"/>
      <c r="AE739" s="1"/>
      <c r="AF739" s="1"/>
      <c r="AG739" s="194"/>
      <c r="AH739" s="194"/>
      <c r="AI739" s="194"/>
      <c r="AJ739" s="194"/>
      <c r="AK739" s="194"/>
      <c r="AL739" s="194"/>
    </row>
    <row r="740" spans="1:38" ht="15.75" customHeight="1">
      <c r="A740" s="1"/>
      <c r="B740" s="1"/>
      <c r="C740" s="1"/>
      <c r="D740" s="1"/>
      <c r="E740" s="1"/>
      <c r="F740" s="1"/>
      <c r="G740" s="1"/>
      <c r="H740" s="1"/>
      <c r="I740" s="1"/>
      <c r="J740" s="195"/>
      <c r="K740" s="194"/>
      <c r="L740" s="232"/>
      <c r="M740" s="232"/>
      <c r="N740" s="1"/>
      <c r="O740" s="1"/>
      <c r="P740" s="1"/>
      <c r="Q740" s="194"/>
      <c r="R740" s="194"/>
      <c r="S740" s="1"/>
      <c r="T740" s="1"/>
      <c r="U740" s="1"/>
      <c r="V740" s="194"/>
      <c r="W740" s="1"/>
      <c r="X740" s="1"/>
      <c r="Y740" s="1"/>
      <c r="Z740" s="1"/>
      <c r="AA740" s="1"/>
      <c r="AB740" s="194"/>
      <c r="AC740" s="1"/>
      <c r="AD740" s="194"/>
      <c r="AE740" s="1"/>
      <c r="AF740" s="1"/>
      <c r="AG740" s="194"/>
      <c r="AH740" s="194"/>
      <c r="AI740" s="194"/>
      <c r="AJ740" s="194"/>
      <c r="AK740" s="194"/>
      <c r="AL740" s="194"/>
    </row>
    <row r="741" spans="1:38" ht="15.75" customHeight="1">
      <c r="A741" s="1"/>
      <c r="B741" s="1"/>
      <c r="C741" s="1"/>
      <c r="D741" s="1"/>
      <c r="E741" s="1"/>
      <c r="F741" s="1"/>
      <c r="G741" s="1"/>
      <c r="H741" s="1"/>
      <c r="I741" s="1"/>
      <c r="J741" s="195"/>
      <c r="K741" s="194"/>
      <c r="L741" s="232"/>
      <c r="M741" s="232"/>
      <c r="N741" s="1"/>
      <c r="O741" s="1"/>
      <c r="P741" s="1"/>
      <c r="Q741" s="194"/>
      <c r="R741" s="194"/>
      <c r="S741" s="1"/>
      <c r="T741" s="1"/>
      <c r="U741" s="1"/>
      <c r="V741" s="194"/>
      <c r="W741" s="1"/>
      <c r="X741" s="1"/>
      <c r="Y741" s="1"/>
      <c r="Z741" s="1"/>
      <c r="AA741" s="1"/>
      <c r="AB741" s="194"/>
      <c r="AC741" s="1"/>
      <c r="AD741" s="194"/>
      <c r="AE741" s="1"/>
      <c r="AF741" s="1"/>
      <c r="AG741" s="194"/>
      <c r="AH741" s="194"/>
      <c r="AI741" s="194"/>
      <c r="AJ741" s="194"/>
      <c r="AK741" s="194"/>
      <c r="AL741" s="194"/>
    </row>
    <row r="742" spans="1:38" ht="15.75" customHeight="1">
      <c r="A742" s="1"/>
      <c r="B742" s="1"/>
      <c r="C742" s="1"/>
      <c r="D742" s="1"/>
      <c r="E742" s="1"/>
      <c r="F742" s="1"/>
      <c r="G742" s="1"/>
      <c r="H742" s="1"/>
      <c r="I742" s="1"/>
      <c r="J742" s="195"/>
      <c r="K742" s="194"/>
      <c r="L742" s="232"/>
      <c r="M742" s="232"/>
      <c r="N742" s="1"/>
      <c r="O742" s="1"/>
      <c r="P742" s="1"/>
      <c r="Q742" s="194"/>
      <c r="R742" s="194"/>
      <c r="S742" s="1"/>
      <c r="T742" s="1"/>
      <c r="U742" s="1"/>
      <c r="V742" s="194"/>
      <c r="W742" s="1"/>
      <c r="X742" s="1"/>
      <c r="Y742" s="1"/>
      <c r="Z742" s="1"/>
      <c r="AA742" s="1"/>
      <c r="AB742" s="194"/>
      <c r="AC742" s="1"/>
      <c r="AD742" s="194"/>
      <c r="AE742" s="1"/>
      <c r="AF742" s="1"/>
      <c r="AG742" s="194"/>
      <c r="AH742" s="194"/>
      <c r="AI742" s="194"/>
      <c r="AJ742" s="194"/>
      <c r="AK742" s="194"/>
      <c r="AL742" s="194"/>
    </row>
    <row r="743" spans="1:38" ht="15.75" customHeight="1">
      <c r="A743" s="1"/>
      <c r="B743" s="1"/>
      <c r="C743" s="1"/>
      <c r="D743" s="1"/>
      <c r="E743" s="1"/>
      <c r="F743" s="1"/>
      <c r="G743" s="1"/>
      <c r="H743" s="1"/>
      <c r="I743" s="1"/>
      <c r="J743" s="195"/>
      <c r="K743" s="194"/>
      <c r="L743" s="232"/>
      <c r="M743" s="232"/>
      <c r="N743" s="1"/>
      <c r="O743" s="1"/>
      <c r="P743" s="1"/>
      <c r="Q743" s="194"/>
      <c r="R743" s="194"/>
      <c r="S743" s="1"/>
      <c r="T743" s="1"/>
      <c r="U743" s="1"/>
      <c r="V743" s="194"/>
      <c r="W743" s="1"/>
      <c r="X743" s="1"/>
      <c r="Y743" s="1"/>
      <c r="Z743" s="1"/>
      <c r="AA743" s="1"/>
      <c r="AB743" s="194"/>
      <c r="AC743" s="1"/>
      <c r="AD743" s="194"/>
      <c r="AE743" s="1"/>
      <c r="AF743" s="1"/>
      <c r="AG743" s="194"/>
      <c r="AH743" s="194"/>
      <c r="AI743" s="194"/>
      <c r="AJ743" s="194"/>
      <c r="AK743" s="194"/>
      <c r="AL743" s="194"/>
    </row>
    <row r="744" spans="1:38" ht="15.75" customHeight="1">
      <c r="A744" s="1"/>
      <c r="B744" s="1"/>
      <c r="C744" s="1"/>
      <c r="D744" s="1"/>
      <c r="E744" s="1"/>
      <c r="F744" s="1"/>
      <c r="G744" s="1"/>
      <c r="H744" s="1"/>
      <c r="I744" s="1"/>
      <c r="J744" s="195"/>
      <c r="K744" s="194"/>
      <c r="L744" s="232"/>
      <c r="M744" s="232"/>
      <c r="N744" s="1"/>
      <c r="O744" s="1"/>
      <c r="P744" s="1"/>
      <c r="Q744" s="194"/>
      <c r="R744" s="194"/>
      <c r="S744" s="1"/>
      <c r="T744" s="1"/>
      <c r="U744" s="1"/>
      <c r="V744" s="194"/>
      <c r="W744" s="1"/>
      <c r="X744" s="1"/>
      <c r="Y744" s="1"/>
      <c r="Z744" s="1"/>
      <c r="AA744" s="1"/>
      <c r="AB744" s="194"/>
      <c r="AC744" s="1"/>
      <c r="AD744" s="194"/>
      <c r="AE744" s="1"/>
      <c r="AF744" s="1"/>
      <c r="AG744" s="194"/>
      <c r="AH744" s="194"/>
      <c r="AI744" s="194"/>
      <c r="AJ744" s="194"/>
      <c r="AK744" s="194"/>
      <c r="AL744" s="194"/>
    </row>
    <row r="745" spans="1:38" ht="15.75" customHeight="1">
      <c r="A745" s="1"/>
      <c r="B745" s="1"/>
      <c r="C745" s="1"/>
      <c r="D745" s="1"/>
      <c r="E745" s="1"/>
      <c r="F745" s="1"/>
      <c r="G745" s="1"/>
      <c r="H745" s="1"/>
      <c r="I745" s="1"/>
      <c r="J745" s="195"/>
      <c r="K745" s="194"/>
      <c r="L745" s="232"/>
      <c r="M745" s="232"/>
      <c r="N745" s="1"/>
      <c r="O745" s="1"/>
      <c r="P745" s="1"/>
      <c r="Q745" s="194"/>
      <c r="R745" s="194"/>
      <c r="S745" s="1"/>
      <c r="T745" s="1"/>
      <c r="U745" s="1"/>
      <c r="V745" s="194"/>
      <c r="W745" s="1"/>
      <c r="X745" s="1"/>
      <c r="Y745" s="1"/>
      <c r="Z745" s="1"/>
      <c r="AA745" s="1"/>
      <c r="AB745" s="194"/>
      <c r="AC745" s="1"/>
      <c r="AD745" s="194"/>
      <c r="AE745" s="1"/>
      <c r="AF745" s="1"/>
      <c r="AG745" s="194"/>
      <c r="AH745" s="194"/>
      <c r="AI745" s="194"/>
      <c r="AJ745" s="194"/>
      <c r="AK745" s="194"/>
      <c r="AL745" s="194"/>
    </row>
    <row r="746" spans="1:38" ht="15.75" customHeight="1">
      <c r="A746" s="1"/>
      <c r="B746" s="1"/>
      <c r="C746" s="1"/>
      <c r="D746" s="1"/>
      <c r="E746" s="1"/>
      <c r="F746" s="1"/>
      <c r="G746" s="1"/>
      <c r="H746" s="1"/>
      <c r="I746" s="1"/>
      <c r="J746" s="195"/>
      <c r="K746" s="194"/>
      <c r="L746" s="232"/>
      <c r="M746" s="232"/>
      <c r="N746" s="1"/>
      <c r="O746" s="1"/>
      <c r="P746" s="1"/>
      <c r="Q746" s="194"/>
      <c r="R746" s="194"/>
      <c r="S746" s="1"/>
      <c r="T746" s="1"/>
      <c r="U746" s="1"/>
      <c r="V746" s="194"/>
      <c r="W746" s="1"/>
      <c r="X746" s="1"/>
      <c r="Y746" s="1"/>
      <c r="Z746" s="1"/>
      <c r="AA746" s="1"/>
      <c r="AB746" s="194"/>
      <c r="AC746" s="1"/>
      <c r="AD746" s="194"/>
      <c r="AE746" s="1"/>
      <c r="AF746" s="1"/>
      <c r="AG746" s="194"/>
      <c r="AH746" s="194"/>
      <c r="AI746" s="194"/>
      <c r="AJ746" s="194"/>
      <c r="AK746" s="194"/>
      <c r="AL746" s="194"/>
    </row>
    <row r="747" spans="1:38" ht="15.75" customHeight="1">
      <c r="A747" s="1"/>
      <c r="B747" s="1"/>
      <c r="C747" s="1"/>
      <c r="D747" s="1"/>
      <c r="E747" s="1"/>
      <c r="F747" s="1"/>
      <c r="G747" s="1"/>
      <c r="H747" s="1"/>
      <c r="I747" s="1"/>
      <c r="J747" s="195"/>
      <c r="K747" s="194"/>
      <c r="L747" s="232"/>
      <c r="M747" s="232"/>
      <c r="N747" s="1"/>
      <c r="O747" s="1"/>
      <c r="P747" s="1"/>
      <c r="Q747" s="194"/>
      <c r="R747" s="194"/>
      <c r="S747" s="1"/>
      <c r="T747" s="1"/>
      <c r="U747" s="1"/>
      <c r="V747" s="194"/>
      <c r="W747" s="1"/>
      <c r="X747" s="1"/>
      <c r="Y747" s="1"/>
      <c r="Z747" s="1"/>
      <c r="AA747" s="1"/>
      <c r="AB747" s="194"/>
      <c r="AC747" s="1"/>
      <c r="AD747" s="194"/>
      <c r="AE747" s="1"/>
      <c r="AF747" s="1"/>
      <c r="AG747" s="194"/>
      <c r="AH747" s="194"/>
      <c r="AI747" s="194"/>
      <c r="AJ747" s="194"/>
      <c r="AK747" s="194"/>
      <c r="AL747" s="194"/>
    </row>
    <row r="748" spans="1:38" ht="15.75" customHeight="1">
      <c r="A748" s="1"/>
      <c r="B748" s="1"/>
      <c r="C748" s="1"/>
      <c r="D748" s="1"/>
      <c r="E748" s="1"/>
      <c r="F748" s="1"/>
      <c r="G748" s="1"/>
      <c r="H748" s="1"/>
      <c r="I748" s="1"/>
      <c r="J748" s="195"/>
      <c r="K748" s="194"/>
      <c r="L748" s="232"/>
      <c r="M748" s="232"/>
      <c r="N748" s="1"/>
      <c r="O748" s="1"/>
      <c r="P748" s="1"/>
      <c r="Q748" s="194"/>
      <c r="R748" s="194"/>
      <c r="S748" s="1"/>
      <c r="T748" s="1"/>
      <c r="U748" s="1"/>
      <c r="V748" s="194"/>
      <c r="W748" s="1"/>
      <c r="X748" s="1"/>
      <c r="Y748" s="1"/>
      <c r="Z748" s="1"/>
      <c r="AA748" s="1"/>
      <c r="AB748" s="194"/>
      <c r="AC748" s="1"/>
      <c r="AD748" s="194"/>
      <c r="AE748" s="1"/>
      <c r="AF748" s="1"/>
      <c r="AG748" s="194"/>
      <c r="AH748" s="194"/>
      <c r="AI748" s="194"/>
      <c r="AJ748" s="194"/>
      <c r="AK748" s="194"/>
      <c r="AL748" s="194"/>
    </row>
    <row r="749" spans="1:38" ht="15.75" customHeight="1">
      <c r="A749" s="1"/>
      <c r="B749" s="1"/>
      <c r="C749" s="1"/>
      <c r="D749" s="1"/>
      <c r="E749" s="1"/>
      <c r="F749" s="1"/>
      <c r="G749" s="1"/>
      <c r="H749" s="1"/>
      <c r="I749" s="1"/>
      <c r="J749" s="195"/>
      <c r="K749" s="194"/>
      <c r="L749" s="232"/>
      <c r="M749" s="232"/>
      <c r="N749" s="1"/>
      <c r="O749" s="1"/>
      <c r="P749" s="1"/>
      <c r="Q749" s="194"/>
      <c r="R749" s="194"/>
      <c r="S749" s="1"/>
      <c r="T749" s="1"/>
      <c r="U749" s="1"/>
      <c r="V749" s="194"/>
      <c r="W749" s="1"/>
      <c r="X749" s="1"/>
      <c r="Y749" s="1"/>
      <c r="Z749" s="1"/>
      <c r="AA749" s="1"/>
      <c r="AB749" s="194"/>
      <c r="AC749" s="1"/>
      <c r="AD749" s="194"/>
      <c r="AE749" s="1"/>
      <c r="AF749" s="1"/>
      <c r="AG749" s="194"/>
      <c r="AH749" s="194"/>
      <c r="AI749" s="194"/>
      <c r="AJ749" s="194"/>
      <c r="AK749" s="194"/>
      <c r="AL749" s="194"/>
    </row>
    <row r="750" spans="1:38" ht="15.75" customHeight="1">
      <c r="A750" s="1"/>
      <c r="B750" s="1"/>
      <c r="C750" s="1"/>
      <c r="D750" s="1"/>
      <c r="E750" s="1"/>
      <c r="F750" s="1"/>
      <c r="G750" s="1"/>
      <c r="H750" s="1"/>
      <c r="I750" s="1"/>
      <c r="J750" s="195"/>
      <c r="K750" s="194"/>
      <c r="L750" s="232"/>
      <c r="M750" s="232"/>
      <c r="N750" s="1"/>
      <c r="O750" s="1"/>
      <c r="P750" s="1"/>
      <c r="Q750" s="194"/>
      <c r="R750" s="194"/>
      <c r="S750" s="1"/>
      <c r="T750" s="1"/>
      <c r="U750" s="1"/>
      <c r="V750" s="194"/>
      <c r="W750" s="1"/>
      <c r="X750" s="1"/>
      <c r="Y750" s="1"/>
      <c r="Z750" s="1"/>
      <c r="AA750" s="1"/>
      <c r="AB750" s="194"/>
      <c r="AC750" s="1"/>
      <c r="AD750" s="194"/>
      <c r="AE750" s="1"/>
      <c r="AF750" s="1"/>
      <c r="AG750" s="194"/>
      <c r="AH750" s="194"/>
      <c r="AI750" s="194"/>
      <c r="AJ750" s="194"/>
      <c r="AK750" s="194"/>
      <c r="AL750" s="194"/>
    </row>
    <row r="751" spans="1:38" ht="15.75" customHeight="1">
      <c r="A751" s="1"/>
      <c r="B751" s="1"/>
      <c r="C751" s="1"/>
      <c r="D751" s="1"/>
      <c r="E751" s="1"/>
      <c r="F751" s="1"/>
      <c r="G751" s="1"/>
      <c r="H751" s="1"/>
      <c r="I751" s="1"/>
      <c r="J751" s="195"/>
      <c r="K751" s="194"/>
      <c r="L751" s="232"/>
      <c r="M751" s="232"/>
      <c r="N751" s="1"/>
      <c r="O751" s="1"/>
      <c r="P751" s="1"/>
      <c r="Q751" s="194"/>
      <c r="R751" s="194"/>
      <c r="S751" s="1"/>
      <c r="T751" s="1"/>
      <c r="U751" s="1"/>
      <c r="V751" s="194"/>
      <c r="W751" s="1"/>
      <c r="X751" s="1"/>
      <c r="Y751" s="1"/>
      <c r="Z751" s="1"/>
      <c r="AA751" s="1"/>
      <c r="AB751" s="194"/>
      <c r="AC751" s="1"/>
      <c r="AD751" s="194"/>
      <c r="AE751" s="1"/>
      <c r="AF751" s="1"/>
      <c r="AG751" s="194"/>
      <c r="AH751" s="194"/>
      <c r="AI751" s="194"/>
      <c r="AJ751" s="194"/>
      <c r="AK751" s="194"/>
      <c r="AL751" s="194"/>
    </row>
    <row r="752" spans="1:38" ht="15.75" customHeight="1">
      <c r="A752" s="1"/>
      <c r="B752" s="1"/>
      <c r="C752" s="1"/>
      <c r="D752" s="1"/>
      <c r="E752" s="1"/>
      <c r="F752" s="1"/>
      <c r="G752" s="1"/>
      <c r="H752" s="1"/>
      <c r="I752" s="1"/>
      <c r="J752" s="195"/>
      <c r="K752" s="194"/>
      <c r="L752" s="232"/>
      <c r="M752" s="232"/>
      <c r="N752" s="1"/>
      <c r="O752" s="1"/>
      <c r="P752" s="1"/>
      <c r="Q752" s="194"/>
      <c r="R752" s="194"/>
      <c r="S752" s="1"/>
      <c r="T752" s="1"/>
      <c r="U752" s="1"/>
      <c r="V752" s="194"/>
      <c r="W752" s="1"/>
      <c r="X752" s="1"/>
      <c r="Y752" s="1"/>
      <c r="Z752" s="1"/>
      <c r="AA752" s="1"/>
      <c r="AB752" s="194"/>
      <c r="AC752" s="1"/>
      <c r="AD752" s="194"/>
      <c r="AE752" s="1"/>
      <c r="AF752" s="1"/>
      <c r="AG752" s="194"/>
      <c r="AH752" s="194"/>
      <c r="AI752" s="194"/>
      <c r="AJ752" s="194"/>
      <c r="AK752" s="194"/>
      <c r="AL752" s="194"/>
    </row>
    <row r="753" spans="1:38" ht="15.75" customHeight="1">
      <c r="A753" s="1"/>
      <c r="B753" s="1"/>
      <c r="C753" s="1"/>
      <c r="D753" s="1"/>
      <c r="E753" s="1"/>
      <c r="F753" s="1"/>
      <c r="G753" s="1"/>
      <c r="H753" s="1"/>
      <c r="I753" s="1"/>
      <c r="J753" s="195"/>
      <c r="K753" s="194"/>
      <c r="L753" s="232"/>
      <c r="M753" s="232"/>
      <c r="N753" s="1"/>
      <c r="O753" s="1"/>
      <c r="P753" s="1"/>
      <c r="Q753" s="194"/>
      <c r="R753" s="194"/>
      <c r="S753" s="1"/>
      <c r="T753" s="1"/>
      <c r="U753" s="1"/>
      <c r="V753" s="194"/>
      <c r="W753" s="1"/>
      <c r="X753" s="1"/>
      <c r="Y753" s="1"/>
      <c r="Z753" s="1"/>
      <c r="AA753" s="1"/>
      <c r="AB753" s="194"/>
      <c r="AC753" s="1"/>
      <c r="AD753" s="194"/>
      <c r="AE753" s="1"/>
      <c r="AF753" s="1"/>
      <c r="AG753" s="194"/>
      <c r="AH753" s="194"/>
      <c r="AI753" s="194"/>
      <c r="AJ753" s="194"/>
      <c r="AK753" s="194"/>
      <c r="AL753" s="194"/>
    </row>
    <row r="754" spans="1:38" ht="15.75" customHeight="1">
      <c r="A754" s="1"/>
      <c r="B754" s="1"/>
      <c r="C754" s="1"/>
      <c r="D754" s="1"/>
      <c r="E754" s="1"/>
      <c r="F754" s="1"/>
      <c r="G754" s="1"/>
      <c r="H754" s="1"/>
      <c r="I754" s="1"/>
      <c r="J754" s="195"/>
      <c r="K754" s="194"/>
      <c r="L754" s="232"/>
      <c r="M754" s="232"/>
      <c r="N754" s="1"/>
      <c r="O754" s="1"/>
      <c r="P754" s="1"/>
      <c r="Q754" s="194"/>
      <c r="R754" s="194"/>
      <c r="S754" s="1"/>
      <c r="T754" s="1"/>
      <c r="U754" s="1"/>
      <c r="V754" s="194"/>
      <c r="W754" s="1"/>
      <c r="X754" s="1"/>
      <c r="Y754" s="1"/>
      <c r="Z754" s="1"/>
      <c r="AA754" s="1"/>
      <c r="AB754" s="194"/>
      <c r="AC754" s="1"/>
      <c r="AD754" s="194"/>
      <c r="AE754" s="1"/>
      <c r="AF754" s="1"/>
      <c r="AG754" s="194"/>
      <c r="AH754" s="194"/>
      <c r="AI754" s="194"/>
      <c r="AJ754" s="194"/>
      <c r="AK754" s="194"/>
      <c r="AL754" s="194"/>
    </row>
    <row r="755" spans="1:38" ht="15.75" customHeight="1">
      <c r="A755" s="1"/>
      <c r="B755" s="1"/>
      <c r="C755" s="1"/>
      <c r="D755" s="1"/>
      <c r="E755" s="1"/>
      <c r="F755" s="1"/>
      <c r="G755" s="1"/>
      <c r="H755" s="1"/>
      <c r="I755" s="1"/>
      <c r="J755" s="195"/>
      <c r="K755" s="194"/>
      <c r="L755" s="232"/>
      <c r="M755" s="232"/>
      <c r="N755" s="1"/>
      <c r="O755" s="1"/>
      <c r="P755" s="1"/>
      <c r="Q755" s="194"/>
      <c r="R755" s="194"/>
      <c r="S755" s="1"/>
      <c r="T755" s="1"/>
      <c r="U755" s="1"/>
      <c r="V755" s="194"/>
      <c r="W755" s="1"/>
      <c r="X755" s="1"/>
      <c r="Y755" s="1"/>
      <c r="Z755" s="1"/>
      <c r="AA755" s="1"/>
      <c r="AB755" s="194"/>
      <c r="AC755" s="1"/>
      <c r="AD755" s="194"/>
      <c r="AE755" s="1"/>
      <c r="AF755" s="1"/>
      <c r="AG755" s="194"/>
      <c r="AH755" s="194"/>
      <c r="AI755" s="194"/>
      <c r="AJ755" s="194"/>
      <c r="AK755" s="194"/>
      <c r="AL755" s="194"/>
    </row>
    <row r="756" spans="1:38" ht="15.75" customHeight="1">
      <c r="A756" s="1"/>
      <c r="B756" s="1"/>
      <c r="C756" s="1"/>
      <c r="D756" s="1"/>
      <c r="E756" s="1"/>
      <c r="F756" s="1"/>
      <c r="G756" s="1"/>
      <c r="H756" s="1"/>
      <c r="I756" s="1"/>
      <c r="J756" s="195"/>
      <c r="K756" s="194"/>
      <c r="L756" s="232"/>
      <c r="M756" s="232"/>
      <c r="N756" s="1"/>
      <c r="O756" s="1"/>
      <c r="P756" s="1"/>
      <c r="Q756" s="194"/>
      <c r="R756" s="194"/>
      <c r="S756" s="1"/>
      <c r="T756" s="1"/>
      <c r="U756" s="1"/>
      <c r="V756" s="194"/>
      <c r="W756" s="1"/>
      <c r="X756" s="1"/>
      <c r="Y756" s="1"/>
      <c r="Z756" s="1"/>
      <c r="AA756" s="1"/>
      <c r="AB756" s="194"/>
      <c r="AC756" s="1"/>
      <c r="AD756" s="194"/>
      <c r="AE756" s="1"/>
      <c r="AF756" s="1"/>
      <c r="AG756" s="194"/>
      <c r="AH756" s="194"/>
      <c r="AI756" s="194"/>
      <c r="AJ756" s="194"/>
      <c r="AK756" s="194"/>
      <c r="AL756" s="194"/>
    </row>
    <row r="757" spans="1:38" ht="15.75" customHeight="1">
      <c r="A757" s="1"/>
      <c r="B757" s="1"/>
      <c r="C757" s="1"/>
      <c r="D757" s="1"/>
      <c r="E757" s="1"/>
      <c r="F757" s="1"/>
      <c r="G757" s="1"/>
      <c r="H757" s="1"/>
      <c r="I757" s="1"/>
      <c r="J757" s="195"/>
      <c r="K757" s="194"/>
      <c r="L757" s="232"/>
      <c r="M757" s="232"/>
      <c r="N757" s="1"/>
      <c r="O757" s="1"/>
      <c r="P757" s="1"/>
      <c r="Q757" s="194"/>
      <c r="R757" s="194"/>
      <c r="S757" s="1"/>
      <c r="T757" s="1"/>
      <c r="U757" s="1"/>
      <c r="V757" s="194"/>
      <c r="W757" s="1"/>
      <c r="X757" s="1"/>
      <c r="Y757" s="1"/>
      <c r="Z757" s="1"/>
      <c r="AA757" s="1"/>
      <c r="AB757" s="194"/>
      <c r="AC757" s="1"/>
      <c r="AD757" s="194"/>
      <c r="AE757" s="1"/>
      <c r="AF757" s="1"/>
      <c r="AG757" s="194"/>
      <c r="AH757" s="194"/>
      <c r="AI757" s="194"/>
      <c r="AJ757" s="194"/>
      <c r="AK757" s="194"/>
      <c r="AL757" s="194"/>
    </row>
    <row r="758" spans="1:38" ht="15.75" customHeight="1">
      <c r="A758" s="1"/>
      <c r="B758" s="1"/>
      <c r="C758" s="1"/>
      <c r="D758" s="1"/>
      <c r="E758" s="1"/>
      <c r="F758" s="1"/>
      <c r="G758" s="1"/>
      <c r="H758" s="1"/>
      <c r="I758" s="1"/>
      <c r="J758" s="195"/>
      <c r="K758" s="194"/>
      <c r="L758" s="232"/>
      <c r="M758" s="232"/>
      <c r="N758" s="1"/>
      <c r="O758" s="1"/>
      <c r="P758" s="1"/>
      <c r="Q758" s="194"/>
      <c r="R758" s="194"/>
      <c r="S758" s="1"/>
      <c r="T758" s="1"/>
      <c r="U758" s="1"/>
      <c r="V758" s="194"/>
      <c r="W758" s="1"/>
      <c r="X758" s="1"/>
      <c r="Y758" s="1"/>
      <c r="Z758" s="1"/>
      <c r="AA758" s="1"/>
      <c r="AB758" s="194"/>
      <c r="AC758" s="1"/>
      <c r="AD758" s="194"/>
      <c r="AE758" s="1"/>
      <c r="AF758" s="1"/>
      <c r="AG758" s="194"/>
      <c r="AH758" s="194"/>
      <c r="AI758" s="194"/>
      <c r="AJ758" s="194"/>
      <c r="AK758" s="194"/>
      <c r="AL758" s="194"/>
    </row>
    <row r="759" spans="1:38" ht="15.75" customHeight="1">
      <c r="A759" s="1"/>
      <c r="B759" s="1"/>
      <c r="C759" s="1"/>
      <c r="D759" s="1"/>
      <c r="E759" s="1"/>
      <c r="F759" s="1"/>
      <c r="G759" s="1"/>
      <c r="H759" s="1"/>
      <c r="I759" s="1"/>
      <c r="J759" s="195"/>
      <c r="K759" s="194"/>
      <c r="L759" s="232"/>
      <c r="M759" s="232"/>
      <c r="N759" s="1"/>
      <c r="O759" s="1"/>
      <c r="P759" s="1"/>
      <c r="Q759" s="194"/>
      <c r="R759" s="194"/>
      <c r="S759" s="1"/>
      <c r="T759" s="1"/>
      <c r="U759" s="1"/>
      <c r="V759" s="194"/>
      <c r="W759" s="1"/>
      <c r="X759" s="1"/>
      <c r="Y759" s="1"/>
      <c r="Z759" s="1"/>
      <c r="AA759" s="1"/>
      <c r="AB759" s="194"/>
      <c r="AC759" s="1"/>
      <c r="AD759" s="194"/>
      <c r="AE759" s="1"/>
      <c r="AF759" s="1"/>
      <c r="AG759" s="194"/>
      <c r="AH759" s="194"/>
      <c r="AI759" s="194"/>
      <c r="AJ759" s="194"/>
      <c r="AK759" s="194"/>
      <c r="AL759" s="194"/>
    </row>
    <row r="760" spans="1:38" ht="15.75" customHeight="1">
      <c r="A760" s="1"/>
      <c r="B760" s="1"/>
      <c r="C760" s="1"/>
      <c r="D760" s="1"/>
      <c r="E760" s="1"/>
      <c r="F760" s="1"/>
      <c r="G760" s="1"/>
      <c r="H760" s="1"/>
      <c r="I760" s="1"/>
      <c r="J760" s="195"/>
      <c r="K760" s="194"/>
      <c r="L760" s="232"/>
      <c r="M760" s="232"/>
      <c r="N760" s="1"/>
      <c r="O760" s="1"/>
      <c r="P760" s="1"/>
      <c r="Q760" s="194"/>
      <c r="R760" s="194"/>
      <c r="S760" s="1"/>
      <c r="T760" s="1"/>
      <c r="U760" s="1"/>
      <c r="V760" s="194"/>
      <c r="W760" s="1"/>
      <c r="X760" s="1"/>
      <c r="Y760" s="1"/>
      <c r="Z760" s="1"/>
      <c r="AA760" s="1"/>
      <c r="AB760" s="194"/>
      <c r="AC760" s="1"/>
      <c r="AD760" s="194"/>
      <c r="AE760" s="1"/>
      <c r="AF760" s="1"/>
      <c r="AG760" s="194"/>
      <c r="AH760" s="194"/>
      <c r="AI760" s="194"/>
      <c r="AJ760" s="194"/>
      <c r="AK760" s="194"/>
      <c r="AL760" s="194"/>
    </row>
    <row r="761" spans="1:38" ht="15.75" customHeight="1">
      <c r="A761" s="1"/>
      <c r="B761" s="1"/>
      <c r="C761" s="1"/>
      <c r="D761" s="1"/>
      <c r="E761" s="1"/>
      <c r="F761" s="1"/>
      <c r="G761" s="1"/>
      <c r="H761" s="1"/>
      <c r="I761" s="1"/>
      <c r="J761" s="195"/>
      <c r="K761" s="194"/>
      <c r="L761" s="232"/>
      <c r="M761" s="232"/>
      <c r="N761" s="1"/>
      <c r="O761" s="1"/>
      <c r="P761" s="1"/>
      <c r="Q761" s="194"/>
      <c r="R761" s="194"/>
      <c r="S761" s="1"/>
      <c r="T761" s="1"/>
      <c r="U761" s="1"/>
      <c r="V761" s="194"/>
      <c r="W761" s="1"/>
      <c r="X761" s="1"/>
      <c r="Y761" s="1"/>
      <c r="Z761" s="1"/>
      <c r="AA761" s="1"/>
      <c r="AB761" s="194"/>
      <c r="AC761" s="1"/>
      <c r="AD761" s="194"/>
      <c r="AE761" s="1"/>
      <c r="AF761" s="1"/>
      <c r="AG761" s="194"/>
      <c r="AH761" s="194"/>
      <c r="AI761" s="194"/>
      <c r="AJ761" s="194"/>
      <c r="AK761" s="194"/>
      <c r="AL761" s="194"/>
    </row>
    <row r="762" spans="1:38" ht="15.75" customHeight="1">
      <c r="A762" s="1"/>
      <c r="B762" s="1"/>
      <c r="C762" s="1"/>
      <c r="D762" s="1"/>
      <c r="E762" s="1"/>
      <c r="F762" s="1"/>
      <c r="G762" s="1"/>
      <c r="H762" s="1"/>
      <c r="I762" s="1"/>
      <c r="J762" s="195"/>
      <c r="K762" s="194"/>
      <c r="L762" s="232"/>
      <c r="M762" s="232"/>
      <c r="N762" s="1"/>
      <c r="O762" s="1"/>
      <c r="P762" s="1"/>
      <c r="Q762" s="194"/>
      <c r="R762" s="194"/>
      <c r="S762" s="1"/>
      <c r="T762" s="1"/>
      <c r="U762" s="1"/>
      <c r="V762" s="194"/>
      <c r="W762" s="1"/>
      <c r="X762" s="1"/>
      <c r="Y762" s="1"/>
      <c r="Z762" s="1"/>
      <c r="AA762" s="1"/>
      <c r="AB762" s="194"/>
      <c r="AC762" s="1"/>
      <c r="AD762" s="194"/>
      <c r="AE762" s="1"/>
      <c r="AF762" s="1"/>
      <c r="AG762" s="194"/>
      <c r="AH762" s="194"/>
      <c r="AI762" s="194"/>
      <c r="AJ762" s="194"/>
      <c r="AK762" s="194"/>
      <c r="AL762" s="194"/>
    </row>
    <row r="763" spans="1:38" ht="15.75" customHeight="1">
      <c r="A763" s="1"/>
      <c r="B763" s="1"/>
      <c r="C763" s="1"/>
      <c r="D763" s="1"/>
      <c r="E763" s="1"/>
      <c r="F763" s="1"/>
      <c r="G763" s="1"/>
      <c r="H763" s="1"/>
      <c r="I763" s="1"/>
      <c r="J763" s="195"/>
      <c r="K763" s="194"/>
      <c r="L763" s="232"/>
      <c r="M763" s="232"/>
      <c r="N763" s="1"/>
      <c r="O763" s="1"/>
      <c r="P763" s="1"/>
      <c r="Q763" s="194"/>
      <c r="R763" s="194"/>
      <c r="S763" s="1"/>
      <c r="T763" s="1"/>
      <c r="U763" s="1"/>
      <c r="V763" s="194"/>
      <c r="W763" s="1"/>
      <c r="X763" s="1"/>
      <c r="Y763" s="1"/>
      <c r="Z763" s="1"/>
      <c r="AA763" s="1"/>
      <c r="AB763" s="194"/>
      <c r="AC763" s="1"/>
      <c r="AD763" s="194"/>
      <c r="AE763" s="1"/>
      <c r="AF763" s="1"/>
      <c r="AG763" s="194"/>
      <c r="AH763" s="194"/>
      <c r="AI763" s="194"/>
      <c r="AJ763" s="194"/>
      <c r="AK763" s="194"/>
      <c r="AL763" s="194"/>
    </row>
    <row r="764" spans="1:38" ht="15.75" customHeight="1">
      <c r="A764" s="1"/>
      <c r="B764" s="1"/>
      <c r="C764" s="1"/>
      <c r="D764" s="1"/>
      <c r="E764" s="1"/>
      <c r="F764" s="1"/>
      <c r="G764" s="1"/>
      <c r="H764" s="1"/>
      <c r="I764" s="1"/>
      <c r="J764" s="195"/>
      <c r="K764" s="194"/>
      <c r="L764" s="232"/>
      <c r="M764" s="232"/>
      <c r="N764" s="1"/>
      <c r="O764" s="1"/>
      <c r="P764" s="1"/>
      <c r="Q764" s="194"/>
      <c r="R764" s="194"/>
      <c r="S764" s="1"/>
      <c r="T764" s="1"/>
      <c r="U764" s="1"/>
      <c r="V764" s="194"/>
      <c r="W764" s="1"/>
      <c r="X764" s="1"/>
      <c r="Y764" s="1"/>
      <c r="Z764" s="1"/>
      <c r="AA764" s="1"/>
      <c r="AB764" s="194"/>
      <c r="AC764" s="1"/>
      <c r="AD764" s="194"/>
      <c r="AE764" s="1"/>
      <c r="AF764" s="1"/>
      <c r="AG764" s="194"/>
      <c r="AH764" s="194"/>
      <c r="AI764" s="194"/>
      <c r="AJ764" s="194"/>
      <c r="AK764" s="194"/>
      <c r="AL764" s="194"/>
    </row>
    <row r="765" spans="1:38" ht="15.75" customHeight="1">
      <c r="A765" s="1"/>
      <c r="B765" s="1"/>
      <c r="C765" s="1"/>
      <c r="D765" s="1"/>
      <c r="E765" s="1"/>
      <c r="F765" s="1"/>
      <c r="G765" s="1"/>
      <c r="H765" s="1"/>
      <c r="I765" s="1"/>
      <c r="J765" s="195"/>
      <c r="K765" s="194"/>
      <c r="L765" s="232"/>
      <c r="M765" s="232"/>
      <c r="N765" s="1"/>
      <c r="O765" s="1"/>
      <c r="P765" s="1"/>
      <c r="Q765" s="194"/>
      <c r="R765" s="194"/>
      <c r="S765" s="1"/>
      <c r="T765" s="1"/>
      <c r="U765" s="1"/>
      <c r="V765" s="194"/>
      <c r="W765" s="1"/>
      <c r="X765" s="1"/>
      <c r="Y765" s="1"/>
      <c r="Z765" s="1"/>
      <c r="AA765" s="1"/>
      <c r="AB765" s="194"/>
      <c r="AC765" s="1"/>
      <c r="AD765" s="194"/>
      <c r="AE765" s="1"/>
      <c r="AF765" s="1"/>
      <c r="AG765" s="194"/>
      <c r="AH765" s="194"/>
      <c r="AI765" s="194"/>
      <c r="AJ765" s="194"/>
      <c r="AK765" s="194"/>
      <c r="AL765" s="194"/>
    </row>
    <row r="766" spans="1:38" ht="15.75" customHeight="1">
      <c r="A766" s="1"/>
      <c r="B766" s="1"/>
      <c r="C766" s="1"/>
      <c r="D766" s="1"/>
      <c r="E766" s="1"/>
      <c r="F766" s="1"/>
      <c r="G766" s="1"/>
      <c r="H766" s="1"/>
      <c r="I766" s="1"/>
      <c r="J766" s="195"/>
      <c r="K766" s="194"/>
      <c r="L766" s="232"/>
      <c r="M766" s="232"/>
      <c r="N766" s="1"/>
      <c r="O766" s="1"/>
      <c r="P766" s="1"/>
      <c r="Q766" s="194"/>
      <c r="R766" s="194"/>
      <c r="S766" s="1"/>
      <c r="T766" s="1"/>
      <c r="U766" s="1"/>
      <c r="V766" s="194"/>
      <c r="W766" s="1"/>
      <c r="X766" s="1"/>
      <c r="Y766" s="1"/>
      <c r="Z766" s="1"/>
      <c r="AA766" s="1"/>
      <c r="AB766" s="194"/>
      <c r="AC766" s="1"/>
      <c r="AD766" s="194"/>
      <c r="AE766" s="1"/>
      <c r="AF766" s="1"/>
      <c r="AG766" s="194"/>
      <c r="AH766" s="194"/>
      <c r="AI766" s="194"/>
      <c r="AJ766" s="194"/>
      <c r="AK766" s="194"/>
      <c r="AL766" s="194"/>
    </row>
    <row r="767" spans="1:38" ht="15.75" customHeight="1">
      <c r="A767" s="1"/>
      <c r="B767" s="1"/>
      <c r="C767" s="1"/>
      <c r="D767" s="1"/>
      <c r="E767" s="1"/>
      <c r="F767" s="1"/>
      <c r="G767" s="1"/>
      <c r="H767" s="1"/>
      <c r="I767" s="1"/>
      <c r="J767" s="195"/>
      <c r="K767" s="194"/>
      <c r="L767" s="232"/>
      <c r="M767" s="232"/>
      <c r="N767" s="1"/>
      <c r="O767" s="1"/>
      <c r="P767" s="1"/>
      <c r="Q767" s="194"/>
      <c r="R767" s="194"/>
      <c r="S767" s="1"/>
      <c r="T767" s="1"/>
      <c r="U767" s="1"/>
      <c r="V767" s="194"/>
      <c r="W767" s="1"/>
      <c r="X767" s="1"/>
      <c r="Y767" s="1"/>
      <c r="Z767" s="1"/>
      <c r="AA767" s="1"/>
      <c r="AB767" s="194"/>
      <c r="AC767" s="1"/>
      <c r="AD767" s="194"/>
      <c r="AE767" s="1"/>
      <c r="AF767" s="1"/>
      <c r="AG767" s="194"/>
      <c r="AH767" s="194"/>
      <c r="AI767" s="194"/>
      <c r="AJ767" s="194"/>
      <c r="AK767" s="194"/>
      <c r="AL767" s="194"/>
    </row>
    <row r="768" spans="1:38" ht="15.75" customHeight="1">
      <c r="A768" s="1"/>
      <c r="B768" s="1"/>
      <c r="C768" s="1"/>
      <c r="D768" s="1"/>
      <c r="E768" s="1"/>
      <c r="F768" s="1"/>
      <c r="G768" s="1"/>
      <c r="H768" s="1"/>
      <c r="I768" s="1"/>
      <c r="J768" s="195"/>
      <c r="K768" s="194"/>
      <c r="L768" s="232"/>
      <c r="M768" s="232"/>
      <c r="N768" s="1"/>
      <c r="O768" s="1"/>
      <c r="P768" s="1"/>
      <c r="Q768" s="194"/>
      <c r="R768" s="194"/>
      <c r="S768" s="1"/>
      <c r="T768" s="1"/>
      <c r="U768" s="1"/>
      <c r="V768" s="194"/>
      <c r="W768" s="1"/>
      <c r="X768" s="1"/>
      <c r="Y768" s="1"/>
      <c r="Z768" s="1"/>
      <c r="AA768" s="1"/>
      <c r="AB768" s="194"/>
      <c r="AC768" s="1"/>
      <c r="AD768" s="194"/>
      <c r="AE768" s="1"/>
      <c r="AF768" s="1"/>
      <c r="AG768" s="194"/>
      <c r="AH768" s="194"/>
      <c r="AI768" s="194"/>
      <c r="AJ768" s="194"/>
      <c r="AK768" s="194"/>
      <c r="AL768" s="194"/>
    </row>
    <row r="769" spans="1:38" ht="15.75" customHeight="1">
      <c r="A769" s="1"/>
      <c r="B769" s="1"/>
      <c r="C769" s="1"/>
      <c r="D769" s="1"/>
      <c r="E769" s="1"/>
      <c r="F769" s="1"/>
      <c r="G769" s="1"/>
      <c r="H769" s="1"/>
      <c r="I769" s="1"/>
      <c r="J769" s="195"/>
      <c r="K769" s="194"/>
      <c r="L769" s="232"/>
      <c r="M769" s="232"/>
      <c r="N769" s="1"/>
      <c r="O769" s="1"/>
      <c r="P769" s="1"/>
      <c r="Q769" s="194"/>
      <c r="R769" s="194"/>
      <c r="S769" s="1"/>
      <c r="T769" s="1"/>
      <c r="U769" s="1"/>
      <c r="V769" s="194"/>
      <c r="W769" s="1"/>
      <c r="X769" s="1"/>
      <c r="Y769" s="1"/>
      <c r="Z769" s="1"/>
      <c r="AA769" s="1"/>
      <c r="AB769" s="194"/>
      <c r="AC769" s="1"/>
      <c r="AD769" s="194"/>
      <c r="AE769" s="1"/>
      <c r="AF769" s="1"/>
      <c r="AG769" s="194"/>
      <c r="AH769" s="194"/>
      <c r="AI769" s="194"/>
      <c r="AJ769" s="194"/>
      <c r="AK769" s="194"/>
      <c r="AL769" s="194"/>
    </row>
    <row r="770" spans="1:38" ht="15.75" customHeight="1">
      <c r="A770" s="1"/>
      <c r="B770" s="1"/>
      <c r="C770" s="1"/>
      <c r="D770" s="1"/>
      <c r="E770" s="1"/>
      <c r="F770" s="1"/>
      <c r="G770" s="1"/>
      <c r="H770" s="1"/>
      <c r="I770" s="1"/>
      <c r="J770" s="195"/>
      <c r="K770" s="194"/>
      <c r="L770" s="232"/>
      <c r="M770" s="232"/>
      <c r="N770" s="1"/>
      <c r="O770" s="1"/>
      <c r="P770" s="1"/>
      <c r="Q770" s="194"/>
      <c r="R770" s="194"/>
      <c r="S770" s="1"/>
      <c r="T770" s="1"/>
      <c r="U770" s="1"/>
      <c r="V770" s="194"/>
      <c r="W770" s="1"/>
      <c r="X770" s="1"/>
      <c r="Y770" s="1"/>
      <c r="Z770" s="1"/>
      <c r="AA770" s="1"/>
      <c r="AB770" s="194"/>
      <c r="AC770" s="1"/>
      <c r="AD770" s="194"/>
      <c r="AE770" s="1"/>
      <c r="AF770" s="1"/>
      <c r="AG770" s="194"/>
      <c r="AH770" s="194"/>
      <c r="AI770" s="194"/>
      <c r="AJ770" s="194"/>
      <c r="AK770" s="194"/>
      <c r="AL770" s="194"/>
    </row>
    <row r="771" spans="1:38" ht="15.75" customHeight="1">
      <c r="A771" s="1"/>
      <c r="B771" s="1"/>
      <c r="C771" s="1"/>
      <c r="D771" s="1"/>
      <c r="E771" s="1"/>
      <c r="F771" s="1"/>
      <c r="G771" s="1"/>
      <c r="H771" s="1"/>
      <c r="I771" s="1"/>
      <c r="J771" s="195"/>
      <c r="K771" s="194"/>
      <c r="L771" s="232"/>
      <c r="M771" s="232"/>
      <c r="N771" s="1"/>
      <c r="O771" s="1"/>
      <c r="P771" s="1"/>
      <c r="Q771" s="194"/>
      <c r="R771" s="194"/>
      <c r="S771" s="1"/>
      <c r="T771" s="1"/>
      <c r="U771" s="1"/>
      <c r="V771" s="194"/>
      <c r="W771" s="1"/>
      <c r="X771" s="1"/>
      <c r="Y771" s="1"/>
      <c r="Z771" s="1"/>
      <c r="AA771" s="1"/>
      <c r="AB771" s="194"/>
      <c r="AC771" s="1"/>
      <c r="AD771" s="194"/>
      <c r="AE771" s="1"/>
      <c r="AF771" s="1"/>
      <c r="AG771" s="194"/>
      <c r="AH771" s="194"/>
      <c r="AI771" s="194"/>
      <c r="AJ771" s="194"/>
      <c r="AK771" s="194"/>
      <c r="AL771" s="194"/>
    </row>
    <row r="772" spans="1:38" ht="15.75" customHeight="1">
      <c r="A772" s="1"/>
      <c r="B772" s="1"/>
      <c r="C772" s="1"/>
      <c r="D772" s="1"/>
      <c r="E772" s="1"/>
      <c r="F772" s="1"/>
      <c r="G772" s="1"/>
      <c r="H772" s="1"/>
      <c r="I772" s="1"/>
      <c r="J772" s="195"/>
      <c r="K772" s="194"/>
      <c r="L772" s="232"/>
      <c r="M772" s="232"/>
      <c r="N772" s="1"/>
      <c r="O772" s="1"/>
      <c r="P772" s="1"/>
      <c r="Q772" s="194"/>
      <c r="R772" s="194"/>
      <c r="S772" s="1"/>
      <c r="T772" s="1"/>
      <c r="U772" s="1"/>
      <c r="V772" s="194"/>
      <c r="W772" s="1"/>
      <c r="X772" s="1"/>
      <c r="Y772" s="1"/>
      <c r="Z772" s="1"/>
      <c r="AA772" s="1"/>
      <c r="AB772" s="194"/>
      <c r="AC772" s="1"/>
      <c r="AD772" s="194"/>
      <c r="AE772" s="1"/>
      <c r="AF772" s="1"/>
      <c r="AG772" s="194"/>
      <c r="AH772" s="194"/>
      <c r="AI772" s="194"/>
      <c r="AJ772" s="194"/>
      <c r="AK772" s="194"/>
      <c r="AL772" s="194"/>
    </row>
    <row r="773" spans="1:38" ht="15.75" customHeight="1">
      <c r="A773" s="1"/>
      <c r="B773" s="1"/>
      <c r="C773" s="1"/>
      <c r="D773" s="1"/>
      <c r="E773" s="1"/>
      <c r="F773" s="1"/>
      <c r="G773" s="1"/>
      <c r="H773" s="1"/>
      <c r="I773" s="1"/>
      <c r="J773" s="195"/>
      <c r="K773" s="194"/>
      <c r="L773" s="232"/>
      <c r="M773" s="232"/>
      <c r="N773" s="1"/>
      <c r="O773" s="1"/>
      <c r="P773" s="1"/>
      <c r="Q773" s="194"/>
      <c r="R773" s="194"/>
      <c r="S773" s="1"/>
      <c r="T773" s="1"/>
      <c r="U773" s="1"/>
      <c r="V773" s="194"/>
      <c r="W773" s="1"/>
      <c r="X773" s="1"/>
      <c r="Y773" s="1"/>
      <c r="Z773" s="1"/>
      <c r="AA773" s="1"/>
      <c r="AB773" s="194"/>
      <c r="AC773" s="1"/>
      <c r="AD773" s="194"/>
      <c r="AE773" s="1"/>
      <c r="AF773" s="1"/>
      <c r="AG773" s="194"/>
      <c r="AH773" s="194"/>
      <c r="AI773" s="194"/>
      <c r="AJ773" s="194"/>
      <c r="AK773" s="194"/>
      <c r="AL773" s="194"/>
    </row>
    <row r="774" spans="1:38" ht="15.75" customHeight="1">
      <c r="A774" s="1"/>
      <c r="B774" s="1"/>
      <c r="C774" s="1"/>
      <c r="D774" s="1"/>
      <c r="E774" s="1"/>
      <c r="F774" s="1"/>
      <c r="G774" s="1"/>
      <c r="H774" s="1"/>
      <c r="I774" s="1"/>
      <c r="J774" s="195"/>
      <c r="K774" s="194"/>
      <c r="L774" s="232"/>
      <c r="M774" s="232"/>
      <c r="N774" s="1"/>
      <c r="O774" s="1"/>
      <c r="P774" s="1"/>
      <c r="Q774" s="194"/>
      <c r="R774" s="194"/>
      <c r="S774" s="1"/>
      <c r="T774" s="1"/>
      <c r="U774" s="1"/>
      <c r="V774" s="194"/>
      <c r="W774" s="1"/>
      <c r="X774" s="1"/>
      <c r="Y774" s="1"/>
      <c r="Z774" s="1"/>
      <c r="AA774" s="1"/>
      <c r="AB774" s="194"/>
      <c r="AC774" s="1"/>
      <c r="AD774" s="194"/>
      <c r="AE774" s="1"/>
      <c r="AF774" s="1"/>
      <c r="AG774" s="194"/>
      <c r="AH774" s="194"/>
      <c r="AI774" s="194"/>
      <c r="AJ774" s="194"/>
      <c r="AK774" s="194"/>
      <c r="AL774" s="194"/>
    </row>
    <row r="775" spans="1:38" ht="15.75" customHeight="1">
      <c r="A775" s="1"/>
      <c r="B775" s="1"/>
      <c r="C775" s="1"/>
      <c r="D775" s="1"/>
      <c r="E775" s="1"/>
      <c r="F775" s="1"/>
      <c r="G775" s="1"/>
      <c r="H775" s="1"/>
      <c r="I775" s="1"/>
      <c r="J775" s="195"/>
      <c r="K775" s="194"/>
      <c r="L775" s="232"/>
      <c r="M775" s="232"/>
      <c r="N775" s="1"/>
      <c r="O775" s="1"/>
      <c r="P775" s="1"/>
      <c r="Q775" s="194"/>
      <c r="R775" s="194"/>
      <c r="S775" s="1"/>
      <c r="T775" s="1"/>
      <c r="U775" s="1"/>
      <c r="V775" s="194"/>
      <c r="W775" s="1"/>
      <c r="X775" s="1"/>
      <c r="Y775" s="1"/>
      <c r="Z775" s="1"/>
      <c r="AA775" s="1"/>
      <c r="AB775" s="194"/>
      <c r="AC775" s="1"/>
      <c r="AD775" s="194"/>
      <c r="AE775" s="1"/>
      <c r="AF775" s="1"/>
      <c r="AG775" s="194"/>
      <c r="AH775" s="194"/>
      <c r="AI775" s="194"/>
      <c r="AJ775" s="194"/>
      <c r="AK775" s="194"/>
      <c r="AL775" s="194"/>
    </row>
    <row r="776" spans="1:38" ht="15.75" customHeight="1">
      <c r="A776" s="1"/>
      <c r="B776" s="1"/>
      <c r="C776" s="1"/>
      <c r="D776" s="1"/>
      <c r="E776" s="1"/>
      <c r="F776" s="1"/>
      <c r="G776" s="1"/>
      <c r="H776" s="1"/>
      <c r="I776" s="1"/>
      <c r="J776" s="195"/>
      <c r="K776" s="194"/>
      <c r="L776" s="232"/>
      <c r="M776" s="232"/>
      <c r="N776" s="1"/>
      <c r="O776" s="1"/>
      <c r="P776" s="1"/>
      <c r="Q776" s="194"/>
      <c r="R776" s="194"/>
      <c r="S776" s="1"/>
      <c r="T776" s="1"/>
      <c r="U776" s="1"/>
      <c r="V776" s="194"/>
      <c r="W776" s="1"/>
      <c r="X776" s="1"/>
      <c r="Y776" s="1"/>
      <c r="Z776" s="1"/>
      <c r="AA776" s="1"/>
      <c r="AB776" s="194"/>
      <c r="AC776" s="1"/>
      <c r="AD776" s="194"/>
      <c r="AE776" s="1"/>
      <c r="AF776" s="1"/>
      <c r="AG776" s="194"/>
      <c r="AH776" s="194"/>
      <c r="AI776" s="194"/>
      <c r="AJ776" s="194"/>
      <c r="AK776" s="194"/>
      <c r="AL776" s="194"/>
    </row>
    <row r="777" spans="1:38" ht="15.75" customHeight="1">
      <c r="A777" s="1"/>
      <c r="B777" s="1"/>
      <c r="C777" s="1"/>
      <c r="D777" s="1"/>
      <c r="E777" s="1"/>
      <c r="F777" s="1"/>
      <c r="G777" s="1"/>
      <c r="H777" s="1"/>
      <c r="I777" s="1"/>
      <c r="J777" s="195"/>
      <c r="K777" s="194"/>
      <c r="L777" s="232"/>
      <c r="M777" s="232"/>
      <c r="N777" s="1"/>
      <c r="O777" s="1"/>
      <c r="P777" s="1"/>
      <c r="Q777" s="194"/>
      <c r="R777" s="194"/>
      <c r="S777" s="1"/>
      <c r="T777" s="1"/>
      <c r="U777" s="1"/>
      <c r="V777" s="194"/>
      <c r="W777" s="1"/>
      <c r="X777" s="1"/>
      <c r="Y777" s="1"/>
      <c r="Z777" s="1"/>
      <c r="AA777" s="1"/>
      <c r="AB777" s="194"/>
      <c r="AC777" s="1"/>
      <c r="AD777" s="194"/>
      <c r="AE777" s="1"/>
      <c r="AF777" s="1"/>
      <c r="AG777" s="194"/>
      <c r="AH777" s="194"/>
      <c r="AI777" s="194"/>
      <c r="AJ777" s="194"/>
      <c r="AK777" s="194"/>
      <c r="AL777" s="194"/>
    </row>
    <row r="778" spans="1:38" ht="15.75" customHeight="1">
      <c r="A778" s="1"/>
      <c r="B778" s="1"/>
      <c r="C778" s="1"/>
      <c r="D778" s="1"/>
      <c r="E778" s="1"/>
      <c r="F778" s="1"/>
      <c r="G778" s="1"/>
      <c r="H778" s="1"/>
      <c r="I778" s="1"/>
      <c r="J778" s="195"/>
      <c r="K778" s="194"/>
      <c r="L778" s="232"/>
      <c r="M778" s="232"/>
      <c r="N778" s="1"/>
      <c r="O778" s="1"/>
      <c r="P778" s="1"/>
      <c r="Q778" s="194"/>
      <c r="R778" s="194"/>
      <c r="S778" s="1"/>
      <c r="T778" s="1"/>
      <c r="U778" s="1"/>
      <c r="V778" s="194"/>
      <c r="W778" s="1"/>
      <c r="X778" s="1"/>
      <c r="Y778" s="1"/>
      <c r="Z778" s="1"/>
      <c r="AA778" s="1"/>
      <c r="AB778" s="194"/>
      <c r="AC778" s="1"/>
      <c r="AD778" s="194"/>
      <c r="AE778" s="1"/>
      <c r="AF778" s="1"/>
      <c r="AG778" s="194"/>
      <c r="AH778" s="194"/>
      <c r="AI778" s="194"/>
      <c r="AJ778" s="194"/>
      <c r="AK778" s="194"/>
      <c r="AL778" s="194"/>
    </row>
    <row r="779" spans="1:38" ht="15.75" customHeight="1">
      <c r="A779" s="1"/>
      <c r="B779" s="1"/>
      <c r="C779" s="1"/>
      <c r="D779" s="1"/>
      <c r="E779" s="1"/>
      <c r="F779" s="1"/>
      <c r="G779" s="1"/>
      <c r="H779" s="1"/>
      <c r="I779" s="1"/>
      <c r="J779" s="195"/>
      <c r="K779" s="194"/>
      <c r="L779" s="232"/>
      <c r="M779" s="232"/>
      <c r="N779" s="1"/>
      <c r="O779" s="1"/>
      <c r="P779" s="1"/>
      <c r="Q779" s="194"/>
      <c r="R779" s="194"/>
      <c r="S779" s="1"/>
      <c r="T779" s="1"/>
      <c r="U779" s="1"/>
      <c r="V779" s="194"/>
      <c r="W779" s="1"/>
      <c r="X779" s="1"/>
      <c r="Y779" s="1"/>
      <c r="Z779" s="1"/>
      <c r="AA779" s="1"/>
      <c r="AB779" s="194"/>
      <c r="AC779" s="1"/>
      <c r="AD779" s="194"/>
      <c r="AE779" s="1"/>
      <c r="AF779" s="1"/>
      <c r="AG779" s="194"/>
      <c r="AH779" s="194"/>
      <c r="AI779" s="194"/>
      <c r="AJ779" s="194"/>
      <c r="AK779" s="194"/>
      <c r="AL779" s="194"/>
    </row>
    <row r="780" spans="1:38" ht="15.75" customHeight="1">
      <c r="A780" s="1"/>
      <c r="B780" s="1"/>
      <c r="C780" s="1"/>
      <c r="D780" s="1"/>
      <c r="E780" s="1"/>
      <c r="F780" s="1"/>
      <c r="G780" s="1"/>
      <c r="H780" s="1"/>
      <c r="I780" s="1"/>
      <c r="J780" s="195"/>
      <c r="K780" s="194"/>
      <c r="L780" s="232"/>
      <c r="M780" s="232"/>
      <c r="N780" s="1"/>
      <c r="O780" s="1"/>
      <c r="P780" s="1"/>
      <c r="Q780" s="194"/>
      <c r="R780" s="194"/>
      <c r="S780" s="1"/>
      <c r="T780" s="1"/>
      <c r="U780" s="1"/>
      <c r="V780" s="194"/>
      <c r="W780" s="1"/>
      <c r="X780" s="1"/>
      <c r="Y780" s="1"/>
      <c r="Z780" s="1"/>
      <c r="AA780" s="1"/>
      <c r="AB780" s="194"/>
      <c r="AC780" s="1"/>
      <c r="AD780" s="194"/>
      <c r="AE780" s="1"/>
      <c r="AF780" s="1"/>
      <c r="AG780" s="194"/>
      <c r="AH780" s="194"/>
      <c r="AI780" s="194"/>
      <c r="AJ780" s="194"/>
      <c r="AK780" s="194"/>
      <c r="AL780" s="194"/>
    </row>
    <row r="781" spans="1:38" ht="15.75" customHeight="1">
      <c r="A781" s="1"/>
      <c r="B781" s="1"/>
      <c r="C781" s="1"/>
      <c r="D781" s="1"/>
      <c r="E781" s="1"/>
      <c r="F781" s="1"/>
      <c r="G781" s="1"/>
      <c r="H781" s="1"/>
      <c r="I781" s="1"/>
      <c r="J781" s="195"/>
      <c r="K781" s="194"/>
      <c r="L781" s="232"/>
      <c r="M781" s="232"/>
      <c r="N781" s="1"/>
      <c r="O781" s="1"/>
      <c r="P781" s="1"/>
      <c r="Q781" s="194"/>
      <c r="R781" s="194"/>
      <c r="S781" s="1"/>
      <c r="T781" s="1"/>
      <c r="U781" s="1"/>
      <c r="V781" s="194"/>
      <c r="W781" s="1"/>
      <c r="X781" s="1"/>
      <c r="Y781" s="1"/>
      <c r="Z781" s="1"/>
      <c r="AA781" s="1"/>
      <c r="AB781" s="194"/>
      <c r="AC781" s="1"/>
      <c r="AD781" s="194"/>
      <c r="AE781" s="1"/>
      <c r="AF781" s="1"/>
      <c r="AG781" s="194"/>
      <c r="AH781" s="194"/>
      <c r="AI781" s="194"/>
      <c r="AJ781" s="194"/>
      <c r="AK781" s="194"/>
      <c r="AL781" s="194"/>
    </row>
    <row r="782" spans="1:38" ht="15.75" customHeight="1">
      <c r="A782" s="1"/>
      <c r="B782" s="1"/>
      <c r="C782" s="1"/>
      <c r="D782" s="1"/>
      <c r="E782" s="1"/>
      <c r="F782" s="1"/>
      <c r="G782" s="1"/>
      <c r="H782" s="1"/>
      <c r="I782" s="1"/>
      <c r="J782" s="195"/>
      <c r="K782" s="194"/>
      <c r="L782" s="232"/>
      <c r="M782" s="232"/>
      <c r="N782" s="1"/>
      <c r="O782" s="1"/>
      <c r="P782" s="1"/>
      <c r="Q782" s="194"/>
      <c r="R782" s="194"/>
      <c r="S782" s="1"/>
      <c r="T782" s="1"/>
      <c r="U782" s="1"/>
      <c r="V782" s="194"/>
      <c r="W782" s="1"/>
      <c r="X782" s="1"/>
      <c r="Y782" s="1"/>
      <c r="Z782" s="1"/>
      <c r="AA782" s="1"/>
      <c r="AB782" s="194"/>
      <c r="AC782" s="1"/>
      <c r="AD782" s="194"/>
      <c r="AE782" s="1"/>
      <c r="AF782" s="1"/>
      <c r="AG782" s="194"/>
      <c r="AH782" s="194"/>
      <c r="AI782" s="194"/>
      <c r="AJ782" s="194"/>
      <c r="AK782" s="194"/>
      <c r="AL782" s="194"/>
    </row>
    <row r="783" spans="1:38" ht="15.75" customHeight="1">
      <c r="A783" s="1"/>
      <c r="B783" s="1"/>
      <c r="C783" s="1"/>
      <c r="D783" s="1"/>
      <c r="E783" s="1"/>
      <c r="F783" s="1"/>
      <c r="G783" s="1"/>
      <c r="H783" s="1"/>
      <c r="I783" s="1"/>
      <c r="J783" s="195"/>
      <c r="K783" s="194"/>
      <c r="L783" s="232"/>
      <c r="M783" s="232"/>
      <c r="N783" s="1"/>
      <c r="O783" s="1"/>
      <c r="P783" s="1"/>
      <c r="Q783" s="194"/>
      <c r="R783" s="194"/>
      <c r="S783" s="1"/>
      <c r="T783" s="1"/>
      <c r="U783" s="1"/>
      <c r="V783" s="194"/>
      <c r="W783" s="1"/>
      <c r="X783" s="1"/>
      <c r="Y783" s="1"/>
      <c r="Z783" s="1"/>
      <c r="AA783" s="1"/>
      <c r="AB783" s="194"/>
      <c r="AC783" s="1"/>
      <c r="AD783" s="194"/>
      <c r="AE783" s="1"/>
      <c r="AF783" s="1"/>
      <c r="AG783" s="194"/>
      <c r="AH783" s="194"/>
      <c r="AI783" s="194"/>
      <c r="AJ783" s="194"/>
      <c r="AK783" s="194"/>
      <c r="AL783" s="194"/>
    </row>
    <row r="784" spans="1:38" ht="15.75" customHeight="1">
      <c r="A784" s="1"/>
      <c r="B784" s="1"/>
      <c r="C784" s="1"/>
      <c r="D784" s="1"/>
      <c r="E784" s="1"/>
      <c r="F784" s="1"/>
      <c r="G784" s="1"/>
      <c r="H784" s="1"/>
      <c r="I784" s="1"/>
      <c r="J784" s="195"/>
      <c r="K784" s="194"/>
      <c r="L784" s="232"/>
      <c r="M784" s="232"/>
      <c r="N784" s="1"/>
      <c r="O784" s="1"/>
      <c r="P784" s="1"/>
      <c r="Q784" s="194"/>
      <c r="R784" s="194"/>
      <c r="S784" s="1"/>
      <c r="T784" s="1"/>
      <c r="U784" s="1"/>
      <c r="V784" s="194"/>
      <c r="W784" s="1"/>
      <c r="X784" s="1"/>
      <c r="Y784" s="1"/>
      <c r="Z784" s="1"/>
      <c r="AA784" s="1"/>
      <c r="AB784" s="194"/>
      <c r="AC784" s="1"/>
      <c r="AD784" s="194"/>
      <c r="AE784" s="1"/>
      <c r="AF784" s="1"/>
      <c r="AG784" s="194"/>
      <c r="AH784" s="194"/>
      <c r="AI784" s="194"/>
      <c r="AJ784" s="194"/>
      <c r="AK784" s="194"/>
      <c r="AL784" s="194"/>
    </row>
    <row r="785" spans="1:38" ht="15.75" customHeight="1">
      <c r="A785" s="1"/>
      <c r="B785" s="1"/>
      <c r="C785" s="1"/>
      <c r="D785" s="1"/>
      <c r="E785" s="1"/>
      <c r="F785" s="1"/>
      <c r="G785" s="1"/>
      <c r="H785" s="1"/>
      <c r="I785" s="1"/>
      <c r="J785" s="195"/>
      <c r="K785" s="194"/>
      <c r="L785" s="232"/>
      <c r="M785" s="232"/>
      <c r="N785" s="1"/>
      <c r="O785" s="1"/>
      <c r="P785" s="1"/>
      <c r="Q785" s="194"/>
      <c r="R785" s="194"/>
      <c r="S785" s="1"/>
      <c r="T785" s="1"/>
      <c r="U785" s="1"/>
      <c r="V785" s="194"/>
      <c r="W785" s="1"/>
      <c r="X785" s="1"/>
      <c r="Y785" s="1"/>
      <c r="Z785" s="1"/>
      <c r="AA785" s="1"/>
      <c r="AB785" s="194"/>
      <c r="AC785" s="1"/>
      <c r="AD785" s="194"/>
      <c r="AE785" s="1"/>
      <c r="AF785" s="1"/>
      <c r="AG785" s="194"/>
      <c r="AH785" s="194"/>
      <c r="AI785" s="194"/>
      <c r="AJ785" s="194"/>
      <c r="AK785" s="194"/>
      <c r="AL785" s="194"/>
    </row>
    <row r="786" spans="1:38" ht="15.75" customHeight="1">
      <c r="A786" s="1"/>
      <c r="B786" s="1"/>
      <c r="C786" s="1"/>
      <c r="D786" s="1"/>
      <c r="E786" s="1"/>
      <c r="F786" s="1"/>
      <c r="G786" s="1"/>
      <c r="H786" s="1"/>
      <c r="I786" s="1"/>
      <c r="J786" s="195"/>
      <c r="K786" s="194"/>
      <c r="L786" s="232"/>
      <c r="M786" s="232"/>
      <c r="N786" s="1"/>
      <c r="O786" s="1"/>
      <c r="P786" s="1"/>
      <c r="Q786" s="194"/>
      <c r="R786" s="194"/>
      <c r="S786" s="1"/>
      <c r="T786" s="1"/>
      <c r="U786" s="1"/>
      <c r="V786" s="194"/>
      <c r="W786" s="1"/>
      <c r="X786" s="1"/>
      <c r="Y786" s="1"/>
      <c r="Z786" s="1"/>
      <c r="AA786" s="1"/>
      <c r="AB786" s="194"/>
      <c r="AC786" s="1"/>
      <c r="AD786" s="194"/>
      <c r="AE786" s="1"/>
      <c r="AF786" s="1"/>
      <c r="AG786" s="194"/>
      <c r="AH786" s="194"/>
      <c r="AI786" s="194"/>
      <c r="AJ786" s="194"/>
      <c r="AK786" s="194"/>
      <c r="AL786" s="194"/>
    </row>
    <row r="787" spans="1:38" ht="15.75" customHeight="1">
      <c r="A787" s="1"/>
      <c r="B787" s="1"/>
      <c r="C787" s="1"/>
      <c r="D787" s="1"/>
      <c r="E787" s="1"/>
      <c r="F787" s="1"/>
      <c r="G787" s="1"/>
      <c r="H787" s="1"/>
      <c r="I787" s="1"/>
      <c r="J787" s="195"/>
      <c r="K787" s="194"/>
      <c r="L787" s="232"/>
      <c r="M787" s="232"/>
      <c r="N787" s="1"/>
      <c r="O787" s="1"/>
      <c r="P787" s="1"/>
      <c r="Q787" s="194"/>
      <c r="R787" s="194"/>
      <c r="S787" s="1"/>
      <c r="T787" s="1"/>
      <c r="U787" s="1"/>
      <c r="V787" s="194"/>
      <c r="W787" s="1"/>
      <c r="X787" s="1"/>
      <c r="Y787" s="1"/>
      <c r="Z787" s="1"/>
      <c r="AA787" s="1"/>
      <c r="AB787" s="194"/>
      <c r="AC787" s="1"/>
      <c r="AD787" s="194"/>
      <c r="AE787" s="1"/>
      <c r="AF787" s="1"/>
      <c r="AG787" s="194"/>
      <c r="AH787" s="194"/>
      <c r="AI787" s="194"/>
      <c r="AJ787" s="194"/>
      <c r="AK787" s="194"/>
      <c r="AL787" s="194"/>
    </row>
    <row r="788" spans="1:38" ht="15.75" customHeight="1">
      <c r="A788" s="1"/>
      <c r="B788" s="1"/>
      <c r="C788" s="1"/>
      <c r="D788" s="1"/>
      <c r="E788" s="1"/>
      <c r="F788" s="1"/>
      <c r="G788" s="1"/>
      <c r="H788" s="1"/>
      <c r="I788" s="1"/>
      <c r="J788" s="195"/>
      <c r="K788" s="194"/>
      <c r="L788" s="232"/>
      <c r="M788" s="232"/>
      <c r="N788" s="1"/>
      <c r="O788" s="1"/>
      <c r="P788" s="1"/>
      <c r="Q788" s="194"/>
      <c r="R788" s="194"/>
      <c r="S788" s="1"/>
      <c r="T788" s="1"/>
      <c r="U788" s="1"/>
      <c r="V788" s="194"/>
      <c r="W788" s="1"/>
      <c r="X788" s="1"/>
      <c r="Y788" s="1"/>
      <c r="Z788" s="1"/>
      <c r="AA788" s="1"/>
      <c r="AB788" s="194"/>
      <c r="AC788" s="1"/>
      <c r="AD788" s="194"/>
      <c r="AE788" s="1"/>
      <c r="AF788" s="1"/>
      <c r="AG788" s="194"/>
      <c r="AH788" s="194"/>
      <c r="AI788" s="194"/>
      <c r="AJ788" s="194"/>
      <c r="AK788" s="194"/>
      <c r="AL788" s="194"/>
    </row>
    <row r="789" spans="1:38" ht="15.75" customHeight="1">
      <c r="A789" s="1"/>
      <c r="B789" s="1"/>
      <c r="C789" s="1"/>
      <c r="D789" s="1"/>
      <c r="E789" s="1"/>
      <c r="F789" s="1"/>
      <c r="G789" s="1"/>
      <c r="H789" s="1"/>
      <c r="I789" s="1"/>
      <c r="J789" s="195"/>
      <c r="K789" s="194"/>
      <c r="L789" s="232"/>
      <c r="M789" s="232"/>
      <c r="N789" s="1"/>
      <c r="O789" s="1"/>
      <c r="P789" s="1"/>
      <c r="Q789" s="194"/>
      <c r="R789" s="194"/>
      <c r="S789" s="1"/>
      <c r="T789" s="1"/>
      <c r="U789" s="1"/>
      <c r="V789" s="194"/>
      <c r="W789" s="1"/>
      <c r="X789" s="1"/>
      <c r="Y789" s="1"/>
      <c r="Z789" s="1"/>
      <c r="AA789" s="1"/>
      <c r="AB789" s="194"/>
      <c r="AC789" s="1"/>
      <c r="AD789" s="194"/>
      <c r="AE789" s="1"/>
      <c r="AF789" s="1"/>
      <c r="AG789" s="194"/>
      <c r="AH789" s="194"/>
      <c r="AI789" s="194"/>
      <c r="AJ789" s="194"/>
      <c r="AK789" s="194"/>
      <c r="AL789" s="194"/>
    </row>
    <row r="790" spans="1:38" ht="15.75" customHeight="1">
      <c r="A790" s="1"/>
      <c r="B790" s="1"/>
      <c r="C790" s="1"/>
      <c r="D790" s="1"/>
      <c r="E790" s="1"/>
      <c r="F790" s="1"/>
      <c r="G790" s="1"/>
      <c r="H790" s="1"/>
      <c r="I790" s="1"/>
      <c r="J790" s="195"/>
      <c r="K790" s="194"/>
      <c r="L790" s="232"/>
      <c r="M790" s="232"/>
      <c r="N790" s="1"/>
      <c r="O790" s="1"/>
      <c r="P790" s="1"/>
      <c r="Q790" s="194"/>
      <c r="R790" s="194"/>
      <c r="S790" s="1"/>
      <c r="T790" s="1"/>
      <c r="U790" s="1"/>
      <c r="V790" s="194"/>
      <c r="W790" s="1"/>
      <c r="X790" s="1"/>
      <c r="Y790" s="1"/>
      <c r="Z790" s="1"/>
      <c r="AA790" s="1"/>
      <c r="AB790" s="194"/>
      <c r="AC790" s="1"/>
      <c r="AD790" s="194"/>
      <c r="AE790" s="1"/>
      <c r="AF790" s="1"/>
      <c r="AG790" s="194"/>
      <c r="AH790" s="194"/>
      <c r="AI790" s="194"/>
      <c r="AJ790" s="194"/>
      <c r="AK790" s="194"/>
      <c r="AL790" s="194"/>
    </row>
    <row r="791" spans="1:38" ht="15.75" customHeight="1">
      <c r="A791" s="1"/>
      <c r="B791" s="1"/>
      <c r="C791" s="1"/>
      <c r="D791" s="1"/>
      <c r="E791" s="1"/>
      <c r="F791" s="1"/>
      <c r="G791" s="1"/>
      <c r="H791" s="1"/>
      <c r="I791" s="1"/>
      <c r="J791" s="195"/>
      <c r="K791" s="194"/>
      <c r="L791" s="232"/>
      <c r="M791" s="232"/>
      <c r="N791" s="1"/>
      <c r="O791" s="1"/>
      <c r="P791" s="1"/>
      <c r="Q791" s="194"/>
      <c r="R791" s="194"/>
      <c r="S791" s="1"/>
      <c r="T791" s="1"/>
      <c r="U791" s="1"/>
      <c r="V791" s="194"/>
      <c r="W791" s="1"/>
      <c r="X791" s="1"/>
      <c r="Y791" s="1"/>
      <c r="Z791" s="1"/>
      <c r="AA791" s="1"/>
      <c r="AB791" s="194"/>
      <c r="AC791" s="1"/>
      <c r="AD791" s="194"/>
      <c r="AE791" s="1"/>
      <c r="AF791" s="1"/>
      <c r="AG791" s="194"/>
      <c r="AH791" s="194"/>
      <c r="AI791" s="194"/>
      <c r="AJ791" s="194"/>
      <c r="AK791" s="194"/>
      <c r="AL791" s="194"/>
    </row>
    <row r="792" spans="1:38" ht="15.75" customHeight="1">
      <c r="A792" s="1"/>
      <c r="B792" s="1"/>
      <c r="C792" s="1"/>
      <c r="D792" s="1"/>
      <c r="E792" s="1"/>
      <c r="F792" s="1"/>
      <c r="G792" s="1"/>
      <c r="H792" s="1"/>
      <c r="I792" s="1"/>
      <c r="J792" s="195"/>
      <c r="K792" s="194"/>
      <c r="L792" s="232"/>
      <c r="M792" s="232"/>
      <c r="N792" s="1"/>
      <c r="O792" s="1"/>
      <c r="P792" s="1"/>
      <c r="Q792" s="194"/>
      <c r="R792" s="194"/>
      <c r="S792" s="1"/>
      <c r="T792" s="1"/>
      <c r="U792" s="1"/>
      <c r="V792" s="194"/>
      <c r="W792" s="1"/>
      <c r="X792" s="1"/>
      <c r="Y792" s="1"/>
      <c r="Z792" s="1"/>
      <c r="AA792" s="1"/>
      <c r="AB792" s="194"/>
      <c r="AC792" s="1"/>
      <c r="AD792" s="194"/>
      <c r="AE792" s="1"/>
      <c r="AF792" s="1"/>
      <c r="AG792" s="194"/>
      <c r="AH792" s="194"/>
      <c r="AI792" s="194"/>
      <c r="AJ792" s="194"/>
      <c r="AK792" s="194"/>
      <c r="AL792" s="194"/>
    </row>
    <row r="793" spans="1:38" ht="15.75" customHeight="1">
      <c r="A793" s="1"/>
      <c r="B793" s="1"/>
      <c r="C793" s="1"/>
      <c r="D793" s="1"/>
      <c r="E793" s="1"/>
      <c r="F793" s="1"/>
      <c r="G793" s="1"/>
      <c r="H793" s="1"/>
      <c r="I793" s="1"/>
      <c r="J793" s="195"/>
      <c r="K793" s="194"/>
      <c r="L793" s="232"/>
      <c r="M793" s="232"/>
      <c r="N793" s="1"/>
      <c r="O793" s="1"/>
      <c r="P793" s="1"/>
      <c r="Q793" s="194"/>
      <c r="R793" s="194"/>
      <c r="S793" s="1"/>
      <c r="T793" s="1"/>
      <c r="U793" s="1"/>
      <c r="V793" s="194"/>
      <c r="W793" s="1"/>
      <c r="X793" s="1"/>
      <c r="Y793" s="1"/>
      <c r="Z793" s="1"/>
      <c r="AA793" s="1"/>
      <c r="AB793" s="194"/>
      <c r="AC793" s="1"/>
      <c r="AD793" s="194"/>
      <c r="AE793" s="1"/>
      <c r="AF793" s="1"/>
      <c r="AG793" s="194"/>
      <c r="AH793" s="194"/>
      <c r="AI793" s="194"/>
      <c r="AJ793" s="194"/>
      <c r="AK793" s="194"/>
      <c r="AL793" s="194"/>
    </row>
    <row r="794" spans="1:38" ht="15.75" customHeight="1">
      <c r="A794" s="1"/>
      <c r="B794" s="1"/>
      <c r="C794" s="1"/>
      <c r="D794" s="1"/>
      <c r="E794" s="1"/>
      <c r="F794" s="1"/>
      <c r="G794" s="1"/>
      <c r="H794" s="1"/>
      <c r="I794" s="1"/>
      <c r="J794" s="195"/>
      <c r="K794" s="194"/>
      <c r="L794" s="232"/>
      <c r="M794" s="232"/>
      <c r="N794" s="1"/>
      <c r="O794" s="1"/>
      <c r="P794" s="1"/>
      <c r="Q794" s="194"/>
      <c r="R794" s="194"/>
      <c r="S794" s="1"/>
      <c r="T794" s="1"/>
      <c r="U794" s="1"/>
      <c r="V794" s="194"/>
      <c r="W794" s="1"/>
      <c r="X794" s="1"/>
      <c r="Y794" s="1"/>
      <c r="Z794" s="1"/>
      <c r="AA794" s="1"/>
      <c r="AB794" s="194"/>
      <c r="AC794" s="1"/>
      <c r="AD794" s="194"/>
      <c r="AE794" s="1"/>
      <c r="AF794" s="1"/>
      <c r="AG794" s="194"/>
      <c r="AH794" s="194"/>
      <c r="AI794" s="194"/>
      <c r="AJ794" s="194"/>
      <c r="AK794" s="194"/>
      <c r="AL794" s="194"/>
    </row>
    <row r="795" spans="1:38" ht="15.75" customHeight="1">
      <c r="A795" s="1"/>
      <c r="B795" s="1"/>
      <c r="C795" s="1"/>
      <c r="D795" s="1"/>
      <c r="E795" s="1"/>
      <c r="F795" s="1"/>
      <c r="G795" s="1"/>
      <c r="H795" s="1"/>
      <c r="I795" s="1"/>
      <c r="J795" s="195"/>
      <c r="K795" s="194"/>
      <c r="L795" s="232"/>
      <c r="M795" s="232"/>
      <c r="N795" s="1"/>
      <c r="O795" s="1"/>
      <c r="P795" s="1"/>
      <c r="Q795" s="194"/>
      <c r="R795" s="194"/>
      <c r="S795" s="1"/>
      <c r="T795" s="1"/>
      <c r="U795" s="1"/>
      <c r="V795" s="194"/>
      <c r="W795" s="1"/>
      <c r="X795" s="1"/>
      <c r="Y795" s="1"/>
      <c r="Z795" s="1"/>
      <c r="AA795" s="1"/>
      <c r="AB795" s="194"/>
      <c r="AC795" s="1"/>
      <c r="AD795" s="194"/>
      <c r="AE795" s="1"/>
      <c r="AF795" s="1"/>
      <c r="AG795" s="194"/>
      <c r="AH795" s="194"/>
      <c r="AI795" s="194"/>
      <c r="AJ795" s="194"/>
      <c r="AK795" s="194"/>
      <c r="AL795" s="194"/>
    </row>
    <row r="796" spans="1:38" ht="15.75" customHeight="1">
      <c r="A796" s="1"/>
      <c r="B796" s="1"/>
      <c r="C796" s="1"/>
      <c r="D796" s="1"/>
      <c r="E796" s="1"/>
      <c r="F796" s="1"/>
      <c r="G796" s="1"/>
      <c r="H796" s="1"/>
      <c r="I796" s="1"/>
      <c r="J796" s="195"/>
      <c r="K796" s="194"/>
      <c r="L796" s="232"/>
      <c r="M796" s="232"/>
      <c r="N796" s="1"/>
      <c r="O796" s="1"/>
      <c r="P796" s="1"/>
      <c r="Q796" s="194"/>
      <c r="R796" s="194"/>
      <c r="S796" s="1"/>
      <c r="T796" s="1"/>
      <c r="U796" s="1"/>
      <c r="V796" s="194"/>
      <c r="W796" s="1"/>
      <c r="X796" s="1"/>
      <c r="Y796" s="1"/>
      <c r="Z796" s="1"/>
      <c r="AA796" s="1"/>
      <c r="AB796" s="194"/>
      <c r="AC796" s="1"/>
      <c r="AD796" s="194"/>
      <c r="AE796" s="1"/>
      <c r="AF796" s="1"/>
      <c r="AG796" s="194"/>
      <c r="AH796" s="194"/>
      <c r="AI796" s="194"/>
      <c r="AJ796" s="194"/>
      <c r="AK796" s="194"/>
      <c r="AL796" s="194"/>
    </row>
    <row r="797" spans="1:38" ht="15.75" customHeight="1">
      <c r="A797" s="1"/>
      <c r="B797" s="1"/>
      <c r="C797" s="1"/>
      <c r="D797" s="1"/>
      <c r="E797" s="1"/>
      <c r="F797" s="1"/>
      <c r="G797" s="1"/>
      <c r="H797" s="1"/>
      <c r="I797" s="1"/>
      <c r="J797" s="195"/>
      <c r="K797" s="194"/>
      <c r="L797" s="232"/>
      <c r="M797" s="232"/>
      <c r="N797" s="1"/>
      <c r="O797" s="1"/>
      <c r="P797" s="1"/>
      <c r="Q797" s="194"/>
      <c r="R797" s="194"/>
      <c r="S797" s="1"/>
      <c r="T797" s="1"/>
      <c r="U797" s="1"/>
      <c r="V797" s="194"/>
      <c r="W797" s="1"/>
      <c r="X797" s="1"/>
      <c r="Y797" s="1"/>
      <c r="Z797" s="1"/>
      <c r="AA797" s="1"/>
      <c r="AB797" s="194"/>
      <c r="AC797" s="1"/>
      <c r="AD797" s="194"/>
      <c r="AE797" s="1"/>
      <c r="AF797" s="1"/>
      <c r="AG797" s="194"/>
      <c r="AH797" s="194"/>
      <c r="AI797" s="194"/>
      <c r="AJ797" s="194"/>
      <c r="AK797" s="194"/>
      <c r="AL797" s="194"/>
    </row>
    <row r="798" spans="1:38" ht="15.75" customHeight="1">
      <c r="A798" s="1"/>
      <c r="B798" s="1"/>
      <c r="C798" s="1"/>
      <c r="D798" s="1"/>
      <c r="E798" s="1"/>
      <c r="F798" s="1"/>
      <c r="G798" s="1"/>
      <c r="H798" s="1"/>
      <c r="I798" s="1"/>
      <c r="J798" s="195"/>
      <c r="K798" s="194"/>
      <c r="L798" s="232"/>
      <c r="M798" s="232"/>
      <c r="N798" s="1"/>
      <c r="O798" s="1"/>
      <c r="P798" s="1"/>
      <c r="Q798" s="194"/>
      <c r="R798" s="194"/>
      <c r="S798" s="1"/>
      <c r="T798" s="1"/>
      <c r="U798" s="1"/>
      <c r="V798" s="194"/>
      <c r="W798" s="1"/>
      <c r="X798" s="1"/>
      <c r="Y798" s="1"/>
      <c r="Z798" s="1"/>
      <c r="AA798" s="1"/>
      <c r="AB798" s="194"/>
      <c r="AC798" s="1"/>
      <c r="AD798" s="194"/>
      <c r="AE798" s="1"/>
      <c r="AF798" s="1"/>
      <c r="AG798" s="194"/>
      <c r="AH798" s="194"/>
      <c r="AI798" s="194"/>
      <c r="AJ798" s="194"/>
      <c r="AK798" s="194"/>
      <c r="AL798" s="194"/>
    </row>
    <row r="799" spans="1:38" ht="15.75" customHeight="1">
      <c r="A799" s="1"/>
      <c r="B799" s="1"/>
      <c r="C799" s="1"/>
      <c r="D799" s="1"/>
      <c r="E799" s="1"/>
      <c r="F799" s="1"/>
      <c r="G799" s="1"/>
      <c r="H799" s="1"/>
      <c r="I799" s="1"/>
      <c r="J799" s="195"/>
      <c r="K799" s="194"/>
      <c r="L799" s="232"/>
      <c r="M799" s="232"/>
      <c r="N799" s="1"/>
      <c r="O799" s="1"/>
      <c r="P799" s="1"/>
      <c r="Q799" s="194"/>
      <c r="R799" s="194"/>
      <c r="S799" s="1"/>
      <c r="T799" s="1"/>
      <c r="U799" s="1"/>
      <c r="V799" s="194"/>
      <c r="W799" s="1"/>
      <c r="X799" s="1"/>
      <c r="Y799" s="1"/>
      <c r="Z799" s="1"/>
      <c r="AA799" s="1"/>
      <c r="AB799" s="194"/>
      <c r="AC799" s="1"/>
      <c r="AD799" s="194"/>
      <c r="AE799" s="1"/>
      <c r="AF799" s="1"/>
      <c r="AG799" s="194"/>
      <c r="AH799" s="194"/>
      <c r="AI799" s="194"/>
      <c r="AJ799" s="194"/>
      <c r="AK799" s="194"/>
      <c r="AL799" s="194"/>
    </row>
    <row r="800" spans="1:38" ht="15.75" customHeight="1">
      <c r="A800" s="1"/>
      <c r="B800" s="1"/>
      <c r="C800" s="1"/>
      <c r="D800" s="1"/>
      <c r="E800" s="1"/>
      <c r="F800" s="1"/>
      <c r="G800" s="1"/>
      <c r="H800" s="1"/>
      <c r="I800" s="1"/>
      <c r="J800" s="195"/>
      <c r="K800" s="194"/>
      <c r="L800" s="232"/>
      <c r="M800" s="232"/>
      <c r="N800" s="1"/>
      <c r="O800" s="1"/>
      <c r="P800" s="1"/>
      <c r="Q800" s="194"/>
      <c r="R800" s="194"/>
      <c r="S800" s="1"/>
      <c r="T800" s="1"/>
      <c r="U800" s="1"/>
      <c r="V800" s="194"/>
      <c r="W800" s="1"/>
      <c r="X800" s="1"/>
      <c r="Y800" s="1"/>
      <c r="Z800" s="1"/>
      <c r="AA800" s="1"/>
      <c r="AB800" s="194"/>
      <c r="AC800" s="1"/>
      <c r="AD800" s="194"/>
      <c r="AE800" s="1"/>
      <c r="AF800" s="1"/>
      <c r="AG800" s="194"/>
      <c r="AH800" s="194"/>
      <c r="AI800" s="194"/>
      <c r="AJ800" s="194"/>
      <c r="AK800" s="194"/>
      <c r="AL800" s="194"/>
    </row>
    <row r="801" spans="1:38" ht="15.75" customHeight="1">
      <c r="A801" s="1"/>
      <c r="B801" s="1"/>
      <c r="C801" s="1"/>
      <c r="D801" s="1"/>
      <c r="E801" s="1"/>
      <c r="F801" s="1"/>
      <c r="G801" s="1"/>
      <c r="H801" s="1"/>
      <c r="I801" s="1"/>
      <c r="J801" s="195"/>
      <c r="K801" s="194"/>
      <c r="L801" s="232"/>
      <c r="M801" s="232"/>
      <c r="N801" s="1"/>
      <c r="O801" s="1"/>
      <c r="P801" s="1"/>
      <c r="Q801" s="194"/>
      <c r="R801" s="194"/>
      <c r="S801" s="1"/>
      <c r="T801" s="1"/>
      <c r="U801" s="1"/>
      <c r="V801" s="194"/>
      <c r="W801" s="1"/>
      <c r="X801" s="1"/>
      <c r="Y801" s="1"/>
      <c r="Z801" s="1"/>
      <c r="AA801" s="1"/>
      <c r="AB801" s="194"/>
      <c r="AC801" s="1"/>
      <c r="AD801" s="194"/>
      <c r="AE801" s="1"/>
      <c r="AF801" s="1"/>
      <c r="AG801" s="194"/>
      <c r="AH801" s="194"/>
      <c r="AI801" s="194"/>
      <c r="AJ801" s="194"/>
      <c r="AK801" s="194"/>
      <c r="AL801" s="194"/>
    </row>
    <row r="802" spans="1:38" ht="15.75" customHeight="1">
      <c r="A802" s="1"/>
      <c r="B802" s="1"/>
      <c r="C802" s="1"/>
      <c r="D802" s="1"/>
      <c r="E802" s="1"/>
      <c r="F802" s="1"/>
      <c r="G802" s="1"/>
      <c r="H802" s="1"/>
      <c r="I802" s="1"/>
      <c r="J802" s="195"/>
      <c r="K802" s="194"/>
      <c r="L802" s="232"/>
      <c r="M802" s="232"/>
      <c r="N802" s="1"/>
      <c r="O802" s="1"/>
      <c r="P802" s="1"/>
      <c r="Q802" s="194"/>
      <c r="R802" s="194"/>
      <c r="S802" s="1"/>
      <c r="T802" s="1"/>
      <c r="U802" s="1"/>
      <c r="V802" s="194"/>
      <c r="W802" s="1"/>
      <c r="X802" s="1"/>
      <c r="Y802" s="1"/>
      <c r="Z802" s="1"/>
      <c r="AA802" s="1"/>
      <c r="AB802" s="194"/>
      <c r="AC802" s="1"/>
      <c r="AD802" s="194"/>
      <c r="AE802" s="1"/>
      <c r="AF802" s="1"/>
      <c r="AG802" s="194"/>
      <c r="AH802" s="194"/>
      <c r="AI802" s="194"/>
      <c r="AJ802" s="194"/>
      <c r="AK802" s="194"/>
      <c r="AL802" s="194"/>
    </row>
    <row r="803" spans="1:38" ht="15.75" customHeight="1">
      <c r="A803" s="1"/>
      <c r="B803" s="1"/>
      <c r="C803" s="1"/>
      <c r="D803" s="1"/>
      <c r="E803" s="1"/>
      <c r="F803" s="1"/>
      <c r="G803" s="1"/>
      <c r="H803" s="1"/>
      <c r="I803" s="1"/>
      <c r="J803" s="195"/>
      <c r="K803" s="194"/>
      <c r="L803" s="232"/>
      <c r="M803" s="232"/>
      <c r="N803" s="1"/>
      <c r="O803" s="1"/>
      <c r="P803" s="1"/>
      <c r="Q803" s="194"/>
      <c r="R803" s="194"/>
      <c r="S803" s="1"/>
      <c r="T803" s="1"/>
      <c r="U803" s="1"/>
      <c r="V803" s="194"/>
      <c r="W803" s="1"/>
      <c r="X803" s="1"/>
      <c r="Y803" s="1"/>
      <c r="Z803" s="1"/>
      <c r="AA803" s="1"/>
      <c r="AB803" s="194"/>
      <c r="AC803" s="1"/>
      <c r="AD803" s="194"/>
      <c r="AE803" s="1"/>
      <c r="AF803" s="1"/>
      <c r="AG803" s="194"/>
      <c r="AH803" s="194"/>
      <c r="AI803" s="194"/>
      <c r="AJ803" s="194"/>
      <c r="AK803" s="194"/>
      <c r="AL803" s="194"/>
    </row>
    <row r="804" spans="1:38" ht="15.75" customHeight="1">
      <c r="A804" s="1"/>
      <c r="B804" s="1"/>
      <c r="C804" s="1"/>
      <c r="D804" s="1"/>
      <c r="E804" s="1"/>
      <c r="F804" s="1"/>
      <c r="G804" s="1"/>
      <c r="H804" s="1"/>
      <c r="I804" s="1"/>
      <c r="J804" s="195"/>
      <c r="K804" s="194"/>
      <c r="L804" s="232"/>
      <c r="M804" s="232"/>
      <c r="N804" s="1"/>
      <c r="O804" s="1"/>
      <c r="P804" s="1"/>
      <c r="Q804" s="194"/>
      <c r="R804" s="194"/>
      <c r="S804" s="1"/>
      <c r="T804" s="1"/>
      <c r="U804" s="1"/>
      <c r="V804" s="194"/>
      <c r="W804" s="1"/>
      <c r="X804" s="1"/>
      <c r="Y804" s="1"/>
      <c r="Z804" s="1"/>
      <c r="AA804" s="1"/>
      <c r="AB804" s="194"/>
      <c r="AC804" s="1"/>
      <c r="AD804" s="194"/>
      <c r="AE804" s="1"/>
      <c r="AF804" s="1"/>
      <c r="AG804" s="194"/>
      <c r="AH804" s="194"/>
      <c r="AI804" s="194"/>
      <c r="AJ804" s="194"/>
      <c r="AK804" s="194"/>
      <c r="AL804" s="194"/>
    </row>
    <row r="805" spans="1:38" ht="15.75" customHeight="1">
      <c r="A805" s="1"/>
      <c r="B805" s="1"/>
      <c r="C805" s="1"/>
      <c r="D805" s="1"/>
      <c r="E805" s="1"/>
      <c r="F805" s="1"/>
      <c r="G805" s="1"/>
      <c r="H805" s="1"/>
      <c r="I805" s="1"/>
      <c r="J805" s="195"/>
      <c r="K805" s="194"/>
      <c r="L805" s="232"/>
      <c r="M805" s="232"/>
      <c r="N805" s="1"/>
      <c r="O805" s="1"/>
      <c r="P805" s="1"/>
      <c r="Q805" s="194"/>
      <c r="R805" s="194"/>
      <c r="S805" s="1"/>
      <c r="T805" s="1"/>
      <c r="U805" s="1"/>
      <c r="V805" s="194"/>
      <c r="W805" s="1"/>
      <c r="X805" s="1"/>
      <c r="Y805" s="1"/>
      <c r="Z805" s="1"/>
      <c r="AA805" s="1"/>
      <c r="AB805" s="194"/>
      <c r="AC805" s="1"/>
      <c r="AD805" s="194"/>
      <c r="AE805" s="1"/>
      <c r="AF805" s="1"/>
      <c r="AG805" s="194"/>
      <c r="AH805" s="194"/>
      <c r="AI805" s="194"/>
      <c r="AJ805" s="194"/>
      <c r="AK805" s="194"/>
      <c r="AL805" s="194"/>
    </row>
    <row r="806" spans="1:38" ht="15.75" customHeight="1">
      <c r="A806" s="1"/>
      <c r="B806" s="1"/>
      <c r="C806" s="1"/>
      <c r="D806" s="1"/>
      <c r="E806" s="1"/>
      <c r="F806" s="1"/>
      <c r="G806" s="1"/>
      <c r="H806" s="1"/>
      <c r="I806" s="1"/>
      <c r="J806" s="195"/>
      <c r="K806" s="194"/>
      <c r="L806" s="232"/>
      <c r="M806" s="232"/>
      <c r="N806" s="1"/>
      <c r="O806" s="1"/>
      <c r="P806" s="1"/>
      <c r="Q806" s="194"/>
      <c r="R806" s="194"/>
      <c r="S806" s="1"/>
      <c r="T806" s="1"/>
      <c r="U806" s="1"/>
      <c r="V806" s="194"/>
      <c r="W806" s="1"/>
      <c r="X806" s="1"/>
      <c r="Y806" s="1"/>
      <c r="Z806" s="1"/>
      <c r="AA806" s="1"/>
      <c r="AB806" s="194"/>
      <c r="AC806" s="1"/>
      <c r="AD806" s="194"/>
      <c r="AE806" s="1"/>
      <c r="AF806" s="1"/>
      <c r="AG806" s="194"/>
      <c r="AH806" s="194"/>
      <c r="AI806" s="194"/>
      <c r="AJ806" s="194"/>
      <c r="AK806" s="194"/>
      <c r="AL806" s="194"/>
    </row>
    <row r="807" spans="1:38" ht="15.75" customHeight="1">
      <c r="A807" s="1"/>
      <c r="B807" s="1"/>
      <c r="C807" s="1"/>
      <c r="D807" s="1"/>
      <c r="E807" s="1"/>
      <c r="F807" s="1"/>
      <c r="G807" s="1"/>
      <c r="H807" s="1"/>
      <c r="I807" s="1"/>
      <c r="J807" s="195"/>
      <c r="K807" s="194"/>
      <c r="L807" s="232"/>
      <c r="M807" s="232"/>
      <c r="N807" s="1"/>
      <c r="O807" s="1"/>
      <c r="P807" s="1"/>
      <c r="Q807" s="194"/>
      <c r="R807" s="194"/>
      <c r="S807" s="1"/>
      <c r="T807" s="1"/>
      <c r="U807" s="1"/>
      <c r="V807" s="194"/>
      <c r="W807" s="1"/>
      <c r="X807" s="1"/>
      <c r="Y807" s="1"/>
      <c r="Z807" s="1"/>
      <c r="AA807" s="1"/>
      <c r="AB807" s="194"/>
      <c r="AC807" s="1"/>
      <c r="AD807" s="194"/>
      <c r="AE807" s="1"/>
      <c r="AF807" s="1"/>
      <c r="AG807" s="194"/>
      <c r="AH807" s="194"/>
      <c r="AI807" s="194"/>
      <c r="AJ807" s="194"/>
      <c r="AK807" s="194"/>
      <c r="AL807" s="194"/>
    </row>
    <row r="808" spans="1:38" ht="15.75" customHeight="1">
      <c r="A808" s="1"/>
      <c r="B808" s="1"/>
      <c r="C808" s="1"/>
      <c r="D808" s="1"/>
      <c r="E808" s="1"/>
      <c r="F808" s="1"/>
      <c r="G808" s="1"/>
      <c r="H808" s="1"/>
      <c r="I808" s="1"/>
      <c r="J808" s="195"/>
      <c r="K808" s="194"/>
      <c r="L808" s="232"/>
      <c r="M808" s="232"/>
      <c r="N808" s="1"/>
      <c r="O808" s="1"/>
      <c r="P808" s="1"/>
      <c r="Q808" s="194"/>
      <c r="R808" s="194"/>
      <c r="S808" s="1"/>
      <c r="T808" s="1"/>
      <c r="U808" s="1"/>
      <c r="V808" s="194"/>
      <c r="W808" s="1"/>
      <c r="X808" s="1"/>
      <c r="Y808" s="1"/>
      <c r="Z808" s="1"/>
      <c r="AA808" s="1"/>
      <c r="AB808" s="194"/>
      <c r="AC808" s="1"/>
      <c r="AD808" s="194"/>
      <c r="AE808" s="1"/>
      <c r="AF808" s="1"/>
      <c r="AG808" s="194"/>
      <c r="AH808" s="194"/>
      <c r="AI808" s="194"/>
      <c r="AJ808" s="194"/>
      <c r="AK808" s="194"/>
      <c r="AL808" s="194"/>
    </row>
    <row r="809" spans="1:38" ht="15.75" customHeight="1">
      <c r="A809" s="1"/>
      <c r="B809" s="1"/>
      <c r="C809" s="1"/>
      <c r="D809" s="1"/>
      <c r="E809" s="1"/>
      <c r="F809" s="1"/>
      <c r="G809" s="1"/>
      <c r="H809" s="1"/>
      <c r="I809" s="1"/>
      <c r="J809" s="195"/>
      <c r="K809" s="194"/>
      <c r="L809" s="232"/>
      <c r="M809" s="232"/>
      <c r="N809" s="1"/>
      <c r="O809" s="1"/>
      <c r="P809" s="1"/>
      <c r="Q809" s="194"/>
      <c r="R809" s="194"/>
      <c r="S809" s="1"/>
      <c r="T809" s="1"/>
      <c r="U809" s="1"/>
      <c r="V809" s="194"/>
      <c r="W809" s="1"/>
      <c r="X809" s="1"/>
      <c r="Y809" s="1"/>
      <c r="Z809" s="1"/>
      <c r="AA809" s="1"/>
      <c r="AB809" s="194"/>
      <c r="AC809" s="1"/>
      <c r="AD809" s="194"/>
      <c r="AE809" s="1"/>
      <c r="AF809" s="1"/>
      <c r="AG809" s="194"/>
      <c r="AH809" s="194"/>
      <c r="AI809" s="194"/>
      <c r="AJ809" s="194"/>
      <c r="AK809" s="194"/>
      <c r="AL809" s="194"/>
    </row>
    <row r="810" spans="1:38" ht="15.75" customHeight="1">
      <c r="A810" s="1"/>
      <c r="B810" s="1"/>
      <c r="C810" s="1"/>
      <c r="D810" s="1"/>
      <c r="E810" s="1"/>
      <c r="F810" s="1"/>
      <c r="G810" s="1"/>
      <c r="H810" s="1"/>
      <c r="I810" s="1"/>
      <c r="J810" s="195"/>
      <c r="K810" s="194"/>
      <c r="L810" s="232"/>
      <c r="M810" s="232"/>
      <c r="N810" s="1"/>
      <c r="O810" s="1"/>
      <c r="P810" s="1"/>
      <c r="Q810" s="194"/>
      <c r="R810" s="194"/>
      <c r="S810" s="1"/>
      <c r="T810" s="1"/>
      <c r="U810" s="1"/>
      <c r="V810" s="194"/>
      <c r="W810" s="1"/>
      <c r="X810" s="1"/>
      <c r="Y810" s="1"/>
      <c r="Z810" s="1"/>
      <c r="AA810" s="1"/>
      <c r="AB810" s="194"/>
      <c r="AC810" s="1"/>
      <c r="AD810" s="194"/>
      <c r="AE810" s="1"/>
      <c r="AF810" s="1"/>
      <c r="AG810" s="194"/>
      <c r="AH810" s="194"/>
      <c r="AI810" s="194"/>
      <c r="AJ810" s="194"/>
      <c r="AK810" s="194"/>
      <c r="AL810" s="194"/>
    </row>
    <row r="811" spans="1:38" ht="15.75" customHeight="1">
      <c r="A811" s="1"/>
      <c r="B811" s="1"/>
      <c r="C811" s="1"/>
      <c r="D811" s="1"/>
      <c r="E811" s="1"/>
      <c r="F811" s="1"/>
      <c r="G811" s="1"/>
      <c r="H811" s="1"/>
      <c r="I811" s="1"/>
      <c r="J811" s="195"/>
      <c r="K811" s="194"/>
      <c r="L811" s="232"/>
      <c r="M811" s="232"/>
      <c r="N811" s="1"/>
      <c r="O811" s="1"/>
      <c r="P811" s="1"/>
      <c r="Q811" s="194"/>
      <c r="R811" s="194"/>
      <c r="S811" s="1"/>
      <c r="T811" s="1"/>
      <c r="U811" s="1"/>
      <c r="V811" s="194"/>
      <c r="W811" s="1"/>
      <c r="X811" s="1"/>
      <c r="Y811" s="1"/>
      <c r="Z811" s="1"/>
      <c r="AA811" s="1"/>
      <c r="AB811" s="194"/>
      <c r="AC811" s="1"/>
      <c r="AD811" s="194"/>
      <c r="AE811" s="1"/>
      <c r="AF811" s="1"/>
      <c r="AG811" s="194"/>
      <c r="AH811" s="194"/>
      <c r="AI811" s="194"/>
      <c r="AJ811" s="194"/>
      <c r="AK811" s="194"/>
      <c r="AL811" s="194"/>
    </row>
    <row r="812" spans="1:38" ht="15.75" customHeight="1">
      <c r="A812" s="1"/>
      <c r="B812" s="1"/>
      <c r="C812" s="1"/>
      <c r="D812" s="1"/>
      <c r="E812" s="1"/>
      <c r="F812" s="1"/>
      <c r="G812" s="1"/>
      <c r="H812" s="1"/>
      <c r="I812" s="1"/>
      <c r="J812" s="195"/>
      <c r="K812" s="194"/>
      <c r="L812" s="232"/>
      <c r="M812" s="232"/>
      <c r="N812" s="1"/>
      <c r="O812" s="1"/>
      <c r="P812" s="1"/>
      <c r="Q812" s="194"/>
      <c r="R812" s="194"/>
      <c r="S812" s="1"/>
      <c r="T812" s="1"/>
      <c r="U812" s="1"/>
      <c r="V812" s="194"/>
      <c r="W812" s="1"/>
      <c r="X812" s="1"/>
      <c r="Y812" s="1"/>
      <c r="Z812" s="1"/>
      <c r="AA812" s="1"/>
      <c r="AB812" s="194"/>
      <c r="AC812" s="1"/>
      <c r="AD812" s="194"/>
      <c r="AE812" s="1"/>
      <c r="AF812" s="1"/>
      <c r="AG812" s="194"/>
      <c r="AH812" s="194"/>
      <c r="AI812" s="194"/>
      <c r="AJ812" s="194"/>
      <c r="AK812" s="194"/>
      <c r="AL812" s="194"/>
    </row>
    <row r="813" spans="1:38" ht="15.75" customHeight="1">
      <c r="A813" s="1"/>
      <c r="B813" s="1"/>
      <c r="C813" s="1"/>
      <c r="D813" s="1"/>
      <c r="E813" s="1"/>
      <c r="F813" s="1"/>
      <c r="G813" s="1"/>
      <c r="H813" s="1"/>
      <c r="I813" s="1"/>
      <c r="J813" s="195"/>
      <c r="K813" s="194"/>
      <c r="L813" s="232"/>
      <c r="M813" s="232"/>
      <c r="N813" s="1"/>
      <c r="O813" s="1"/>
      <c r="P813" s="1"/>
      <c r="Q813" s="194"/>
      <c r="R813" s="194"/>
      <c r="S813" s="1"/>
      <c r="T813" s="1"/>
      <c r="U813" s="1"/>
      <c r="V813" s="194"/>
      <c r="W813" s="1"/>
      <c r="X813" s="1"/>
      <c r="Y813" s="1"/>
      <c r="Z813" s="1"/>
      <c r="AA813" s="1"/>
      <c r="AB813" s="194"/>
      <c r="AC813" s="1"/>
      <c r="AD813" s="194"/>
      <c r="AE813" s="1"/>
      <c r="AF813" s="1"/>
      <c r="AG813" s="194"/>
      <c r="AH813" s="194"/>
      <c r="AI813" s="194"/>
      <c r="AJ813" s="194"/>
      <c r="AK813" s="194"/>
      <c r="AL813" s="194"/>
    </row>
    <row r="814" spans="1:38" ht="15.75" customHeight="1">
      <c r="A814" s="1"/>
      <c r="B814" s="1"/>
      <c r="C814" s="1"/>
      <c r="D814" s="1"/>
      <c r="E814" s="1"/>
      <c r="F814" s="1"/>
      <c r="G814" s="1"/>
      <c r="H814" s="1"/>
      <c r="I814" s="1"/>
      <c r="J814" s="195"/>
      <c r="K814" s="194"/>
      <c r="L814" s="232"/>
      <c r="M814" s="232"/>
      <c r="N814" s="1"/>
      <c r="O814" s="1"/>
      <c r="P814" s="1"/>
      <c r="Q814" s="194"/>
      <c r="R814" s="194"/>
      <c r="S814" s="1"/>
      <c r="T814" s="1"/>
      <c r="U814" s="1"/>
      <c r="V814" s="194"/>
      <c r="W814" s="1"/>
      <c r="X814" s="1"/>
      <c r="Y814" s="1"/>
      <c r="Z814" s="1"/>
      <c r="AA814" s="1"/>
      <c r="AB814" s="194"/>
      <c r="AC814" s="1"/>
      <c r="AD814" s="194"/>
      <c r="AE814" s="1"/>
      <c r="AF814" s="1"/>
      <c r="AG814" s="194"/>
      <c r="AH814" s="194"/>
      <c r="AI814" s="194"/>
      <c r="AJ814" s="194"/>
      <c r="AK814" s="194"/>
      <c r="AL814" s="194"/>
    </row>
    <row r="815" spans="1:38" ht="15.75" customHeight="1">
      <c r="A815" s="1"/>
      <c r="B815" s="1"/>
      <c r="C815" s="1"/>
      <c r="D815" s="1"/>
      <c r="E815" s="1"/>
      <c r="F815" s="1"/>
      <c r="G815" s="1"/>
      <c r="H815" s="1"/>
      <c r="I815" s="1"/>
      <c r="J815" s="195"/>
      <c r="K815" s="194"/>
      <c r="L815" s="232"/>
      <c r="M815" s="232"/>
      <c r="N815" s="1"/>
      <c r="O815" s="1"/>
      <c r="P815" s="1"/>
      <c r="Q815" s="194"/>
      <c r="R815" s="194"/>
      <c r="S815" s="1"/>
      <c r="T815" s="1"/>
      <c r="U815" s="1"/>
      <c r="V815" s="194"/>
      <c r="W815" s="1"/>
      <c r="X815" s="1"/>
      <c r="Y815" s="1"/>
      <c r="Z815" s="1"/>
      <c r="AA815" s="1"/>
      <c r="AB815" s="194"/>
      <c r="AC815" s="1"/>
      <c r="AD815" s="194"/>
      <c r="AE815" s="1"/>
      <c r="AF815" s="1"/>
      <c r="AG815" s="194"/>
      <c r="AH815" s="194"/>
      <c r="AI815" s="194"/>
      <c r="AJ815" s="194"/>
      <c r="AK815" s="194"/>
      <c r="AL815" s="194"/>
    </row>
    <row r="816" spans="1:38" ht="15.75" customHeight="1">
      <c r="A816" s="1"/>
      <c r="B816" s="1"/>
      <c r="C816" s="1"/>
      <c r="D816" s="1"/>
      <c r="E816" s="1"/>
      <c r="F816" s="1"/>
      <c r="G816" s="1"/>
      <c r="H816" s="1"/>
      <c r="I816" s="1"/>
      <c r="J816" s="195"/>
      <c r="K816" s="194"/>
      <c r="L816" s="232"/>
      <c r="M816" s="232"/>
      <c r="N816" s="1"/>
      <c r="O816" s="1"/>
      <c r="P816" s="1"/>
      <c r="Q816" s="194"/>
      <c r="R816" s="194"/>
      <c r="S816" s="1"/>
      <c r="T816" s="1"/>
      <c r="U816" s="1"/>
      <c r="V816" s="194"/>
      <c r="W816" s="1"/>
      <c r="X816" s="1"/>
      <c r="Y816" s="1"/>
      <c r="Z816" s="1"/>
      <c r="AA816" s="1"/>
      <c r="AB816" s="194"/>
      <c r="AC816" s="1"/>
      <c r="AD816" s="194"/>
      <c r="AE816" s="1"/>
      <c r="AF816" s="1"/>
      <c r="AG816" s="194"/>
      <c r="AH816" s="194"/>
      <c r="AI816" s="194"/>
      <c r="AJ816" s="194"/>
      <c r="AK816" s="194"/>
      <c r="AL816" s="194"/>
    </row>
    <row r="817" spans="1:38" ht="15.75" customHeight="1">
      <c r="A817" s="1"/>
      <c r="B817" s="1"/>
      <c r="C817" s="1"/>
      <c r="D817" s="1"/>
      <c r="E817" s="1"/>
      <c r="F817" s="1"/>
      <c r="G817" s="1"/>
      <c r="H817" s="1"/>
      <c r="I817" s="1"/>
      <c r="J817" s="195"/>
      <c r="K817" s="194"/>
      <c r="L817" s="232"/>
      <c r="M817" s="232"/>
      <c r="N817" s="1"/>
      <c r="O817" s="1"/>
      <c r="P817" s="1"/>
      <c r="Q817" s="194"/>
      <c r="R817" s="194"/>
      <c r="S817" s="1"/>
      <c r="T817" s="1"/>
      <c r="U817" s="1"/>
      <c r="V817" s="194"/>
      <c r="W817" s="1"/>
      <c r="X817" s="1"/>
      <c r="Y817" s="1"/>
      <c r="Z817" s="1"/>
      <c r="AA817" s="1"/>
      <c r="AB817" s="194"/>
      <c r="AC817" s="1"/>
      <c r="AD817" s="194"/>
      <c r="AE817" s="1"/>
      <c r="AF817" s="1"/>
      <c r="AG817" s="194"/>
      <c r="AH817" s="194"/>
      <c r="AI817" s="194"/>
      <c r="AJ817" s="194"/>
      <c r="AK817" s="194"/>
      <c r="AL817" s="194"/>
    </row>
    <row r="818" spans="1:38" ht="15.75" customHeight="1">
      <c r="A818" s="1"/>
      <c r="B818" s="1"/>
      <c r="C818" s="1"/>
      <c r="D818" s="1"/>
      <c r="E818" s="1"/>
      <c r="F818" s="1"/>
      <c r="G818" s="1"/>
      <c r="H818" s="1"/>
      <c r="I818" s="1"/>
      <c r="J818" s="195"/>
      <c r="K818" s="194"/>
      <c r="L818" s="232"/>
      <c r="M818" s="232"/>
      <c r="N818" s="1"/>
      <c r="O818" s="1"/>
      <c r="P818" s="1"/>
      <c r="Q818" s="194"/>
      <c r="R818" s="194"/>
      <c r="S818" s="1"/>
      <c r="T818" s="1"/>
      <c r="U818" s="1"/>
      <c r="V818" s="194"/>
      <c r="W818" s="1"/>
      <c r="X818" s="1"/>
      <c r="Y818" s="1"/>
      <c r="Z818" s="1"/>
      <c r="AA818" s="1"/>
      <c r="AB818" s="194"/>
      <c r="AC818" s="1"/>
      <c r="AD818" s="194"/>
      <c r="AE818" s="1"/>
      <c r="AF818" s="1"/>
      <c r="AG818" s="194"/>
      <c r="AH818" s="194"/>
      <c r="AI818" s="194"/>
      <c r="AJ818" s="194"/>
      <c r="AK818" s="194"/>
      <c r="AL818" s="194"/>
    </row>
    <row r="819" spans="1:38" ht="15.75" customHeight="1">
      <c r="A819" s="1"/>
      <c r="B819" s="1"/>
      <c r="C819" s="1"/>
      <c r="D819" s="1"/>
      <c r="E819" s="1"/>
      <c r="F819" s="1"/>
      <c r="G819" s="1"/>
      <c r="H819" s="1"/>
      <c r="I819" s="1"/>
      <c r="J819" s="195"/>
      <c r="K819" s="194"/>
      <c r="L819" s="232"/>
      <c r="M819" s="232"/>
      <c r="N819" s="1"/>
      <c r="O819" s="1"/>
      <c r="P819" s="1"/>
      <c r="Q819" s="194"/>
      <c r="R819" s="194"/>
      <c r="S819" s="1"/>
      <c r="T819" s="1"/>
      <c r="U819" s="1"/>
      <c r="V819" s="194"/>
      <c r="W819" s="1"/>
      <c r="X819" s="1"/>
      <c r="Y819" s="1"/>
      <c r="Z819" s="1"/>
      <c r="AA819" s="1"/>
      <c r="AB819" s="194"/>
      <c r="AC819" s="1"/>
      <c r="AD819" s="194"/>
      <c r="AE819" s="1"/>
      <c r="AF819" s="1"/>
      <c r="AG819" s="194"/>
      <c r="AH819" s="194"/>
      <c r="AI819" s="194"/>
      <c r="AJ819" s="194"/>
      <c r="AK819" s="194"/>
      <c r="AL819" s="194"/>
    </row>
    <row r="820" spans="1:38" ht="15.75" customHeight="1">
      <c r="A820" s="1"/>
      <c r="B820" s="1"/>
      <c r="C820" s="1"/>
      <c r="D820" s="1"/>
      <c r="E820" s="1"/>
      <c r="F820" s="1"/>
      <c r="G820" s="1"/>
      <c r="H820" s="1"/>
      <c r="I820" s="1"/>
      <c r="J820" s="195"/>
      <c r="K820" s="194"/>
      <c r="L820" s="232"/>
      <c r="M820" s="232"/>
      <c r="N820" s="1"/>
      <c r="O820" s="1"/>
      <c r="P820" s="1"/>
      <c r="Q820" s="194"/>
      <c r="R820" s="194"/>
      <c r="S820" s="1"/>
      <c r="T820" s="1"/>
      <c r="U820" s="1"/>
      <c r="V820" s="194"/>
      <c r="W820" s="1"/>
      <c r="X820" s="1"/>
      <c r="Y820" s="1"/>
      <c r="Z820" s="1"/>
      <c r="AA820" s="1"/>
      <c r="AB820" s="194"/>
      <c r="AC820" s="1"/>
      <c r="AD820" s="194"/>
      <c r="AE820" s="1"/>
      <c r="AF820" s="1"/>
      <c r="AG820" s="194"/>
      <c r="AH820" s="194"/>
      <c r="AI820" s="194"/>
      <c r="AJ820" s="194"/>
      <c r="AK820" s="194"/>
      <c r="AL820" s="194"/>
    </row>
    <row r="821" spans="1:38" ht="15.75" customHeight="1">
      <c r="A821" s="1"/>
      <c r="B821" s="1"/>
      <c r="C821" s="1"/>
      <c r="D821" s="1"/>
      <c r="E821" s="1"/>
      <c r="F821" s="1"/>
      <c r="G821" s="1"/>
      <c r="H821" s="1"/>
      <c r="I821" s="1"/>
      <c r="J821" s="195"/>
      <c r="K821" s="194"/>
      <c r="L821" s="232"/>
      <c r="M821" s="232"/>
      <c r="N821" s="1"/>
      <c r="O821" s="1"/>
      <c r="P821" s="1"/>
      <c r="Q821" s="194"/>
      <c r="R821" s="194"/>
      <c r="S821" s="1"/>
      <c r="T821" s="1"/>
      <c r="U821" s="1"/>
      <c r="V821" s="194"/>
      <c r="W821" s="1"/>
      <c r="X821" s="1"/>
      <c r="Y821" s="1"/>
      <c r="Z821" s="1"/>
      <c r="AA821" s="1"/>
      <c r="AB821" s="194"/>
      <c r="AC821" s="1"/>
      <c r="AD821" s="194"/>
      <c r="AE821" s="1"/>
      <c r="AF821" s="1"/>
      <c r="AG821" s="194"/>
      <c r="AH821" s="194"/>
      <c r="AI821" s="194"/>
      <c r="AJ821" s="194"/>
      <c r="AK821" s="194"/>
      <c r="AL821" s="194"/>
    </row>
    <row r="822" spans="1:38" ht="15.75" customHeight="1">
      <c r="A822" s="1"/>
      <c r="B822" s="1"/>
      <c r="C822" s="1"/>
      <c r="D822" s="1"/>
      <c r="E822" s="1"/>
      <c r="F822" s="1"/>
      <c r="G822" s="1"/>
      <c r="H822" s="1"/>
      <c r="I822" s="1"/>
      <c r="J822" s="195"/>
      <c r="K822" s="194"/>
      <c r="L822" s="232"/>
      <c r="M822" s="232"/>
      <c r="N822" s="1"/>
      <c r="O822" s="1"/>
      <c r="P822" s="1"/>
      <c r="Q822" s="194"/>
      <c r="R822" s="194"/>
      <c r="S822" s="1"/>
      <c r="T822" s="1"/>
      <c r="U822" s="1"/>
      <c r="V822" s="194"/>
      <c r="W822" s="1"/>
      <c r="X822" s="1"/>
      <c r="Y822" s="1"/>
      <c r="Z822" s="1"/>
      <c r="AA822" s="1"/>
      <c r="AB822" s="194"/>
      <c r="AC822" s="1"/>
      <c r="AD822" s="194"/>
      <c r="AE822" s="1"/>
      <c r="AF822" s="1"/>
      <c r="AG822" s="194"/>
      <c r="AH822" s="194"/>
      <c r="AI822" s="194"/>
      <c r="AJ822" s="194"/>
      <c r="AK822" s="194"/>
      <c r="AL822" s="194"/>
    </row>
    <row r="823" spans="1:38" ht="15.75" customHeight="1">
      <c r="A823" s="1"/>
      <c r="B823" s="1"/>
      <c r="C823" s="1"/>
      <c r="D823" s="1"/>
      <c r="E823" s="1"/>
      <c r="F823" s="1"/>
      <c r="G823" s="1"/>
      <c r="H823" s="1"/>
      <c r="I823" s="1"/>
      <c r="J823" s="195"/>
      <c r="K823" s="194"/>
      <c r="L823" s="232"/>
      <c r="M823" s="232"/>
      <c r="N823" s="1"/>
      <c r="O823" s="1"/>
      <c r="P823" s="1"/>
      <c r="Q823" s="194"/>
      <c r="R823" s="194"/>
      <c r="S823" s="1"/>
      <c r="T823" s="1"/>
      <c r="U823" s="1"/>
      <c r="V823" s="194"/>
      <c r="W823" s="1"/>
      <c r="X823" s="1"/>
      <c r="Y823" s="1"/>
      <c r="Z823" s="1"/>
      <c r="AA823" s="1"/>
      <c r="AB823" s="194"/>
      <c r="AC823" s="1"/>
      <c r="AD823" s="194"/>
      <c r="AE823" s="1"/>
      <c r="AF823" s="1"/>
      <c r="AG823" s="194"/>
      <c r="AH823" s="194"/>
      <c r="AI823" s="194"/>
      <c r="AJ823" s="194"/>
      <c r="AK823" s="194"/>
      <c r="AL823" s="194"/>
    </row>
    <row r="824" spans="1:38" ht="15.75" customHeight="1">
      <c r="A824" s="1"/>
      <c r="B824" s="1"/>
      <c r="C824" s="1"/>
      <c r="D824" s="1"/>
      <c r="E824" s="1"/>
      <c r="F824" s="1"/>
      <c r="G824" s="1"/>
      <c r="H824" s="1"/>
      <c r="I824" s="1"/>
      <c r="J824" s="195"/>
      <c r="K824" s="194"/>
      <c r="L824" s="232"/>
      <c r="M824" s="232"/>
      <c r="N824" s="1"/>
      <c r="O824" s="1"/>
      <c r="P824" s="1"/>
      <c r="Q824" s="194"/>
      <c r="R824" s="194"/>
      <c r="S824" s="1"/>
      <c r="T824" s="1"/>
      <c r="U824" s="1"/>
      <c r="V824" s="194"/>
      <c r="W824" s="1"/>
      <c r="X824" s="1"/>
      <c r="Y824" s="1"/>
      <c r="Z824" s="1"/>
      <c r="AA824" s="1"/>
      <c r="AB824" s="194"/>
      <c r="AC824" s="1"/>
      <c r="AD824" s="194"/>
      <c r="AE824" s="1"/>
      <c r="AF824" s="1"/>
      <c r="AG824" s="194"/>
      <c r="AH824" s="194"/>
      <c r="AI824" s="194"/>
      <c r="AJ824" s="194"/>
      <c r="AK824" s="194"/>
      <c r="AL824" s="194"/>
    </row>
    <row r="825" spans="1:38" ht="15.75" customHeight="1">
      <c r="A825" s="1"/>
      <c r="B825" s="1"/>
      <c r="C825" s="1"/>
      <c r="D825" s="1"/>
      <c r="E825" s="1"/>
      <c r="F825" s="1"/>
      <c r="G825" s="1"/>
      <c r="H825" s="1"/>
      <c r="I825" s="1"/>
      <c r="J825" s="195"/>
      <c r="K825" s="194"/>
      <c r="L825" s="232"/>
      <c r="M825" s="232"/>
      <c r="N825" s="1"/>
      <c r="O825" s="1"/>
      <c r="P825" s="1"/>
      <c r="Q825" s="194"/>
      <c r="R825" s="194"/>
      <c r="S825" s="1"/>
      <c r="T825" s="1"/>
      <c r="U825" s="1"/>
      <c r="V825" s="194"/>
      <c r="W825" s="1"/>
      <c r="X825" s="1"/>
      <c r="Y825" s="1"/>
      <c r="Z825" s="1"/>
      <c r="AA825" s="1"/>
      <c r="AB825" s="194"/>
      <c r="AC825" s="1"/>
      <c r="AD825" s="194"/>
      <c r="AE825" s="1"/>
      <c r="AF825" s="1"/>
      <c r="AG825" s="194"/>
      <c r="AH825" s="194"/>
      <c r="AI825" s="194"/>
      <c r="AJ825" s="194"/>
      <c r="AK825" s="194"/>
      <c r="AL825" s="194"/>
    </row>
    <row r="826" spans="1:38" ht="15.75" customHeight="1">
      <c r="A826" s="1"/>
      <c r="B826" s="1"/>
      <c r="C826" s="1"/>
      <c r="D826" s="1"/>
      <c r="E826" s="1"/>
      <c r="F826" s="1"/>
      <c r="G826" s="1"/>
      <c r="H826" s="1"/>
      <c r="I826" s="1"/>
      <c r="J826" s="195"/>
      <c r="K826" s="194"/>
      <c r="L826" s="232"/>
      <c r="M826" s="232"/>
      <c r="N826" s="1"/>
      <c r="O826" s="1"/>
      <c r="P826" s="1"/>
      <c r="Q826" s="194"/>
      <c r="R826" s="194"/>
      <c r="S826" s="1"/>
      <c r="T826" s="1"/>
      <c r="U826" s="1"/>
      <c r="V826" s="194"/>
      <c r="W826" s="1"/>
      <c r="X826" s="1"/>
      <c r="Y826" s="1"/>
      <c r="Z826" s="1"/>
      <c r="AA826" s="1"/>
      <c r="AB826" s="194"/>
      <c r="AC826" s="1"/>
      <c r="AD826" s="194"/>
      <c r="AE826" s="1"/>
      <c r="AF826" s="1"/>
      <c r="AG826" s="194"/>
      <c r="AH826" s="194"/>
      <c r="AI826" s="194"/>
      <c r="AJ826" s="194"/>
      <c r="AK826" s="194"/>
      <c r="AL826" s="194"/>
    </row>
    <row r="827" spans="1:38" ht="15.75" customHeight="1">
      <c r="A827" s="1"/>
      <c r="B827" s="1"/>
      <c r="C827" s="1"/>
      <c r="D827" s="1"/>
      <c r="E827" s="1"/>
      <c r="F827" s="1"/>
      <c r="G827" s="1"/>
      <c r="H827" s="1"/>
      <c r="I827" s="1"/>
      <c r="J827" s="195"/>
      <c r="K827" s="194"/>
      <c r="L827" s="232"/>
      <c r="M827" s="232"/>
      <c r="N827" s="1"/>
      <c r="O827" s="1"/>
      <c r="P827" s="1"/>
      <c r="Q827" s="194"/>
      <c r="R827" s="194"/>
      <c r="S827" s="1"/>
      <c r="T827" s="1"/>
      <c r="U827" s="1"/>
      <c r="V827" s="194"/>
      <c r="W827" s="1"/>
      <c r="X827" s="1"/>
      <c r="Y827" s="1"/>
      <c r="Z827" s="1"/>
      <c r="AA827" s="1"/>
      <c r="AB827" s="194"/>
      <c r="AC827" s="1"/>
      <c r="AD827" s="194"/>
      <c r="AE827" s="1"/>
      <c r="AF827" s="1"/>
      <c r="AG827" s="194"/>
      <c r="AH827" s="194"/>
      <c r="AI827" s="194"/>
      <c r="AJ827" s="194"/>
      <c r="AK827" s="194"/>
      <c r="AL827" s="194"/>
    </row>
    <row r="828" spans="1:38" ht="15.75" customHeight="1">
      <c r="A828" s="1"/>
      <c r="B828" s="1"/>
      <c r="C828" s="1"/>
      <c r="D828" s="1"/>
      <c r="E828" s="1"/>
      <c r="F828" s="1"/>
      <c r="G828" s="1"/>
      <c r="H828" s="1"/>
      <c r="I828" s="1"/>
      <c r="J828" s="195"/>
      <c r="K828" s="194"/>
      <c r="L828" s="232"/>
      <c r="M828" s="232"/>
      <c r="N828" s="1"/>
      <c r="O828" s="1"/>
      <c r="P828" s="1"/>
      <c r="Q828" s="194"/>
      <c r="R828" s="194"/>
      <c r="S828" s="1"/>
      <c r="T828" s="1"/>
      <c r="U828" s="1"/>
      <c r="V828" s="194"/>
      <c r="W828" s="1"/>
      <c r="X828" s="1"/>
      <c r="Y828" s="1"/>
      <c r="Z828" s="1"/>
      <c r="AA828" s="1"/>
      <c r="AB828" s="194"/>
      <c r="AC828" s="1"/>
      <c r="AD828" s="194"/>
      <c r="AE828" s="1"/>
      <c r="AF828" s="1"/>
      <c r="AG828" s="194"/>
      <c r="AH828" s="194"/>
      <c r="AI828" s="194"/>
      <c r="AJ828" s="194"/>
      <c r="AK828" s="194"/>
      <c r="AL828" s="194"/>
    </row>
    <row r="829" spans="1:38" ht="15.75" customHeight="1">
      <c r="A829" s="1"/>
      <c r="B829" s="1"/>
      <c r="C829" s="1"/>
      <c r="D829" s="1"/>
      <c r="E829" s="1"/>
      <c r="F829" s="1"/>
      <c r="G829" s="1"/>
      <c r="H829" s="1"/>
      <c r="I829" s="1"/>
      <c r="J829" s="195"/>
      <c r="K829" s="194"/>
      <c r="L829" s="232"/>
      <c r="M829" s="232"/>
      <c r="N829" s="1"/>
      <c r="O829" s="1"/>
      <c r="P829" s="1"/>
      <c r="Q829" s="194"/>
      <c r="R829" s="194"/>
      <c r="S829" s="1"/>
      <c r="T829" s="1"/>
      <c r="U829" s="1"/>
      <c r="V829" s="194"/>
      <c r="W829" s="1"/>
      <c r="X829" s="1"/>
      <c r="Y829" s="1"/>
      <c r="Z829" s="1"/>
      <c r="AA829" s="1"/>
      <c r="AB829" s="194"/>
      <c r="AC829" s="1"/>
      <c r="AD829" s="194"/>
      <c r="AE829" s="1"/>
      <c r="AF829" s="1"/>
      <c r="AG829" s="194"/>
      <c r="AH829" s="194"/>
      <c r="AI829" s="194"/>
      <c r="AJ829" s="194"/>
      <c r="AK829" s="194"/>
      <c r="AL829" s="194"/>
    </row>
    <row r="830" spans="1:38" ht="15.75" customHeight="1">
      <c r="A830" s="1"/>
      <c r="B830" s="1"/>
      <c r="C830" s="1"/>
      <c r="D830" s="1"/>
      <c r="E830" s="1"/>
      <c r="F830" s="1"/>
      <c r="G830" s="1"/>
      <c r="H830" s="1"/>
      <c r="I830" s="1"/>
      <c r="J830" s="195"/>
      <c r="K830" s="194"/>
      <c r="L830" s="232"/>
      <c r="M830" s="232"/>
      <c r="N830" s="1"/>
      <c r="O830" s="1"/>
      <c r="P830" s="1"/>
      <c r="Q830" s="194"/>
      <c r="R830" s="194"/>
      <c r="S830" s="1"/>
      <c r="T830" s="1"/>
      <c r="U830" s="1"/>
      <c r="V830" s="194"/>
      <c r="W830" s="1"/>
      <c r="X830" s="1"/>
      <c r="Y830" s="1"/>
      <c r="Z830" s="1"/>
      <c r="AA830" s="1"/>
      <c r="AB830" s="194"/>
      <c r="AC830" s="1"/>
      <c r="AD830" s="194"/>
      <c r="AE830" s="1"/>
      <c r="AF830" s="1"/>
      <c r="AG830" s="194"/>
      <c r="AH830" s="194"/>
      <c r="AI830" s="194"/>
      <c r="AJ830" s="194"/>
      <c r="AK830" s="194"/>
      <c r="AL830" s="194"/>
    </row>
    <row r="831" spans="1:38" ht="15.75" customHeight="1">
      <c r="A831" s="1"/>
      <c r="B831" s="1"/>
      <c r="C831" s="1"/>
      <c r="D831" s="1"/>
      <c r="E831" s="1"/>
      <c r="F831" s="1"/>
      <c r="G831" s="1"/>
      <c r="H831" s="1"/>
      <c r="I831" s="1"/>
      <c r="J831" s="195"/>
      <c r="K831" s="194"/>
      <c r="L831" s="232"/>
      <c r="M831" s="232"/>
      <c r="N831" s="1"/>
      <c r="O831" s="1"/>
      <c r="P831" s="1"/>
      <c r="Q831" s="194"/>
      <c r="R831" s="194"/>
      <c r="S831" s="1"/>
      <c r="T831" s="1"/>
      <c r="U831" s="1"/>
      <c r="V831" s="194"/>
      <c r="W831" s="1"/>
      <c r="X831" s="1"/>
      <c r="Y831" s="1"/>
      <c r="Z831" s="1"/>
      <c r="AA831" s="1"/>
      <c r="AB831" s="194"/>
      <c r="AC831" s="1"/>
      <c r="AD831" s="194"/>
      <c r="AE831" s="1"/>
      <c r="AF831" s="1"/>
      <c r="AG831" s="194"/>
      <c r="AH831" s="194"/>
      <c r="AI831" s="194"/>
      <c r="AJ831" s="194"/>
      <c r="AK831" s="194"/>
      <c r="AL831" s="194"/>
    </row>
    <row r="832" spans="1:38" ht="15.75" customHeight="1">
      <c r="A832" s="1"/>
      <c r="B832" s="1"/>
      <c r="C832" s="1"/>
      <c r="D832" s="1"/>
      <c r="E832" s="1"/>
      <c r="F832" s="1"/>
      <c r="G832" s="1"/>
      <c r="H832" s="1"/>
      <c r="I832" s="1"/>
      <c r="J832" s="195"/>
      <c r="K832" s="194"/>
      <c r="L832" s="232"/>
      <c r="M832" s="232"/>
      <c r="N832" s="1"/>
      <c r="O832" s="1"/>
      <c r="P832" s="1"/>
      <c r="Q832" s="194"/>
      <c r="R832" s="194"/>
      <c r="S832" s="1"/>
      <c r="T832" s="1"/>
      <c r="U832" s="1"/>
      <c r="V832" s="194"/>
      <c r="W832" s="1"/>
      <c r="X832" s="1"/>
      <c r="Y832" s="1"/>
      <c r="Z832" s="1"/>
      <c r="AA832" s="1"/>
      <c r="AB832" s="194"/>
      <c r="AC832" s="1"/>
      <c r="AD832" s="194"/>
      <c r="AE832" s="1"/>
      <c r="AF832" s="1"/>
      <c r="AG832" s="194"/>
      <c r="AH832" s="194"/>
      <c r="AI832" s="194"/>
      <c r="AJ832" s="194"/>
      <c r="AK832" s="194"/>
      <c r="AL832" s="194"/>
    </row>
    <row r="833" spans="1:38" ht="15.75" customHeight="1">
      <c r="A833" s="1"/>
      <c r="B833" s="1"/>
      <c r="C833" s="1"/>
      <c r="D833" s="1"/>
      <c r="E833" s="1"/>
      <c r="F833" s="1"/>
      <c r="G833" s="1"/>
      <c r="H833" s="1"/>
      <c r="I833" s="1"/>
      <c r="J833" s="195"/>
      <c r="K833" s="194"/>
      <c r="L833" s="232"/>
      <c r="M833" s="232"/>
      <c r="N833" s="1"/>
      <c r="O833" s="1"/>
      <c r="P833" s="1"/>
      <c r="Q833" s="194"/>
      <c r="R833" s="194"/>
      <c r="S833" s="1"/>
      <c r="T833" s="1"/>
      <c r="U833" s="1"/>
      <c r="V833" s="194"/>
      <c r="W833" s="1"/>
      <c r="X833" s="1"/>
      <c r="Y833" s="1"/>
      <c r="Z833" s="1"/>
      <c r="AA833" s="1"/>
      <c r="AB833" s="194"/>
      <c r="AC833" s="1"/>
      <c r="AD833" s="194"/>
      <c r="AE833" s="1"/>
      <c r="AF833" s="1"/>
      <c r="AG833" s="194"/>
      <c r="AH833" s="194"/>
      <c r="AI833" s="194"/>
      <c r="AJ833" s="194"/>
      <c r="AK833" s="194"/>
      <c r="AL833" s="194"/>
    </row>
    <row r="834" spans="1:38" ht="15.75" customHeight="1">
      <c r="A834" s="1"/>
      <c r="B834" s="1"/>
      <c r="C834" s="1"/>
      <c r="D834" s="1"/>
      <c r="E834" s="1"/>
      <c r="F834" s="1"/>
      <c r="G834" s="1"/>
      <c r="H834" s="1"/>
      <c r="I834" s="1"/>
      <c r="J834" s="195"/>
      <c r="K834" s="194"/>
      <c r="L834" s="232"/>
      <c r="M834" s="232"/>
      <c r="N834" s="1"/>
      <c r="O834" s="1"/>
      <c r="P834" s="1"/>
      <c r="Q834" s="194"/>
      <c r="R834" s="194"/>
      <c r="S834" s="1"/>
      <c r="T834" s="1"/>
      <c r="U834" s="1"/>
      <c r="V834" s="194"/>
      <c r="W834" s="1"/>
      <c r="X834" s="1"/>
      <c r="Y834" s="1"/>
      <c r="Z834" s="1"/>
      <c r="AA834" s="1"/>
      <c r="AB834" s="194"/>
      <c r="AC834" s="1"/>
      <c r="AD834" s="194"/>
      <c r="AE834" s="1"/>
      <c r="AF834" s="1"/>
      <c r="AG834" s="194"/>
      <c r="AH834" s="194"/>
      <c r="AI834" s="194"/>
      <c r="AJ834" s="194"/>
      <c r="AK834" s="194"/>
      <c r="AL834" s="194"/>
    </row>
    <row r="835" spans="1:38" ht="15.75" customHeight="1">
      <c r="A835" s="1"/>
      <c r="B835" s="1"/>
      <c r="C835" s="1"/>
      <c r="D835" s="1"/>
      <c r="E835" s="1"/>
      <c r="F835" s="1"/>
      <c r="G835" s="1"/>
      <c r="H835" s="1"/>
      <c r="I835" s="1"/>
      <c r="J835" s="195"/>
      <c r="K835" s="194"/>
      <c r="L835" s="232"/>
      <c r="M835" s="232"/>
      <c r="N835" s="1"/>
      <c r="O835" s="1"/>
      <c r="P835" s="1"/>
      <c r="Q835" s="194"/>
      <c r="R835" s="194"/>
      <c r="S835" s="1"/>
      <c r="T835" s="1"/>
      <c r="U835" s="1"/>
      <c r="V835" s="194"/>
      <c r="W835" s="1"/>
      <c r="X835" s="1"/>
      <c r="Y835" s="1"/>
      <c r="Z835" s="1"/>
      <c r="AA835" s="1"/>
      <c r="AB835" s="194"/>
      <c r="AC835" s="1"/>
      <c r="AD835" s="194"/>
      <c r="AE835" s="1"/>
      <c r="AF835" s="1"/>
      <c r="AG835" s="194"/>
      <c r="AH835" s="194"/>
      <c r="AI835" s="194"/>
      <c r="AJ835" s="194"/>
      <c r="AK835" s="194"/>
      <c r="AL835" s="194"/>
    </row>
    <row r="836" spans="1:38" ht="15.75" customHeight="1">
      <c r="A836" s="1"/>
      <c r="B836" s="1"/>
      <c r="C836" s="1"/>
      <c r="D836" s="1"/>
      <c r="E836" s="1"/>
      <c r="F836" s="1"/>
      <c r="G836" s="1"/>
      <c r="H836" s="1"/>
      <c r="I836" s="1"/>
      <c r="J836" s="195"/>
      <c r="K836" s="194"/>
      <c r="L836" s="232"/>
      <c r="M836" s="232"/>
      <c r="N836" s="1"/>
      <c r="O836" s="1"/>
      <c r="P836" s="1"/>
      <c r="Q836" s="194"/>
      <c r="R836" s="194"/>
      <c r="S836" s="1"/>
      <c r="T836" s="1"/>
      <c r="U836" s="1"/>
      <c r="V836" s="194"/>
      <c r="W836" s="1"/>
      <c r="X836" s="1"/>
      <c r="Y836" s="1"/>
      <c r="Z836" s="1"/>
      <c r="AA836" s="1"/>
      <c r="AB836" s="194"/>
      <c r="AC836" s="1"/>
      <c r="AD836" s="194"/>
      <c r="AE836" s="1"/>
      <c r="AF836" s="1"/>
      <c r="AG836" s="194"/>
      <c r="AH836" s="194"/>
      <c r="AI836" s="194"/>
      <c r="AJ836" s="194"/>
      <c r="AK836" s="194"/>
      <c r="AL836" s="194"/>
    </row>
    <row r="837" spans="1:38" ht="15.75" customHeight="1">
      <c r="A837" s="1"/>
      <c r="B837" s="1"/>
      <c r="C837" s="1"/>
      <c r="D837" s="1"/>
      <c r="E837" s="1"/>
      <c r="F837" s="1"/>
      <c r="G837" s="1"/>
      <c r="H837" s="1"/>
      <c r="I837" s="1"/>
      <c r="J837" s="195"/>
      <c r="K837" s="194"/>
      <c r="L837" s="232"/>
      <c r="M837" s="232"/>
      <c r="N837" s="1"/>
      <c r="O837" s="1"/>
      <c r="P837" s="1"/>
      <c r="Q837" s="194"/>
      <c r="R837" s="194"/>
      <c r="S837" s="1"/>
      <c r="T837" s="1"/>
      <c r="U837" s="1"/>
      <c r="V837" s="194"/>
      <c r="W837" s="1"/>
      <c r="X837" s="1"/>
      <c r="Y837" s="1"/>
      <c r="Z837" s="1"/>
      <c r="AA837" s="1"/>
      <c r="AB837" s="194"/>
      <c r="AC837" s="1"/>
      <c r="AD837" s="194"/>
      <c r="AE837" s="1"/>
      <c r="AF837" s="1"/>
      <c r="AG837" s="194"/>
      <c r="AH837" s="194"/>
      <c r="AI837" s="194"/>
      <c r="AJ837" s="194"/>
      <c r="AK837" s="194"/>
      <c r="AL837" s="194"/>
    </row>
    <row r="838" spans="1:38" ht="15.75" customHeight="1">
      <c r="A838" s="1"/>
      <c r="B838" s="1"/>
      <c r="C838" s="1"/>
      <c r="D838" s="1"/>
      <c r="E838" s="1"/>
      <c r="F838" s="1"/>
      <c r="G838" s="1"/>
      <c r="H838" s="1"/>
      <c r="I838" s="1"/>
      <c r="J838" s="195"/>
      <c r="K838" s="194"/>
      <c r="L838" s="232"/>
      <c r="M838" s="232"/>
      <c r="N838" s="1"/>
      <c r="O838" s="1"/>
      <c r="P838" s="1"/>
      <c r="Q838" s="194"/>
      <c r="R838" s="194"/>
      <c r="S838" s="1"/>
      <c r="T838" s="1"/>
      <c r="U838" s="1"/>
      <c r="V838" s="194"/>
      <c r="W838" s="1"/>
      <c r="X838" s="1"/>
      <c r="Y838" s="1"/>
      <c r="Z838" s="1"/>
      <c r="AA838" s="1"/>
      <c r="AB838" s="194"/>
      <c r="AC838" s="1"/>
      <c r="AD838" s="194"/>
      <c r="AE838" s="1"/>
      <c r="AF838" s="1"/>
      <c r="AG838" s="194"/>
      <c r="AH838" s="194"/>
      <c r="AI838" s="194"/>
      <c r="AJ838" s="194"/>
      <c r="AK838" s="194"/>
      <c r="AL838" s="194"/>
    </row>
    <row r="839" spans="1:38" ht="15.75" customHeight="1">
      <c r="A839" s="1"/>
      <c r="B839" s="1"/>
      <c r="C839" s="1"/>
      <c r="D839" s="1"/>
      <c r="E839" s="1"/>
      <c r="F839" s="1"/>
      <c r="G839" s="1"/>
      <c r="H839" s="1"/>
      <c r="I839" s="1"/>
      <c r="J839" s="195"/>
      <c r="K839" s="194"/>
      <c r="L839" s="232"/>
      <c r="M839" s="232"/>
      <c r="N839" s="1"/>
      <c r="O839" s="1"/>
      <c r="P839" s="1"/>
      <c r="Q839" s="194"/>
      <c r="R839" s="194"/>
      <c r="S839" s="1"/>
      <c r="T839" s="1"/>
      <c r="U839" s="1"/>
      <c r="V839" s="194"/>
      <c r="W839" s="1"/>
      <c r="X839" s="1"/>
      <c r="Y839" s="1"/>
      <c r="Z839" s="1"/>
      <c r="AA839" s="1"/>
      <c r="AB839" s="194"/>
      <c r="AC839" s="1"/>
      <c r="AD839" s="194"/>
      <c r="AE839" s="1"/>
      <c r="AF839" s="1"/>
      <c r="AG839" s="194"/>
      <c r="AH839" s="194"/>
      <c r="AI839" s="194"/>
      <c r="AJ839" s="194"/>
      <c r="AK839" s="194"/>
      <c r="AL839" s="194"/>
    </row>
    <row r="840" spans="1:38" ht="15.75" customHeight="1">
      <c r="A840" s="1"/>
      <c r="B840" s="1"/>
      <c r="C840" s="1"/>
      <c r="D840" s="1"/>
      <c r="E840" s="1"/>
      <c r="F840" s="1"/>
      <c r="G840" s="1"/>
      <c r="H840" s="1"/>
      <c r="I840" s="1"/>
      <c r="J840" s="195"/>
      <c r="K840" s="194"/>
      <c r="L840" s="232"/>
      <c r="M840" s="232"/>
      <c r="N840" s="1"/>
      <c r="O840" s="1"/>
      <c r="P840" s="1"/>
      <c r="Q840" s="194"/>
      <c r="R840" s="194"/>
      <c r="S840" s="1"/>
      <c r="T840" s="1"/>
      <c r="U840" s="1"/>
      <c r="V840" s="194"/>
      <c r="W840" s="1"/>
      <c r="X840" s="1"/>
      <c r="Y840" s="1"/>
      <c r="Z840" s="1"/>
      <c r="AA840" s="1"/>
      <c r="AB840" s="194"/>
      <c r="AC840" s="1"/>
      <c r="AD840" s="194"/>
      <c r="AE840" s="1"/>
      <c r="AF840" s="1"/>
      <c r="AG840" s="194"/>
      <c r="AH840" s="194"/>
      <c r="AI840" s="194"/>
      <c r="AJ840" s="194"/>
      <c r="AK840" s="194"/>
      <c r="AL840" s="194"/>
    </row>
    <row r="841" spans="1:38" ht="15.75" customHeight="1">
      <c r="A841" s="1"/>
      <c r="B841" s="1"/>
      <c r="C841" s="1"/>
      <c r="D841" s="1"/>
      <c r="E841" s="1"/>
      <c r="F841" s="1"/>
      <c r="G841" s="1"/>
      <c r="H841" s="1"/>
      <c r="I841" s="1"/>
      <c r="J841" s="195"/>
      <c r="K841" s="194"/>
      <c r="L841" s="232"/>
      <c r="M841" s="232"/>
      <c r="N841" s="1"/>
      <c r="O841" s="1"/>
      <c r="P841" s="1"/>
      <c r="Q841" s="194"/>
      <c r="R841" s="194"/>
      <c r="S841" s="1"/>
      <c r="T841" s="1"/>
      <c r="U841" s="1"/>
      <c r="V841" s="194"/>
      <c r="W841" s="1"/>
      <c r="X841" s="1"/>
      <c r="Y841" s="1"/>
      <c r="Z841" s="1"/>
      <c r="AA841" s="1"/>
      <c r="AB841" s="194"/>
      <c r="AC841" s="1"/>
      <c r="AD841" s="194"/>
      <c r="AE841" s="1"/>
      <c r="AF841" s="1"/>
      <c r="AG841" s="194"/>
      <c r="AH841" s="194"/>
      <c r="AI841" s="194"/>
      <c r="AJ841" s="194"/>
      <c r="AK841" s="194"/>
      <c r="AL841" s="194"/>
    </row>
    <row r="842" spans="1:38" ht="15.75" customHeight="1">
      <c r="A842" s="1"/>
      <c r="B842" s="1"/>
      <c r="C842" s="1"/>
      <c r="D842" s="1"/>
      <c r="E842" s="1"/>
      <c r="F842" s="1"/>
      <c r="G842" s="1"/>
      <c r="H842" s="1"/>
      <c r="I842" s="1"/>
      <c r="J842" s="195"/>
      <c r="K842" s="194"/>
      <c r="L842" s="232"/>
      <c r="M842" s="232"/>
      <c r="N842" s="1"/>
      <c r="O842" s="1"/>
      <c r="P842" s="1"/>
      <c r="Q842" s="194"/>
      <c r="R842" s="194"/>
      <c r="S842" s="1"/>
      <c r="T842" s="1"/>
      <c r="U842" s="1"/>
      <c r="V842" s="194"/>
      <c r="W842" s="1"/>
      <c r="X842" s="1"/>
      <c r="Y842" s="1"/>
      <c r="Z842" s="1"/>
      <c r="AA842" s="1"/>
      <c r="AB842" s="194"/>
      <c r="AC842" s="1"/>
      <c r="AD842" s="194"/>
      <c r="AE842" s="1"/>
      <c r="AF842" s="1"/>
      <c r="AG842" s="194"/>
      <c r="AH842" s="194"/>
      <c r="AI842" s="194"/>
      <c r="AJ842" s="194"/>
      <c r="AK842" s="194"/>
      <c r="AL842" s="194"/>
    </row>
    <row r="843" spans="1:38" ht="15.75" customHeight="1">
      <c r="A843" s="1"/>
      <c r="B843" s="1"/>
      <c r="C843" s="1"/>
      <c r="D843" s="1"/>
      <c r="E843" s="1"/>
      <c r="F843" s="1"/>
      <c r="G843" s="1"/>
      <c r="H843" s="1"/>
      <c r="I843" s="1"/>
      <c r="J843" s="195"/>
      <c r="K843" s="194"/>
      <c r="L843" s="232"/>
      <c r="M843" s="232"/>
      <c r="N843" s="1"/>
      <c r="O843" s="1"/>
      <c r="P843" s="1"/>
      <c r="Q843" s="194"/>
      <c r="R843" s="194"/>
      <c r="S843" s="1"/>
      <c r="T843" s="1"/>
      <c r="U843" s="1"/>
      <c r="V843" s="194"/>
      <c r="W843" s="1"/>
      <c r="X843" s="1"/>
      <c r="Y843" s="1"/>
      <c r="Z843" s="1"/>
      <c r="AA843" s="1"/>
      <c r="AB843" s="194"/>
      <c r="AC843" s="1"/>
      <c r="AD843" s="194"/>
      <c r="AE843" s="1"/>
      <c r="AF843" s="1"/>
      <c r="AG843" s="194"/>
      <c r="AH843" s="194"/>
      <c r="AI843" s="194"/>
      <c r="AJ843" s="194"/>
      <c r="AK843" s="194"/>
      <c r="AL843" s="194"/>
    </row>
    <row r="844" spans="1:38" ht="15.75" customHeight="1">
      <c r="A844" s="1"/>
      <c r="B844" s="1"/>
      <c r="C844" s="1"/>
      <c r="D844" s="1"/>
      <c r="E844" s="1"/>
      <c r="F844" s="1"/>
      <c r="G844" s="1"/>
      <c r="H844" s="1"/>
      <c r="I844" s="1"/>
      <c r="J844" s="195"/>
      <c r="K844" s="194"/>
      <c r="L844" s="232"/>
      <c r="M844" s="232"/>
      <c r="N844" s="1"/>
      <c r="O844" s="1"/>
      <c r="P844" s="1"/>
      <c r="Q844" s="194"/>
      <c r="R844" s="194"/>
      <c r="S844" s="1"/>
      <c r="T844" s="1"/>
      <c r="U844" s="1"/>
      <c r="V844" s="194"/>
      <c r="W844" s="1"/>
      <c r="X844" s="1"/>
      <c r="Y844" s="1"/>
      <c r="Z844" s="1"/>
      <c r="AA844" s="1"/>
      <c r="AB844" s="194"/>
      <c r="AC844" s="1"/>
      <c r="AD844" s="194"/>
      <c r="AE844" s="1"/>
      <c r="AF844" s="1"/>
      <c r="AG844" s="194"/>
      <c r="AH844" s="194"/>
      <c r="AI844" s="194"/>
      <c r="AJ844" s="194"/>
      <c r="AK844" s="194"/>
      <c r="AL844" s="194"/>
    </row>
    <row r="845" spans="1:38" ht="15.75" customHeight="1">
      <c r="A845" s="1"/>
      <c r="B845" s="1"/>
      <c r="C845" s="1"/>
      <c r="D845" s="1"/>
      <c r="E845" s="1"/>
      <c r="F845" s="1"/>
      <c r="G845" s="1"/>
      <c r="H845" s="1"/>
      <c r="I845" s="1"/>
      <c r="J845" s="195"/>
      <c r="K845" s="194"/>
      <c r="L845" s="232"/>
      <c r="M845" s="232"/>
      <c r="N845" s="1"/>
      <c r="O845" s="1"/>
      <c r="P845" s="1"/>
      <c r="Q845" s="194"/>
      <c r="R845" s="194"/>
      <c r="S845" s="1"/>
      <c r="T845" s="1"/>
      <c r="U845" s="1"/>
      <c r="V845" s="194"/>
      <c r="W845" s="1"/>
      <c r="X845" s="1"/>
      <c r="Y845" s="1"/>
      <c r="Z845" s="1"/>
      <c r="AA845" s="1"/>
      <c r="AB845" s="194"/>
      <c r="AC845" s="1"/>
      <c r="AD845" s="194"/>
      <c r="AE845" s="1"/>
      <c r="AF845" s="1"/>
      <c r="AG845" s="194"/>
      <c r="AH845" s="194"/>
      <c r="AI845" s="194"/>
      <c r="AJ845" s="194"/>
      <c r="AK845" s="194"/>
      <c r="AL845" s="194"/>
    </row>
    <row r="846" spans="1:38" ht="15.75" customHeight="1">
      <c r="A846" s="1"/>
      <c r="B846" s="1"/>
      <c r="C846" s="1"/>
      <c r="D846" s="1"/>
      <c r="E846" s="1"/>
      <c r="F846" s="1"/>
      <c r="G846" s="1"/>
      <c r="H846" s="1"/>
      <c r="I846" s="1"/>
      <c r="J846" s="195"/>
      <c r="K846" s="194"/>
      <c r="L846" s="232"/>
      <c r="M846" s="232"/>
      <c r="N846" s="1"/>
      <c r="O846" s="1"/>
      <c r="P846" s="1"/>
      <c r="Q846" s="194"/>
      <c r="R846" s="194"/>
      <c r="S846" s="1"/>
      <c r="T846" s="1"/>
      <c r="U846" s="1"/>
      <c r="V846" s="194"/>
      <c r="W846" s="1"/>
      <c r="X846" s="1"/>
      <c r="Y846" s="1"/>
      <c r="Z846" s="1"/>
      <c r="AA846" s="1"/>
      <c r="AB846" s="194"/>
      <c r="AC846" s="1"/>
      <c r="AD846" s="194"/>
      <c r="AE846" s="1"/>
      <c r="AF846" s="1"/>
      <c r="AG846" s="194"/>
      <c r="AH846" s="194"/>
      <c r="AI846" s="194"/>
      <c r="AJ846" s="194"/>
      <c r="AK846" s="194"/>
      <c r="AL846" s="194"/>
    </row>
    <row r="847" spans="1:38" ht="15.75" customHeight="1">
      <c r="A847" s="1"/>
      <c r="B847" s="1"/>
      <c r="C847" s="1"/>
      <c r="D847" s="1"/>
      <c r="E847" s="1"/>
      <c r="F847" s="1"/>
      <c r="G847" s="1"/>
      <c r="H847" s="1"/>
      <c r="I847" s="1"/>
      <c r="J847" s="195"/>
      <c r="K847" s="194"/>
      <c r="L847" s="232"/>
      <c r="M847" s="232"/>
      <c r="N847" s="1"/>
      <c r="O847" s="1"/>
      <c r="P847" s="1"/>
      <c r="Q847" s="194"/>
      <c r="R847" s="194"/>
      <c r="S847" s="1"/>
      <c r="T847" s="1"/>
      <c r="U847" s="1"/>
      <c r="V847" s="194"/>
      <c r="W847" s="1"/>
      <c r="X847" s="1"/>
      <c r="Y847" s="1"/>
      <c r="Z847" s="1"/>
      <c r="AA847" s="1"/>
      <c r="AB847" s="194"/>
      <c r="AC847" s="1"/>
      <c r="AD847" s="194"/>
      <c r="AE847" s="1"/>
      <c r="AF847" s="1"/>
      <c r="AG847" s="194"/>
      <c r="AH847" s="194"/>
      <c r="AI847" s="194"/>
      <c r="AJ847" s="194"/>
      <c r="AK847" s="194"/>
      <c r="AL847" s="194"/>
    </row>
    <row r="848" spans="1:38" ht="15.75" customHeight="1">
      <c r="A848" s="1"/>
      <c r="B848" s="1"/>
      <c r="C848" s="1"/>
      <c r="D848" s="1"/>
      <c r="E848" s="1"/>
      <c r="F848" s="1"/>
      <c r="G848" s="1"/>
      <c r="H848" s="1"/>
      <c r="I848" s="1"/>
      <c r="J848" s="195"/>
      <c r="K848" s="194"/>
      <c r="L848" s="232"/>
      <c r="M848" s="232"/>
      <c r="N848" s="1"/>
      <c r="O848" s="1"/>
      <c r="P848" s="1"/>
      <c r="Q848" s="194"/>
      <c r="R848" s="194"/>
      <c r="S848" s="1"/>
      <c r="T848" s="1"/>
      <c r="U848" s="1"/>
      <c r="V848" s="194"/>
      <c r="W848" s="1"/>
      <c r="X848" s="1"/>
      <c r="Y848" s="1"/>
      <c r="Z848" s="1"/>
      <c r="AA848" s="1"/>
      <c r="AB848" s="194"/>
      <c r="AC848" s="1"/>
      <c r="AD848" s="194"/>
      <c r="AE848" s="1"/>
      <c r="AF848" s="1"/>
      <c r="AG848" s="194"/>
      <c r="AH848" s="194"/>
      <c r="AI848" s="194"/>
      <c r="AJ848" s="194"/>
      <c r="AK848" s="194"/>
      <c r="AL848" s="194"/>
    </row>
    <row r="849" spans="1:38" ht="15.75" customHeight="1">
      <c r="A849" s="1"/>
      <c r="B849" s="1"/>
      <c r="C849" s="1"/>
      <c r="D849" s="1"/>
      <c r="E849" s="1"/>
      <c r="F849" s="1"/>
      <c r="G849" s="1"/>
      <c r="H849" s="1"/>
      <c r="I849" s="1"/>
      <c r="J849" s="195"/>
      <c r="K849" s="194"/>
      <c r="L849" s="232"/>
      <c r="M849" s="232"/>
      <c r="N849" s="1"/>
      <c r="O849" s="1"/>
      <c r="P849" s="1"/>
      <c r="Q849" s="194"/>
      <c r="R849" s="194"/>
      <c r="S849" s="1"/>
      <c r="T849" s="1"/>
      <c r="U849" s="1"/>
      <c r="V849" s="194"/>
      <c r="W849" s="1"/>
      <c r="X849" s="1"/>
      <c r="Y849" s="1"/>
      <c r="Z849" s="1"/>
      <c r="AA849" s="1"/>
      <c r="AB849" s="194"/>
      <c r="AC849" s="1"/>
      <c r="AD849" s="194"/>
      <c r="AE849" s="1"/>
      <c r="AF849" s="1"/>
      <c r="AG849" s="194"/>
      <c r="AH849" s="194"/>
      <c r="AI849" s="194"/>
      <c r="AJ849" s="194"/>
      <c r="AK849" s="194"/>
      <c r="AL849" s="194"/>
    </row>
    <row r="850" spans="1:38" ht="15.75" customHeight="1">
      <c r="A850" s="1"/>
      <c r="B850" s="1"/>
      <c r="C850" s="1"/>
      <c r="D850" s="1"/>
      <c r="E850" s="1"/>
      <c r="F850" s="1"/>
      <c r="G850" s="1"/>
      <c r="H850" s="1"/>
      <c r="I850" s="1"/>
      <c r="J850" s="195"/>
      <c r="K850" s="194"/>
      <c r="L850" s="232"/>
      <c r="M850" s="232"/>
      <c r="N850" s="1"/>
      <c r="O850" s="1"/>
      <c r="P850" s="1"/>
      <c r="Q850" s="194"/>
      <c r="R850" s="194"/>
      <c r="S850" s="1"/>
      <c r="T850" s="1"/>
      <c r="U850" s="1"/>
      <c r="V850" s="194"/>
      <c r="W850" s="1"/>
      <c r="X850" s="1"/>
      <c r="Y850" s="1"/>
      <c r="Z850" s="1"/>
      <c r="AA850" s="1"/>
      <c r="AB850" s="194"/>
      <c r="AC850" s="1"/>
      <c r="AD850" s="194"/>
      <c r="AE850" s="1"/>
      <c r="AF850" s="1"/>
      <c r="AG850" s="194"/>
      <c r="AH850" s="194"/>
      <c r="AI850" s="194"/>
      <c r="AJ850" s="194"/>
      <c r="AK850" s="194"/>
      <c r="AL850" s="194"/>
    </row>
    <row r="851" spans="1:38" ht="15.75" customHeight="1">
      <c r="A851" s="1"/>
      <c r="B851" s="1"/>
      <c r="C851" s="1"/>
      <c r="D851" s="1"/>
      <c r="E851" s="1"/>
      <c r="F851" s="1"/>
      <c r="G851" s="1"/>
      <c r="H851" s="1"/>
      <c r="I851" s="1"/>
      <c r="J851" s="195"/>
      <c r="K851" s="194"/>
      <c r="L851" s="232"/>
      <c r="M851" s="232"/>
      <c r="N851" s="1"/>
      <c r="O851" s="1"/>
      <c r="P851" s="1"/>
      <c r="Q851" s="194"/>
      <c r="R851" s="194"/>
      <c r="S851" s="1"/>
      <c r="T851" s="1"/>
      <c r="U851" s="1"/>
      <c r="V851" s="194"/>
      <c r="W851" s="1"/>
      <c r="X851" s="1"/>
      <c r="Y851" s="1"/>
      <c r="Z851" s="1"/>
      <c r="AA851" s="1"/>
      <c r="AB851" s="194"/>
      <c r="AC851" s="1"/>
      <c r="AD851" s="194"/>
      <c r="AE851" s="1"/>
      <c r="AF851" s="1"/>
      <c r="AG851" s="194"/>
      <c r="AH851" s="194"/>
      <c r="AI851" s="194"/>
      <c r="AJ851" s="194"/>
      <c r="AK851" s="194"/>
      <c r="AL851" s="194"/>
    </row>
    <row r="852" spans="1:38" ht="15.75" customHeight="1">
      <c r="A852" s="1"/>
      <c r="B852" s="1"/>
      <c r="C852" s="1"/>
      <c r="D852" s="1"/>
      <c r="E852" s="1"/>
      <c r="F852" s="1"/>
      <c r="G852" s="1"/>
      <c r="H852" s="1"/>
      <c r="I852" s="1"/>
      <c r="J852" s="195"/>
      <c r="K852" s="194"/>
      <c r="L852" s="232"/>
      <c r="M852" s="232"/>
      <c r="N852" s="1"/>
      <c r="O852" s="1"/>
      <c r="P852" s="1"/>
      <c r="Q852" s="194"/>
      <c r="R852" s="194"/>
      <c r="S852" s="1"/>
      <c r="T852" s="1"/>
      <c r="U852" s="1"/>
      <c r="V852" s="194"/>
      <c r="W852" s="1"/>
      <c r="X852" s="1"/>
      <c r="Y852" s="1"/>
      <c r="Z852" s="1"/>
      <c r="AA852" s="1"/>
      <c r="AB852" s="194"/>
      <c r="AC852" s="1"/>
      <c r="AD852" s="194"/>
      <c r="AE852" s="1"/>
      <c r="AF852" s="1"/>
      <c r="AG852" s="194"/>
      <c r="AH852" s="194"/>
      <c r="AI852" s="194"/>
      <c r="AJ852" s="194"/>
      <c r="AK852" s="194"/>
      <c r="AL852" s="194"/>
    </row>
    <row r="853" spans="1:38" ht="15.75" customHeight="1">
      <c r="A853" s="1"/>
      <c r="B853" s="1"/>
      <c r="C853" s="1"/>
      <c r="D853" s="1"/>
      <c r="E853" s="1"/>
      <c r="F853" s="1"/>
      <c r="G853" s="1"/>
      <c r="H853" s="1"/>
      <c r="I853" s="1"/>
      <c r="J853" s="195"/>
      <c r="K853" s="194"/>
      <c r="L853" s="232"/>
      <c r="M853" s="232"/>
      <c r="N853" s="1"/>
      <c r="O853" s="1"/>
      <c r="P853" s="1"/>
      <c r="Q853" s="194"/>
      <c r="R853" s="194"/>
      <c r="S853" s="1"/>
      <c r="T853" s="1"/>
      <c r="U853" s="1"/>
      <c r="V853" s="194"/>
      <c r="W853" s="1"/>
      <c r="X853" s="1"/>
      <c r="Y853" s="1"/>
      <c r="Z853" s="1"/>
      <c r="AA853" s="1"/>
      <c r="AB853" s="194"/>
      <c r="AC853" s="1"/>
      <c r="AD853" s="194"/>
      <c r="AE853" s="1"/>
      <c r="AF853" s="1"/>
      <c r="AG853" s="194"/>
      <c r="AH853" s="194"/>
      <c r="AI853" s="194"/>
      <c r="AJ853" s="194"/>
      <c r="AK853" s="194"/>
      <c r="AL853" s="194"/>
    </row>
    <row r="854" spans="1:38" ht="15.75" customHeight="1">
      <c r="A854" s="1"/>
      <c r="B854" s="1"/>
      <c r="C854" s="1"/>
      <c r="D854" s="1"/>
      <c r="E854" s="1"/>
      <c r="F854" s="1"/>
      <c r="G854" s="1"/>
      <c r="H854" s="1"/>
      <c r="I854" s="1"/>
      <c r="J854" s="195"/>
      <c r="K854" s="194"/>
      <c r="L854" s="232"/>
      <c r="M854" s="232"/>
      <c r="N854" s="1"/>
      <c r="O854" s="1"/>
      <c r="P854" s="1"/>
      <c r="Q854" s="194"/>
      <c r="R854" s="194"/>
      <c r="S854" s="1"/>
      <c r="T854" s="1"/>
      <c r="U854" s="1"/>
      <c r="V854" s="194"/>
      <c r="W854" s="1"/>
      <c r="X854" s="1"/>
      <c r="Y854" s="1"/>
      <c r="Z854" s="1"/>
      <c r="AA854" s="1"/>
      <c r="AB854" s="194"/>
      <c r="AC854" s="1"/>
      <c r="AD854" s="194"/>
      <c r="AE854" s="1"/>
      <c r="AF854" s="1"/>
      <c r="AG854" s="194"/>
      <c r="AH854" s="194"/>
      <c r="AI854" s="194"/>
      <c r="AJ854" s="194"/>
      <c r="AK854" s="194"/>
      <c r="AL854" s="194"/>
    </row>
    <row r="855" spans="1:38" ht="15.75" customHeight="1">
      <c r="A855" s="1"/>
      <c r="B855" s="1"/>
      <c r="C855" s="1"/>
      <c r="D855" s="1"/>
      <c r="E855" s="1"/>
      <c r="F855" s="1"/>
      <c r="G855" s="1"/>
      <c r="H855" s="1"/>
      <c r="I855" s="1"/>
      <c r="J855" s="195"/>
      <c r="K855" s="194"/>
      <c r="L855" s="232"/>
      <c r="M855" s="232"/>
      <c r="N855" s="1"/>
      <c r="O855" s="1"/>
      <c r="P855" s="1"/>
      <c r="Q855" s="194"/>
      <c r="R855" s="194"/>
      <c r="S855" s="1"/>
      <c r="T855" s="1"/>
      <c r="U855" s="1"/>
      <c r="V855" s="194"/>
      <c r="W855" s="1"/>
      <c r="X855" s="1"/>
      <c r="Y855" s="1"/>
      <c r="Z855" s="1"/>
      <c r="AA855" s="1"/>
      <c r="AB855" s="194"/>
      <c r="AC855" s="1"/>
      <c r="AD855" s="194"/>
      <c r="AE855" s="1"/>
      <c r="AF855" s="1"/>
      <c r="AG855" s="194"/>
      <c r="AH855" s="194"/>
      <c r="AI855" s="194"/>
      <c r="AJ855" s="194"/>
      <c r="AK855" s="194"/>
      <c r="AL855" s="194"/>
    </row>
    <row r="856" spans="1:38" ht="15.75" customHeight="1">
      <c r="A856" s="1"/>
      <c r="B856" s="1"/>
      <c r="C856" s="1"/>
      <c r="D856" s="1"/>
      <c r="E856" s="1"/>
      <c r="F856" s="1"/>
      <c r="G856" s="1"/>
      <c r="H856" s="1"/>
      <c r="I856" s="1"/>
      <c r="J856" s="195"/>
      <c r="K856" s="194"/>
      <c r="L856" s="232"/>
      <c r="M856" s="232"/>
      <c r="N856" s="1"/>
      <c r="O856" s="1"/>
      <c r="P856" s="1"/>
      <c r="Q856" s="194"/>
      <c r="R856" s="194"/>
      <c r="S856" s="1"/>
      <c r="T856" s="1"/>
      <c r="U856" s="1"/>
      <c r="V856" s="194"/>
      <c r="W856" s="1"/>
      <c r="X856" s="1"/>
      <c r="Y856" s="1"/>
      <c r="Z856" s="1"/>
      <c r="AA856" s="1"/>
      <c r="AB856" s="194"/>
      <c r="AC856" s="1"/>
      <c r="AD856" s="194"/>
      <c r="AE856" s="1"/>
      <c r="AF856" s="1"/>
      <c r="AG856" s="194"/>
      <c r="AH856" s="194"/>
      <c r="AI856" s="194"/>
      <c r="AJ856" s="194"/>
      <c r="AK856" s="194"/>
      <c r="AL856" s="194"/>
    </row>
    <row r="857" spans="1:38" ht="15.75" customHeight="1">
      <c r="A857" s="1"/>
      <c r="B857" s="1"/>
      <c r="C857" s="1"/>
      <c r="D857" s="1"/>
      <c r="E857" s="1"/>
      <c r="F857" s="1"/>
      <c r="G857" s="1"/>
      <c r="H857" s="1"/>
      <c r="I857" s="1"/>
      <c r="J857" s="195"/>
      <c r="K857" s="194"/>
      <c r="L857" s="232"/>
      <c r="M857" s="232"/>
      <c r="N857" s="1"/>
      <c r="O857" s="1"/>
      <c r="P857" s="1"/>
      <c r="Q857" s="194"/>
      <c r="R857" s="194"/>
      <c r="S857" s="1"/>
      <c r="T857" s="1"/>
      <c r="U857" s="1"/>
      <c r="V857" s="194"/>
      <c r="W857" s="1"/>
      <c r="X857" s="1"/>
      <c r="Y857" s="1"/>
      <c r="Z857" s="1"/>
      <c r="AA857" s="1"/>
      <c r="AB857" s="194"/>
      <c r="AC857" s="1"/>
      <c r="AD857" s="194"/>
      <c r="AE857" s="1"/>
      <c r="AF857" s="1"/>
      <c r="AG857" s="194"/>
      <c r="AH857" s="194"/>
      <c r="AI857" s="194"/>
      <c r="AJ857" s="194"/>
      <c r="AK857" s="194"/>
      <c r="AL857" s="194"/>
    </row>
    <row r="858" spans="1:38" ht="15.75" customHeight="1">
      <c r="A858" s="1"/>
      <c r="B858" s="1"/>
      <c r="C858" s="1"/>
      <c r="D858" s="1"/>
      <c r="E858" s="1"/>
      <c r="F858" s="1"/>
      <c r="G858" s="1"/>
      <c r="H858" s="1"/>
      <c r="I858" s="1"/>
      <c r="J858" s="195"/>
      <c r="K858" s="194"/>
      <c r="L858" s="232"/>
      <c r="M858" s="232"/>
      <c r="N858" s="1"/>
      <c r="O858" s="1"/>
      <c r="P858" s="1"/>
      <c r="Q858" s="194"/>
      <c r="R858" s="194"/>
      <c r="S858" s="1"/>
      <c r="T858" s="1"/>
      <c r="U858" s="1"/>
      <c r="V858" s="194"/>
      <c r="W858" s="1"/>
      <c r="X858" s="1"/>
      <c r="Y858" s="1"/>
      <c r="Z858" s="1"/>
      <c r="AA858" s="1"/>
      <c r="AB858" s="194"/>
      <c r="AC858" s="1"/>
      <c r="AD858" s="194"/>
      <c r="AE858" s="1"/>
      <c r="AF858" s="1"/>
      <c r="AG858" s="194"/>
      <c r="AH858" s="194"/>
      <c r="AI858" s="194"/>
      <c r="AJ858" s="194"/>
      <c r="AK858" s="194"/>
      <c r="AL858" s="194"/>
    </row>
    <row r="859" spans="1:38" ht="15.75" customHeight="1">
      <c r="A859" s="1"/>
      <c r="B859" s="1"/>
      <c r="C859" s="1"/>
      <c r="D859" s="1"/>
      <c r="E859" s="1"/>
      <c r="F859" s="1"/>
      <c r="G859" s="1"/>
      <c r="H859" s="1"/>
      <c r="I859" s="1"/>
      <c r="J859" s="195"/>
      <c r="K859" s="194"/>
      <c r="L859" s="232"/>
      <c r="M859" s="232"/>
      <c r="N859" s="1"/>
      <c r="O859" s="1"/>
      <c r="P859" s="1"/>
      <c r="Q859" s="194"/>
      <c r="R859" s="194"/>
      <c r="S859" s="1"/>
      <c r="T859" s="1"/>
      <c r="U859" s="1"/>
      <c r="V859" s="194"/>
      <c r="W859" s="1"/>
      <c r="X859" s="1"/>
      <c r="Y859" s="1"/>
      <c r="Z859" s="1"/>
      <c r="AA859" s="1"/>
      <c r="AB859" s="194"/>
      <c r="AC859" s="1"/>
      <c r="AD859" s="194"/>
      <c r="AE859" s="1"/>
      <c r="AF859" s="1"/>
      <c r="AG859" s="194"/>
      <c r="AH859" s="194"/>
      <c r="AI859" s="194"/>
      <c r="AJ859" s="194"/>
      <c r="AK859" s="194"/>
      <c r="AL859" s="194"/>
    </row>
    <row r="860" spans="1:38" ht="15.75" customHeight="1">
      <c r="A860" s="1"/>
      <c r="B860" s="1"/>
      <c r="C860" s="1"/>
      <c r="D860" s="1"/>
      <c r="E860" s="1"/>
      <c r="F860" s="1"/>
      <c r="G860" s="1"/>
      <c r="H860" s="1"/>
      <c r="I860" s="1"/>
      <c r="J860" s="195"/>
      <c r="K860" s="194"/>
      <c r="L860" s="232"/>
      <c r="M860" s="232"/>
      <c r="N860" s="1"/>
      <c r="O860" s="1"/>
      <c r="P860" s="1"/>
      <c r="Q860" s="194"/>
      <c r="R860" s="194"/>
      <c r="S860" s="1"/>
      <c r="T860" s="1"/>
      <c r="U860" s="1"/>
      <c r="V860" s="194"/>
      <c r="W860" s="1"/>
      <c r="X860" s="1"/>
      <c r="Y860" s="1"/>
      <c r="Z860" s="1"/>
      <c r="AA860" s="1"/>
      <c r="AB860" s="194"/>
      <c r="AC860" s="1"/>
      <c r="AD860" s="194"/>
      <c r="AE860" s="1"/>
      <c r="AF860" s="1"/>
      <c r="AG860" s="194"/>
      <c r="AH860" s="194"/>
      <c r="AI860" s="194"/>
      <c r="AJ860" s="194"/>
      <c r="AK860" s="194"/>
      <c r="AL860" s="194"/>
    </row>
    <row r="861" spans="1:38" ht="15.75" customHeight="1">
      <c r="A861" s="1"/>
      <c r="B861" s="1"/>
      <c r="C861" s="1"/>
      <c r="D861" s="1"/>
      <c r="E861" s="1"/>
      <c r="F861" s="1"/>
      <c r="G861" s="1"/>
      <c r="H861" s="1"/>
      <c r="I861" s="1"/>
      <c r="J861" s="195"/>
      <c r="K861" s="194"/>
      <c r="L861" s="232"/>
      <c r="M861" s="232"/>
      <c r="N861" s="1"/>
      <c r="O861" s="1"/>
      <c r="P861" s="1"/>
      <c r="Q861" s="194"/>
      <c r="R861" s="194"/>
      <c r="S861" s="1"/>
      <c r="T861" s="1"/>
      <c r="U861" s="1"/>
      <c r="V861" s="194"/>
      <c r="W861" s="1"/>
      <c r="X861" s="1"/>
      <c r="Y861" s="1"/>
      <c r="Z861" s="1"/>
      <c r="AA861" s="1"/>
      <c r="AB861" s="194"/>
      <c r="AC861" s="1"/>
      <c r="AD861" s="194"/>
      <c r="AE861" s="1"/>
      <c r="AF861" s="1"/>
      <c r="AG861" s="194"/>
      <c r="AH861" s="194"/>
      <c r="AI861" s="194"/>
      <c r="AJ861" s="194"/>
      <c r="AK861" s="194"/>
      <c r="AL861" s="194"/>
    </row>
    <row r="862" spans="1:38" ht="15.75" customHeight="1">
      <c r="A862" s="1"/>
      <c r="B862" s="1"/>
      <c r="C862" s="1"/>
      <c r="D862" s="1"/>
      <c r="E862" s="1"/>
      <c r="F862" s="1"/>
      <c r="G862" s="1"/>
      <c r="H862" s="1"/>
      <c r="I862" s="1"/>
      <c r="J862" s="195"/>
      <c r="K862" s="194"/>
      <c r="L862" s="232"/>
      <c r="M862" s="232"/>
      <c r="N862" s="1"/>
      <c r="O862" s="1"/>
      <c r="P862" s="1"/>
      <c r="Q862" s="194"/>
      <c r="R862" s="194"/>
      <c r="S862" s="1"/>
      <c r="T862" s="1"/>
      <c r="U862" s="1"/>
      <c r="V862" s="194"/>
      <c r="W862" s="1"/>
      <c r="X862" s="1"/>
      <c r="Y862" s="1"/>
      <c r="Z862" s="1"/>
      <c r="AA862" s="1"/>
      <c r="AB862" s="194"/>
      <c r="AC862" s="1"/>
      <c r="AD862" s="194"/>
      <c r="AE862" s="1"/>
      <c r="AF862" s="1"/>
      <c r="AG862" s="194"/>
      <c r="AH862" s="194"/>
      <c r="AI862" s="194"/>
      <c r="AJ862" s="194"/>
      <c r="AK862" s="194"/>
      <c r="AL862" s="194"/>
    </row>
    <row r="863" spans="1:38" ht="15.75" customHeight="1">
      <c r="A863" s="1"/>
      <c r="B863" s="1"/>
      <c r="C863" s="1"/>
      <c r="D863" s="1"/>
      <c r="E863" s="1"/>
      <c r="F863" s="1"/>
      <c r="G863" s="1"/>
      <c r="H863" s="1"/>
      <c r="I863" s="1"/>
      <c r="J863" s="195"/>
      <c r="K863" s="194"/>
      <c r="L863" s="232"/>
      <c r="M863" s="232"/>
      <c r="N863" s="1"/>
      <c r="O863" s="1"/>
      <c r="P863" s="1"/>
      <c r="Q863" s="194"/>
      <c r="R863" s="194"/>
      <c r="S863" s="1"/>
      <c r="T863" s="1"/>
      <c r="U863" s="1"/>
      <c r="V863" s="194"/>
      <c r="W863" s="1"/>
      <c r="X863" s="1"/>
      <c r="Y863" s="1"/>
      <c r="Z863" s="1"/>
      <c r="AA863" s="1"/>
      <c r="AB863" s="194"/>
      <c r="AC863" s="1"/>
      <c r="AD863" s="194"/>
      <c r="AE863" s="1"/>
      <c r="AF863" s="1"/>
      <c r="AG863" s="194"/>
      <c r="AH863" s="194"/>
      <c r="AI863" s="194"/>
      <c r="AJ863" s="194"/>
      <c r="AK863" s="194"/>
      <c r="AL863" s="194"/>
    </row>
    <row r="864" spans="1:38" ht="15.75" customHeight="1">
      <c r="A864" s="1"/>
      <c r="B864" s="1"/>
      <c r="C864" s="1"/>
      <c r="D864" s="1"/>
      <c r="E864" s="1"/>
      <c r="F864" s="1"/>
      <c r="G864" s="1"/>
      <c r="H864" s="1"/>
      <c r="I864" s="1"/>
      <c r="J864" s="195"/>
      <c r="K864" s="194"/>
      <c r="L864" s="232"/>
      <c r="M864" s="232"/>
      <c r="N864" s="1"/>
      <c r="O864" s="1"/>
      <c r="P864" s="1"/>
      <c r="Q864" s="194"/>
      <c r="R864" s="194"/>
      <c r="S864" s="1"/>
      <c r="T864" s="1"/>
      <c r="U864" s="1"/>
      <c r="V864" s="194"/>
      <c r="W864" s="1"/>
      <c r="X864" s="1"/>
      <c r="Y864" s="1"/>
      <c r="Z864" s="1"/>
      <c r="AA864" s="1"/>
      <c r="AB864" s="194"/>
      <c r="AC864" s="1"/>
      <c r="AD864" s="194"/>
      <c r="AE864" s="1"/>
      <c r="AF864" s="1"/>
      <c r="AG864" s="194"/>
      <c r="AH864" s="194"/>
      <c r="AI864" s="194"/>
      <c r="AJ864" s="194"/>
      <c r="AK864" s="194"/>
      <c r="AL864" s="194"/>
    </row>
    <row r="865" spans="1:38" ht="15.75" customHeight="1">
      <c r="A865" s="1"/>
      <c r="B865" s="1"/>
      <c r="C865" s="1"/>
      <c r="D865" s="1"/>
      <c r="E865" s="1"/>
      <c r="F865" s="1"/>
      <c r="G865" s="1"/>
      <c r="H865" s="1"/>
      <c r="I865" s="1"/>
      <c r="J865" s="195"/>
      <c r="K865" s="194"/>
      <c r="L865" s="232"/>
      <c r="M865" s="232"/>
      <c r="N865" s="1"/>
      <c r="O865" s="1"/>
      <c r="P865" s="1"/>
      <c r="Q865" s="194"/>
      <c r="R865" s="194"/>
      <c r="S865" s="1"/>
      <c r="T865" s="1"/>
      <c r="U865" s="1"/>
      <c r="V865" s="194"/>
      <c r="W865" s="1"/>
      <c r="X865" s="1"/>
      <c r="Y865" s="1"/>
      <c r="Z865" s="1"/>
      <c r="AA865" s="1"/>
      <c r="AB865" s="194"/>
      <c r="AC865" s="1"/>
      <c r="AD865" s="194"/>
      <c r="AE865" s="1"/>
      <c r="AF865" s="1"/>
      <c r="AG865" s="194"/>
      <c r="AH865" s="194"/>
      <c r="AI865" s="194"/>
      <c r="AJ865" s="194"/>
      <c r="AK865" s="194"/>
      <c r="AL865" s="194"/>
    </row>
    <row r="866" spans="1:38" ht="15.75" customHeight="1">
      <c r="A866" s="1"/>
      <c r="B866" s="1"/>
      <c r="C866" s="1"/>
      <c r="D866" s="1"/>
      <c r="E866" s="1"/>
      <c r="F866" s="1"/>
      <c r="G866" s="1"/>
      <c r="H866" s="1"/>
      <c r="I866" s="1"/>
      <c r="J866" s="195"/>
      <c r="K866" s="194"/>
      <c r="L866" s="232"/>
      <c r="M866" s="232"/>
      <c r="N866" s="1"/>
      <c r="O866" s="1"/>
      <c r="P866" s="1"/>
      <c r="Q866" s="194"/>
      <c r="R866" s="194"/>
      <c r="S866" s="1"/>
      <c r="T866" s="1"/>
      <c r="U866" s="1"/>
      <c r="V866" s="194"/>
      <c r="W866" s="1"/>
      <c r="X866" s="1"/>
      <c r="Y866" s="1"/>
      <c r="Z866" s="1"/>
      <c r="AA866" s="1"/>
      <c r="AB866" s="194"/>
      <c r="AC866" s="1"/>
      <c r="AD866" s="194"/>
      <c r="AE866" s="1"/>
      <c r="AF866" s="1"/>
      <c r="AG866" s="194"/>
      <c r="AH866" s="194"/>
      <c r="AI866" s="194"/>
      <c r="AJ866" s="194"/>
      <c r="AK866" s="194"/>
      <c r="AL866" s="194"/>
    </row>
    <row r="867" spans="1:38" ht="15.75" customHeight="1">
      <c r="A867" s="1"/>
      <c r="B867" s="1"/>
      <c r="C867" s="1"/>
      <c r="D867" s="1"/>
      <c r="E867" s="1"/>
      <c r="F867" s="1"/>
      <c r="G867" s="1"/>
      <c r="H867" s="1"/>
      <c r="I867" s="1"/>
      <c r="J867" s="195"/>
      <c r="K867" s="194"/>
      <c r="L867" s="232"/>
      <c r="M867" s="232"/>
      <c r="N867" s="1"/>
      <c r="O867" s="1"/>
      <c r="P867" s="1"/>
      <c r="Q867" s="194"/>
      <c r="R867" s="194"/>
      <c r="S867" s="1"/>
      <c r="T867" s="1"/>
      <c r="U867" s="1"/>
      <c r="V867" s="194"/>
      <c r="W867" s="1"/>
      <c r="X867" s="1"/>
      <c r="Y867" s="1"/>
      <c r="Z867" s="1"/>
      <c r="AA867" s="1"/>
      <c r="AB867" s="194"/>
      <c r="AC867" s="1"/>
      <c r="AD867" s="194"/>
      <c r="AE867" s="1"/>
      <c r="AF867" s="1"/>
      <c r="AG867" s="194"/>
      <c r="AH867" s="194"/>
      <c r="AI867" s="194"/>
      <c r="AJ867" s="194"/>
      <c r="AK867" s="194"/>
      <c r="AL867" s="194"/>
    </row>
    <row r="868" spans="1:38" ht="15.75" customHeight="1">
      <c r="A868" s="1"/>
      <c r="B868" s="1"/>
      <c r="C868" s="1"/>
      <c r="D868" s="1"/>
      <c r="E868" s="1"/>
      <c r="F868" s="1"/>
      <c r="G868" s="1"/>
      <c r="H868" s="1"/>
      <c r="I868" s="1"/>
      <c r="J868" s="195"/>
      <c r="K868" s="194"/>
      <c r="L868" s="232"/>
      <c r="M868" s="232"/>
      <c r="N868" s="1"/>
      <c r="O868" s="1"/>
      <c r="P868" s="1"/>
      <c r="Q868" s="194"/>
      <c r="R868" s="194"/>
      <c r="S868" s="1"/>
      <c r="T868" s="1"/>
      <c r="U868" s="1"/>
      <c r="V868" s="194"/>
      <c r="W868" s="1"/>
      <c r="X868" s="1"/>
      <c r="Y868" s="1"/>
      <c r="Z868" s="1"/>
      <c r="AA868" s="1"/>
      <c r="AB868" s="194"/>
      <c r="AC868" s="1"/>
      <c r="AD868" s="194"/>
      <c r="AE868" s="1"/>
      <c r="AF868" s="1"/>
      <c r="AG868" s="194"/>
      <c r="AH868" s="194"/>
      <c r="AI868" s="194"/>
      <c r="AJ868" s="194"/>
      <c r="AK868" s="194"/>
      <c r="AL868" s="194"/>
    </row>
    <row r="869" spans="1:38" ht="15.75" customHeight="1">
      <c r="A869" s="1"/>
      <c r="B869" s="1"/>
      <c r="C869" s="1"/>
      <c r="D869" s="1"/>
      <c r="E869" s="1"/>
      <c r="F869" s="1"/>
      <c r="G869" s="1"/>
      <c r="H869" s="1"/>
      <c r="I869" s="1"/>
      <c r="J869" s="195"/>
      <c r="K869" s="194"/>
      <c r="L869" s="232"/>
      <c r="M869" s="232"/>
      <c r="N869" s="1"/>
      <c r="O869" s="1"/>
      <c r="P869" s="1"/>
      <c r="Q869" s="194"/>
      <c r="R869" s="194"/>
      <c r="S869" s="1"/>
      <c r="T869" s="1"/>
      <c r="U869" s="1"/>
      <c r="V869" s="194"/>
      <c r="W869" s="1"/>
      <c r="X869" s="1"/>
      <c r="Y869" s="1"/>
      <c r="Z869" s="1"/>
      <c r="AA869" s="1"/>
      <c r="AB869" s="194"/>
      <c r="AC869" s="1"/>
      <c r="AD869" s="194"/>
      <c r="AE869" s="1"/>
      <c r="AF869" s="1"/>
      <c r="AG869" s="194"/>
      <c r="AH869" s="194"/>
      <c r="AI869" s="194"/>
      <c r="AJ869" s="194"/>
      <c r="AK869" s="194"/>
      <c r="AL869" s="194"/>
    </row>
    <row r="870" spans="1:38" ht="15.75" customHeight="1">
      <c r="A870" s="1"/>
      <c r="B870" s="1"/>
      <c r="C870" s="1"/>
      <c r="D870" s="1"/>
      <c r="E870" s="1"/>
      <c r="F870" s="1"/>
      <c r="G870" s="1"/>
      <c r="H870" s="1"/>
      <c r="I870" s="1"/>
      <c r="J870" s="195"/>
      <c r="K870" s="194"/>
      <c r="L870" s="232"/>
      <c r="M870" s="232"/>
      <c r="N870" s="1"/>
      <c r="O870" s="1"/>
      <c r="P870" s="1"/>
      <c r="Q870" s="194"/>
      <c r="R870" s="194"/>
      <c r="S870" s="1"/>
      <c r="T870" s="1"/>
      <c r="U870" s="1"/>
      <c r="V870" s="194"/>
      <c r="W870" s="1"/>
      <c r="X870" s="1"/>
      <c r="Y870" s="1"/>
      <c r="Z870" s="1"/>
      <c r="AA870" s="1"/>
      <c r="AB870" s="194"/>
      <c r="AC870" s="1"/>
      <c r="AD870" s="194"/>
      <c r="AE870" s="1"/>
      <c r="AF870" s="1"/>
      <c r="AG870" s="194"/>
      <c r="AH870" s="194"/>
      <c r="AI870" s="194"/>
      <c r="AJ870" s="194"/>
      <c r="AK870" s="194"/>
      <c r="AL870" s="194"/>
    </row>
    <row r="871" spans="1:38" ht="15.75" customHeight="1">
      <c r="A871" s="1"/>
      <c r="B871" s="1"/>
      <c r="C871" s="1"/>
      <c r="D871" s="1"/>
      <c r="E871" s="1"/>
      <c r="F871" s="1"/>
      <c r="G871" s="1"/>
      <c r="H871" s="1"/>
      <c r="I871" s="1"/>
      <c r="J871" s="195"/>
      <c r="K871" s="194"/>
      <c r="L871" s="232"/>
      <c r="M871" s="232"/>
      <c r="N871" s="1"/>
      <c r="O871" s="1"/>
      <c r="P871" s="1"/>
      <c r="Q871" s="194"/>
      <c r="R871" s="194"/>
      <c r="S871" s="1"/>
      <c r="T871" s="1"/>
      <c r="U871" s="1"/>
      <c r="V871" s="194"/>
      <c r="W871" s="1"/>
      <c r="X871" s="1"/>
      <c r="Y871" s="1"/>
      <c r="Z871" s="1"/>
      <c r="AA871" s="1"/>
      <c r="AB871" s="194"/>
      <c r="AC871" s="1"/>
      <c r="AD871" s="194"/>
      <c r="AE871" s="1"/>
      <c r="AF871" s="1"/>
      <c r="AG871" s="194"/>
      <c r="AH871" s="194"/>
      <c r="AI871" s="194"/>
      <c r="AJ871" s="194"/>
      <c r="AK871" s="194"/>
      <c r="AL871" s="194"/>
    </row>
    <row r="872" spans="1:38" ht="15.75" customHeight="1">
      <c r="A872" s="1"/>
      <c r="B872" s="1"/>
      <c r="C872" s="1"/>
      <c r="D872" s="1"/>
      <c r="E872" s="1"/>
      <c r="F872" s="1"/>
      <c r="G872" s="1"/>
      <c r="H872" s="1"/>
      <c r="I872" s="1"/>
      <c r="J872" s="195"/>
      <c r="K872" s="194"/>
      <c r="L872" s="232"/>
      <c r="M872" s="232"/>
      <c r="N872" s="1"/>
      <c r="O872" s="1"/>
      <c r="P872" s="1"/>
      <c r="Q872" s="194"/>
      <c r="R872" s="194"/>
      <c r="S872" s="1"/>
      <c r="T872" s="1"/>
      <c r="U872" s="1"/>
      <c r="V872" s="194"/>
      <c r="W872" s="1"/>
      <c r="X872" s="1"/>
      <c r="Y872" s="1"/>
      <c r="Z872" s="1"/>
      <c r="AA872" s="1"/>
      <c r="AB872" s="194"/>
      <c r="AC872" s="1"/>
      <c r="AD872" s="194"/>
      <c r="AE872" s="1"/>
      <c r="AF872" s="1"/>
      <c r="AG872" s="194"/>
      <c r="AH872" s="194"/>
      <c r="AI872" s="194"/>
      <c r="AJ872" s="194"/>
      <c r="AK872" s="194"/>
      <c r="AL872" s="194"/>
    </row>
    <row r="873" spans="1:38" ht="15.75" customHeight="1">
      <c r="A873" s="1"/>
      <c r="B873" s="1"/>
      <c r="C873" s="1"/>
      <c r="D873" s="1"/>
      <c r="E873" s="1"/>
      <c r="F873" s="1"/>
      <c r="G873" s="1"/>
      <c r="H873" s="1"/>
      <c r="I873" s="1"/>
      <c r="J873" s="195"/>
      <c r="K873" s="194"/>
      <c r="L873" s="232"/>
      <c r="M873" s="232"/>
      <c r="N873" s="1"/>
      <c r="O873" s="1"/>
      <c r="P873" s="1"/>
      <c r="Q873" s="194"/>
      <c r="R873" s="194"/>
      <c r="S873" s="1"/>
      <c r="T873" s="1"/>
      <c r="U873" s="1"/>
      <c r="V873" s="194"/>
      <c r="W873" s="1"/>
      <c r="X873" s="1"/>
      <c r="Y873" s="1"/>
      <c r="Z873" s="1"/>
      <c r="AA873" s="1"/>
      <c r="AB873" s="194"/>
      <c r="AC873" s="1"/>
      <c r="AD873" s="194"/>
      <c r="AE873" s="1"/>
      <c r="AF873" s="1"/>
      <c r="AG873" s="194"/>
      <c r="AH873" s="194"/>
      <c r="AI873" s="194"/>
      <c r="AJ873" s="194"/>
      <c r="AK873" s="194"/>
      <c r="AL873" s="194"/>
    </row>
    <row r="874" spans="1:38" ht="15.75" customHeight="1">
      <c r="A874" s="1"/>
      <c r="B874" s="1"/>
      <c r="C874" s="1"/>
      <c r="D874" s="1"/>
      <c r="E874" s="1"/>
      <c r="F874" s="1"/>
      <c r="G874" s="1"/>
      <c r="H874" s="1"/>
      <c r="I874" s="1"/>
      <c r="J874" s="195"/>
      <c r="K874" s="194"/>
      <c r="L874" s="232"/>
      <c r="M874" s="232"/>
      <c r="N874" s="1"/>
      <c r="O874" s="1"/>
      <c r="P874" s="1"/>
      <c r="Q874" s="194"/>
      <c r="R874" s="194"/>
      <c r="S874" s="1"/>
      <c r="T874" s="1"/>
      <c r="U874" s="1"/>
      <c r="V874" s="194"/>
      <c r="W874" s="1"/>
      <c r="X874" s="1"/>
      <c r="Y874" s="1"/>
      <c r="Z874" s="1"/>
      <c r="AA874" s="1"/>
      <c r="AB874" s="194"/>
      <c r="AC874" s="1"/>
      <c r="AD874" s="194"/>
      <c r="AE874" s="1"/>
      <c r="AF874" s="1"/>
      <c r="AG874" s="194"/>
      <c r="AH874" s="194"/>
      <c r="AI874" s="194"/>
      <c r="AJ874" s="194"/>
      <c r="AK874" s="194"/>
      <c r="AL874" s="194"/>
    </row>
    <row r="875" spans="1:38" ht="15.75" customHeight="1">
      <c r="A875" s="1"/>
      <c r="B875" s="1"/>
      <c r="C875" s="1"/>
      <c r="D875" s="1"/>
      <c r="E875" s="1"/>
      <c r="F875" s="1"/>
      <c r="G875" s="1"/>
      <c r="H875" s="1"/>
      <c r="I875" s="1"/>
      <c r="J875" s="195"/>
      <c r="K875" s="194"/>
      <c r="L875" s="232"/>
      <c r="M875" s="232"/>
      <c r="N875" s="1"/>
      <c r="O875" s="1"/>
      <c r="P875" s="1"/>
      <c r="Q875" s="194"/>
      <c r="R875" s="194"/>
      <c r="S875" s="1"/>
      <c r="T875" s="1"/>
      <c r="U875" s="1"/>
      <c r="V875" s="194"/>
      <c r="W875" s="1"/>
      <c r="X875" s="1"/>
      <c r="Y875" s="1"/>
      <c r="Z875" s="1"/>
      <c r="AA875" s="1"/>
      <c r="AB875" s="194"/>
      <c r="AC875" s="1"/>
      <c r="AD875" s="194"/>
      <c r="AE875" s="1"/>
      <c r="AF875" s="1"/>
      <c r="AG875" s="194"/>
      <c r="AH875" s="194"/>
      <c r="AI875" s="194"/>
      <c r="AJ875" s="194"/>
      <c r="AK875" s="194"/>
      <c r="AL875" s="194"/>
    </row>
    <row r="876" spans="1:38" ht="15.75" customHeight="1">
      <c r="A876" s="1"/>
      <c r="B876" s="1"/>
      <c r="C876" s="1"/>
      <c r="D876" s="1"/>
      <c r="E876" s="1"/>
      <c r="F876" s="1"/>
      <c r="G876" s="1"/>
      <c r="H876" s="1"/>
      <c r="I876" s="1"/>
      <c r="J876" s="195"/>
      <c r="K876" s="194"/>
      <c r="L876" s="232"/>
      <c r="M876" s="232"/>
      <c r="N876" s="1"/>
      <c r="O876" s="1"/>
      <c r="P876" s="1"/>
      <c r="Q876" s="194"/>
      <c r="R876" s="194"/>
      <c r="S876" s="1"/>
      <c r="T876" s="1"/>
      <c r="U876" s="1"/>
      <c r="V876" s="194"/>
      <c r="W876" s="1"/>
      <c r="X876" s="1"/>
      <c r="Y876" s="1"/>
      <c r="Z876" s="1"/>
      <c r="AA876" s="1"/>
      <c r="AB876" s="194"/>
      <c r="AC876" s="1"/>
      <c r="AD876" s="194"/>
      <c r="AE876" s="1"/>
      <c r="AF876" s="1"/>
      <c r="AG876" s="194"/>
      <c r="AH876" s="194"/>
      <c r="AI876" s="194"/>
      <c r="AJ876" s="194"/>
      <c r="AK876" s="194"/>
      <c r="AL876" s="194"/>
    </row>
    <row r="877" spans="1:38" ht="15.75" customHeight="1">
      <c r="A877" s="1"/>
      <c r="B877" s="1"/>
      <c r="C877" s="1"/>
      <c r="D877" s="1"/>
      <c r="E877" s="1"/>
      <c r="F877" s="1"/>
      <c r="G877" s="1"/>
      <c r="H877" s="1"/>
      <c r="I877" s="1"/>
      <c r="J877" s="195"/>
      <c r="K877" s="194"/>
      <c r="L877" s="232"/>
      <c r="M877" s="232"/>
      <c r="N877" s="1"/>
      <c r="O877" s="1"/>
      <c r="P877" s="1"/>
      <c r="Q877" s="194"/>
      <c r="R877" s="194"/>
      <c r="S877" s="1"/>
      <c r="T877" s="1"/>
      <c r="U877" s="1"/>
      <c r="V877" s="194"/>
      <c r="W877" s="1"/>
      <c r="X877" s="1"/>
      <c r="Y877" s="1"/>
      <c r="Z877" s="1"/>
      <c r="AA877" s="1"/>
      <c r="AB877" s="194"/>
      <c r="AC877" s="1"/>
      <c r="AD877" s="194"/>
      <c r="AE877" s="1"/>
      <c r="AF877" s="1"/>
      <c r="AG877" s="194"/>
      <c r="AH877" s="194"/>
      <c r="AI877" s="194"/>
      <c r="AJ877" s="194"/>
      <c r="AK877" s="194"/>
      <c r="AL877" s="194"/>
    </row>
    <row r="878" spans="1:38" ht="15.75" customHeight="1">
      <c r="A878" s="1"/>
      <c r="B878" s="1"/>
      <c r="C878" s="1"/>
      <c r="D878" s="1"/>
      <c r="E878" s="1"/>
      <c r="F878" s="1"/>
      <c r="G878" s="1"/>
      <c r="H878" s="1"/>
      <c r="I878" s="1"/>
      <c r="J878" s="195"/>
      <c r="K878" s="194"/>
      <c r="L878" s="232"/>
      <c r="M878" s="232"/>
      <c r="N878" s="1"/>
      <c r="O878" s="1"/>
      <c r="P878" s="1"/>
      <c r="Q878" s="194"/>
      <c r="R878" s="194"/>
      <c r="S878" s="1"/>
      <c r="T878" s="1"/>
      <c r="U878" s="1"/>
      <c r="V878" s="194"/>
      <c r="W878" s="1"/>
      <c r="X878" s="1"/>
      <c r="Y878" s="1"/>
      <c r="Z878" s="1"/>
      <c r="AA878" s="1"/>
      <c r="AB878" s="194"/>
      <c r="AC878" s="1"/>
      <c r="AD878" s="194"/>
      <c r="AE878" s="1"/>
      <c r="AF878" s="1"/>
      <c r="AG878" s="194"/>
      <c r="AH878" s="194"/>
      <c r="AI878" s="194"/>
      <c r="AJ878" s="194"/>
      <c r="AK878" s="194"/>
      <c r="AL878" s="194"/>
    </row>
    <row r="879" spans="1:38" ht="15.75" customHeight="1">
      <c r="A879" s="1"/>
      <c r="B879" s="1"/>
      <c r="C879" s="1"/>
      <c r="D879" s="1"/>
      <c r="E879" s="1"/>
      <c r="F879" s="1"/>
      <c r="G879" s="1"/>
      <c r="H879" s="1"/>
      <c r="I879" s="1"/>
      <c r="J879" s="195"/>
      <c r="K879" s="194"/>
      <c r="L879" s="232"/>
      <c r="M879" s="232"/>
      <c r="N879" s="1"/>
      <c r="O879" s="1"/>
      <c r="P879" s="1"/>
      <c r="Q879" s="194"/>
      <c r="R879" s="194"/>
      <c r="S879" s="1"/>
      <c r="T879" s="1"/>
      <c r="U879" s="1"/>
      <c r="V879" s="194"/>
      <c r="W879" s="1"/>
      <c r="X879" s="1"/>
      <c r="Y879" s="1"/>
      <c r="Z879" s="1"/>
      <c r="AA879" s="1"/>
      <c r="AB879" s="194"/>
      <c r="AC879" s="1"/>
      <c r="AD879" s="194"/>
      <c r="AE879" s="1"/>
      <c r="AF879" s="1"/>
      <c r="AG879" s="194"/>
      <c r="AH879" s="194"/>
      <c r="AI879" s="194"/>
      <c r="AJ879" s="194"/>
      <c r="AK879" s="194"/>
      <c r="AL879" s="194"/>
    </row>
    <row r="880" spans="1:38" ht="15.75" customHeight="1">
      <c r="A880" s="1"/>
      <c r="B880" s="1"/>
      <c r="C880" s="1"/>
      <c r="D880" s="1"/>
      <c r="E880" s="1"/>
      <c r="F880" s="1"/>
      <c r="G880" s="1"/>
      <c r="H880" s="1"/>
      <c r="I880" s="1"/>
      <c r="J880" s="195"/>
      <c r="K880" s="194"/>
      <c r="L880" s="232"/>
      <c r="M880" s="232"/>
      <c r="N880" s="1"/>
      <c r="O880" s="1"/>
      <c r="P880" s="1"/>
      <c r="Q880" s="194"/>
      <c r="R880" s="194"/>
      <c r="S880" s="1"/>
      <c r="T880" s="1"/>
      <c r="U880" s="1"/>
      <c r="V880" s="194"/>
      <c r="W880" s="1"/>
      <c r="X880" s="1"/>
      <c r="Y880" s="1"/>
      <c r="Z880" s="1"/>
      <c r="AA880" s="1"/>
      <c r="AB880" s="194"/>
      <c r="AC880" s="1"/>
      <c r="AD880" s="194"/>
      <c r="AE880" s="1"/>
      <c r="AF880" s="1"/>
      <c r="AG880" s="194"/>
      <c r="AH880" s="194"/>
      <c r="AI880" s="194"/>
      <c r="AJ880" s="194"/>
      <c r="AK880" s="194"/>
      <c r="AL880" s="194"/>
    </row>
    <row r="881" spans="1:38" ht="15.75" customHeight="1">
      <c r="A881" s="1"/>
      <c r="B881" s="1"/>
      <c r="C881" s="1"/>
      <c r="D881" s="1"/>
      <c r="E881" s="1"/>
      <c r="F881" s="1"/>
      <c r="G881" s="1"/>
      <c r="H881" s="1"/>
      <c r="I881" s="1"/>
      <c r="J881" s="195"/>
      <c r="K881" s="194"/>
      <c r="L881" s="232"/>
      <c r="M881" s="232"/>
      <c r="N881" s="1"/>
      <c r="O881" s="1"/>
      <c r="P881" s="1"/>
      <c r="Q881" s="194"/>
      <c r="R881" s="194"/>
      <c r="S881" s="1"/>
      <c r="T881" s="1"/>
      <c r="U881" s="1"/>
      <c r="V881" s="194"/>
      <c r="W881" s="1"/>
      <c r="X881" s="1"/>
      <c r="Y881" s="1"/>
      <c r="Z881" s="1"/>
      <c r="AA881" s="1"/>
      <c r="AB881" s="194"/>
      <c r="AC881" s="1"/>
      <c r="AD881" s="194"/>
      <c r="AE881" s="1"/>
      <c r="AF881" s="1"/>
      <c r="AG881" s="194"/>
      <c r="AH881" s="194"/>
      <c r="AI881" s="194"/>
      <c r="AJ881" s="194"/>
      <c r="AK881" s="194"/>
      <c r="AL881" s="194"/>
    </row>
    <row r="882" spans="1:38" ht="15.75" customHeight="1">
      <c r="A882" s="1"/>
      <c r="B882" s="1"/>
      <c r="C882" s="1"/>
      <c r="D882" s="1"/>
      <c r="E882" s="1"/>
      <c r="F882" s="1"/>
      <c r="G882" s="1"/>
      <c r="H882" s="1"/>
      <c r="I882" s="1"/>
      <c r="J882" s="195"/>
      <c r="K882" s="194"/>
      <c r="L882" s="232"/>
      <c r="M882" s="232"/>
      <c r="N882" s="1"/>
      <c r="O882" s="1"/>
      <c r="P882" s="1"/>
      <c r="Q882" s="194"/>
      <c r="R882" s="194"/>
      <c r="S882" s="1"/>
      <c r="T882" s="1"/>
      <c r="U882" s="1"/>
      <c r="V882" s="194"/>
      <c r="W882" s="1"/>
      <c r="X882" s="1"/>
      <c r="Y882" s="1"/>
      <c r="Z882" s="1"/>
      <c r="AA882" s="1"/>
      <c r="AB882" s="194"/>
      <c r="AC882" s="1"/>
      <c r="AD882" s="194"/>
      <c r="AE882" s="1"/>
      <c r="AF882" s="1"/>
      <c r="AG882" s="194"/>
      <c r="AH882" s="194"/>
      <c r="AI882" s="194"/>
      <c r="AJ882" s="194"/>
      <c r="AK882" s="194"/>
      <c r="AL882" s="194"/>
    </row>
    <row r="883" spans="1:38" ht="15.75" customHeight="1">
      <c r="A883" s="1"/>
      <c r="B883" s="1"/>
      <c r="C883" s="1"/>
      <c r="D883" s="1"/>
      <c r="E883" s="1"/>
      <c r="F883" s="1"/>
      <c r="G883" s="1"/>
      <c r="H883" s="1"/>
      <c r="I883" s="1"/>
      <c r="J883" s="195"/>
      <c r="K883" s="194"/>
      <c r="L883" s="232"/>
      <c r="M883" s="232"/>
      <c r="N883" s="1"/>
      <c r="O883" s="1"/>
      <c r="P883" s="1"/>
      <c r="Q883" s="194"/>
      <c r="R883" s="194"/>
      <c r="S883" s="1"/>
      <c r="T883" s="1"/>
      <c r="U883" s="1"/>
      <c r="V883" s="194"/>
      <c r="W883" s="1"/>
      <c r="X883" s="1"/>
      <c r="Y883" s="1"/>
      <c r="Z883" s="1"/>
      <c r="AA883" s="1"/>
      <c r="AB883" s="194"/>
      <c r="AC883" s="1"/>
      <c r="AD883" s="194"/>
      <c r="AE883" s="1"/>
      <c r="AF883" s="1"/>
      <c r="AG883" s="194"/>
      <c r="AH883" s="194"/>
      <c r="AI883" s="194"/>
      <c r="AJ883" s="194"/>
      <c r="AK883" s="194"/>
      <c r="AL883" s="194"/>
    </row>
    <row r="884" spans="1:38" ht="15.75" customHeight="1">
      <c r="A884" s="1"/>
      <c r="B884" s="1"/>
      <c r="C884" s="1"/>
      <c r="D884" s="1"/>
      <c r="E884" s="1"/>
      <c r="F884" s="1"/>
      <c r="G884" s="1"/>
      <c r="H884" s="1"/>
      <c r="I884" s="1"/>
      <c r="J884" s="195"/>
      <c r="K884" s="194"/>
      <c r="L884" s="232"/>
      <c r="M884" s="232"/>
      <c r="N884" s="1"/>
      <c r="O884" s="1"/>
      <c r="P884" s="1"/>
      <c r="Q884" s="194"/>
      <c r="R884" s="194"/>
      <c r="S884" s="1"/>
      <c r="T884" s="1"/>
      <c r="U884" s="1"/>
      <c r="V884" s="194"/>
      <c r="W884" s="1"/>
      <c r="X884" s="1"/>
      <c r="Y884" s="1"/>
      <c r="Z884" s="1"/>
      <c r="AA884" s="1"/>
      <c r="AB884" s="194"/>
      <c r="AC884" s="1"/>
      <c r="AD884" s="194"/>
      <c r="AE884" s="1"/>
      <c r="AF884" s="1"/>
      <c r="AG884" s="194"/>
      <c r="AH884" s="194"/>
      <c r="AI884" s="194"/>
      <c r="AJ884" s="194"/>
      <c r="AK884" s="194"/>
      <c r="AL884" s="194"/>
    </row>
    <row r="885" spans="1:38" ht="15.75" customHeight="1">
      <c r="A885" s="1"/>
      <c r="B885" s="1"/>
      <c r="C885" s="1"/>
      <c r="D885" s="1"/>
      <c r="E885" s="1"/>
      <c r="F885" s="1"/>
      <c r="G885" s="1"/>
      <c r="H885" s="1"/>
      <c r="I885" s="1"/>
      <c r="J885" s="195"/>
      <c r="K885" s="194"/>
      <c r="L885" s="232"/>
      <c r="M885" s="232"/>
      <c r="N885" s="1"/>
      <c r="O885" s="1"/>
      <c r="P885" s="1"/>
      <c r="Q885" s="194"/>
      <c r="R885" s="194"/>
      <c r="S885" s="1"/>
      <c r="T885" s="1"/>
      <c r="U885" s="1"/>
      <c r="V885" s="194"/>
      <c r="W885" s="1"/>
      <c r="X885" s="1"/>
      <c r="Y885" s="1"/>
      <c r="Z885" s="1"/>
      <c r="AA885" s="1"/>
      <c r="AB885" s="194"/>
      <c r="AC885" s="1"/>
      <c r="AD885" s="194"/>
      <c r="AE885" s="1"/>
      <c r="AF885" s="1"/>
      <c r="AG885" s="194"/>
      <c r="AH885" s="194"/>
      <c r="AI885" s="194"/>
      <c r="AJ885" s="194"/>
      <c r="AK885" s="194"/>
      <c r="AL885" s="194"/>
    </row>
    <row r="886" spans="1:38" ht="15.75" customHeight="1">
      <c r="A886" s="1"/>
      <c r="B886" s="1"/>
      <c r="C886" s="1"/>
      <c r="D886" s="1"/>
      <c r="E886" s="1"/>
      <c r="F886" s="1"/>
      <c r="G886" s="1"/>
      <c r="H886" s="1"/>
      <c r="I886" s="1"/>
      <c r="J886" s="195"/>
      <c r="K886" s="194"/>
      <c r="L886" s="232"/>
      <c r="M886" s="232"/>
      <c r="N886" s="1"/>
      <c r="O886" s="1"/>
      <c r="P886" s="1"/>
      <c r="Q886" s="194"/>
      <c r="R886" s="194"/>
      <c r="S886" s="1"/>
      <c r="T886" s="1"/>
      <c r="U886" s="1"/>
      <c r="V886" s="194"/>
      <c r="W886" s="1"/>
      <c r="X886" s="1"/>
      <c r="Y886" s="1"/>
      <c r="Z886" s="1"/>
      <c r="AA886" s="1"/>
      <c r="AB886" s="194"/>
      <c r="AC886" s="1"/>
      <c r="AD886" s="194"/>
      <c r="AE886" s="1"/>
      <c r="AF886" s="1"/>
      <c r="AG886" s="194"/>
      <c r="AH886" s="194"/>
      <c r="AI886" s="194"/>
      <c r="AJ886" s="194"/>
      <c r="AK886" s="194"/>
      <c r="AL886" s="194"/>
    </row>
    <row r="887" spans="1:38" ht="15.75" customHeight="1">
      <c r="A887" s="1"/>
      <c r="B887" s="1"/>
      <c r="C887" s="1"/>
      <c r="D887" s="1"/>
      <c r="E887" s="1"/>
      <c r="F887" s="1"/>
      <c r="G887" s="1"/>
      <c r="H887" s="1"/>
      <c r="I887" s="1"/>
      <c r="J887" s="195"/>
      <c r="K887" s="194"/>
      <c r="L887" s="232"/>
      <c r="M887" s="232"/>
      <c r="N887" s="1"/>
      <c r="O887" s="1"/>
      <c r="P887" s="1"/>
      <c r="Q887" s="194"/>
      <c r="R887" s="194"/>
      <c r="S887" s="1"/>
      <c r="T887" s="1"/>
      <c r="U887" s="1"/>
      <c r="V887" s="194"/>
      <c r="W887" s="1"/>
      <c r="X887" s="1"/>
      <c r="Y887" s="1"/>
      <c r="Z887" s="1"/>
      <c r="AA887" s="1"/>
      <c r="AB887" s="194"/>
      <c r="AC887" s="1"/>
      <c r="AD887" s="194"/>
      <c r="AE887" s="1"/>
      <c r="AF887" s="1"/>
      <c r="AG887" s="194"/>
      <c r="AH887" s="194"/>
      <c r="AI887" s="194"/>
      <c r="AJ887" s="194"/>
      <c r="AK887" s="194"/>
      <c r="AL887" s="194"/>
    </row>
    <row r="888" spans="1:38" ht="15.75" customHeight="1">
      <c r="A888" s="1"/>
      <c r="B888" s="1"/>
      <c r="C888" s="1"/>
      <c r="D888" s="1"/>
      <c r="E888" s="1"/>
      <c r="F888" s="1"/>
      <c r="G888" s="1"/>
      <c r="H888" s="1"/>
      <c r="I888" s="1"/>
      <c r="J888" s="195"/>
      <c r="K888" s="194"/>
      <c r="L888" s="232"/>
      <c r="M888" s="232"/>
      <c r="N888" s="1"/>
      <c r="O888" s="1"/>
      <c r="P888" s="1"/>
      <c r="Q888" s="194"/>
      <c r="R888" s="194"/>
      <c r="S888" s="1"/>
      <c r="T888" s="1"/>
      <c r="U888" s="1"/>
      <c r="V888" s="194"/>
      <c r="W888" s="1"/>
      <c r="X888" s="1"/>
      <c r="Y888" s="1"/>
      <c r="Z888" s="1"/>
      <c r="AA888" s="1"/>
      <c r="AB888" s="194"/>
      <c r="AC888" s="1"/>
      <c r="AD888" s="194"/>
      <c r="AE888" s="1"/>
      <c r="AF888" s="1"/>
      <c r="AG888" s="194"/>
      <c r="AH888" s="194"/>
      <c r="AI888" s="194"/>
      <c r="AJ888" s="194"/>
      <c r="AK888" s="194"/>
      <c r="AL888" s="194"/>
    </row>
    <row r="889" spans="1:38" ht="15.75" customHeight="1">
      <c r="A889" s="1"/>
      <c r="B889" s="1"/>
      <c r="C889" s="1"/>
      <c r="D889" s="1"/>
      <c r="E889" s="1"/>
      <c r="F889" s="1"/>
      <c r="G889" s="1"/>
      <c r="H889" s="1"/>
      <c r="I889" s="1"/>
      <c r="J889" s="195"/>
      <c r="K889" s="194"/>
      <c r="L889" s="232"/>
      <c r="M889" s="232"/>
      <c r="N889" s="1"/>
      <c r="O889" s="1"/>
      <c r="P889" s="1"/>
      <c r="Q889" s="194"/>
      <c r="R889" s="194"/>
      <c r="S889" s="1"/>
      <c r="T889" s="1"/>
      <c r="U889" s="1"/>
      <c r="V889" s="194"/>
      <c r="W889" s="1"/>
      <c r="X889" s="1"/>
      <c r="Y889" s="1"/>
      <c r="Z889" s="1"/>
      <c r="AA889" s="1"/>
      <c r="AB889" s="194"/>
      <c r="AC889" s="1"/>
      <c r="AD889" s="194"/>
      <c r="AE889" s="1"/>
      <c r="AF889" s="1"/>
      <c r="AG889" s="194"/>
      <c r="AH889" s="194"/>
      <c r="AI889" s="194"/>
      <c r="AJ889" s="194"/>
      <c r="AK889" s="194"/>
      <c r="AL889" s="194"/>
    </row>
    <row r="890" spans="1:38" ht="15.75" customHeight="1">
      <c r="A890" s="1"/>
      <c r="B890" s="1"/>
      <c r="C890" s="1"/>
      <c r="D890" s="1"/>
      <c r="E890" s="1"/>
      <c r="F890" s="1"/>
      <c r="G890" s="1"/>
      <c r="H890" s="1"/>
      <c r="I890" s="1"/>
      <c r="J890" s="195"/>
      <c r="K890" s="194"/>
      <c r="L890" s="232"/>
      <c r="M890" s="232"/>
      <c r="N890" s="1"/>
      <c r="O890" s="1"/>
      <c r="P890" s="1"/>
      <c r="Q890" s="194"/>
      <c r="R890" s="194"/>
      <c r="S890" s="1"/>
      <c r="T890" s="1"/>
      <c r="U890" s="1"/>
      <c r="V890" s="194"/>
      <c r="W890" s="1"/>
      <c r="X890" s="1"/>
      <c r="Y890" s="1"/>
      <c r="Z890" s="1"/>
      <c r="AA890" s="1"/>
      <c r="AB890" s="194"/>
      <c r="AC890" s="1"/>
      <c r="AD890" s="194"/>
      <c r="AE890" s="1"/>
      <c r="AF890" s="1"/>
      <c r="AG890" s="194"/>
      <c r="AH890" s="194"/>
      <c r="AI890" s="194"/>
      <c r="AJ890" s="194"/>
      <c r="AK890" s="194"/>
      <c r="AL890" s="194"/>
    </row>
    <row r="891" spans="1:38" ht="15.75" customHeight="1">
      <c r="A891" s="1"/>
      <c r="B891" s="1"/>
      <c r="C891" s="1"/>
      <c r="D891" s="1"/>
      <c r="E891" s="1"/>
      <c r="F891" s="1"/>
      <c r="G891" s="1"/>
      <c r="H891" s="1"/>
      <c r="I891" s="1"/>
      <c r="J891" s="195"/>
      <c r="K891" s="194"/>
      <c r="L891" s="232"/>
      <c r="M891" s="232"/>
      <c r="N891" s="1"/>
      <c r="O891" s="1"/>
      <c r="P891" s="1"/>
      <c r="Q891" s="194"/>
      <c r="R891" s="194"/>
      <c r="S891" s="1"/>
      <c r="T891" s="1"/>
      <c r="U891" s="1"/>
      <c r="V891" s="194"/>
      <c r="W891" s="1"/>
      <c r="X891" s="1"/>
      <c r="Y891" s="1"/>
      <c r="Z891" s="1"/>
      <c r="AA891" s="1"/>
      <c r="AB891" s="194"/>
      <c r="AC891" s="1"/>
      <c r="AD891" s="194"/>
      <c r="AE891" s="1"/>
      <c r="AF891" s="1"/>
      <c r="AG891" s="194"/>
      <c r="AH891" s="194"/>
      <c r="AI891" s="194"/>
      <c r="AJ891" s="194"/>
      <c r="AK891" s="194"/>
      <c r="AL891" s="194"/>
    </row>
    <row r="892" spans="1:38" ht="15.75" customHeight="1">
      <c r="A892" s="1"/>
      <c r="B892" s="1"/>
      <c r="C892" s="1"/>
      <c r="D892" s="1"/>
      <c r="E892" s="1"/>
      <c r="F892" s="1"/>
      <c r="G892" s="1"/>
      <c r="H892" s="1"/>
      <c r="I892" s="1"/>
      <c r="J892" s="195"/>
      <c r="K892" s="194"/>
      <c r="L892" s="232"/>
      <c r="M892" s="232"/>
      <c r="N892" s="1"/>
      <c r="O892" s="1"/>
      <c r="P892" s="1"/>
      <c r="Q892" s="194"/>
      <c r="R892" s="194"/>
      <c r="S892" s="1"/>
      <c r="T892" s="1"/>
      <c r="U892" s="1"/>
      <c r="V892" s="194"/>
      <c r="W892" s="1"/>
      <c r="X892" s="1"/>
      <c r="Y892" s="1"/>
      <c r="Z892" s="1"/>
      <c r="AA892" s="1"/>
      <c r="AB892" s="194"/>
      <c r="AC892" s="1"/>
      <c r="AD892" s="194"/>
      <c r="AE892" s="1"/>
      <c r="AF892" s="1"/>
      <c r="AG892" s="194"/>
      <c r="AH892" s="194"/>
      <c r="AI892" s="194"/>
      <c r="AJ892" s="194"/>
      <c r="AK892" s="194"/>
      <c r="AL892" s="194"/>
    </row>
    <row r="893" spans="1:38" ht="15.75" customHeight="1">
      <c r="A893" s="1"/>
      <c r="B893" s="1"/>
      <c r="C893" s="1"/>
      <c r="D893" s="1"/>
      <c r="E893" s="1"/>
      <c r="F893" s="1"/>
      <c r="G893" s="1"/>
      <c r="H893" s="1"/>
      <c r="I893" s="1"/>
      <c r="J893" s="195"/>
      <c r="K893" s="194"/>
      <c r="L893" s="232"/>
      <c r="M893" s="232"/>
      <c r="N893" s="1"/>
      <c r="O893" s="1"/>
      <c r="P893" s="1"/>
      <c r="Q893" s="194"/>
      <c r="R893" s="194"/>
      <c r="S893" s="1"/>
      <c r="T893" s="1"/>
      <c r="U893" s="1"/>
      <c r="V893" s="194"/>
      <c r="W893" s="1"/>
      <c r="X893" s="1"/>
      <c r="Y893" s="1"/>
      <c r="Z893" s="1"/>
      <c r="AA893" s="1"/>
      <c r="AB893" s="194"/>
      <c r="AC893" s="1"/>
      <c r="AD893" s="194"/>
      <c r="AE893" s="1"/>
      <c r="AF893" s="1"/>
      <c r="AG893" s="194"/>
      <c r="AH893" s="194"/>
      <c r="AI893" s="194"/>
      <c r="AJ893" s="194"/>
      <c r="AK893" s="194"/>
      <c r="AL893" s="194"/>
    </row>
    <row r="894" spans="1:38" ht="15.75" customHeight="1">
      <c r="A894" s="1"/>
      <c r="B894" s="1"/>
      <c r="C894" s="1"/>
      <c r="D894" s="1"/>
      <c r="E894" s="1"/>
      <c r="F894" s="1"/>
      <c r="G894" s="1"/>
      <c r="H894" s="1"/>
      <c r="I894" s="1"/>
      <c r="J894" s="195"/>
      <c r="K894" s="194"/>
      <c r="L894" s="232"/>
      <c r="M894" s="232"/>
      <c r="N894" s="1"/>
      <c r="O894" s="1"/>
      <c r="P894" s="1"/>
      <c r="Q894" s="194"/>
      <c r="R894" s="194"/>
      <c r="S894" s="1"/>
      <c r="T894" s="1"/>
      <c r="U894" s="1"/>
      <c r="V894" s="194"/>
      <c r="W894" s="1"/>
      <c r="X894" s="1"/>
      <c r="Y894" s="1"/>
      <c r="Z894" s="1"/>
      <c r="AA894" s="1"/>
      <c r="AB894" s="194"/>
      <c r="AC894" s="1"/>
      <c r="AD894" s="194"/>
      <c r="AE894" s="1"/>
      <c r="AF894" s="1"/>
      <c r="AG894" s="194"/>
      <c r="AH894" s="194"/>
      <c r="AI894" s="194"/>
      <c r="AJ894" s="194"/>
      <c r="AK894" s="194"/>
      <c r="AL894" s="194"/>
    </row>
    <row r="895" spans="1:38" ht="15.75" customHeight="1">
      <c r="A895" s="1"/>
      <c r="B895" s="1"/>
      <c r="C895" s="1"/>
      <c r="D895" s="1"/>
      <c r="E895" s="1"/>
      <c r="F895" s="1"/>
      <c r="G895" s="1"/>
      <c r="H895" s="1"/>
      <c r="I895" s="1"/>
      <c r="J895" s="195"/>
      <c r="K895" s="194"/>
      <c r="L895" s="232"/>
      <c r="M895" s="232"/>
      <c r="N895" s="1"/>
      <c r="O895" s="1"/>
      <c r="P895" s="1"/>
      <c r="Q895" s="194"/>
      <c r="R895" s="194"/>
      <c r="S895" s="1"/>
      <c r="T895" s="1"/>
      <c r="U895" s="1"/>
      <c r="V895" s="194"/>
      <c r="W895" s="1"/>
      <c r="X895" s="1"/>
      <c r="Y895" s="1"/>
      <c r="Z895" s="1"/>
      <c r="AA895" s="1"/>
      <c r="AB895" s="194"/>
      <c r="AC895" s="1"/>
      <c r="AD895" s="194"/>
      <c r="AE895" s="1"/>
      <c r="AF895" s="1"/>
      <c r="AG895" s="194"/>
      <c r="AH895" s="194"/>
      <c r="AI895" s="194"/>
      <c r="AJ895" s="194"/>
      <c r="AK895" s="194"/>
      <c r="AL895" s="194"/>
    </row>
    <row r="896" spans="1:38" ht="15.75" customHeight="1">
      <c r="A896" s="1"/>
      <c r="B896" s="1"/>
      <c r="C896" s="1"/>
      <c r="D896" s="1"/>
      <c r="E896" s="1"/>
      <c r="F896" s="1"/>
      <c r="G896" s="1"/>
      <c r="H896" s="1"/>
      <c r="I896" s="1"/>
      <c r="J896" s="195"/>
      <c r="K896" s="194"/>
      <c r="L896" s="232"/>
      <c r="M896" s="232"/>
      <c r="N896" s="1"/>
      <c r="O896" s="1"/>
      <c r="P896" s="1"/>
      <c r="Q896" s="194"/>
      <c r="R896" s="194"/>
      <c r="S896" s="1"/>
      <c r="T896" s="1"/>
      <c r="U896" s="1"/>
      <c r="V896" s="194"/>
      <c r="W896" s="1"/>
      <c r="X896" s="1"/>
      <c r="Y896" s="1"/>
      <c r="Z896" s="1"/>
      <c r="AA896" s="1"/>
      <c r="AB896" s="194"/>
      <c r="AC896" s="1"/>
      <c r="AD896" s="194"/>
      <c r="AE896" s="1"/>
      <c r="AF896" s="1"/>
      <c r="AG896" s="194"/>
      <c r="AH896" s="194"/>
      <c r="AI896" s="194"/>
      <c r="AJ896" s="194"/>
      <c r="AK896" s="194"/>
      <c r="AL896" s="194"/>
    </row>
    <row r="897" spans="1:38" ht="15.75" customHeight="1">
      <c r="A897" s="1"/>
      <c r="B897" s="1"/>
      <c r="C897" s="1"/>
      <c r="D897" s="1"/>
      <c r="E897" s="1"/>
      <c r="F897" s="1"/>
      <c r="G897" s="1"/>
      <c r="H897" s="1"/>
      <c r="I897" s="1"/>
      <c r="J897" s="195"/>
      <c r="K897" s="194"/>
      <c r="L897" s="232"/>
      <c r="M897" s="232"/>
      <c r="N897" s="1"/>
      <c r="O897" s="1"/>
      <c r="P897" s="1"/>
      <c r="Q897" s="194"/>
      <c r="R897" s="194"/>
      <c r="S897" s="1"/>
      <c r="T897" s="1"/>
      <c r="U897" s="1"/>
      <c r="V897" s="194"/>
      <c r="W897" s="1"/>
      <c r="X897" s="1"/>
      <c r="Y897" s="1"/>
      <c r="Z897" s="1"/>
      <c r="AA897" s="1"/>
      <c r="AB897" s="194"/>
      <c r="AC897" s="1"/>
      <c r="AD897" s="194"/>
      <c r="AE897" s="1"/>
      <c r="AF897" s="1"/>
      <c r="AG897" s="194"/>
      <c r="AH897" s="194"/>
      <c r="AI897" s="194"/>
      <c r="AJ897" s="194"/>
      <c r="AK897" s="194"/>
      <c r="AL897" s="194"/>
    </row>
    <row r="898" spans="1:38" ht="15.75" customHeight="1">
      <c r="A898" s="1"/>
      <c r="B898" s="1"/>
      <c r="C898" s="1"/>
      <c r="D898" s="1"/>
      <c r="E898" s="1"/>
      <c r="F898" s="1"/>
      <c r="G898" s="1"/>
      <c r="H898" s="1"/>
      <c r="I898" s="1"/>
      <c r="J898" s="195"/>
      <c r="K898" s="194"/>
      <c r="L898" s="232"/>
      <c r="M898" s="232"/>
      <c r="N898" s="1"/>
      <c r="O898" s="1"/>
      <c r="P898" s="1"/>
      <c r="Q898" s="194"/>
      <c r="R898" s="194"/>
      <c r="S898" s="1"/>
      <c r="T898" s="1"/>
      <c r="U898" s="1"/>
      <c r="V898" s="194"/>
      <c r="W898" s="1"/>
      <c r="X898" s="1"/>
      <c r="Y898" s="1"/>
      <c r="Z898" s="1"/>
      <c r="AA898" s="1"/>
      <c r="AB898" s="194"/>
      <c r="AC898" s="1"/>
      <c r="AD898" s="194"/>
      <c r="AE898" s="1"/>
      <c r="AF898" s="1"/>
      <c r="AG898" s="194"/>
      <c r="AH898" s="194"/>
      <c r="AI898" s="194"/>
      <c r="AJ898" s="194"/>
      <c r="AK898" s="194"/>
      <c r="AL898" s="194"/>
    </row>
    <row r="899" spans="1:38" ht="15.75" customHeight="1">
      <c r="A899" s="1"/>
      <c r="B899" s="1"/>
      <c r="C899" s="1"/>
      <c r="D899" s="1"/>
      <c r="E899" s="1"/>
      <c r="F899" s="1"/>
      <c r="G899" s="1"/>
      <c r="H899" s="1"/>
      <c r="I899" s="1"/>
      <c r="J899" s="195"/>
      <c r="K899" s="194"/>
      <c r="L899" s="232"/>
      <c r="M899" s="232"/>
      <c r="N899" s="1"/>
      <c r="O899" s="1"/>
      <c r="P899" s="1"/>
      <c r="Q899" s="194"/>
      <c r="R899" s="194"/>
      <c r="S899" s="1"/>
      <c r="T899" s="1"/>
      <c r="U899" s="1"/>
      <c r="V899" s="194"/>
      <c r="W899" s="1"/>
      <c r="X899" s="1"/>
      <c r="Y899" s="1"/>
      <c r="Z899" s="1"/>
      <c r="AA899" s="1"/>
      <c r="AB899" s="194"/>
      <c r="AC899" s="1"/>
      <c r="AD899" s="194"/>
      <c r="AE899" s="1"/>
      <c r="AF899" s="1"/>
      <c r="AG899" s="194"/>
      <c r="AH899" s="194"/>
      <c r="AI899" s="194"/>
      <c r="AJ899" s="194"/>
      <c r="AK899" s="194"/>
      <c r="AL899" s="194"/>
    </row>
    <row r="900" spans="1:38" ht="15.75" customHeight="1">
      <c r="A900" s="1"/>
      <c r="B900" s="1"/>
      <c r="C900" s="1"/>
      <c r="D900" s="1"/>
      <c r="E900" s="1"/>
      <c r="F900" s="1"/>
      <c r="G900" s="1"/>
      <c r="H900" s="1"/>
      <c r="I900" s="1"/>
      <c r="J900" s="195"/>
      <c r="K900" s="194"/>
      <c r="L900" s="232"/>
      <c r="M900" s="232"/>
      <c r="N900" s="1"/>
      <c r="O900" s="1"/>
      <c r="P900" s="1"/>
      <c r="Q900" s="194"/>
      <c r="R900" s="194"/>
      <c r="S900" s="1"/>
      <c r="T900" s="1"/>
      <c r="U900" s="1"/>
      <c r="V900" s="194"/>
      <c r="W900" s="1"/>
      <c r="X900" s="1"/>
      <c r="Y900" s="1"/>
      <c r="Z900" s="1"/>
      <c r="AA900" s="1"/>
      <c r="AB900" s="194"/>
      <c r="AC900" s="1"/>
      <c r="AD900" s="194"/>
      <c r="AE900" s="1"/>
      <c r="AF900" s="1"/>
      <c r="AG900" s="194"/>
      <c r="AH900" s="194"/>
      <c r="AI900" s="194"/>
      <c r="AJ900" s="194"/>
      <c r="AK900" s="194"/>
      <c r="AL900" s="194"/>
    </row>
    <row r="901" spans="1:38" ht="15.75" customHeight="1">
      <c r="A901" s="1"/>
      <c r="B901" s="1"/>
      <c r="C901" s="1"/>
      <c r="D901" s="1"/>
      <c r="E901" s="1"/>
      <c r="F901" s="1"/>
      <c r="G901" s="1"/>
      <c r="H901" s="1"/>
      <c r="I901" s="1"/>
      <c r="J901" s="195"/>
      <c r="K901" s="194"/>
      <c r="L901" s="232"/>
      <c r="M901" s="232"/>
      <c r="N901" s="1"/>
      <c r="O901" s="1"/>
      <c r="P901" s="1"/>
      <c r="Q901" s="194"/>
      <c r="R901" s="194"/>
      <c r="S901" s="1"/>
      <c r="T901" s="1"/>
      <c r="U901" s="1"/>
      <c r="V901" s="194"/>
      <c r="W901" s="1"/>
      <c r="X901" s="1"/>
      <c r="Y901" s="1"/>
      <c r="Z901" s="1"/>
      <c r="AA901" s="1"/>
      <c r="AB901" s="194"/>
      <c r="AC901" s="1"/>
      <c r="AD901" s="194"/>
      <c r="AE901" s="1"/>
      <c r="AF901" s="1"/>
      <c r="AG901" s="194"/>
      <c r="AH901" s="194"/>
      <c r="AI901" s="194"/>
      <c r="AJ901" s="194"/>
      <c r="AK901" s="194"/>
      <c r="AL901" s="194"/>
    </row>
    <row r="902" spans="1:38" ht="15.75" customHeight="1">
      <c r="A902" s="1"/>
      <c r="B902" s="1"/>
      <c r="C902" s="1"/>
      <c r="D902" s="1"/>
      <c r="E902" s="1"/>
      <c r="F902" s="1"/>
      <c r="G902" s="1"/>
      <c r="H902" s="1"/>
      <c r="I902" s="1"/>
      <c r="J902" s="195"/>
      <c r="K902" s="194"/>
      <c r="L902" s="232"/>
      <c r="M902" s="232"/>
      <c r="N902" s="1"/>
      <c r="O902" s="1"/>
      <c r="P902" s="1"/>
      <c r="Q902" s="194"/>
      <c r="R902" s="194"/>
      <c r="S902" s="1"/>
      <c r="T902" s="1"/>
      <c r="U902" s="1"/>
      <c r="V902" s="194"/>
      <c r="W902" s="1"/>
      <c r="X902" s="1"/>
      <c r="Y902" s="1"/>
      <c r="Z902" s="1"/>
      <c r="AA902" s="1"/>
      <c r="AB902" s="194"/>
      <c r="AC902" s="1"/>
      <c r="AD902" s="194"/>
      <c r="AE902" s="1"/>
      <c r="AF902" s="1"/>
      <c r="AG902" s="194"/>
      <c r="AH902" s="194"/>
      <c r="AI902" s="194"/>
      <c r="AJ902" s="194"/>
      <c r="AK902" s="194"/>
      <c r="AL902" s="194"/>
    </row>
    <row r="903" spans="1:38" ht="15.75" customHeight="1">
      <c r="A903" s="1"/>
      <c r="B903" s="1"/>
      <c r="C903" s="1"/>
      <c r="D903" s="1"/>
      <c r="E903" s="1"/>
      <c r="F903" s="1"/>
      <c r="G903" s="1"/>
      <c r="H903" s="1"/>
      <c r="I903" s="1"/>
      <c r="J903" s="195"/>
      <c r="K903" s="194"/>
      <c r="L903" s="232"/>
      <c r="M903" s="232"/>
      <c r="N903" s="1"/>
      <c r="O903" s="1"/>
      <c r="P903" s="1"/>
      <c r="Q903" s="194"/>
      <c r="R903" s="194"/>
      <c r="S903" s="1"/>
      <c r="T903" s="1"/>
      <c r="U903" s="1"/>
      <c r="V903" s="194"/>
      <c r="W903" s="1"/>
      <c r="X903" s="1"/>
      <c r="Y903" s="1"/>
      <c r="Z903" s="1"/>
      <c r="AA903" s="1"/>
      <c r="AB903" s="194"/>
      <c r="AC903" s="1"/>
      <c r="AD903" s="194"/>
      <c r="AE903" s="1"/>
      <c r="AF903" s="1"/>
      <c r="AG903" s="194"/>
      <c r="AH903" s="194"/>
      <c r="AI903" s="194"/>
      <c r="AJ903" s="194"/>
      <c r="AK903" s="194"/>
      <c r="AL903" s="194"/>
    </row>
    <row r="904" spans="1:38" ht="15.75" customHeight="1">
      <c r="A904" s="1"/>
      <c r="B904" s="1"/>
      <c r="C904" s="1"/>
      <c r="D904" s="1"/>
      <c r="E904" s="1"/>
      <c r="F904" s="1"/>
      <c r="G904" s="1"/>
      <c r="H904" s="1"/>
      <c r="I904" s="1"/>
      <c r="J904" s="195"/>
      <c r="K904" s="194"/>
      <c r="L904" s="232"/>
      <c r="M904" s="232"/>
      <c r="N904" s="1"/>
      <c r="O904" s="1"/>
      <c r="P904" s="1"/>
      <c r="Q904" s="194"/>
      <c r="R904" s="194"/>
      <c r="S904" s="1"/>
      <c r="T904" s="1"/>
      <c r="U904" s="1"/>
      <c r="V904" s="194"/>
      <c r="W904" s="1"/>
      <c r="X904" s="1"/>
      <c r="Y904" s="1"/>
      <c r="Z904" s="1"/>
      <c r="AA904" s="1"/>
      <c r="AB904" s="194"/>
      <c r="AC904" s="1"/>
      <c r="AD904" s="194"/>
      <c r="AE904" s="1"/>
      <c r="AF904" s="1"/>
      <c r="AG904" s="194"/>
      <c r="AH904" s="194"/>
      <c r="AI904" s="194"/>
      <c r="AJ904" s="194"/>
      <c r="AK904" s="194"/>
      <c r="AL904" s="194"/>
    </row>
    <row r="905" spans="1:38" ht="15.75" customHeight="1">
      <c r="A905" s="1"/>
      <c r="B905" s="1"/>
      <c r="C905" s="1"/>
      <c r="D905" s="1"/>
      <c r="E905" s="1"/>
      <c r="F905" s="1"/>
      <c r="G905" s="1"/>
      <c r="H905" s="1"/>
      <c r="I905" s="1"/>
      <c r="J905" s="195"/>
      <c r="K905" s="194"/>
      <c r="L905" s="232"/>
      <c r="M905" s="232"/>
      <c r="N905" s="1"/>
      <c r="O905" s="1"/>
      <c r="P905" s="1"/>
      <c r="Q905" s="194"/>
      <c r="R905" s="194"/>
      <c r="S905" s="1"/>
      <c r="T905" s="1"/>
      <c r="U905" s="1"/>
      <c r="V905" s="194"/>
      <c r="W905" s="1"/>
      <c r="X905" s="1"/>
      <c r="Y905" s="1"/>
      <c r="Z905" s="1"/>
      <c r="AA905" s="1"/>
      <c r="AB905" s="194"/>
      <c r="AC905" s="1"/>
      <c r="AD905" s="194"/>
      <c r="AE905" s="1"/>
      <c r="AF905" s="1"/>
      <c r="AG905" s="194"/>
      <c r="AH905" s="194"/>
      <c r="AI905" s="194"/>
      <c r="AJ905" s="194"/>
      <c r="AK905" s="194"/>
      <c r="AL905" s="194"/>
    </row>
    <row r="906" spans="1:38" ht="15.75" customHeight="1">
      <c r="A906" s="1"/>
      <c r="B906" s="1"/>
      <c r="C906" s="1"/>
      <c r="D906" s="1"/>
      <c r="E906" s="1"/>
      <c r="F906" s="1"/>
      <c r="G906" s="1"/>
      <c r="H906" s="1"/>
      <c r="I906" s="1"/>
      <c r="J906" s="195"/>
      <c r="K906" s="194"/>
      <c r="L906" s="232"/>
      <c r="M906" s="232"/>
      <c r="N906" s="1"/>
      <c r="O906" s="1"/>
      <c r="P906" s="1"/>
      <c r="Q906" s="194"/>
      <c r="R906" s="194"/>
      <c r="S906" s="1"/>
      <c r="T906" s="1"/>
      <c r="U906" s="1"/>
      <c r="V906" s="194"/>
      <c r="W906" s="1"/>
      <c r="X906" s="1"/>
      <c r="Y906" s="1"/>
      <c r="Z906" s="1"/>
      <c r="AA906" s="1"/>
      <c r="AB906" s="194"/>
      <c r="AC906" s="1"/>
      <c r="AD906" s="194"/>
      <c r="AE906" s="1"/>
      <c r="AF906" s="1"/>
      <c r="AG906" s="194"/>
      <c r="AH906" s="194"/>
      <c r="AI906" s="194"/>
      <c r="AJ906" s="194"/>
      <c r="AK906" s="194"/>
      <c r="AL906" s="194"/>
    </row>
    <row r="907" spans="1:38" ht="15.75" customHeight="1">
      <c r="A907" s="1"/>
      <c r="B907" s="1"/>
      <c r="C907" s="1"/>
      <c r="D907" s="1"/>
      <c r="E907" s="1"/>
      <c r="F907" s="1"/>
      <c r="G907" s="1"/>
      <c r="H907" s="1"/>
      <c r="I907" s="1"/>
      <c r="J907" s="195"/>
      <c r="K907" s="194"/>
      <c r="L907" s="232"/>
      <c r="M907" s="232"/>
      <c r="N907" s="1"/>
      <c r="O907" s="1"/>
      <c r="P907" s="1"/>
      <c r="Q907" s="194"/>
      <c r="R907" s="194"/>
      <c r="S907" s="1"/>
      <c r="T907" s="1"/>
      <c r="U907" s="1"/>
      <c r="V907" s="194"/>
      <c r="W907" s="1"/>
      <c r="X907" s="1"/>
      <c r="Y907" s="1"/>
      <c r="Z907" s="1"/>
      <c r="AA907" s="1"/>
      <c r="AB907" s="194"/>
      <c r="AC907" s="1"/>
      <c r="AD907" s="194"/>
      <c r="AE907" s="1"/>
      <c r="AF907" s="1"/>
      <c r="AG907" s="194"/>
      <c r="AH907" s="194"/>
      <c r="AI907" s="194"/>
      <c r="AJ907" s="194"/>
      <c r="AK907" s="194"/>
      <c r="AL907" s="194"/>
    </row>
    <row r="908" spans="1:38" ht="15.75" customHeight="1">
      <c r="A908" s="1"/>
      <c r="B908" s="1"/>
      <c r="C908" s="1"/>
      <c r="D908" s="1"/>
      <c r="E908" s="1"/>
      <c r="F908" s="1"/>
      <c r="G908" s="1"/>
      <c r="H908" s="1"/>
      <c r="I908" s="1"/>
      <c r="J908" s="195"/>
      <c r="K908" s="194"/>
      <c r="L908" s="232"/>
      <c r="M908" s="232"/>
      <c r="N908" s="1"/>
      <c r="O908" s="1"/>
      <c r="P908" s="1"/>
      <c r="Q908" s="194"/>
      <c r="R908" s="194"/>
      <c r="S908" s="1"/>
      <c r="T908" s="1"/>
      <c r="U908" s="1"/>
      <c r="V908" s="194"/>
      <c r="W908" s="1"/>
      <c r="X908" s="1"/>
      <c r="Y908" s="1"/>
      <c r="Z908" s="1"/>
      <c r="AA908" s="1"/>
      <c r="AB908" s="194"/>
      <c r="AC908" s="1"/>
      <c r="AD908" s="194"/>
      <c r="AE908" s="1"/>
      <c r="AF908" s="1"/>
      <c r="AG908" s="194"/>
      <c r="AH908" s="194"/>
      <c r="AI908" s="194"/>
      <c r="AJ908" s="194"/>
      <c r="AK908" s="194"/>
      <c r="AL908" s="194"/>
    </row>
    <row r="909" spans="1:38" ht="15.75" customHeight="1">
      <c r="A909" s="1"/>
      <c r="B909" s="1"/>
      <c r="C909" s="1"/>
      <c r="D909" s="1"/>
      <c r="E909" s="1"/>
      <c r="F909" s="1"/>
      <c r="G909" s="1"/>
      <c r="H909" s="1"/>
      <c r="I909" s="1"/>
      <c r="J909" s="195"/>
      <c r="K909" s="194"/>
      <c r="L909" s="232"/>
      <c r="M909" s="232"/>
      <c r="N909" s="1"/>
      <c r="O909" s="1"/>
      <c r="P909" s="1"/>
      <c r="Q909" s="194"/>
      <c r="R909" s="194"/>
      <c r="S909" s="1"/>
      <c r="T909" s="1"/>
      <c r="U909" s="1"/>
      <c r="V909" s="194"/>
      <c r="W909" s="1"/>
      <c r="X909" s="1"/>
      <c r="Y909" s="1"/>
      <c r="Z909" s="1"/>
      <c r="AA909" s="1"/>
      <c r="AB909" s="194"/>
      <c r="AC909" s="1"/>
      <c r="AD909" s="194"/>
      <c r="AE909" s="1"/>
      <c r="AF909" s="1"/>
      <c r="AG909" s="194"/>
      <c r="AH909" s="194"/>
      <c r="AI909" s="194"/>
      <c r="AJ909" s="194"/>
      <c r="AK909" s="194"/>
      <c r="AL909" s="194"/>
    </row>
    <row r="910" spans="1:38" ht="15.75" customHeight="1">
      <c r="A910" s="1"/>
      <c r="B910" s="1"/>
      <c r="C910" s="1"/>
      <c r="D910" s="1"/>
      <c r="E910" s="1"/>
      <c r="F910" s="1"/>
      <c r="G910" s="1"/>
      <c r="H910" s="1"/>
      <c r="I910" s="1"/>
      <c r="J910" s="195"/>
      <c r="K910" s="194"/>
      <c r="L910" s="232"/>
      <c r="M910" s="232"/>
      <c r="N910" s="1"/>
      <c r="O910" s="1"/>
      <c r="P910" s="1"/>
      <c r="Q910" s="194"/>
      <c r="R910" s="194"/>
      <c r="S910" s="1"/>
      <c r="T910" s="1"/>
      <c r="U910" s="1"/>
      <c r="V910" s="194"/>
      <c r="W910" s="1"/>
      <c r="X910" s="1"/>
      <c r="Y910" s="1"/>
      <c r="Z910" s="1"/>
      <c r="AA910" s="1"/>
      <c r="AB910" s="194"/>
      <c r="AC910" s="1"/>
      <c r="AD910" s="194"/>
      <c r="AE910" s="1"/>
      <c r="AF910" s="1"/>
      <c r="AG910" s="194"/>
      <c r="AH910" s="194"/>
      <c r="AI910" s="194"/>
      <c r="AJ910" s="194"/>
      <c r="AK910" s="194"/>
      <c r="AL910" s="194"/>
    </row>
    <row r="911" spans="1:38" ht="15.75" customHeight="1">
      <c r="A911" s="1"/>
      <c r="B911" s="1"/>
      <c r="C911" s="1"/>
      <c r="D911" s="1"/>
      <c r="E911" s="1"/>
      <c r="F911" s="1"/>
      <c r="G911" s="1"/>
      <c r="H911" s="1"/>
      <c r="I911" s="1"/>
      <c r="J911" s="195"/>
      <c r="K911" s="194"/>
      <c r="L911" s="232"/>
      <c r="M911" s="232"/>
      <c r="N911" s="1"/>
      <c r="O911" s="1"/>
      <c r="P911" s="1"/>
      <c r="Q911" s="194"/>
      <c r="R911" s="194"/>
      <c r="S911" s="1"/>
      <c r="T911" s="1"/>
      <c r="U911" s="1"/>
      <c r="V911" s="194"/>
      <c r="W911" s="1"/>
      <c r="X911" s="1"/>
      <c r="Y911" s="1"/>
      <c r="Z911" s="1"/>
      <c r="AA911" s="1"/>
      <c r="AB911" s="194"/>
      <c r="AC911" s="1"/>
      <c r="AD911" s="194"/>
      <c r="AE911" s="1"/>
      <c r="AF911" s="1"/>
      <c r="AG911" s="194"/>
      <c r="AH911" s="194"/>
      <c r="AI911" s="194"/>
      <c r="AJ911" s="194"/>
      <c r="AK911" s="194"/>
      <c r="AL911" s="194"/>
    </row>
    <row r="912" spans="1:38" ht="15.75" customHeight="1">
      <c r="A912" s="1"/>
      <c r="B912" s="1"/>
      <c r="C912" s="1"/>
      <c r="D912" s="1"/>
      <c r="E912" s="1"/>
      <c r="F912" s="1"/>
      <c r="G912" s="1"/>
      <c r="H912" s="1"/>
      <c r="I912" s="1"/>
      <c r="J912" s="195"/>
      <c r="K912" s="194"/>
      <c r="L912" s="232"/>
      <c r="M912" s="232"/>
      <c r="N912" s="1"/>
      <c r="O912" s="1"/>
      <c r="P912" s="1"/>
      <c r="Q912" s="194"/>
      <c r="R912" s="194"/>
      <c r="S912" s="1"/>
      <c r="T912" s="1"/>
      <c r="U912" s="1"/>
      <c r="V912" s="194"/>
      <c r="W912" s="1"/>
      <c r="X912" s="1"/>
      <c r="Y912" s="1"/>
      <c r="Z912" s="1"/>
      <c r="AA912" s="1"/>
      <c r="AB912" s="194"/>
      <c r="AC912" s="1"/>
      <c r="AD912" s="194"/>
      <c r="AE912" s="1"/>
      <c r="AF912" s="1"/>
      <c r="AG912" s="194"/>
      <c r="AH912" s="194"/>
      <c r="AI912" s="194"/>
      <c r="AJ912" s="194"/>
      <c r="AK912" s="194"/>
      <c r="AL912" s="194"/>
    </row>
    <row r="913" spans="1:38" ht="15.75" customHeight="1">
      <c r="A913" s="1"/>
      <c r="B913" s="1"/>
      <c r="C913" s="1"/>
      <c r="D913" s="1"/>
      <c r="E913" s="1"/>
      <c r="F913" s="1"/>
      <c r="G913" s="1"/>
      <c r="H913" s="1"/>
      <c r="I913" s="1"/>
      <c r="J913" s="195"/>
      <c r="K913" s="194"/>
      <c r="L913" s="232"/>
      <c r="M913" s="232"/>
      <c r="N913" s="1"/>
      <c r="O913" s="1"/>
      <c r="P913" s="1"/>
      <c r="Q913" s="194"/>
      <c r="R913" s="194"/>
      <c r="S913" s="1"/>
      <c r="T913" s="1"/>
      <c r="U913" s="1"/>
      <c r="V913" s="194"/>
      <c r="W913" s="1"/>
      <c r="X913" s="1"/>
      <c r="Y913" s="1"/>
      <c r="Z913" s="1"/>
      <c r="AA913" s="1"/>
      <c r="AB913" s="194"/>
      <c r="AC913" s="1"/>
      <c r="AD913" s="194"/>
      <c r="AE913" s="1"/>
      <c r="AF913" s="1"/>
      <c r="AG913" s="194"/>
      <c r="AH913" s="194"/>
      <c r="AI913" s="194"/>
      <c r="AJ913" s="194"/>
      <c r="AK913" s="194"/>
      <c r="AL913" s="194"/>
    </row>
    <row r="914" spans="1:38" ht="15.75" customHeight="1">
      <c r="A914" s="1"/>
      <c r="B914" s="1"/>
      <c r="C914" s="1"/>
      <c r="D914" s="1"/>
      <c r="E914" s="1"/>
      <c r="F914" s="1"/>
      <c r="G914" s="1"/>
      <c r="H914" s="1"/>
      <c r="I914" s="1"/>
      <c r="J914" s="195"/>
      <c r="K914" s="194"/>
      <c r="L914" s="232"/>
      <c r="M914" s="232"/>
      <c r="N914" s="1"/>
      <c r="O914" s="1"/>
      <c r="P914" s="1"/>
      <c r="Q914" s="194"/>
      <c r="R914" s="194"/>
      <c r="S914" s="1"/>
      <c r="T914" s="1"/>
      <c r="U914" s="1"/>
      <c r="V914" s="194"/>
      <c r="W914" s="1"/>
      <c r="X914" s="1"/>
      <c r="Y914" s="1"/>
      <c r="Z914" s="1"/>
      <c r="AA914" s="1"/>
      <c r="AB914" s="194"/>
      <c r="AC914" s="1"/>
      <c r="AD914" s="194"/>
      <c r="AE914" s="1"/>
      <c r="AF914" s="1"/>
      <c r="AG914" s="194"/>
      <c r="AH914" s="194"/>
      <c r="AI914" s="194"/>
      <c r="AJ914" s="194"/>
      <c r="AK914" s="194"/>
      <c r="AL914" s="194"/>
    </row>
    <row r="915" spans="1:38" ht="15.75" customHeight="1">
      <c r="A915" s="1"/>
      <c r="B915" s="1"/>
      <c r="C915" s="1"/>
      <c r="D915" s="1"/>
      <c r="E915" s="1"/>
      <c r="F915" s="1"/>
      <c r="G915" s="1"/>
      <c r="H915" s="1"/>
      <c r="I915" s="1"/>
      <c r="J915" s="195"/>
      <c r="K915" s="194"/>
      <c r="L915" s="232"/>
      <c r="M915" s="232"/>
      <c r="N915" s="1"/>
      <c r="O915" s="1"/>
      <c r="P915" s="1"/>
      <c r="Q915" s="194"/>
      <c r="R915" s="194"/>
      <c r="S915" s="1"/>
      <c r="T915" s="1"/>
      <c r="U915" s="1"/>
      <c r="V915" s="194"/>
      <c r="W915" s="1"/>
      <c r="X915" s="1"/>
      <c r="Y915" s="1"/>
      <c r="Z915" s="1"/>
      <c r="AA915" s="1"/>
      <c r="AB915" s="194"/>
      <c r="AC915" s="1"/>
      <c r="AD915" s="194"/>
      <c r="AE915" s="1"/>
      <c r="AF915" s="1"/>
      <c r="AG915" s="194"/>
      <c r="AH915" s="194"/>
      <c r="AI915" s="194"/>
      <c r="AJ915" s="194"/>
      <c r="AK915" s="194"/>
      <c r="AL915" s="194"/>
    </row>
    <row r="916" spans="1:38" ht="15.75" customHeight="1">
      <c r="A916" s="1"/>
      <c r="B916" s="1"/>
      <c r="C916" s="1"/>
      <c r="D916" s="1"/>
      <c r="E916" s="1"/>
      <c r="F916" s="1"/>
      <c r="G916" s="1"/>
      <c r="H916" s="1"/>
      <c r="I916" s="1"/>
      <c r="J916" s="195"/>
      <c r="K916" s="194"/>
      <c r="L916" s="232"/>
      <c r="M916" s="232"/>
      <c r="N916" s="1"/>
      <c r="O916" s="1"/>
      <c r="P916" s="1"/>
      <c r="Q916" s="194"/>
      <c r="R916" s="194"/>
      <c r="S916" s="1"/>
      <c r="T916" s="1"/>
      <c r="U916" s="1"/>
      <c r="V916" s="194"/>
      <c r="W916" s="1"/>
      <c r="X916" s="1"/>
      <c r="Y916" s="1"/>
      <c r="Z916" s="1"/>
      <c r="AA916" s="1"/>
      <c r="AB916" s="194"/>
      <c r="AC916" s="1"/>
      <c r="AD916" s="194"/>
      <c r="AE916" s="1"/>
      <c r="AF916" s="1"/>
      <c r="AG916" s="194"/>
      <c r="AH916" s="194"/>
      <c r="AI916" s="194"/>
      <c r="AJ916" s="194"/>
      <c r="AK916" s="194"/>
      <c r="AL916" s="194"/>
    </row>
    <row r="917" spans="1:38" ht="15.75" customHeight="1">
      <c r="A917" s="1"/>
      <c r="B917" s="1"/>
      <c r="C917" s="1"/>
      <c r="D917" s="1"/>
      <c r="E917" s="1"/>
      <c r="F917" s="1"/>
      <c r="G917" s="1"/>
      <c r="H917" s="1"/>
      <c r="I917" s="1"/>
      <c r="J917" s="195"/>
      <c r="K917" s="194"/>
      <c r="L917" s="232"/>
      <c r="M917" s="232"/>
      <c r="N917" s="1"/>
      <c r="O917" s="1"/>
      <c r="P917" s="1"/>
      <c r="Q917" s="194"/>
      <c r="R917" s="194"/>
      <c r="S917" s="1"/>
      <c r="T917" s="1"/>
      <c r="U917" s="1"/>
      <c r="V917" s="194"/>
      <c r="W917" s="1"/>
      <c r="X917" s="1"/>
      <c r="Y917" s="1"/>
      <c r="Z917" s="1"/>
      <c r="AA917" s="1"/>
      <c r="AB917" s="194"/>
      <c r="AC917" s="1"/>
      <c r="AD917" s="194"/>
      <c r="AE917" s="1"/>
      <c r="AF917" s="1"/>
      <c r="AG917" s="194"/>
      <c r="AH917" s="194"/>
      <c r="AI917" s="194"/>
      <c r="AJ917" s="194"/>
      <c r="AK917" s="194"/>
      <c r="AL917" s="194"/>
    </row>
    <row r="918" spans="1:38" ht="15.75" customHeight="1">
      <c r="A918" s="1"/>
      <c r="B918" s="1"/>
      <c r="C918" s="1"/>
      <c r="D918" s="1"/>
      <c r="E918" s="1"/>
      <c r="F918" s="1"/>
      <c r="G918" s="1"/>
      <c r="H918" s="1"/>
      <c r="I918" s="1"/>
      <c r="J918" s="195"/>
      <c r="K918" s="194"/>
      <c r="L918" s="232"/>
      <c r="M918" s="232"/>
      <c r="N918" s="1"/>
      <c r="O918" s="1"/>
      <c r="P918" s="1"/>
      <c r="Q918" s="194"/>
      <c r="R918" s="194"/>
      <c r="S918" s="1"/>
      <c r="T918" s="1"/>
      <c r="U918" s="1"/>
      <c r="V918" s="194"/>
      <c r="W918" s="1"/>
      <c r="X918" s="1"/>
      <c r="Y918" s="1"/>
      <c r="Z918" s="1"/>
      <c r="AA918" s="1"/>
      <c r="AB918" s="194"/>
      <c r="AC918" s="1"/>
      <c r="AD918" s="194"/>
      <c r="AE918" s="1"/>
      <c r="AF918" s="1"/>
      <c r="AG918" s="194"/>
      <c r="AH918" s="194"/>
      <c r="AI918" s="194"/>
      <c r="AJ918" s="194"/>
      <c r="AK918" s="194"/>
      <c r="AL918" s="194"/>
    </row>
    <row r="919" spans="1:38" ht="15.75" customHeight="1">
      <c r="A919" s="1"/>
      <c r="B919" s="1"/>
      <c r="C919" s="1"/>
      <c r="D919" s="1"/>
      <c r="E919" s="1"/>
      <c r="F919" s="1"/>
      <c r="G919" s="1"/>
      <c r="H919" s="1"/>
      <c r="I919" s="1"/>
      <c r="J919" s="195"/>
      <c r="K919" s="194"/>
      <c r="L919" s="232"/>
      <c r="M919" s="232"/>
      <c r="N919" s="1"/>
      <c r="O919" s="1"/>
      <c r="P919" s="1"/>
      <c r="Q919" s="194"/>
      <c r="R919" s="194"/>
      <c r="S919" s="1"/>
      <c r="T919" s="1"/>
      <c r="U919" s="1"/>
      <c r="V919" s="194"/>
      <c r="W919" s="1"/>
      <c r="X919" s="1"/>
      <c r="Y919" s="1"/>
      <c r="Z919" s="1"/>
      <c r="AA919" s="1"/>
      <c r="AB919" s="194"/>
      <c r="AC919" s="1"/>
      <c r="AD919" s="194"/>
      <c r="AE919" s="1"/>
      <c r="AF919" s="1"/>
      <c r="AG919" s="194"/>
      <c r="AH919" s="194"/>
      <c r="AI919" s="194"/>
      <c r="AJ919" s="194"/>
      <c r="AK919" s="194"/>
      <c r="AL919" s="194"/>
    </row>
    <row r="920" spans="1:38" ht="15.75" customHeight="1">
      <c r="A920" s="1"/>
      <c r="B920" s="1"/>
      <c r="C920" s="1"/>
      <c r="D920" s="1"/>
      <c r="E920" s="1"/>
      <c r="F920" s="1"/>
      <c r="G920" s="1"/>
      <c r="H920" s="1"/>
      <c r="I920" s="1"/>
      <c r="J920" s="195"/>
      <c r="K920" s="194"/>
      <c r="L920" s="232"/>
      <c r="M920" s="232"/>
      <c r="N920" s="1"/>
      <c r="O920" s="1"/>
      <c r="P920" s="1"/>
      <c r="Q920" s="194"/>
      <c r="R920" s="194"/>
      <c r="S920" s="1"/>
      <c r="T920" s="1"/>
      <c r="U920" s="1"/>
      <c r="V920" s="194"/>
      <c r="W920" s="1"/>
      <c r="X920" s="1"/>
      <c r="Y920" s="1"/>
      <c r="Z920" s="1"/>
      <c r="AA920" s="1"/>
      <c r="AB920" s="194"/>
      <c r="AC920" s="1"/>
      <c r="AD920" s="194"/>
      <c r="AE920" s="1"/>
      <c r="AF920" s="1"/>
      <c r="AG920" s="194"/>
      <c r="AH920" s="194"/>
      <c r="AI920" s="194"/>
      <c r="AJ920" s="194"/>
      <c r="AK920" s="194"/>
      <c r="AL920" s="194"/>
    </row>
    <row r="921" spans="1:38" ht="15.75" customHeight="1">
      <c r="A921" s="1"/>
      <c r="B921" s="1"/>
      <c r="C921" s="1"/>
      <c r="D921" s="1"/>
      <c r="E921" s="1"/>
      <c r="F921" s="1"/>
      <c r="G921" s="1"/>
      <c r="H921" s="1"/>
      <c r="I921" s="1"/>
      <c r="J921" s="195"/>
      <c r="K921" s="194"/>
      <c r="L921" s="232"/>
      <c r="M921" s="232"/>
      <c r="N921" s="1"/>
      <c r="O921" s="1"/>
      <c r="P921" s="1"/>
      <c r="Q921" s="194"/>
      <c r="R921" s="194"/>
      <c r="S921" s="1"/>
      <c r="T921" s="1"/>
      <c r="U921" s="1"/>
      <c r="V921" s="194"/>
      <c r="W921" s="1"/>
      <c r="X921" s="1"/>
      <c r="Y921" s="1"/>
      <c r="Z921" s="1"/>
      <c r="AA921" s="1"/>
      <c r="AB921" s="194"/>
      <c r="AC921" s="1"/>
      <c r="AD921" s="194"/>
      <c r="AE921" s="1"/>
      <c r="AF921" s="1"/>
      <c r="AG921" s="194"/>
      <c r="AH921" s="194"/>
      <c r="AI921" s="194"/>
      <c r="AJ921" s="194"/>
      <c r="AK921" s="194"/>
      <c r="AL921" s="194"/>
    </row>
    <row r="922" spans="1:38" ht="15.75" customHeight="1">
      <c r="A922" s="1"/>
      <c r="B922" s="1"/>
      <c r="C922" s="1"/>
      <c r="D922" s="1"/>
      <c r="E922" s="1"/>
      <c r="F922" s="1"/>
      <c r="G922" s="1"/>
      <c r="H922" s="1"/>
      <c r="I922" s="1"/>
      <c r="J922" s="195"/>
      <c r="K922" s="194"/>
      <c r="L922" s="232"/>
      <c r="M922" s="232"/>
      <c r="N922" s="1"/>
      <c r="O922" s="1"/>
      <c r="P922" s="1"/>
      <c r="Q922" s="194"/>
      <c r="R922" s="194"/>
      <c r="S922" s="1"/>
      <c r="T922" s="1"/>
      <c r="U922" s="1"/>
      <c r="V922" s="194"/>
      <c r="W922" s="1"/>
      <c r="X922" s="1"/>
      <c r="Y922" s="1"/>
      <c r="Z922" s="1"/>
      <c r="AA922" s="1"/>
      <c r="AB922" s="194"/>
      <c r="AC922" s="1"/>
      <c r="AD922" s="194"/>
      <c r="AE922" s="1"/>
      <c r="AF922" s="1"/>
      <c r="AG922" s="194"/>
      <c r="AH922" s="194"/>
      <c r="AI922" s="194"/>
      <c r="AJ922" s="194"/>
      <c r="AK922" s="194"/>
      <c r="AL922" s="194"/>
    </row>
    <row r="923" spans="1:38" ht="15.75" customHeight="1">
      <c r="A923" s="1"/>
      <c r="B923" s="1"/>
      <c r="C923" s="1"/>
      <c r="D923" s="1"/>
      <c r="E923" s="1"/>
      <c r="F923" s="1"/>
      <c r="G923" s="1"/>
      <c r="H923" s="1"/>
      <c r="I923" s="1"/>
      <c r="J923" s="195"/>
      <c r="K923" s="194"/>
      <c r="L923" s="232"/>
      <c r="M923" s="232"/>
      <c r="N923" s="1"/>
      <c r="O923" s="1"/>
      <c r="P923" s="1"/>
      <c r="Q923" s="194"/>
      <c r="R923" s="194"/>
      <c r="S923" s="1"/>
      <c r="T923" s="1"/>
      <c r="U923" s="1"/>
      <c r="V923" s="194"/>
      <c r="W923" s="1"/>
      <c r="X923" s="1"/>
      <c r="Y923" s="1"/>
      <c r="Z923" s="1"/>
      <c r="AA923" s="1"/>
      <c r="AB923" s="194"/>
      <c r="AC923" s="1"/>
      <c r="AD923" s="194"/>
      <c r="AE923" s="1"/>
      <c r="AF923" s="1"/>
      <c r="AG923" s="194"/>
      <c r="AH923" s="194"/>
      <c r="AI923" s="194"/>
      <c r="AJ923" s="194"/>
      <c r="AK923" s="194"/>
      <c r="AL923" s="194"/>
    </row>
    <row r="924" spans="1:38" ht="15.75" customHeight="1">
      <c r="A924" s="1"/>
      <c r="B924" s="1"/>
      <c r="C924" s="1"/>
      <c r="D924" s="1"/>
      <c r="E924" s="1"/>
      <c r="F924" s="1"/>
      <c r="G924" s="1"/>
      <c r="H924" s="1"/>
      <c r="I924" s="1"/>
      <c r="J924" s="195"/>
      <c r="K924" s="194"/>
      <c r="L924" s="232"/>
      <c r="M924" s="232"/>
      <c r="N924" s="1"/>
      <c r="O924" s="1"/>
      <c r="P924" s="1"/>
      <c r="Q924" s="194"/>
      <c r="R924" s="194"/>
      <c r="S924" s="1"/>
      <c r="T924" s="1"/>
      <c r="U924" s="1"/>
      <c r="V924" s="194"/>
      <c r="W924" s="1"/>
      <c r="X924" s="1"/>
      <c r="Y924" s="1"/>
      <c r="Z924" s="1"/>
      <c r="AA924" s="1"/>
      <c r="AB924" s="194"/>
      <c r="AC924" s="1"/>
      <c r="AD924" s="194"/>
      <c r="AE924" s="1"/>
      <c r="AF924" s="1"/>
      <c r="AG924" s="194"/>
      <c r="AH924" s="194"/>
      <c r="AI924" s="194"/>
      <c r="AJ924" s="194"/>
      <c r="AK924" s="194"/>
      <c r="AL924" s="194"/>
    </row>
    <row r="925" spans="1:38" ht="15.75" customHeight="1">
      <c r="A925" s="1"/>
      <c r="B925" s="1"/>
      <c r="C925" s="1"/>
      <c r="D925" s="1"/>
      <c r="E925" s="1"/>
      <c r="F925" s="1"/>
      <c r="G925" s="1"/>
      <c r="H925" s="1"/>
      <c r="I925" s="1"/>
      <c r="J925" s="195"/>
      <c r="K925" s="194"/>
      <c r="L925" s="232"/>
      <c r="M925" s="232"/>
      <c r="N925" s="1"/>
      <c r="O925" s="1"/>
      <c r="P925" s="1"/>
      <c r="Q925" s="194"/>
      <c r="R925" s="194"/>
      <c r="S925" s="1"/>
      <c r="T925" s="1"/>
      <c r="U925" s="1"/>
      <c r="V925" s="194"/>
      <c r="W925" s="1"/>
      <c r="X925" s="1"/>
      <c r="Y925" s="1"/>
      <c r="Z925" s="1"/>
      <c r="AA925" s="1"/>
      <c r="AB925" s="194"/>
      <c r="AC925" s="1"/>
      <c r="AD925" s="194"/>
      <c r="AE925" s="1"/>
      <c r="AF925" s="1"/>
      <c r="AG925" s="194"/>
      <c r="AH925" s="194"/>
      <c r="AI925" s="194"/>
      <c r="AJ925" s="194"/>
      <c r="AK925" s="194"/>
      <c r="AL925" s="194"/>
    </row>
    <row r="926" spans="1:38" ht="15.75" customHeight="1">
      <c r="A926" s="1"/>
      <c r="B926" s="1"/>
      <c r="C926" s="1"/>
      <c r="D926" s="1"/>
      <c r="E926" s="1"/>
      <c r="F926" s="1"/>
      <c r="G926" s="1"/>
      <c r="H926" s="1"/>
      <c r="I926" s="1"/>
      <c r="J926" s="195"/>
      <c r="K926" s="194"/>
      <c r="L926" s="232"/>
      <c r="M926" s="232"/>
      <c r="N926" s="1"/>
      <c r="O926" s="1"/>
      <c r="P926" s="1"/>
      <c r="Q926" s="194"/>
      <c r="R926" s="194"/>
      <c r="S926" s="1"/>
      <c r="T926" s="1"/>
      <c r="U926" s="1"/>
      <c r="V926" s="194"/>
      <c r="W926" s="1"/>
      <c r="X926" s="1"/>
      <c r="Y926" s="1"/>
      <c r="Z926" s="1"/>
      <c r="AA926" s="1"/>
      <c r="AB926" s="194"/>
      <c r="AC926" s="1"/>
      <c r="AD926" s="194"/>
      <c r="AE926" s="1"/>
      <c r="AF926" s="1"/>
      <c r="AG926" s="194"/>
      <c r="AH926" s="194"/>
      <c r="AI926" s="194"/>
      <c r="AJ926" s="194"/>
      <c r="AK926" s="194"/>
      <c r="AL926" s="194"/>
    </row>
    <row r="927" spans="1:38" ht="15.75" customHeight="1">
      <c r="A927" s="1"/>
      <c r="B927" s="1"/>
      <c r="C927" s="1"/>
      <c r="D927" s="1"/>
      <c r="E927" s="1"/>
      <c r="F927" s="1"/>
      <c r="G927" s="1"/>
      <c r="H927" s="1"/>
      <c r="I927" s="1"/>
      <c r="J927" s="195"/>
      <c r="K927" s="194"/>
      <c r="L927" s="232"/>
      <c r="M927" s="232"/>
      <c r="N927" s="1"/>
      <c r="O927" s="1"/>
      <c r="P927" s="1"/>
      <c r="Q927" s="194"/>
      <c r="R927" s="194"/>
      <c r="S927" s="1"/>
      <c r="T927" s="1"/>
      <c r="U927" s="1"/>
      <c r="V927" s="194"/>
      <c r="W927" s="1"/>
      <c r="X927" s="1"/>
      <c r="Y927" s="1"/>
      <c r="Z927" s="1"/>
      <c r="AA927" s="1"/>
      <c r="AB927" s="194"/>
      <c r="AC927" s="1"/>
      <c r="AD927" s="194"/>
      <c r="AE927" s="1"/>
      <c r="AF927" s="1"/>
      <c r="AG927" s="194"/>
      <c r="AH927" s="194"/>
      <c r="AI927" s="194"/>
      <c r="AJ927" s="194"/>
      <c r="AK927" s="194"/>
      <c r="AL927" s="194"/>
    </row>
    <row r="928" spans="1:38" ht="15.75" customHeight="1">
      <c r="A928" s="1"/>
      <c r="B928" s="1"/>
      <c r="C928" s="1"/>
      <c r="D928" s="1"/>
      <c r="E928" s="1"/>
      <c r="F928" s="1"/>
      <c r="G928" s="1"/>
      <c r="H928" s="1"/>
      <c r="I928" s="1"/>
      <c r="J928" s="195"/>
      <c r="K928" s="194"/>
      <c r="L928" s="232"/>
      <c r="M928" s="232"/>
      <c r="N928" s="1"/>
      <c r="O928" s="1"/>
      <c r="P928" s="1"/>
      <c r="Q928" s="194"/>
      <c r="R928" s="194"/>
      <c r="S928" s="1"/>
      <c r="T928" s="1"/>
      <c r="U928" s="1"/>
      <c r="V928" s="194"/>
      <c r="W928" s="1"/>
      <c r="X928" s="1"/>
      <c r="Y928" s="1"/>
      <c r="Z928" s="1"/>
      <c r="AA928" s="1"/>
      <c r="AB928" s="194"/>
      <c r="AC928" s="1"/>
      <c r="AD928" s="194"/>
      <c r="AE928" s="1"/>
      <c r="AF928" s="1"/>
      <c r="AG928" s="194"/>
      <c r="AH928" s="194"/>
      <c r="AI928" s="194"/>
      <c r="AJ928" s="194"/>
      <c r="AK928" s="194"/>
      <c r="AL928" s="194"/>
    </row>
    <row r="929" spans="1:38" ht="15.75" customHeight="1">
      <c r="A929" s="1"/>
      <c r="B929" s="1"/>
      <c r="C929" s="1"/>
      <c r="D929" s="1"/>
      <c r="E929" s="1"/>
      <c r="F929" s="1"/>
      <c r="G929" s="1"/>
      <c r="H929" s="1"/>
      <c r="I929" s="1"/>
      <c r="J929" s="195"/>
      <c r="K929" s="194"/>
      <c r="L929" s="232"/>
      <c r="M929" s="232"/>
      <c r="N929" s="1"/>
      <c r="O929" s="1"/>
      <c r="P929" s="1"/>
      <c r="Q929" s="194"/>
      <c r="R929" s="194"/>
      <c r="S929" s="1"/>
      <c r="T929" s="1"/>
      <c r="U929" s="1"/>
      <c r="V929" s="194"/>
      <c r="W929" s="1"/>
      <c r="X929" s="1"/>
      <c r="Y929" s="1"/>
      <c r="Z929" s="1"/>
      <c r="AA929" s="1"/>
      <c r="AB929" s="194"/>
      <c r="AC929" s="1"/>
      <c r="AD929" s="194"/>
      <c r="AE929" s="1"/>
      <c r="AF929" s="1"/>
      <c r="AG929" s="194"/>
      <c r="AH929" s="194"/>
      <c r="AI929" s="194"/>
      <c r="AJ929" s="194"/>
      <c r="AK929" s="194"/>
      <c r="AL929" s="194"/>
    </row>
    <row r="930" spans="1:38" ht="15.75" customHeight="1">
      <c r="A930" s="1"/>
      <c r="B930" s="1"/>
      <c r="C930" s="1"/>
      <c r="D930" s="1"/>
      <c r="E930" s="1"/>
      <c r="F930" s="1"/>
      <c r="G930" s="1"/>
      <c r="H930" s="1"/>
      <c r="I930" s="1"/>
      <c r="J930" s="195"/>
      <c r="K930" s="194"/>
      <c r="L930" s="232"/>
      <c r="M930" s="232"/>
      <c r="N930" s="1"/>
      <c r="O930" s="1"/>
      <c r="P930" s="1"/>
      <c r="Q930" s="194"/>
      <c r="R930" s="194"/>
      <c r="S930" s="1"/>
      <c r="T930" s="1"/>
      <c r="U930" s="1"/>
      <c r="V930" s="194"/>
      <c r="W930" s="1"/>
      <c r="X930" s="1"/>
      <c r="Y930" s="1"/>
      <c r="Z930" s="1"/>
      <c r="AA930" s="1"/>
      <c r="AB930" s="194"/>
      <c r="AC930" s="1"/>
      <c r="AD930" s="194"/>
      <c r="AE930" s="1"/>
      <c r="AF930" s="1"/>
      <c r="AG930" s="194"/>
      <c r="AH930" s="194"/>
      <c r="AI930" s="194"/>
      <c r="AJ930" s="194"/>
      <c r="AK930" s="194"/>
      <c r="AL930" s="194"/>
    </row>
    <row r="931" spans="1:38" ht="15.75" customHeight="1">
      <c r="A931" s="1"/>
      <c r="B931" s="1"/>
      <c r="C931" s="1"/>
      <c r="D931" s="1"/>
      <c r="E931" s="1"/>
      <c r="F931" s="1"/>
      <c r="G931" s="1"/>
      <c r="H931" s="1"/>
      <c r="I931" s="1"/>
      <c r="J931" s="195"/>
      <c r="K931" s="194"/>
      <c r="L931" s="232"/>
      <c r="M931" s="232"/>
      <c r="N931" s="1"/>
      <c r="O931" s="1"/>
      <c r="P931" s="1"/>
      <c r="Q931" s="194"/>
      <c r="R931" s="194"/>
      <c r="S931" s="1"/>
      <c r="T931" s="1"/>
      <c r="U931" s="1"/>
      <c r="V931" s="194"/>
      <c r="W931" s="1"/>
      <c r="X931" s="1"/>
      <c r="Y931" s="1"/>
      <c r="Z931" s="1"/>
      <c r="AA931" s="1"/>
      <c r="AB931" s="194"/>
      <c r="AC931" s="1"/>
      <c r="AD931" s="194"/>
      <c r="AE931" s="1"/>
      <c r="AF931" s="1"/>
      <c r="AG931" s="194"/>
      <c r="AH931" s="194"/>
      <c r="AI931" s="194"/>
      <c r="AJ931" s="194"/>
      <c r="AK931" s="194"/>
      <c r="AL931" s="194"/>
    </row>
    <row r="932" spans="1:38" ht="15.75" customHeight="1">
      <c r="A932" s="1"/>
      <c r="B932" s="1"/>
      <c r="C932" s="1"/>
      <c r="D932" s="1"/>
      <c r="E932" s="1"/>
      <c r="F932" s="1"/>
      <c r="G932" s="1"/>
      <c r="H932" s="1"/>
      <c r="I932" s="1"/>
      <c r="J932" s="195"/>
      <c r="K932" s="194"/>
      <c r="L932" s="232"/>
      <c r="M932" s="232"/>
      <c r="N932" s="1"/>
      <c r="O932" s="1"/>
      <c r="P932" s="1"/>
      <c r="Q932" s="194"/>
      <c r="R932" s="194"/>
      <c r="S932" s="1"/>
      <c r="T932" s="1"/>
      <c r="U932" s="1"/>
      <c r="V932" s="194"/>
      <c r="W932" s="1"/>
      <c r="X932" s="1"/>
      <c r="Y932" s="1"/>
      <c r="Z932" s="1"/>
      <c r="AA932" s="1"/>
      <c r="AB932" s="194"/>
      <c r="AC932" s="1"/>
      <c r="AD932" s="194"/>
      <c r="AE932" s="1"/>
      <c r="AF932" s="1"/>
      <c r="AG932" s="194"/>
      <c r="AH932" s="194"/>
      <c r="AI932" s="194"/>
      <c r="AJ932" s="194"/>
      <c r="AK932" s="194"/>
      <c r="AL932" s="194"/>
    </row>
    <row r="933" spans="1:38" ht="15.75" customHeight="1">
      <c r="A933" s="1"/>
      <c r="B933" s="1"/>
      <c r="C933" s="1"/>
      <c r="D933" s="1"/>
      <c r="E933" s="1"/>
      <c r="F933" s="1"/>
      <c r="G933" s="1"/>
      <c r="H933" s="1"/>
      <c r="I933" s="1"/>
      <c r="J933" s="195"/>
      <c r="K933" s="194"/>
      <c r="L933" s="232"/>
      <c r="M933" s="232"/>
      <c r="N933" s="1"/>
      <c r="O933" s="1"/>
      <c r="P933" s="1"/>
      <c r="Q933" s="194"/>
      <c r="R933" s="194"/>
      <c r="S933" s="1"/>
      <c r="T933" s="1"/>
      <c r="U933" s="1"/>
      <c r="V933" s="194"/>
      <c r="W933" s="1"/>
      <c r="X933" s="1"/>
      <c r="Y933" s="1"/>
      <c r="Z933" s="1"/>
      <c r="AA933" s="1"/>
      <c r="AB933" s="194"/>
      <c r="AC933" s="1"/>
      <c r="AD933" s="194"/>
      <c r="AE933" s="1"/>
      <c r="AF933" s="1"/>
      <c r="AG933" s="194"/>
      <c r="AH933" s="194"/>
      <c r="AI933" s="194"/>
      <c r="AJ933" s="194"/>
      <c r="AK933" s="194"/>
      <c r="AL933" s="194"/>
    </row>
    <row r="934" spans="1:38" ht="15.75" customHeight="1">
      <c r="A934" s="1"/>
      <c r="B934" s="1"/>
      <c r="C934" s="1"/>
      <c r="D934" s="1"/>
      <c r="E934" s="1"/>
      <c r="F934" s="1"/>
      <c r="G934" s="1"/>
      <c r="H934" s="1"/>
      <c r="I934" s="1"/>
      <c r="J934" s="195"/>
      <c r="K934" s="194"/>
      <c r="L934" s="232"/>
      <c r="M934" s="232"/>
      <c r="N934" s="1"/>
      <c r="O934" s="1"/>
      <c r="P934" s="1"/>
      <c r="Q934" s="194"/>
      <c r="R934" s="194"/>
      <c r="S934" s="1"/>
      <c r="T934" s="1"/>
      <c r="U934" s="1"/>
      <c r="V934" s="194"/>
      <c r="W934" s="1"/>
      <c r="X934" s="1"/>
      <c r="Y934" s="1"/>
      <c r="Z934" s="1"/>
      <c r="AA934" s="1"/>
      <c r="AB934" s="194"/>
      <c r="AC934" s="1"/>
      <c r="AD934" s="194"/>
      <c r="AE934" s="1"/>
      <c r="AF934" s="1"/>
      <c r="AG934" s="194"/>
      <c r="AH934" s="194"/>
      <c r="AI934" s="194"/>
      <c r="AJ934" s="194"/>
      <c r="AK934" s="194"/>
      <c r="AL934" s="194"/>
    </row>
    <row r="935" spans="1:38" ht="15.75" customHeight="1">
      <c r="A935" s="1"/>
      <c r="B935" s="1"/>
      <c r="C935" s="1"/>
      <c r="D935" s="1"/>
      <c r="E935" s="1"/>
      <c r="F935" s="1"/>
      <c r="G935" s="1"/>
      <c r="H935" s="1"/>
      <c r="I935" s="1"/>
      <c r="J935" s="195"/>
      <c r="K935" s="194"/>
      <c r="L935" s="232"/>
      <c r="M935" s="232"/>
      <c r="N935" s="1"/>
      <c r="O935" s="1"/>
      <c r="P935" s="1"/>
      <c r="Q935" s="194"/>
      <c r="R935" s="194"/>
      <c r="S935" s="1"/>
      <c r="T935" s="1"/>
      <c r="U935" s="1"/>
      <c r="V935" s="194"/>
      <c r="W935" s="1"/>
      <c r="X935" s="1"/>
      <c r="Y935" s="1"/>
      <c r="Z935" s="1"/>
      <c r="AA935" s="1"/>
      <c r="AB935" s="194"/>
      <c r="AC935" s="1"/>
      <c r="AD935" s="194"/>
      <c r="AE935" s="1"/>
      <c r="AF935" s="1"/>
      <c r="AG935" s="194"/>
      <c r="AH935" s="194"/>
      <c r="AI935" s="194"/>
      <c r="AJ935" s="194"/>
      <c r="AK935" s="194"/>
      <c r="AL935" s="194"/>
    </row>
    <row r="936" spans="1:38" ht="15.75" customHeight="1">
      <c r="A936" s="1"/>
      <c r="B936" s="1"/>
      <c r="C936" s="1"/>
      <c r="D936" s="1"/>
      <c r="E936" s="1"/>
      <c r="F936" s="1"/>
      <c r="G936" s="1"/>
      <c r="H936" s="1"/>
      <c r="I936" s="1"/>
      <c r="J936" s="195"/>
      <c r="K936" s="194"/>
      <c r="L936" s="232"/>
      <c r="M936" s="232"/>
      <c r="N936" s="1"/>
      <c r="O936" s="1"/>
      <c r="P936" s="1"/>
      <c r="Q936" s="194"/>
      <c r="R936" s="194"/>
      <c r="S936" s="1"/>
      <c r="T936" s="1"/>
      <c r="U936" s="1"/>
      <c r="V936" s="194"/>
      <c r="W936" s="1"/>
      <c r="X936" s="1"/>
      <c r="Y936" s="1"/>
      <c r="Z936" s="1"/>
      <c r="AA936" s="1"/>
      <c r="AB936" s="194"/>
      <c r="AC936" s="1"/>
      <c r="AD936" s="194"/>
      <c r="AE936" s="1"/>
      <c r="AF936" s="1"/>
      <c r="AG936" s="194"/>
      <c r="AH936" s="194"/>
      <c r="AI936" s="194"/>
      <c r="AJ936" s="194"/>
      <c r="AK936" s="194"/>
      <c r="AL936" s="194"/>
    </row>
    <row r="937" spans="1:38" ht="15.75" customHeight="1">
      <c r="A937" s="1"/>
      <c r="B937" s="1"/>
      <c r="C937" s="1"/>
      <c r="D937" s="1"/>
      <c r="E937" s="1"/>
      <c r="F937" s="1"/>
      <c r="G937" s="1"/>
      <c r="H937" s="1"/>
      <c r="I937" s="1"/>
      <c r="J937" s="195"/>
      <c r="K937" s="194"/>
      <c r="L937" s="232"/>
      <c r="M937" s="232"/>
      <c r="N937" s="1"/>
      <c r="O937" s="1"/>
      <c r="P937" s="1"/>
      <c r="Q937" s="194"/>
      <c r="R937" s="194"/>
      <c r="S937" s="1"/>
      <c r="T937" s="1"/>
      <c r="U937" s="1"/>
      <c r="V937" s="194"/>
      <c r="W937" s="1"/>
      <c r="X937" s="1"/>
      <c r="Y937" s="1"/>
      <c r="Z937" s="1"/>
      <c r="AA937" s="1"/>
      <c r="AB937" s="194"/>
      <c r="AC937" s="1"/>
      <c r="AD937" s="194"/>
      <c r="AE937" s="1"/>
      <c r="AF937" s="1"/>
      <c r="AG937" s="194"/>
      <c r="AH937" s="194"/>
      <c r="AI937" s="194"/>
      <c r="AJ937" s="194"/>
      <c r="AK937" s="194"/>
      <c r="AL937" s="194"/>
    </row>
    <row r="938" spans="1:38" ht="15.75" customHeight="1">
      <c r="A938" s="1"/>
      <c r="B938" s="1"/>
      <c r="C938" s="1"/>
      <c r="D938" s="1"/>
      <c r="E938" s="1"/>
      <c r="F938" s="1"/>
      <c r="G938" s="1"/>
      <c r="H938" s="1"/>
      <c r="I938" s="1"/>
      <c r="J938" s="195"/>
      <c r="K938" s="194"/>
      <c r="L938" s="232"/>
      <c r="M938" s="232"/>
      <c r="N938" s="1"/>
      <c r="O938" s="1"/>
      <c r="P938" s="1"/>
      <c r="Q938" s="194"/>
      <c r="R938" s="194"/>
      <c r="S938" s="1"/>
      <c r="T938" s="1"/>
      <c r="U938" s="1"/>
      <c r="V938" s="194"/>
      <c r="W938" s="1"/>
      <c r="X938" s="1"/>
      <c r="Y938" s="1"/>
      <c r="Z938" s="1"/>
      <c r="AA938" s="1"/>
      <c r="AB938" s="194"/>
      <c r="AC938" s="1"/>
      <c r="AD938" s="194"/>
      <c r="AE938" s="1"/>
      <c r="AF938" s="1"/>
      <c r="AG938" s="194"/>
      <c r="AH938" s="194"/>
      <c r="AI938" s="194"/>
      <c r="AJ938" s="194"/>
      <c r="AK938" s="194"/>
      <c r="AL938" s="194"/>
    </row>
    <row r="939" spans="1:38" ht="15.75" customHeight="1">
      <c r="A939" s="1"/>
      <c r="B939" s="1"/>
      <c r="C939" s="1"/>
      <c r="D939" s="1"/>
      <c r="E939" s="1"/>
      <c r="F939" s="1"/>
      <c r="G939" s="1"/>
      <c r="H939" s="1"/>
      <c r="I939" s="1"/>
      <c r="J939" s="195"/>
      <c r="K939" s="194"/>
      <c r="L939" s="232"/>
      <c r="M939" s="232"/>
      <c r="N939" s="1"/>
      <c r="O939" s="1"/>
      <c r="P939" s="1"/>
      <c r="Q939" s="194"/>
      <c r="R939" s="194"/>
      <c r="S939" s="1"/>
      <c r="T939" s="1"/>
      <c r="U939" s="1"/>
      <c r="V939" s="194"/>
      <c r="W939" s="1"/>
      <c r="X939" s="1"/>
      <c r="Y939" s="1"/>
      <c r="Z939" s="1"/>
      <c r="AA939" s="1"/>
      <c r="AB939" s="194"/>
      <c r="AC939" s="1"/>
      <c r="AD939" s="194"/>
      <c r="AE939" s="1"/>
      <c r="AF939" s="1"/>
      <c r="AG939" s="194"/>
      <c r="AH939" s="194"/>
      <c r="AI939" s="194"/>
      <c r="AJ939" s="194"/>
      <c r="AK939" s="194"/>
      <c r="AL939" s="194"/>
    </row>
    <row r="940" spans="1:38" ht="15.75" customHeight="1">
      <c r="A940" s="1"/>
      <c r="B940" s="1"/>
      <c r="C940" s="1"/>
      <c r="D940" s="1"/>
      <c r="E940" s="1"/>
      <c r="F940" s="1"/>
      <c r="G940" s="1"/>
      <c r="H940" s="1"/>
      <c r="I940" s="1"/>
      <c r="J940" s="195"/>
      <c r="K940" s="194"/>
      <c r="L940" s="232"/>
      <c r="M940" s="232"/>
      <c r="N940" s="1"/>
      <c r="O940" s="1"/>
      <c r="P940" s="1"/>
      <c r="Q940" s="194"/>
      <c r="R940" s="194"/>
      <c r="S940" s="1"/>
      <c r="T940" s="1"/>
      <c r="U940" s="1"/>
      <c r="V940" s="194"/>
      <c r="W940" s="1"/>
      <c r="X940" s="1"/>
      <c r="Y940" s="1"/>
      <c r="Z940" s="1"/>
      <c r="AA940" s="1"/>
      <c r="AB940" s="194"/>
      <c r="AC940" s="1"/>
      <c r="AD940" s="194"/>
      <c r="AE940" s="1"/>
      <c r="AF940" s="1"/>
      <c r="AG940" s="194"/>
      <c r="AH940" s="194"/>
      <c r="AI940" s="194"/>
      <c r="AJ940" s="194"/>
      <c r="AK940" s="194"/>
      <c r="AL940" s="194"/>
    </row>
    <row r="941" spans="1:38" ht="15.75" customHeight="1">
      <c r="A941" s="1"/>
      <c r="B941" s="1"/>
      <c r="C941" s="1"/>
      <c r="D941" s="1"/>
      <c r="E941" s="1"/>
      <c r="F941" s="1"/>
      <c r="G941" s="1"/>
      <c r="H941" s="1"/>
      <c r="I941" s="1"/>
      <c r="J941" s="195"/>
      <c r="K941" s="194"/>
      <c r="L941" s="232"/>
      <c r="M941" s="232"/>
      <c r="N941" s="1"/>
      <c r="O941" s="1"/>
      <c r="P941" s="1"/>
      <c r="Q941" s="194"/>
      <c r="R941" s="194"/>
      <c r="S941" s="1"/>
      <c r="T941" s="1"/>
      <c r="U941" s="1"/>
      <c r="V941" s="194"/>
      <c r="W941" s="1"/>
      <c r="X941" s="1"/>
      <c r="Y941" s="1"/>
      <c r="Z941" s="1"/>
      <c r="AA941" s="1"/>
      <c r="AB941" s="194"/>
      <c r="AC941" s="1"/>
      <c r="AD941" s="194"/>
      <c r="AE941" s="1"/>
      <c r="AF941" s="1"/>
      <c r="AG941" s="194"/>
      <c r="AH941" s="194"/>
      <c r="AI941" s="194"/>
      <c r="AJ941" s="194"/>
      <c r="AK941" s="194"/>
      <c r="AL941" s="194"/>
    </row>
    <row r="942" spans="1:38" ht="15.75" customHeight="1">
      <c r="A942" s="1"/>
      <c r="B942" s="1"/>
      <c r="C942" s="1"/>
      <c r="D942" s="1"/>
      <c r="E942" s="1"/>
      <c r="F942" s="1"/>
      <c r="G942" s="1"/>
      <c r="H942" s="1"/>
      <c r="I942" s="1"/>
      <c r="J942" s="195"/>
      <c r="K942" s="194"/>
      <c r="L942" s="232"/>
      <c r="M942" s="232"/>
      <c r="N942" s="1"/>
      <c r="O942" s="1"/>
      <c r="P942" s="1"/>
      <c r="Q942" s="194"/>
      <c r="R942" s="194"/>
      <c r="S942" s="1"/>
      <c r="T942" s="1"/>
      <c r="U942" s="1"/>
      <c r="V942" s="194"/>
      <c r="W942" s="1"/>
      <c r="X942" s="1"/>
      <c r="Y942" s="1"/>
      <c r="Z942" s="1"/>
      <c r="AA942" s="1"/>
      <c r="AB942" s="194"/>
      <c r="AC942" s="1"/>
      <c r="AD942" s="194"/>
      <c r="AE942" s="1"/>
      <c r="AF942" s="1"/>
      <c r="AG942" s="194"/>
      <c r="AH942" s="194"/>
      <c r="AI942" s="194"/>
      <c r="AJ942" s="194"/>
      <c r="AK942" s="194"/>
      <c r="AL942" s="194"/>
    </row>
    <row r="943" spans="1:38" ht="15.75" customHeight="1">
      <c r="A943" s="1"/>
      <c r="B943" s="1"/>
      <c r="C943" s="1"/>
      <c r="D943" s="1"/>
      <c r="E943" s="1"/>
      <c r="F943" s="1"/>
      <c r="G943" s="1"/>
      <c r="H943" s="1"/>
      <c r="I943" s="1"/>
      <c r="J943" s="195"/>
      <c r="K943" s="194"/>
      <c r="L943" s="232"/>
      <c r="M943" s="232"/>
      <c r="N943" s="1"/>
      <c r="O943" s="1"/>
      <c r="P943" s="1"/>
      <c r="Q943" s="194"/>
      <c r="R943" s="194"/>
      <c r="S943" s="1"/>
      <c r="T943" s="1"/>
      <c r="U943" s="1"/>
      <c r="V943" s="194"/>
      <c r="W943" s="1"/>
      <c r="X943" s="1"/>
      <c r="Y943" s="1"/>
      <c r="Z943" s="1"/>
      <c r="AA943" s="1"/>
      <c r="AB943" s="194"/>
      <c r="AC943" s="1"/>
      <c r="AD943" s="194"/>
      <c r="AE943" s="1"/>
      <c r="AF943" s="1"/>
      <c r="AG943" s="194"/>
      <c r="AH943" s="194"/>
      <c r="AI943" s="194"/>
      <c r="AJ943" s="194"/>
      <c r="AK943" s="194"/>
      <c r="AL943" s="194"/>
    </row>
    <row r="944" spans="1:38" ht="15.75" customHeight="1">
      <c r="A944" s="1"/>
      <c r="B944" s="1"/>
      <c r="C944" s="1"/>
      <c r="D944" s="1"/>
      <c r="E944" s="1"/>
      <c r="F944" s="1"/>
      <c r="G944" s="1"/>
      <c r="H944" s="1"/>
      <c r="I944" s="1"/>
      <c r="J944" s="195"/>
      <c r="K944" s="194"/>
      <c r="L944" s="232"/>
      <c r="M944" s="232"/>
      <c r="N944" s="1"/>
      <c r="O944" s="1"/>
      <c r="P944" s="1"/>
      <c r="Q944" s="194"/>
      <c r="R944" s="194"/>
      <c r="S944" s="1"/>
      <c r="T944" s="1"/>
      <c r="U944" s="1"/>
      <c r="V944" s="194"/>
      <c r="W944" s="1"/>
      <c r="X944" s="1"/>
      <c r="Y944" s="1"/>
      <c r="Z944" s="1"/>
      <c r="AA944" s="1"/>
      <c r="AB944" s="194"/>
      <c r="AC944" s="1"/>
      <c r="AD944" s="194"/>
      <c r="AE944" s="1"/>
      <c r="AF944" s="1"/>
      <c r="AG944" s="194"/>
      <c r="AH944" s="194"/>
      <c r="AI944" s="194"/>
      <c r="AJ944" s="194"/>
      <c r="AK944" s="194"/>
      <c r="AL944" s="194"/>
    </row>
    <row r="945" spans="1:38" ht="15.75" customHeight="1">
      <c r="A945" s="1"/>
      <c r="B945" s="1"/>
      <c r="C945" s="1"/>
      <c r="D945" s="1"/>
      <c r="E945" s="1"/>
      <c r="F945" s="1"/>
      <c r="G945" s="1"/>
      <c r="H945" s="1"/>
      <c r="I945" s="1"/>
      <c r="J945" s="195"/>
      <c r="K945" s="194"/>
      <c r="L945" s="232"/>
      <c r="M945" s="232"/>
      <c r="N945" s="1"/>
      <c r="O945" s="1"/>
      <c r="P945" s="1"/>
      <c r="Q945" s="194"/>
      <c r="R945" s="194"/>
      <c r="S945" s="1"/>
      <c r="T945" s="1"/>
      <c r="U945" s="1"/>
      <c r="V945" s="194"/>
      <c r="W945" s="1"/>
      <c r="X945" s="1"/>
      <c r="Y945" s="1"/>
      <c r="Z945" s="1"/>
      <c r="AA945" s="1"/>
      <c r="AB945" s="194"/>
      <c r="AC945" s="1"/>
      <c r="AD945" s="194"/>
      <c r="AE945" s="1"/>
      <c r="AF945" s="1"/>
      <c r="AG945" s="194"/>
      <c r="AH945" s="194"/>
      <c r="AI945" s="194"/>
      <c r="AJ945" s="194"/>
      <c r="AK945" s="194"/>
      <c r="AL945" s="194"/>
    </row>
    <row r="946" spans="1:38" ht="15.75" customHeight="1">
      <c r="A946" s="1"/>
      <c r="B946" s="1"/>
      <c r="C946" s="1"/>
      <c r="D946" s="1"/>
      <c r="E946" s="1"/>
      <c r="F946" s="1"/>
      <c r="G946" s="1"/>
      <c r="H946" s="1"/>
      <c r="I946" s="1"/>
      <c r="J946" s="195"/>
      <c r="K946" s="194"/>
      <c r="L946" s="232"/>
      <c r="M946" s="232"/>
      <c r="N946" s="1"/>
      <c r="O946" s="1"/>
      <c r="P946" s="1"/>
      <c r="Q946" s="194"/>
      <c r="R946" s="194"/>
      <c r="S946" s="1"/>
      <c r="T946" s="1"/>
      <c r="U946" s="1"/>
      <c r="V946" s="194"/>
      <c r="W946" s="1"/>
      <c r="X946" s="1"/>
      <c r="Y946" s="1"/>
      <c r="Z946" s="1"/>
      <c r="AA946" s="1"/>
      <c r="AB946" s="194"/>
      <c r="AC946" s="1"/>
      <c r="AD946" s="194"/>
      <c r="AE946" s="1"/>
      <c r="AF946" s="1"/>
      <c r="AG946" s="194"/>
      <c r="AH946" s="194"/>
      <c r="AI946" s="194"/>
      <c r="AJ946" s="194"/>
      <c r="AK946" s="194"/>
      <c r="AL946" s="194"/>
    </row>
    <row r="947" spans="1:38" ht="15.75" customHeight="1">
      <c r="A947" s="1"/>
      <c r="B947" s="1"/>
      <c r="C947" s="1"/>
      <c r="D947" s="1"/>
      <c r="E947" s="1"/>
      <c r="F947" s="1"/>
      <c r="G947" s="1"/>
      <c r="H947" s="1"/>
      <c r="I947" s="1"/>
      <c r="J947" s="195"/>
      <c r="K947" s="194"/>
      <c r="L947" s="232"/>
      <c r="M947" s="232"/>
      <c r="N947" s="1"/>
      <c r="O947" s="1"/>
      <c r="P947" s="1"/>
      <c r="Q947" s="194"/>
      <c r="R947" s="194"/>
      <c r="S947" s="1"/>
      <c r="T947" s="1"/>
      <c r="U947" s="1"/>
      <c r="V947" s="194"/>
      <c r="W947" s="1"/>
      <c r="X947" s="1"/>
      <c r="Y947" s="1"/>
      <c r="Z947" s="1"/>
      <c r="AA947" s="1"/>
      <c r="AB947" s="194"/>
      <c r="AC947" s="1"/>
      <c r="AD947" s="194"/>
      <c r="AE947" s="1"/>
      <c r="AF947" s="1"/>
      <c r="AG947" s="194"/>
      <c r="AH947" s="194"/>
      <c r="AI947" s="194"/>
      <c r="AJ947" s="194"/>
      <c r="AK947" s="194"/>
      <c r="AL947" s="194"/>
    </row>
    <row r="948" spans="1:38" ht="15.75" customHeight="1">
      <c r="A948" s="1"/>
      <c r="B948" s="1"/>
      <c r="C948" s="1"/>
      <c r="D948" s="1"/>
      <c r="E948" s="1"/>
      <c r="F948" s="1"/>
      <c r="G948" s="1"/>
      <c r="H948" s="1"/>
      <c r="I948" s="1"/>
      <c r="J948" s="195"/>
      <c r="K948" s="194"/>
      <c r="L948" s="232"/>
      <c r="M948" s="232"/>
      <c r="N948" s="1"/>
      <c r="O948" s="1"/>
      <c r="P948" s="1"/>
      <c r="Q948" s="194"/>
      <c r="R948" s="194"/>
      <c r="S948" s="1"/>
      <c r="T948" s="1"/>
      <c r="U948" s="1"/>
      <c r="V948" s="194"/>
      <c r="W948" s="1"/>
      <c r="X948" s="1"/>
      <c r="Y948" s="1"/>
      <c r="Z948" s="1"/>
      <c r="AA948" s="1"/>
      <c r="AB948" s="194"/>
      <c r="AC948" s="1"/>
      <c r="AD948" s="194"/>
      <c r="AE948" s="1"/>
      <c r="AF948" s="1"/>
      <c r="AG948" s="194"/>
      <c r="AH948" s="194"/>
      <c r="AI948" s="194"/>
      <c r="AJ948" s="194"/>
      <c r="AK948" s="194"/>
      <c r="AL948" s="194"/>
    </row>
    <row r="949" spans="1:38" ht="15.75" customHeight="1">
      <c r="A949" s="1"/>
      <c r="B949" s="1"/>
      <c r="C949" s="1"/>
      <c r="D949" s="1"/>
      <c r="E949" s="1"/>
      <c r="F949" s="1"/>
      <c r="G949" s="1"/>
      <c r="H949" s="1"/>
      <c r="I949" s="1"/>
      <c r="J949" s="195"/>
      <c r="K949" s="194"/>
      <c r="L949" s="232"/>
      <c r="M949" s="232"/>
      <c r="N949" s="1"/>
      <c r="O949" s="1"/>
      <c r="P949" s="1"/>
      <c r="Q949" s="194"/>
      <c r="R949" s="194"/>
      <c r="S949" s="1"/>
      <c r="T949" s="1"/>
      <c r="U949" s="1"/>
      <c r="V949" s="194"/>
      <c r="W949" s="1"/>
      <c r="X949" s="1"/>
      <c r="Y949" s="1"/>
      <c r="Z949" s="1"/>
      <c r="AA949" s="1"/>
      <c r="AB949" s="194"/>
      <c r="AC949" s="1"/>
      <c r="AD949" s="194"/>
      <c r="AE949" s="1"/>
      <c r="AF949" s="1"/>
      <c r="AG949" s="194"/>
      <c r="AH949" s="194"/>
      <c r="AI949" s="194"/>
      <c r="AJ949" s="194"/>
      <c r="AK949" s="194"/>
      <c r="AL949" s="194"/>
    </row>
    <row r="950" spans="1:38" ht="15.75" customHeight="1">
      <c r="A950" s="1"/>
      <c r="B950" s="1"/>
      <c r="C950" s="1"/>
      <c r="D950" s="1"/>
      <c r="E950" s="1"/>
      <c r="F950" s="1"/>
      <c r="G950" s="1"/>
      <c r="H950" s="1"/>
      <c r="I950" s="1"/>
      <c r="J950" s="195"/>
      <c r="K950" s="194"/>
      <c r="L950" s="232"/>
      <c r="M950" s="232"/>
      <c r="N950" s="1"/>
      <c r="O950" s="1"/>
      <c r="P950" s="1"/>
      <c r="Q950" s="194"/>
      <c r="R950" s="194"/>
      <c r="S950" s="1"/>
      <c r="T950" s="1"/>
      <c r="U950" s="1"/>
      <c r="V950" s="194"/>
      <c r="W950" s="1"/>
      <c r="X950" s="1"/>
      <c r="Y950" s="1"/>
      <c r="Z950" s="1"/>
      <c r="AA950" s="1"/>
      <c r="AB950" s="194"/>
      <c r="AC950" s="1"/>
      <c r="AD950" s="194"/>
      <c r="AE950" s="1"/>
      <c r="AF950" s="1"/>
      <c r="AG950" s="194"/>
      <c r="AH950" s="194"/>
      <c r="AI950" s="194"/>
      <c r="AJ950" s="194"/>
      <c r="AK950" s="194"/>
      <c r="AL950" s="194"/>
    </row>
    <row r="951" spans="1:38" ht="15.75" customHeight="1">
      <c r="A951" s="1"/>
      <c r="B951" s="1"/>
      <c r="C951" s="1"/>
      <c r="D951" s="1"/>
      <c r="E951" s="1"/>
      <c r="F951" s="1"/>
      <c r="G951" s="1"/>
      <c r="H951" s="1"/>
      <c r="I951" s="1"/>
      <c r="J951" s="195"/>
      <c r="K951" s="194"/>
      <c r="L951" s="232"/>
      <c r="M951" s="232"/>
      <c r="N951" s="1"/>
      <c r="O951" s="1"/>
      <c r="P951" s="1"/>
      <c r="Q951" s="194"/>
      <c r="R951" s="194"/>
      <c r="S951" s="1"/>
      <c r="T951" s="1"/>
      <c r="U951" s="1"/>
      <c r="V951" s="194"/>
      <c r="W951" s="1"/>
      <c r="X951" s="1"/>
      <c r="Y951" s="1"/>
      <c r="Z951" s="1"/>
      <c r="AA951" s="1"/>
      <c r="AB951" s="194"/>
      <c r="AC951" s="1"/>
      <c r="AD951" s="194"/>
      <c r="AE951" s="1"/>
      <c r="AF951" s="1"/>
      <c r="AG951" s="194"/>
      <c r="AH951" s="194"/>
      <c r="AI951" s="194"/>
      <c r="AJ951" s="194"/>
      <c r="AK951" s="194"/>
      <c r="AL951" s="194"/>
    </row>
    <row r="952" spans="1:38" ht="15.75" customHeight="1">
      <c r="A952" s="1"/>
      <c r="B952" s="1"/>
      <c r="C952" s="1"/>
      <c r="D952" s="1"/>
      <c r="E952" s="1"/>
      <c r="F952" s="1"/>
      <c r="G952" s="1"/>
      <c r="H952" s="1"/>
      <c r="I952" s="1"/>
      <c r="J952" s="195"/>
      <c r="K952" s="194"/>
      <c r="L952" s="232"/>
      <c r="M952" s="232"/>
      <c r="N952" s="1"/>
      <c r="O952" s="1"/>
      <c r="P952" s="1"/>
      <c r="Q952" s="194"/>
      <c r="R952" s="194"/>
      <c r="S952" s="1"/>
      <c r="T952" s="1"/>
      <c r="U952" s="1"/>
      <c r="V952" s="194"/>
      <c r="W952" s="1"/>
      <c r="X952" s="1"/>
      <c r="Y952" s="1"/>
      <c r="Z952" s="1"/>
      <c r="AA952" s="1"/>
      <c r="AB952" s="194"/>
      <c r="AC952" s="1"/>
      <c r="AD952" s="194"/>
      <c r="AE952" s="1"/>
      <c r="AF952" s="1"/>
      <c r="AG952" s="194"/>
      <c r="AH952" s="194"/>
      <c r="AI952" s="194"/>
      <c r="AJ952" s="194"/>
      <c r="AK952" s="194"/>
      <c r="AL952" s="194"/>
    </row>
    <row r="953" spans="1:38" ht="15.75" customHeight="1">
      <c r="A953" s="1"/>
      <c r="B953" s="1"/>
      <c r="C953" s="1"/>
      <c r="D953" s="1"/>
      <c r="E953" s="1"/>
      <c r="F953" s="1"/>
      <c r="G953" s="1"/>
      <c r="H953" s="1"/>
      <c r="I953" s="1"/>
      <c r="J953" s="195"/>
      <c r="K953" s="194"/>
      <c r="L953" s="232"/>
      <c r="M953" s="232"/>
      <c r="N953" s="1"/>
      <c r="O953" s="1"/>
      <c r="P953" s="1"/>
      <c r="Q953" s="194"/>
      <c r="R953" s="194"/>
      <c r="S953" s="1"/>
      <c r="T953" s="1"/>
      <c r="U953" s="1"/>
      <c r="V953" s="194"/>
      <c r="W953" s="1"/>
      <c r="X953" s="1"/>
      <c r="Y953" s="1"/>
      <c r="Z953" s="1"/>
      <c r="AA953" s="1"/>
      <c r="AB953" s="194"/>
      <c r="AC953" s="1"/>
      <c r="AD953" s="194"/>
      <c r="AE953" s="1"/>
      <c r="AF953" s="1"/>
      <c r="AG953" s="194"/>
      <c r="AH953" s="194"/>
      <c r="AI953" s="194"/>
      <c r="AJ953" s="194"/>
      <c r="AK953" s="194"/>
      <c r="AL953" s="194"/>
    </row>
    <row r="954" spans="1:38" ht="15.75" customHeight="1">
      <c r="A954" s="1"/>
      <c r="B954" s="1"/>
      <c r="C954" s="1"/>
      <c r="D954" s="1"/>
      <c r="E954" s="1"/>
      <c r="F954" s="1"/>
      <c r="G954" s="1"/>
      <c r="H954" s="1"/>
      <c r="I954" s="1"/>
      <c r="J954" s="195"/>
      <c r="K954" s="194"/>
      <c r="L954" s="232"/>
      <c r="M954" s="232"/>
      <c r="N954" s="1"/>
      <c r="O954" s="1"/>
      <c r="P954" s="1"/>
      <c r="Q954" s="194"/>
      <c r="R954" s="194"/>
      <c r="S954" s="1"/>
      <c r="T954" s="1"/>
      <c r="U954" s="1"/>
      <c r="V954" s="194"/>
      <c r="W954" s="1"/>
      <c r="X954" s="1"/>
      <c r="Y954" s="1"/>
      <c r="Z954" s="1"/>
      <c r="AA954" s="1"/>
      <c r="AB954" s="194"/>
      <c r="AC954" s="1"/>
      <c r="AD954" s="194"/>
      <c r="AE954" s="1"/>
      <c r="AF954" s="1"/>
      <c r="AG954" s="194"/>
      <c r="AH954" s="194"/>
      <c r="AI954" s="194"/>
      <c r="AJ954" s="194"/>
      <c r="AK954" s="194"/>
      <c r="AL954" s="194"/>
    </row>
    <row r="955" spans="1:38" ht="15.75" customHeight="1">
      <c r="A955" s="1"/>
      <c r="B955" s="1"/>
      <c r="C955" s="1"/>
      <c r="D955" s="1"/>
      <c r="E955" s="1"/>
      <c r="F955" s="1"/>
      <c r="G955" s="1"/>
      <c r="H955" s="1"/>
      <c r="I955" s="1"/>
      <c r="J955" s="195"/>
      <c r="K955" s="194"/>
      <c r="L955" s="232"/>
      <c r="M955" s="232"/>
      <c r="N955" s="1"/>
      <c r="O955" s="1"/>
      <c r="P955" s="1"/>
      <c r="Q955" s="194"/>
      <c r="R955" s="194"/>
      <c r="S955" s="1"/>
      <c r="T955" s="1"/>
      <c r="U955" s="1"/>
      <c r="V955" s="194"/>
      <c r="W955" s="1"/>
      <c r="X955" s="1"/>
      <c r="Y955" s="1"/>
      <c r="Z955" s="1"/>
      <c r="AA955" s="1"/>
      <c r="AB955" s="194"/>
      <c r="AC955" s="1"/>
      <c r="AD955" s="194"/>
      <c r="AE955" s="1"/>
      <c r="AF955" s="1"/>
      <c r="AG955" s="194"/>
      <c r="AH955" s="194"/>
      <c r="AI955" s="194"/>
      <c r="AJ955" s="194"/>
      <c r="AK955" s="194"/>
      <c r="AL955" s="194"/>
    </row>
    <row r="956" spans="1:38" ht="15.75" customHeight="1">
      <c r="A956" s="1"/>
      <c r="B956" s="1"/>
      <c r="C956" s="1"/>
      <c r="D956" s="1"/>
      <c r="E956" s="1"/>
      <c r="F956" s="1"/>
      <c r="G956" s="1"/>
      <c r="H956" s="1"/>
      <c r="I956" s="1"/>
      <c r="J956" s="195"/>
      <c r="K956" s="194"/>
      <c r="L956" s="232"/>
      <c r="M956" s="232"/>
      <c r="N956" s="1"/>
      <c r="O956" s="1"/>
      <c r="P956" s="1"/>
      <c r="Q956" s="194"/>
      <c r="R956" s="194"/>
      <c r="S956" s="1"/>
      <c r="T956" s="1"/>
      <c r="U956" s="1"/>
      <c r="V956" s="194"/>
      <c r="W956" s="1"/>
      <c r="X956" s="1"/>
      <c r="Y956" s="1"/>
      <c r="Z956" s="1"/>
      <c r="AA956" s="1"/>
      <c r="AB956" s="194"/>
      <c r="AC956" s="1"/>
      <c r="AD956" s="194"/>
      <c r="AE956" s="1"/>
      <c r="AF956" s="1"/>
      <c r="AG956" s="194"/>
      <c r="AH956" s="194"/>
      <c r="AI956" s="194"/>
      <c r="AJ956" s="194"/>
      <c r="AK956" s="194"/>
      <c r="AL956" s="194"/>
    </row>
    <row r="957" spans="1:38" ht="15.75" customHeight="1">
      <c r="A957" s="1"/>
      <c r="B957" s="1"/>
      <c r="C957" s="1"/>
      <c r="D957" s="1"/>
      <c r="E957" s="1"/>
      <c r="F957" s="1"/>
      <c r="G957" s="1"/>
      <c r="H957" s="1"/>
      <c r="I957" s="1"/>
      <c r="J957" s="195"/>
      <c r="K957" s="194"/>
      <c r="L957" s="232"/>
      <c r="M957" s="232"/>
      <c r="N957" s="1"/>
      <c r="O957" s="1"/>
      <c r="P957" s="1"/>
      <c r="Q957" s="194"/>
      <c r="R957" s="194"/>
      <c r="S957" s="1"/>
      <c r="T957" s="1"/>
      <c r="U957" s="1"/>
      <c r="V957" s="194"/>
      <c r="W957" s="1"/>
      <c r="X957" s="1"/>
      <c r="Y957" s="1"/>
      <c r="Z957" s="1"/>
      <c r="AA957" s="1"/>
      <c r="AB957" s="194"/>
      <c r="AC957" s="1"/>
      <c r="AD957" s="194"/>
      <c r="AE957" s="1"/>
      <c r="AF957" s="1"/>
      <c r="AG957" s="194"/>
      <c r="AH957" s="194"/>
      <c r="AI957" s="194"/>
      <c r="AJ957" s="194"/>
      <c r="AK957" s="194"/>
      <c r="AL957" s="194"/>
    </row>
    <row r="958" spans="1:38" ht="15.75" customHeight="1">
      <c r="A958" s="1"/>
      <c r="B958" s="1"/>
      <c r="C958" s="1"/>
      <c r="D958" s="1"/>
      <c r="E958" s="1"/>
      <c r="F958" s="1"/>
      <c r="G958" s="1"/>
      <c r="H958" s="1"/>
      <c r="I958" s="1"/>
      <c r="J958" s="195"/>
      <c r="K958" s="194"/>
      <c r="L958" s="232"/>
      <c r="M958" s="232"/>
      <c r="N958" s="1"/>
      <c r="O958" s="1"/>
      <c r="P958" s="1"/>
      <c r="Q958" s="194"/>
      <c r="R958" s="194"/>
      <c r="S958" s="1"/>
      <c r="T958" s="1"/>
      <c r="U958" s="1"/>
      <c r="V958" s="194"/>
      <c r="W958" s="1"/>
      <c r="X958" s="1"/>
      <c r="Y958" s="1"/>
      <c r="Z958" s="1"/>
      <c r="AA958" s="1"/>
      <c r="AB958" s="194"/>
      <c r="AC958" s="1"/>
      <c r="AD958" s="194"/>
      <c r="AE958" s="1"/>
      <c r="AF958" s="1"/>
      <c r="AG958" s="194"/>
      <c r="AH958" s="194"/>
      <c r="AI958" s="194"/>
      <c r="AJ958" s="194"/>
      <c r="AK958" s="194"/>
      <c r="AL958" s="194"/>
    </row>
    <row r="959" spans="1:38" ht="15.75" customHeight="1">
      <c r="A959" s="1"/>
      <c r="B959" s="1"/>
      <c r="C959" s="1"/>
      <c r="D959" s="1"/>
      <c r="E959" s="1"/>
      <c r="F959" s="1"/>
      <c r="G959" s="1"/>
      <c r="H959" s="1"/>
      <c r="I959" s="1"/>
      <c r="J959" s="195"/>
      <c r="K959" s="194"/>
      <c r="L959" s="232"/>
      <c r="M959" s="232"/>
      <c r="N959" s="1"/>
      <c r="O959" s="1"/>
      <c r="P959" s="1"/>
      <c r="Q959" s="194"/>
      <c r="R959" s="194"/>
      <c r="S959" s="1"/>
      <c r="T959" s="1"/>
      <c r="U959" s="1"/>
      <c r="V959" s="194"/>
      <c r="W959" s="1"/>
      <c r="X959" s="1"/>
      <c r="Y959" s="1"/>
      <c r="Z959" s="1"/>
      <c r="AA959" s="1"/>
      <c r="AB959" s="194"/>
      <c r="AC959" s="1"/>
      <c r="AD959" s="194"/>
      <c r="AE959" s="1"/>
      <c r="AF959" s="1"/>
      <c r="AG959" s="194"/>
      <c r="AH959" s="194"/>
      <c r="AI959" s="194"/>
      <c r="AJ959" s="194"/>
      <c r="AK959" s="194"/>
      <c r="AL959" s="194"/>
    </row>
    <row r="960" spans="1:38" ht="15.75" customHeight="1">
      <c r="A960" s="1"/>
      <c r="B960" s="1"/>
      <c r="C960" s="1"/>
      <c r="D960" s="1"/>
      <c r="E960" s="1"/>
      <c r="F960" s="1"/>
      <c r="G960" s="1"/>
      <c r="H960" s="1"/>
      <c r="I960" s="1"/>
      <c r="J960" s="195"/>
      <c r="K960" s="194"/>
      <c r="L960" s="232"/>
      <c r="M960" s="232"/>
      <c r="N960" s="1"/>
      <c r="O960" s="1"/>
      <c r="P960" s="1"/>
      <c r="Q960" s="194"/>
      <c r="R960" s="194"/>
      <c r="S960" s="1"/>
      <c r="T960" s="1"/>
      <c r="U960" s="1"/>
      <c r="V960" s="194"/>
      <c r="W960" s="1"/>
      <c r="X960" s="1"/>
      <c r="Y960" s="1"/>
      <c r="Z960" s="1"/>
      <c r="AA960" s="1"/>
      <c r="AB960" s="194"/>
      <c r="AC960" s="1"/>
      <c r="AD960" s="194"/>
      <c r="AE960" s="1"/>
      <c r="AF960" s="1"/>
      <c r="AG960" s="194"/>
      <c r="AH960" s="194"/>
      <c r="AI960" s="194"/>
      <c r="AJ960" s="194"/>
      <c r="AK960" s="194"/>
      <c r="AL960" s="194"/>
    </row>
    <row r="961" spans="1:38" ht="15.75" customHeight="1">
      <c r="A961" s="1"/>
      <c r="B961" s="1"/>
      <c r="C961" s="1"/>
      <c r="D961" s="1"/>
      <c r="E961" s="1"/>
      <c r="F961" s="1"/>
      <c r="G961" s="1"/>
      <c r="H961" s="1"/>
      <c r="I961" s="1"/>
      <c r="J961" s="195"/>
      <c r="K961" s="194"/>
      <c r="L961" s="232"/>
      <c r="M961" s="232"/>
      <c r="N961" s="1"/>
      <c r="O961" s="1"/>
      <c r="P961" s="1"/>
      <c r="Q961" s="194"/>
      <c r="R961" s="194"/>
      <c r="S961" s="1"/>
      <c r="T961" s="1"/>
      <c r="U961" s="1"/>
      <c r="V961" s="194"/>
      <c r="W961" s="1"/>
      <c r="X961" s="1"/>
      <c r="Y961" s="1"/>
      <c r="Z961" s="1"/>
      <c r="AA961" s="1"/>
      <c r="AB961" s="194"/>
      <c r="AC961" s="1"/>
      <c r="AD961" s="194"/>
      <c r="AE961" s="1"/>
      <c r="AF961" s="1"/>
      <c r="AG961" s="194"/>
      <c r="AH961" s="194"/>
      <c r="AI961" s="194"/>
      <c r="AJ961" s="194"/>
      <c r="AK961" s="194"/>
      <c r="AL961" s="194"/>
    </row>
    <row r="962" spans="1:38" ht="15.75" customHeight="1">
      <c r="A962" s="1"/>
      <c r="B962" s="1"/>
      <c r="C962" s="1"/>
      <c r="D962" s="1"/>
      <c r="E962" s="1"/>
      <c r="F962" s="1"/>
      <c r="G962" s="1"/>
      <c r="H962" s="1"/>
      <c r="I962" s="1"/>
      <c r="J962" s="195"/>
      <c r="K962" s="194"/>
      <c r="L962" s="232"/>
      <c r="M962" s="232"/>
      <c r="N962" s="1"/>
      <c r="O962" s="1"/>
      <c r="P962" s="1"/>
      <c r="Q962" s="194"/>
      <c r="R962" s="194"/>
      <c r="S962" s="1"/>
      <c r="T962" s="1"/>
      <c r="U962" s="1"/>
      <c r="V962" s="194"/>
      <c r="W962" s="1"/>
      <c r="X962" s="1"/>
      <c r="Y962" s="1"/>
      <c r="Z962" s="1"/>
      <c r="AA962" s="1"/>
      <c r="AB962" s="194"/>
      <c r="AC962" s="1"/>
      <c r="AD962" s="194"/>
      <c r="AE962" s="1"/>
      <c r="AF962" s="1"/>
      <c r="AG962" s="194"/>
      <c r="AH962" s="194"/>
      <c r="AI962" s="194"/>
      <c r="AJ962" s="194"/>
      <c r="AK962" s="194"/>
      <c r="AL962" s="194"/>
    </row>
    <row r="963" spans="1:38" ht="15.75" customHeight="1">
      <c r="A963" s="1"/>
      <c r="B963" s="1"/>
      <c r="C963" s="1"/>
      <c r="D963" s="1"/>
      <c r="E963" s="1"/>
      <c r="F963" s="1"/>
      <c r="G963" s="1"/>
      <c r="H963" s="1"/>
      <c r="I963" s="1"/>
      <c r="J963" s="195"/>
      <c r="K963" s="194"/>
      <c r="L963" s="232"/>
      <c r="M963" s="232"/>
      <c r="N963" s="1"/>
      <c r="O963" s="1"/>
      <c r="P963" s="1"/>
      <c r="Q963" s="194"/>
      <c r="R963" s="194"/>
      <c r="S963" s="1"/>
      <c r="T963" s="1"/>
      <c r="U963" s="1"/>
      <c r="V963" s="194"/>
      <c r="W963" s="1"/>
      <c r="X963" s="1"/>
      <c r="Y963" s="1"/>
      <c r="Z963" s="1"/>
      <c r="AA963" s="1"/>
      <c r="AB963" s="194"/>
      <c r="AC963" s="1"/>
      <c r="AD963" s="194"/>
      <c r="AE963" s="1"/>
      <c r="AF963" s="1"/>
      <c r="AG963" s="194"/>
      <c r="AH963" s="194"/>
      <c r="AI963" s="194"/>
      <c r="AJ963" s="194"/>
      <c r="AK963" s="194"/>
      <c r="AL963" s="194"/>
    </row>
    <row r="964" spans="1:38" ht="15.75" customHeight="1">
      <c r="A964" s="1"/>
      <c r="B964" s="1"/>
      <c r="C964" s="1"/>
      <c r="D964" s="1"/>
      <c r="E964" s="1"/>
      <c r="F964" s="1"/>
      <c r="G964" s="1"/>
      <c r="H964" s="1"/>
      <c r="I964" s="1"/>
      <c r="J964" s="195"/>
      <c r="K964" s="194"/>
      <c r="L964" s="232"/>
      <c r="M964" s="232"/>
      <c r="N964" s="1"/>
      <c r="O964" s="1"/>
      <c r="P964" s="1"/>
      <c r="Q964" s="194"/>
      <c r="R964" s="194"/>
      <c r="S964" s="1"/>
      <c r="T964" s="1"/>
      <c r="U964" s="1"/>
      <c r="V964" s="194"/>
      <c r="W964" s="1"/>
      <c r="X964" s="1"/>
      <c r="Y964" s="1"/>
      <c r="Z964" s="1"/>
      <c r="AA964" s="1"/>
      <c r="AB964" s="194"/>
      <c r="AC964" s="1"/>
      <c r="AD964" s="194"/>
      <c r="AE964" s="1"/>
      <c r="AF964" s="1"/>
      <c r="AG964" s="194"/>
      <c r="AH964" s="194"/>
      <c r="AI964" s="194"/>
      <c r="AJ964" s="194"/>
      <c r="AK964" s="194"/>
      <c r="AL964" s="194"/>
    </row>
    <row r="965" spans="1:38" ht="15.75" customHeight="1">
      <c r="A965" s="1"/>
      <c r="B965" s="1"/>
      <c r="C965" s="1"/>
      <c r="D965" s="1"/>
      <c r="E965" s="1"/>
      <c r="F965" s="1"/>
      <c r="G965" s="1"/>
      <c r="H965" s="1"/>
      <c r="I965" s="1"/>
      <c r="J965" s="195"/>
      <c r="K965" s="194"/>
      <c r="L965" s="232"/>
      <c r="M965" s="232"/>
      <c r="N965" s="1"/>
      <c r="O965" s="1"/>
      <c r="P965" s="1"/>
      <c r="Q965" s="194"/>
      <c r="R965" s="194"/>
      <c r="S965" s="1"/>
      <c r="T965" s="1"/>
      <c r="U965" s="1"/>
      <c r="V965" s="194"/>
      <c r="W965" s="1"/>
      <c r="X965" s="1"/>
      <c r="Y965" s="1"/>
      <c r="Z965" s="1"/>
      <c r="AA965" s="1"/>
      <c r="AB965" s="194"/>
      <c r="AC965" s="1"/>
      <c r="AD965" s="194"/>
      <c r="AE965" s="1"/>
      <c r="AF965" s="1"/>
      <c r="AG965" s="194"/>
      <c r="AH965" s="194"/>
      <c r="AI965" s="194"/>
      <c r="AJ965" s="194"/>
      <c r="AK965" s="194"/>
      <c r="AL965" s="194"/>
    </row>
    <row r="966" spans="1:38" ht="15.75" customHeight="1">
      <c r="A966" s="1"/>
      <c r="B966" s="1"/>
      <c r="C966" s="1"/>
      <c r="D966" s="1"/>
      <c r="E966" s="1"/>
      <c r="F966" s="1"/>
      <c r="G966" s="1"/>
      <c r="H966" s="1"/>
      <c r="I966" s="1"/>
      <c r="J966" s="195"/>
      <c r="K966" s="194"/>
      <c r="L966" s="232"/>
      <c r="M966" s="232"/>
      <c r="N966" s="1"/>
      <c r="O966" s="1"/>
      <c r="P966" s="1"/>
      <c r="Q966" s="194"/>
      <c r="R966" s="194"/>
      <c r="S966" s="1"/>
      <c r="T966" s="1"/>
      <c r="U966" s="1"/>
      <c r="V966" s="194"/>
      <c r="W966" s="1"/>
      <c r="X966" s="1"/>
      <c r="Y966" s="1"/>
      <c r="Z966" s="1"/>
      <c r="AA966" s="1"/>
      <c r="AB966" s="194"/>
      <c r="AC966" s="1"/>
      <c r="AD966" s="194"/>
      <c r="AE966" s="1"/>
      <c r="AF966" s="1"/>
      <c r="AG966" s="194"/>
      <c r="AH966" s="194"/>
      <c r="AI966" s="194"/>
      <c r="AJ966" s="194"/>
      <c r="AK966" s="194"/>
      <c r="AL966" s="194"/>
    </row>
    <row r="967" spans="1:38" ht="15.75" customHeight="1">
      <c r="A967" s="1"/>
      <c r="B967" s="1"/>
      <c r="C967" s="1"/>
      <c r="D967" s="1"/>
      <c r="E967" s="1"/>
      <c r="F967" s="1"/>
      <c r="G967" s="1"/>
      <c r="H967" s="1"/>
      <c r="I967" s="1"/>
      <c r="J967" s="195"/>
      <c r="K967" s="194"/>
      <c r="L967" s="232"/>
      <c r="M967" s="232"/>
      <c r="N967" s="1"/>
      <c r="O967" s="1"/>
      <c r="P967" s="1"/>
      <c r="Q967" s="194"/>
      <c r="R967" s="194"/>
      <c r="S967" s="1"/>
      <c r="T967" s="1"/>
      <c r="U967" s="1"/>
      <c r="V967" s="194"/>
      <c r="W967" s="1"/>
      <c r="X967" s="1"/>
      <c r="Y967" s="1"/>
      <c r="Z967" s="1"/>
      <c r="AA967" s="1"/>
      <c r="AB967" s="194"/>
      <c r="AC967" s="1"/>
      <c r="AD967" s="194"/>
      <c r="AE967" s="1"/>
      <c r="AF967" s="1"/>
      <c r="AG967" s="194"/>
      <c r="AH967" s="194"/>
      <c r="AI967" s="194"/>
      <c r="AJ967" s="194"/>
      <c r="AK967" s="194"/>
      <c r="AL967" s="194"/>
    </row>
    <row r="968" spans="1:38" ht="15.75" customHeight="1">
      <c r="A968" s="1"/>
      <c r="B968" s="1"/>
      <c r="C968" s="1"/>
      <c r="D968" s="1"/>
      <c r="E968" s="1"/>
      <c r="F968" s="1"/>
      <c r="G968" s="1"/>
      <c r="H968" s="1"/>
      <c r="I968" s="1"/>
      <c r="J968" s="195"/>
      <c r="K968" s="194"/>
      <c r="L968" s="232"/>
      <c r="M968" s="232"/>
      <c r="N968" s="1"/>
      <c r="O968" s="1"/>
      <c r="P968" s="1"/>
      <c r="Q968" s="194"/>
      <c r="R968" s="194"/>
      <c r="S968" s="1"/>
      <c r="T968" s="1"/>
      <c r="U968" s="1"/>
      <c r="V968" s="194"/>
      <c r="W968" s="1"/>
      <c r="X968" s="1"/>
      <c r="Y968" s="1"/>
      <c r="Z968" s="1"/>
      <c r="AA968" s="1"/>
      <c r="AB968" s="194"/>
      <c r="AC968" s="1"/>
      <c r="AD968" s="194"/>
      <c r="AE968" s="1"/>
      <c r="AF968" s="1"/>
      <c r="AG968" s="194"/>
      <c r="AH968" s="194"/>
      <c r="AI968" s="194"/>
      <c r="AJ968" s="194"/>
      <c r="AK968" s="194"/>
      <c r="AL968" s="194"/>
    </row>
    <row r="969" spans="1:38" ht="15.75" customHeight="1">
      <c r="A969" s="1"/>
      <c r="B969" s="1"/>
      <c r="C969" s="1"/>
      <c r="D969" s="1"/>
      <c r="E969" s="1"/>
      <c r="F969" s="1"/>
      <c r="G969" s="1"/>
      <c r="H969" s="1"/>
      <c r="I969" s="1"/>
      <c r="J969" s="195"/>
      <c r="K969" s="194"/>
      <c r="L969" s="232"/>
      <c r="M969" s="232"/>
      <c r="N969" s="1"/>
      <c r="O969" s="1"/>
      <c r="P969" s="1"/>
      <c r="Q969" s="194"/>
      <c r="R969" s="194"/>
      <c r="S969" s="1"/>
      <c r="T969" s="1"/>
      <c r="U969" s="1"/>
      <c r="V969" s="194"/>
      <c r="W969" s="1"/>
      <c r="X969" s="1"/>
      <c r="Y969" s="1"/>
      <c r="Z969" s="1"/>
      <c r="AA969" s="1"/>
      <c r="AB969" s="194"/>
      <c r="AC969" s="1"/>
      <c r="AD969" s="194"/>
      <c r="AE969" s="1"/>
      <c r="AF969" s="1"/>
      <c r="AG969" s="194"/>
      <c r="AH969" s="194"/>
      <c r="AI969" s="194"/>
      <c r="AJ969" s="194"/>
      <c r="AK969" s="194"/>
      <c r="AL969" s="194"/>
    </row>
    <row r="970" spans="1:38" ht="15.75" customHeight="1">
      <c r="A970" s="1"/>
      <c r="B970" s="1"/>
      <c r="C970" s="1"/>
      <c r="D970" s="1"/>
      <c r="E970" s="1"/>
      <c r="F970" s="1"/>
      <c r="G970" s="1"/>
      <c r="H970" s="1"/>
      <c r="I970" s="1"/>
      <c r="J970" s="195"/>
      <c r="K970" s="194"/>
      <c r="L970" s="232"/>
      <c r="M970" s="232"/>
      <c r="N970" s="1"/>
      <c r="O970" s="1"/>
      <c r="P970" s="1"/>
      <c r="Q970" s="194"/>
      <c r="R970" s="194"/>
      <c r="S970" s="1"/>
      <c r="T970" s="1"/>
      <c r="U970" s="1"/>
      <c r="V970" s="194"/>
      <c r="W970" s="1"/>
      <c r="X970" s="1"/>
      <c r="Y970" s="1"/>
      <c r="Z970" s="1"/>
      <c r="AA970" s="1"/>
      <c r="AB970" s="194"/>
      <c r="AC970" s="1"/>
      <c r="AD970" s="194"/>
      <c r="AE970" s="1"/>
      <c r="AF970" s="1"/>
      <c r="AG970" s="194"/>
      <c r="AH970" s="194"/>
      <c r="AI970" s="194"/>
      <c r="AJ970" s="194"/>
      <c r="AK970" s="194"/>
      <c r="AL970" s="194"/>
    </row>
    <row r="971" spans="1:38" ht="15.75" customHeight="1">
      <c r="A971" s="1"/>
      <c r="B971" s="1"/>
      <c r="C971" s="1"/>
      <c r="D971" s="1"/>
      <c r="E971" s="1"/>
      <c r="F971" s="1"/>
      <c r="G971" s="1"/>
      <c r="H971" s="1"/>
      <c r="I971" s="1"/>
      <c r="J971" s="195"/>
      <c r="K971" s="194"/>
      <c r="L971" s="232"/>
      <c r="M971" s="232"/>
      <c r="N971" s="1"/>
      <c r="O971" s="1"/>
      <c r="P971" s="1"/>
      <c r="Q971" s="194"/>
      <c r="R971" s="194"/>
      <c r="S971" s="1"/>
      <c r="T971" s="1"/>
      <c r="U971" s="1"/>
      <c r="V971" s="194"/>
      <c r="W971" s="1"/>
      <c r="X971" s="1"/>
      <c r="Y971" s="1"/>
      <c r="Z971" s="1"/>
      <c r="AA971" s="1"/>
      <c r="AB971" s="194"/>
      <c r="AC971" s="1"/>
      <c r="AD971" s="194"/>
      <c r="AE971" s="1"/>
      <c r="AF971" s="1"/>
      <c r="AG971" s="194"/>
      <c r="AH971" s="194"/>
      <c r="AI971" s="194"/>
      <c r="AJ971" s="194"/>
      <c r="AK971" s="194"/>
      <c r="AL971" s="194"/>
    </row>
    <row r="972" spans="1:38" ht="15.75" customHeight="1">
      <c r="A972" s="1"/>
      <c r="B972" s="1"/>
      <c r="C972" s="1"/>
      <c r="D972" s="1"/>
      <c r="E972" s="1"/>
      <c r="F972" s="1"/>
      <c r="G972" s="1"/>
      <c r="H972" s="1"/>
      <c r="I972" s="1"/>
      <c r="J972" s="195"/>
      <c r="K972" s="194"/>
      <c r="L972" s="232"/>
      <c r="M972" s="232"/>
      <c r="N972" s="1"/>
      <c r="O972" s="1"/>
      <c r="P972" s="1"/>
      <c r="Q972" s="194"/>
      <c r="R972" s="194"/>
      <c r="S972" s="1"/>
      <c r="T972" s="1"/>
      <c r="U972" s="1"/>
      <c r="V972" s="194"/>
      <c r="W972" s="1"/>
      <c r="X972" s="1"/>
      <c r="Y972" s="1"/>
      <c r="Z972" s="1"/>
      <c r="AA972" s="1"/>
      <c r="AB972" s="194"/>
      <c r="AC972" s="1"/>
      <c r="AD972" s="194"/>
      <c r="AE972" s="1"/>
      <c r="AF972" s="1"/>
      <c r="AG972" s="194"/>
      <c r="AH972" s="194"/>
      <c r="AI972" s="194"/>
      <c r="AJ972" s="194"/>
      <c r="AK972" s="194"/>
      <c r="AL972" s="194"/>
    </row>
    <row r="973" spans="1:38" ht="15.75" customHeight="1">
      <c r="A973" s="1"/>
      <c r="B973" s="1"/>
      <c r="C973" s="1"/>
      <c r="D973" s="1"/>
      <c r="E973" s="1"/>
      <c r="F973" s="1"/>
      <c r="G973" s="1"/>
      <c r="H973" s="1"/>
      <c r="I973" s="1"/>
      <c r="J973" s="195"/>
      <c r="K973" s="194"/>
      <c r="L973" s="232"/>
      <c r="M973" s="232"/>
      <c r="N973" s="1"/>
      <c r="O973" s="1"/>
      <c r="P973" s="1"/>
      <c r="Q973" s="194"/>
      <c r="R973" s="194"/>
      <c r="S973" s="1"/>
      <c r="T973" s="1"/>
      <c r="U973" s="1"/>
      <c r="V973" s="194"/>
      <c r="W973" s="1"/>
      <c r="X973" s="1"/>
      <c r="Y973" s="1"/>
      <c r="Z973" s="1"/>
      <c r="AA973" s="1"/>
      <c r="AB973" s="194"/>
      <c r="AC973" s="1"/>
      <c r="AD973" s="194"/>
      <c r="AE973" s="1"/>
      <c r="AF973" s="1"/>
      <c r="AG973" s="194"/>
      <c r="AH973" s="194"/>
      <c r="AI973" s="194"/>
      <c r="AJ973" s="194"/>
      <c r="AK973" s="194"/>
      <c r="AL973" s="194"/>
    </row>
    <row r="974" spans="1:38" ht="15.75" customHeight="1">
      <c r="A974" s="1"/>
      <c r="B974" s="1"/>
      <c r="C974" s="1"/>
      <c r="D974" s="1"/>
      <c r="E974" s="1"/>
      <c r="F974" s="1"/>
      <c r="G974" s="1"/>
      <c r="H974" s="1"/>
      <c r="I974" s="1"/>
      <c r="J974" s="195"/>
      <c r="K974" s="194"/>
      <c r="L974" s="232"/>
      <c r="M974" s="232"/>
      <c r="N974" s="1"/>
      <c r="O974" s="1"/>
      <c r="P974" s="1"/>
      <c r="Q974" s="194"/>
      <c r="R974" s="194"/>
      <c r="S974" s="1"/>
      <c r="T974" s="1"/>
      <c r="U974" s="1"/>
      <c r="V974" s="194"/>
      <c r="W974" s="1"/>
      <c r="X974" s="1"/>
      <c r="Y974" s="1"/>
      <c r="Z974" s="1"/>
      <c r="AA974" s="1"/>
      <c r="AB974" s="194"/>
      <c r="AC974" s="1"/>
      <c r="AD974" s="194"/>
      <c r="AE974" s="1"/>
      <c r="AF974" s="1"/>
      <c r="AG974" s="194"/>
      <c r="AH974" s="194"/>
      <c r="AI974" s="194"/>
      <c r="AJ974" s="194"/>
      <c r="AK974" s="194"/>
      <c r="AL974" s="194"/>
    </row>
    <row r="975" spans="1:38" ht="15.75" customHeight="1">
      <c r="A975" s="1"/>
      <c r="B975" s="1"/>
      <c r="C975" s="1"/>
      <c r="D975" s="1"/>
      <c r="E975" s="1"/>
      <c r="F975" s="1"/>
      <c r="G975" s="1"/>
      <c r="H975" s="1"/>
      <c r="I975" s="1"/>
      <c r="J975" s="195"/>
      <c r="K975" s="194"/>
      <c r="L975" s="232"/>
      <c r="M975" s="232"/>
      <c r="N975" s="1"/>
      <c r="O975" s="1"/>
      <c r="P975" s="1"/>
      <c r="Q975" s="194"/>
      <c r="R975" s="194"/>
      <c r="S975" s="1"/>
      <c r="T975" s="1"/>
      <c r="U975" s="1"/>
      <c r="V975" s="194"/>
      <c r="W975" s="1"/>
      <c r="X975" s="1"/>
      <c r="Y975" s="1"/>
      <c r="Z975" s="1"/>
      <c r="AA975" s="1"/>
      <c r="AB975" s="194"/>
      <c r="AC975" s="1"/>
      <c r="AD975" s="194"/>
      <c r="AE975" s="1"/>
      <c r="AF975" s="1"/>
      <c r="AG975" s="194"/>
      <c r="AH975" s="194"/>
      <c r="AI975" s="194"/>
      <c r="AJ975" s="194"/>
      <c r="AK975" s="194"/>
      <c r="AL975" s="194"/>
    </row>
    <row r="976" spans="1:38" ht="15.75" customHeight="1">
      <c r="A976" s="1"/>
      <c r="B976" s="1"/>
      <c r="C976" s="1"/>
      <c r="D976" s="1"/>
      <c r="E976" s="1"/>
      <c r="F976" s="1"/>
      <c r="G976" s="1"/>
      <c r="H976" s="1"/>
      <c r="I976" s="1"/>
      <c r="J976" s="195"/>
      <c r="K976" s="194"/>
      <c r="L976" s="232"/>
      <c r="M976" s="232"/>
      <c r="N976" s="1"/>
      <c r="O976" s="1"/>
      <c r="P976" s="1"/>
      <c r="Q976" s="194"/>
      <c r="R976" s="194"/>
      <c r="S976" s="1"/>
      <c r="T976" s="1"/>
      <c r="U976" s="1"/>
      <c r="V976" s="194"/>
      <c r="W976" s="1"/>
      <c r="X976" s="1"/>
      <c r="Y976" s="1"/>
      <c r="Z976" s="1"/>
      <c r="AA976" s="1"/>
      <c r="AB976" s="194"/>
      <c r="AC976" s="1"/>
      <c r="AD976" s="194"/>
      <c r="AE976" s="1"/>
      <c r="AF976" s="1"/>
      <c r="AG976" s="194"/>
      <c r="AH976" s="194"/>
      <c r="AI976" s="194"/>
      <c r="AJ976" s="194"/>
      <c r="AK976" s="194"/>
      <c r="AL976" s="194"/>
    </row>
    <row r="977" spans="1:38" ht="15.75" customHeight="1">
      <c r="A977" s="1"/>
      <c r="B977" s="1"/>
      <c r="C977" s="1"/>
      <c r="D977" s="1"/>
      <c r="E977" s="1"/>
      <c r="F977" s="1"/>
      <c r="G977" s="1"/>
      <c r="H977" s="1"/>
      <c r="I977" s="1"/>
      <c r="J977" s="195"/>
      <c r="K977" s="194"/>
      <c r="L977" s="232"/>
      <c r="M977" s="232"/>
      <c r="N977" s="1"/>
      <c r="O977" s="1"/>
      <c r="P977" s="1"/>
      <c r="Q977" s="194"/>
      <c r="R977" s="194"/>
      <c r="S977" s="1"/>
      <c r="T977" s="1"/>
      <c r="U977" s="1"/>
      <c r="V977" s="194"/>
      <c r="W977" s="1"/>
      <c r="X977" s="1"/>
      <c r="Y977" s="1"/>
      <c r="Z977" s="1"/>
      <c r="AA977" s="1"/>
      <c r="AB977" s="194"/>
      <c r="AC977" s="1"/>
      <c r="AD977" s="194"/>
      <c r="AE977" s="1"/>
      <c r="AF977" s="1"/>
      <c r="AG977" s="194"/>
      <c r="AH977" s="194"/>
      <c r="AI977" s="194"/>
      <c r="AJ977" s="194"/>
      <c r="AK977" s="194"/>
      <c r="AL977" s="194"/>
    </row>
    <row r="978" spans="1:38" ht="15.75" customHeight="1">
      <c r="A978" s="1"/>
      <c r="B978" s="1"/>
      <c r="C978" s="1"/>
      <c r="D978" s="1"/>
      <c r="E978" s="1"/>
      <c r="F978" s="1"/>
      <c r="G978" s="1"/>
      <c r="H978" s="1"/>
      <c r="I978" s="1"/>
      <c r="J978" s="195"/>
      <c r="K978" s="194"/>
      <c r="L978" s="232"/>
      <c r="M978" s="232"/>
      <c r="N978" s="1"/>
      <c r="O978" s="1"/>
      <c r="P978" s="1"/>
      <c r="Q978" s="194"/>
      <c r="R978" s="194"/>
      <c r="S978" s="1"/>
      <c r="T978" s="1"/>
      <c r="U978" s="1"/>
      <c r="V978" s="194"/>
      <c r="W978" s="1"/>
      <c r="X978" s="1"/>
      <c r="Y978" s="1"/>
      <c r="Z978" s="1"/>
      <c r="AA978" s="1"/>
      <c r="AB978" s="194"/>
      <c r="AC978" s="1"/>
      <c r="AD978" s="194"/>
      <c r="AE978" s="1"/>
      <c r="AF978" s="1"/>
      <c r="AG978" s="194"/>
      <c r="AH978" s="194"/>
      <c r="AI978" s="194"/>
      <c r="AJ978" s="194"/>
      <c r="AK978" s="194"/>
      <c r="AL978" s="194"/>
    </row>
    <row r="979" spans="1:38" ht="15.75" customHeight="1">
      <c r="A979" s="1"/>
      <c r="B979" s="1"/>
      <c r="C979" s="1"/>
      <c r="D979" s="1"/>
      <c r="E979" s="1"/>
      <c r="F979" s="1"/>
      <c r="G979" s="1"/>
      <c r="H979" s="1"/>
      <c r="I979" s="1"/>
      <c r="J979" s="195"/>
      <c r="K979" s="194"/>
      <c r="L979" s="232"/>
      <c r="M979" s="232"/>
      <c r="N979" s="1"/>
      <c r="O979" s="1"/>
      <c r="P979" s="1"/>
      <c r="Q979" s="194"/>
      <c r="R979" s="194"/>
      <c r="S979" s="1"/>
      <c r="T979" s="1"/>
      <c r="U979" s="1"/>
      <c r="V979" s="194"/>
      <c r="W979" s="1"/>
      <c r="X979" s="1"/>
      <c r="Y979" s="1"/>
      <c r="Z979" s="1"/>
      <c r="AA979" s="1"/>
      <c r="AB979" s="194"/>
      <c r="AC979" s="1"/>
      <c r="AD979" s="194"/>
      <c r="AE979" s="1"/>
      <c r="AF979" s="1"/>
      <c r="AG979" s="194"/>
      <c r="AH979" s="194"/>
      <c r="AI979" s="194"/>
      <c r="AJ979" s="194"/>
      <c r="AK979" s="194"/>
      <c r="AL979" s="194"/>
    </row>
    <row r="980" spans="1:38" ht="15.75" customHeight="1">
      <c r="A980" s="1"/>
      <c r="B980" s="1"/>
      <c r="C980" s="1"/>
      <c r="D980" s="1"/>
      <c r="E980" s="1"/>
      <c r="F980" s="1"/>
      <c r="G980" s="1"/>
      <c r="H980" s="1"/>
      <c r="I980" s="1"/>
      <c r="J980" s="195"/>
      <c r="K980" s="194"/>
      <c r="L980" s="232"/>
      <c r="M980" s="232"/>
      <c r="N980" s="1"/>
      <c r="O980" s="1"/>
      <c r="P980" s="1"/>
      <c r="Q980" s="194"/>
      <c r="R980" s="194"/>
      <c r="S980" s="1"/>
      <c r="T980" s="1"/>
      <c r="U980" s="1"/>
      <c r="V980" s="194"/>
      <c r="W980" s="1"/>
      <c r="X980" s="1"/>
      <c r="Y980" s="1"/>
      <c r="Z980" s="1"/>
      <c r="AA980" s="1"/>
      <c r="AB980" s="194"/>
      <c r="AC980" s="1"/>
      <c r="AD980" s="194"/>
      <c r="AE980" s="1"/>
      <c r="AF980" s="1"/>
      <c r="AG980" s="194"/>
      <c r="AH980" s="194"/>
      <c r="AI980" s="194"/>
      <c r="AJ980" s="194"/>
      <c r="AK980" s="194"/>
      <c r="AL980" s="194"/>
    </row>
    <row r="981" spans="1:38" ht="15.75" customHeight="1">
      <c r="A981" s="1"/>
      <c r="B981" s="1"/>
      <c r="C981" s="1"/>
      <c r="D981" s="1"/>
      <c r="E981" s="1"/>
      <c r="F981" s="1"/>
      <c r="G981" s="1"/>
      <c r="H981" s="1"/>
      <c r="I981" s="1"/>
      <c r="J981" s="195"/>
      <c r="K981" s="194"/>
      <c r="L981" s="232"/>
      <c r="M981" s="232"/>
      <c r="N981" s="1"/>
      <c r="O981" s="1"/>
      <c r="P981" s="1"/>
      <c r="Q981" s="194"/>
      <c r="R981" s="194"/>
      <c r="S981" s="1"/>
      <c r="T981" s="1"/>
      <c r="U981" s="1"/>
      <c r="V981" s="194"/>
      <c r="W981" s="1"/>
      <c r="X981" s="1"/>
      <c r="Y981" s="1"/>
      <c r="Z981" s="1"/>
      <c r="AA981" s="1"/>
      <c r="AB981" s="194"/>
      <c r="AC981" s="1"/>
      <c r="AD981" s="194"/>
      <c r="AE981" s="1"/>
      <c r="AF981" s="1"/>
      <c r="AG981" s="194"/>
      <c r="AH981" s="194"/>
      <c r="AI981" s="194"/>
      <c r="AJ981" s="194"/>
      <c r="AK981" s="194"/>
      <c r="AL981" s="194"/>
    </row>
    <row r="982" spans="1:38" ht="15.75" customHeight="1">
      <c r="A982" s="1"/>
      <c r="B982" s="1"/>
      <c r="C982" s="1"/>
      <c r="D982" s="1"/>
      <c r="E982" s="1"/>
      <c r="F982" s="1"/>
      <c r="G982" s="1"/>
      <c r="H982" s="1"/>
      <c r="I982" s="1"/>
      <c r="J982" s="195"/>
      <c r="K982" s="194"/>
      <c r="L982" s="232"/>
      <c r="M982" s="232"/>
      <c r="N982" s="1"/>
      <c r="O982" s="1"/>
      <c r="P982" s="1"/>
      <c r="Q982" s="194"/>
      <c r="R982" s="194"/>
      <c r="S982" s="1"/>
      <c r="T982" s="1"/>
      <c r="U982" s="1"/>
      <c r="V982" s="194"/>
      <c r="W982" s="1"/>
      <c r="X982" s="1"/>
      <c r="Y982" s="1"/>
      <c r="Z982" s="1"/>
      <c r="AA982" s="1"/>
      <c r="AB982" s="194"/>
      <c r="AC982" s="1"/>
      <c r="AD982" s="194"/>
      <c r="AE982" s="1"/>
      <c r="AF982" s="1"/>
      <c r="AG982" s="194"/>
      <c r="AH982" s="194"/>
      <c r="AI982" s="194"/>
      <c r="AJ982" s="194"/>
      <c r="AK982" s="194"/>
      <c r="AL982" s="194"/>
    </row>
    <row r="983" spans="1:38" ht="15.75" customHeight="1">
      <c r="A983" s="1"/>
      <c r="B983" s="1"/>
      <c r="C983" s="1"/>
      <c r="D983" s="1"/>
      <c r="E983" s="1"/>
      <c r="F983" s="1"/>
      <c r="G983" s="1"/>
      <c r="H983" s="1"/>
      <c r="I983" s="1"/>
      <c r="J983" s="195"/>
      <c r="K983" s="194"/>
      <c r="L983" s="232"/>
      <c r="M983" s="232"/>
      <c r="N983" s="1"/>
      <c r="O983" s="1"/>
      <c r="P983" s="1"/>
      <c r="Q983" s="194"/>
      <c r="R983" s="194"/>
      <c r="S983" s="1"/>
      <c r="T983" s="1"/>
      <c r="U983" s="1"/>
      <c r="V983" s="194"/>
      <c r="W983" s="1"/>
      <c r="X983" s="1"/>
      <c r="Y983" s="1"/>
      <c r="Z983" s="1"/>
      <c r="AA983" s="1"/>
      <c r="AB983" s="194"/>
      <c r="AC983" s="1"/>
      <c r="AD983" s="194"/>
      <c r="AE983" s="1"/>
      <c r="AF983" s="1"/>
      <c r="AG983" s="194"/>
      <c r="AH983" s="194"/>
      <c r="AI983" s="194"/>
      <c r="AJ983" s="194"/>
      <c r="AK983" s="194"/>
      <c r="AL983" s="194"/>
    </row>
    <row r="984" spans="1:38" ht="15.75" customHeight="1">
      <c r="A984" s="1"/>
      <c r="B984" s="1"/>
      <c r="C984" s="1"/>
      <c r="D984" s="1"/>
      <c r="E984" s="1"/>
      <c r="F984" s="1"/>
      <c r="G984" s="1"/>
      <c r="H984" s="1"/>
      <c r="I984" s="1"/>
      <c r="J984" s="195"/>
      <c r="K984" s="194"/>
      <c r="L984" s="232"/>
      <c r="M984" s="232"/>
      <c r="N984" s="1"/>
      <c r="O984" s="1"/>
      <c r="P984" s="1"/>
      <c r="Q984" s="194"/>
      <c r="R984" s="194"/>
      <c r="S984" s="1"/>
      <c r="T984" s="1"/>
      <c r="U984" s="1"/>
      <c r="V984" s="194"/>
      <c r="W984" s="1"/>
      <c r="X984" s="1"/>
      <c r="Y984" s="1"/>
      <c r="Z984" s="1"/>
      <c r="AA984" s="1"/>
      <c r="AB984" s="194"/>
      <c r="AC984" s="1"/>
      <c r="AD984" s="194"/>
      <c r="AE984" s="1"/>
      <c r="AF984" s="1"/>
      <c r="AG984" s="194"/>
      <c r="AH984" s="194"/>
      <c r="AI984" s="194"/>
      <c r="AJ984" s="194"/>
      <c r="AK984" s="194"/>
      <c r="AL984" s="194"/>
    </row>
    <row r="985" spans="1:38" ht="15.75" customHeight="1">
      <c r="A985" s="1"/>
      <c r="B985" s="1"/>
      <c r="C985" s="1"/>
      <c r="D985" s="1"/>
      <c r="E985" s="1"/>
      <c r="F985" s="1"/>
      <c r="G985" s="1"/>
      <c r="H985" s="1"/>
      <c r="I985" s="1"/>
      <c r="J985" s="195"/>
      <c r="K985" s="194"/>
      <c r="L985" s="232"/>
      <c r="M985" s="232"/>
      <c r="N985" s="1"/>
      <c r="O985" s="1"/>
      <c r="P985" s="1"/>
      <c r="Q985" s="194"/>
      <c r="R985" s="194"/>
      <c r="S985" s="1"/>
      <c r="T985" s="1"/>
      <c r="U985" s="1"/>
      <c r="V985" s="194"/>
      <c r="W985" s="1"/>
      <c r="X985" s="1"/>
      <c r="Y985" s="1"/>
      <c r="Z985" s="1"/>
      <c r="AA985" s="1"/>
      <c r="AB985" s="194"/>
      <c r="AC985" s="1"/>
      <c r="AD985" s="194"/>
      <c r="AE985" s="1"/>
      <c r="AF985" s="1"/>
      <c r="AG985" s="194"/>
      <c r="AH985" s="194"/>
      <c r="AI985" s="194"/>
      <c r="AJ985" s="194"/>
      <c r="AK985" s="194"/>
      <c r="AL985" s="194"/>
    </row>
    <row r="986" spans="1:38" ht="15.75" customHeight="1">
      <c r="A986" s="1"/>
      <c r="B986" s="1"/>
      <c r="C986" s="1"/>
      <c r="D986" s="1"/>
      <c r="E986" s="1"/>
      <c r="F986" s="1"/>
      <c r="G986" s="1"/>
      <c r="H986" s="1"/>
      <c r="I986" s="1"/>
      <c r="J986" s="195"/>
      <c r="K986" s="194"/>
      <c r="L986" s="232"/>
      <c r="M986" s="232"/>
      <c r="N986" s="1"/>
      <c r="O986" s="1"/>
      <c r="P986" s="1"/>
      <c r="Q986" s="194"/>
      <c r="R986" s="194"/>
      <c r="S986" s="1"/>
      <c r="T986" s="1"/>
      <c r="U986" s="1"/>
      <c r="V986" s="194"/>
      <c r="W986" s="1"/>
      <c r="X986" s="1"/>
      <c r="Y986" s="1"/>
      <c r="Z986" s="1"/>
      <c r="AA986" s="1"/>
      <c r="AB986" s="194"/>
      <c r="AC986" s="1"/>
      <c r="AD986" s="194"/>
      <c r="AE986" s="1"/>
      <c r="AF986" s="1"/>
      <c r="AG986" s="194"/>
      <c r="AH986" s="194"/>
      <c r="AI986" s="194"/>
      <c r="AJ986" s="194"/>
      <c r="AK986" s="194"/>
      <c r="AL986" s="194"/>
    </row>
    <row r="987" spans="1:38" ht="15.75" customHeight="1">
      <c r="A987" s="1"/>
      <c r="B987" s="1"/>
      <c r="C987" s="1"/>
      <c r="D987" s="1"/>
      <c r="E987" s="1"/>
      <c r="F987" s="1"/>
      <c r="G987" s="1"/>
      <c r="H987" s="1"/>
      <c r="I987" s="1"/>
      <c r="J987" s="195"/>
      <c r="K987" s="194"/>
      <c r="L987" s="232"/>
      <c r="M987" s="232"/>
      <c r="N987" s="1"/>
      <c r="O987" s="1"/>
      <c r="P987" s="1"/>
      <c r="Q987" s="194"/>
      <c r="R987" s="194"/>
      <c r="S987" s="1"/>
      <c r="T987" s="1"/>
      <c r="U987" s="1"/>
      <c r="V987" s="194"/>
      <c r="W987" s="1"/>
      <c r="X987" s="1"/>
      <c r="Y987" s="1"/>
      <c r="Z987" s="1"/>
      <c r="AA987" s="1"/>
      <c r="AB987" s="194"/>
      <c r="AC987" s="1"/>
      <c r="AD987" s="194"/>
      <c r="AE987" s="1"/>
      <c r="AF987" s="1"/>
      <c r="AG987" s="194"/>
      <c r="AH987" s="194"/>
      <c r="AI987" s="194"/>
      <c r="AJ987" s="194"/>
      <c r="AK987" s="194"/>
      <c r="AL987" s="194"/>
    </row>
    <row r="988" spans="1:38" ht="15.75" customHeight="1">
      <c r="A988" s="1"/>
      <c r="B988" s="1"/>
      <c r="C988" s="1"/>
      <c r="D988" s="1"/>
      <c r="E988" s="1"/>
      <c r="F988" s="1"/>
      <c r="G988" s="1"/>
      <c r="H988" s="1"/>
      <c r="I988" s="1"/>
      <c r="J988" s="195"/>
      <c r="K988" s="194"/>
      <c r="L988" s="232"/>
      <c r="M988" s="232"/>
      <c r="N988" s="1"/>
      <c r="O988" s="1"/>
      <c r="P988" s="1"/>
      <c r="Q988" s="194"/>
      <c r="R988" s="194"/>
      <c r="S988" s="1"/>
      <c r="T988" s="1"/>
      <c r="U988" s="1"/>
      <c r="V988" s="194"/>
      <c r="W988" s="1"/>
      <c r="X988" s="1"/>
      <c r="Y988" s="1"/>
      <c r="Z988" s="1"/>
      <c r="AA988" s="1"/>
      <c r="AB988" s="194"/>
      <c r="AC988" s="1"/>
      <c r="AD988" s="194"/>
      <c r="AE988" s="1"/>
      <c r="AF988" s="1"/>
      <c r="AG988" s="194"/>
      <c r="AH988" s="194"/>
      <c r="AI988" s="194"/>
      <c r="AJ988" s="194"/>
      <c r="AK988" s="194"/>
      <c r="AL988" s="194"/>
    </row>
    <row r="989" spans="1:38" ht="15.75" customHeight="1">
      <c r="A989" s="1"/>
      <c r="B989" s="1"/>
      <c r="C989" s="1"/>
      <c r="D989" s="1"/>
      <c r="E989" s="1"/>
      <c r="F989" s="1"/>
      <c r="G989" s="1"/>
      <c r="H989" s="1"/>
      <c r="I989" s="1"/>
      <c r="J989" s="195"/>
      <c r="K989" s="194"/>
      <c r="L989" s="232"/>
      <c r="M989" s="232"/>
      <c r="N989" s="1"/>
      <c r="O989" s="1"/>
      <c r="P989" s="1"/>
      <c r="Q989" s="194"/>
      <c r="R989" s="194"/>
      <c r="S989" s="1"/>
      <c r="T989" s="1"/>
      <c r="U989" s="1"/>
      <c r="V989" s="194"/>
      <c r="W989" s="1"/>
      <c r="X989" s="1"/>
      <c r="Y989" s="1"/>
      <c r="Z989" s="1"/>
      <c r="AA989" s="1"/>
      <c r="AB989" s="194"/>
      <c r="AC989" s="1"/>
      <c r="AD989" s="194"/>
      <c r="AE989" s="1"/>
      <c r="AF989" s="1"/>
      <c r="AG989" s="194"/>
      <c r="AH989" s="194"/>
      <c r="AI989" s="194"/>
      <c r="AJ989" s="194"/>
      <c r="AK989" s="194"/>
      <c r="AL989" s="194"/>
    </row>
    <row r="990" spans="1:38" ht="15.75" customHeight="1">
      <c r="A990" s="1"/>
      <c r="B990" s="1"/>
      <c r="C990" s="1"/>
      <c r="D990" s="1"/>
      <c r="E990" s="1"/>
      <c r="F990" s="1"/>
      <c r="G990" s="1"/>
      <c r="H990" s="1"/>
      <c r="I990" s="1"/>
      <c r="J990" s="195"/>
      <c r="K990" s="194"/>
      <c r="L990" s="232"/>
      <c r="M990" s="232"/>
      <c r="N990" s="1"/>
      <c r="O990" s="1"/>
      <c r="P990" s="1"/>
      <c r="Q990" s="194"/>
      <c r="R990" s="194"/>
      <c r="S990" s="1"/>
      <c r="T990" s="1"/>
      <c r="U990" s="1"/>
      <c r="V990" s="194"/>
      <c r="W990" s="1"/>
      <c r="X990" s="1"/>
      <c r="Y990" s="1"/>
      <c r="Z990" s="1"/>
      <c r="AA990" s="1"/>
      <c r="AB990" s="194"/>
      <c r="AC990" s="1"/>
      <c r="AD990" s="194"/>
      <c r="AE990" s="1"/>
      <c r="AF990" s="1"/>
      <c r="AG990" s="194"/>
      <c r="AH990" s="194"/>
      <c r="AI990" s="194"/>
      <c r="AJ990" s="194"/>
      <c r="AK990" s="194"/>
      <c r="AL990" s="194"/>
    </row>
    <row r="991" spans="1:38" ht="15.75" customHeight="1">
      <c r="A991" s="1"/>
      <c r="B991" s="1"/>
      <c r="C991" s="1"/>
      <c r="D991" s="1"/>
      <c r="E991" s="1"/>
      <c r="F991" s="1"/>
      <c r="G991" s="1"/>
      <c r="H991" s="1"/>
      <c r="I991" s="1"/>
      <c r="J991" s="195"/>
      <c r="K991" s="194"/>
      <c r="L991" s="232"/>
      <c r="M991" s="232"/>
      <c r="N991" s="1"/>
      <c r="O991" s="1"/>
      <c r="P991" s="1"/>
      <c r="Q991" s="194"/>
      <c r="R991" s="194"/>
      <c r="S991" s="1"/>
      <c r="T991" s="1"/>
      <c r="U991" s="1"/>
      <c r="V991" s="194"/>
      <c r="W991" s="1"/>
      <c r="X991" s="1"/>
      <c r="Y991" s="1"/>
      <c r="Z991" s="1"/>
      <c r="AA991" s="1"/>
      <c r="AB991" s="194"/>
      <c r="AC991" s="1"/>
      <c r="AD991" s="194"/>
      <c r="AE991" s="1"/>
      <c r="AF991" s="1"/>
      <c r="AG991" s="194"/>
      <c r="AH991" s="194"/>
      <c r="AI991" s="194"/>
      <c r="AJ991" s="194"/>
      <c r="AK991" s="194"/>
      <c r="AL991" s="194"/>
    </row>
    <row r="992" spans="1:38" ht="15.75" customHeight="1">
      <c r="A992" s="1"/>
      <c r="B992" s="1"/>
      <c r="C992" s="1"/>
      <c r="D992" s="1"/>
      <c r="E992" s="1"/>
      <c r="F992" s="1"/>
      <c r="G992" s="1"/>
      <c r="H992" s="1"/>
      <c r="I992" s="1"/>
      <c r="J992" s="195"/>
      <c r="K992" s="194"/>
      <c r="L992" s="232"/>
      <c r="M992" s="232"/>
      <c r="N992" s="1"/>
      <c r="O992" s="1"/>
      <c r="P992" s="1"/>
      <c r="Q992" s="194"/>
      <c r="R992" s="194"/>
      <c r="S992" s="1"/>
      <c r="T992" s="1"/>
      <c r="U992" s="1"/>
      <c r="V992" s="194"/>
      <c r="W992" s="1"/>
      <c r="X992" s="1"/>
      <c r="Y992" s="1"/>
      <c r="Z992" s="1"/>
      <c r="AA992" s="1"/>
      <c r="AB992" s="194"/>
      <c r="AC992" s="1"/>
      <c r="AD992" s="194"/>
      <c r="AE992" s="1"/>
      <c r="AF992" s="1"/>
      <c r="AG992" s="194"/>
      <c r="AH992" s="194"/>
      <c r="AI992" s="194"/>
      <c r="AJ992" s="194"/>
      <c r="AK992" s="194"/>
      <c r="AL992" s="194"/>
    </row>
    <row r="993" spans="1:38" ht="15.75" customHeight="1">
      <c r="A993" s="1"/>
      <c r="B993" s="1"/>
      <c r="C993" s="1"/>
      <c r="D993" s="1"/>
      <c r="E993" s="1"/>
      <c r="F993" s="1"/>
      <c r="G993" s="1"/>
      <c r="H993" s="1"/>
      <c r="I993" s="1"/>
      <c r="J993" s="195"/>
      <c r="K993" s="194"/>
      <c r="L993" s="232"/>
      <c r="M993" s="232"/>
      <c r="N993" s="1"/>
      <c r="O993" s="1"/>
      <c r="P993" s="1"/>
      <c r="Q993" s="194"/>
      <c r="R993" s="194"/>
      <c r="S993" s="1"/>
      <c r="T993" s="1"/>
      <c r="U993" s="1"/>
      <c r="V993" s="194"/>
      <c r="W993" s="1"/>
      <c r="X993" s="1"/>
      <c r="Y993" s="1"/>
      <c r="Z993" s="1"/>
      <c r="AA993" s="1"/>
      <c r="AB993" s="194"/>
      <c r="AC993" s="1"/>
      <c r="AD993" s="194"/>
      <c r="AE993" s="1"/>
      <c r="AF993" s="1"/>
      <c r="AG993" s="194"/>
      <c r="AH993" s="194"/>
      <c r="AI993" s="194"/>
      <c r="AJ993" s="194"/>
      <c r="AK993" s="194"/>
      <c r="AL993" s="194"/>
    </row>
    <row r="994" spans="1:38" ht="15.75" customHeight="1">
      <c r="A994" s="1"/>
      <c r="B994" s="1"/>
      <c r="C994" s="1"/>
      <c r="D994" s="1"/>
      <c r="E994" s="1"/>
      <c r="F994" s="1"/>
      <c r="G994" s="1"/>
      <c r="H994" s="1"/>
      <c r="I994" s="1"/>
      <c r="J994" s="195"/>
      <c r="K994" s="194"/>
      <c r="L994" s="232"/>
      <c r="M994" s="232"/>
      <c r="N994" s="1"/>
      <c r="O994" s="1"/>
      <c r="P994" s="1"/>
      <c r="Q994" s="194"/>
      <c r="R994" s="194"/>
      <c r="S994" s="1"/>
      <c r="T994" s="1"/>
      <c r="U994" s="1"/>
      <c r="V994" s="194"/>
      <c r="W994" s="1"/>
      <c r="X994" s="1"/>
      <c r="Y994" s="1"/>
      <c r="Z994" s="1"/>
      <c r="AA994" s="1"/>
      <c r="AB994" s="194"/>
      <c r="AC994" s="1"/>
      <c r="AD994" s="194"/>
      <c r="AE994" s="1"/>
      <c r="AF994" s="1"/>
      <c r="AG994" s="194"/>
      <c r="AH994" s="194"/>
      <c r="AI994" s="194"/>
      <c r="AJ994" s="194"/>
      <c r="AK994" s="194"/>
      <c r="AL994" s="194"/>
    </row>
    <row r="995" spans="1:38" ht="15.75" customHeight="1">
      <c r="A995" s="1"/>
      <c r="B995" s="1"/>
      <c r="C995" s="1"/>
      <c r="D995" s="1"/>
      <c r="E995" s="1"/>
      <c r="F995" s="1"/>
      <c r="G995" s="1"/>
      <c r="H995" s="1"/>
      <c r="I995" s="1"/>
      <c r="J995" s="195"/>
      <c r="K995" s="194"/>
      <c r="L995" s="232"/>
      <c r="M995" s="232"/>
      <c r="N995" s="1"/>
      <c r="O995" s="1"/>
      <c r="P995" s="1"/>
      <c r="Q995" s="194"/>
      <c r="R995" s="194"/>
      <c r="S995" s="1"/>
      <c r="T995" s="1"/>
      <c r="U995" s="1"/>
      <c r="V995" s="194"/>
      <c r="W995" s="1"/>
      <c r="X995" s="1"/>
      <c r="Y995" s="1"/>
      <c r="Z995" s="1"/>
      <c r="AA995" s="1"/>
      <c r="AB995" s="194"/>
      <c r="AC995" s="1"/>
      <c r="AD995" s="194"/>
      <c r="AE995" s="1"/>
      <c r="AF995" s="1"/>
      <c r="AG995" s="194"/>
      <c r="AH995" s="194"/>
      <c r="AI995" s="194"/>
      <c r="AJ995" s="194"/>
      <c r="AK995" s="194"/>
      <c r="AL995" s="194"/>
    </row>
    <row r="996" spans="1:38" ht="15.75" customHeight="1">
      <c r="A996" s="1"/>
      <c r="B996" s="1"/>
      <c r="C996" s="1"/>
      <c r="D996" s="1"/>
      <c r="E996" s="1"/>
      <c r="F996" s="1"/>
      <c r="G996" s="1"/>
      <c r="H996" s="1"/>
      <c r="I996" s="1"/>
      <c r="J996" s="195"/>
      <c r="K996" s="194"/>
      <c r="L996" s="232"/>
      <c r="M996" s="232"/>
      <c r="N996" s="1"/>
      <c r="O996" s="1"/>
      <c r="P996" s="1"/>
      <c r="Q996" s="194"/>
      <c r="R996" s="194"/>
      <c r="S996" s="1"/>
      <c r="T996" s="1"/>
      <c r="U996" s="1"/>
      <c r="V996" s="194"/>
      <c r="W996" s="1"/>
      <c r="X996" s="1"/>
      <c r="Y996" s="1"/>
      <c r="Z996" s="1"/>
      <c r="AA996" s="1"/>
      <c r="AB996" s="194"/>
      <c r="AC996" s="1"/>
      <c r="AD996" s="194"/>
      <c r="AE996" s="1"/>
      <c r="AF996" s="1"/>
      <c r="AG996" s="194"/>
      <c r="AH996" s="194"/>
      <c r="AI996" s="194"/>
      <c r="AJ996" s="194"/>
      <c r="AK996" s="194"/>
      <c r="AL996" s="194"/>
    </row>
    <row r="997" spans="1:38" ht="15.75" customHeight="1">
      <c r="A997" s="1"/>
      <c r="B997" s="1"/>
      <c r="C997" s="1"/>
      <c r="D997" s="1"/>
      <c r="E997" s="1"/>
      <c r="F997" s="1"/>
      <c r="G997" s="1"/>
      <c r="H997" s="1"/>
      <c r="I997" s="1"/>
      <c r="J997" s="195"/>
      <c r="K997" s="194"/>
      <c r="L997" s="232"/>
      <c r="M997" s="232"/>
      <c r="N997" s="1"/>
      <c r="O997" s="1"/>
      <c r="P997" s="1"/>
      <c r="Q997" s="194"/>
      <c r="R997" s="194"/>
      <c r="S997" s="1"/>
      <c r="T997" s="1"/>
      <c r="U997" s="1"/>
      <c r="V997" s="194"/>
      <c r="W997" s="1"/>
      <c r="X997" s="1"/>
      <c r="Y997" s="1"/>
      <c r="Z997" s="1"/>
      <c r="AA997" s="1"/>
      <c r="AB997" s="194"/>
      <c r="AC997" s="1"/>
      <c r="AD997" s="194"/>
      <c r="AE997" s="1"/>
      <c r="AF997" s="1"/>
      <c r="AG997" s="194"/>
      <c r="AH997" s="194"/>
      <c r="AI997" s="194"/>
      <c r="AJ997" s="194"/>
      <c r="AK997" s="194"/>
      <c r="AL997" s="194"/>
    </row>
    <row r="998" spans="1:38" ht="15.75" customHeight="1">
      <c r="A998" s="1"/>
      <c r="B998" s="1"/>
      <c r="C998" s="1"/>
      <c r="D998" s="1"/>
      <c r="E998" s="1"/>
      <c r="F998" s="1"/>
      <c r="G998" s="1"/>
      <c r="H998" s="1"/>
      <c r="I998" s="1"/>
      <c r="J998" s="195"/>
      <c r="K998" s="194"/>
      <c r="L998" s="232"/>
      <c r="M998" s="232"/>
      <c r="N998" s="1"/>
      <c r="O998" s="1"/>
      <c r="P998" s="1"/>
      <c r="Q998" s="194"/>
      <c r="R998" s="194"/>
      <c r="S998" s="1"/>
      <c r="T998" s="1"/>
      <c r="U998" s="1"/>
      <c r="V998" s="194"/>
      <c r="W998" s="1"/>
      <c r="X998" s="1"/>
      <c r="Y998" s="1"/>
      <c r="Z998" s="1"/>
      <c r="AA998" s="1"/>
      <c r="AB998" s="194"/>
      <c r="AC998" s="1"/>
      <c r="AD998" s="194"/>
      <c r="AE998" s="1"/>
      <c r="AF998" s="1"/>
      <c r="AG998" s="194"/>
      <c r="AH998" s="194"/>
      <c r="AI998" s="194"/>
      <c r="AJ998" s="194"/>
      <c r="AK998" s="194"/>
      <c r="AL998" s="194"/>
    </row>
    <row r="999" spans="1:38" ht="15.75" customHeight="1">
      <c r="A999" s="1"/>
      <c r="B999" s="1"/>
      <c r="C999" s="1"/>
      <c r="D999" s="1"/>
      <c r="E999" s="1"/>
      <c r="F999" s="1"/>
      <c r="G999" s="1"/>
      <c r="H999" s="1"/>
      <c r="I999" s="1"/>
      <c r="J999" s="195"/>
      <c r="K999" s="194"/>
      <c r="L999" s="232"/>
      <c r="M999" s="232"/>
      <c r="N999" s="1"/>
      <c r="O999" s="1"/>
      <c r="P999" s="1"/>
      <c r="Q999" s="194"/>
      <c r="R999" s="194"/>
      <c r="S999" s="1"/>
      <c r="T999" s="1"/>
      <c r="U999" s="1"/>
      <c r="V999" s="194"/>
      <c r="W999" s="1"/>
      <c r="X999" s="1"/>
      <c r="Y999" s="1"/>
      <c r="Z999" s="1"/>
      <c r="AA999" s="1"/>
      <c r="AB999" s="194"/>
      <c r="AC999" s="1"/>
      <c r="AD999" s="194"/>
      <c r="AE999" s="1"/>
      <c r="AF999" s="1"/>
      <c r="AG999" s="194"/>
      <c r="AH999" s="194"/>
      <c r="AI999" s="194"/>
      <c r="AJ999" s="194"/>
      <c r="AK999" s="194"/>
      <c r="AL999" s="194"/>
    </row>
    <row r="1000" spans="1:38" ht="15.75" customHeight="1">
      <c r="A1000" s="1"/>
      <c r="B1000" s="1"/>
      <c r="C1000" s="1"/>
      <c r="D1000" s="1"/>
      <c r="E1000" s="1"/>
      <c r="F1000" s="1"/>
      <c r="G1000" s="1"/>
      <c r="H1000" s="1"/>
      <c r="I1000" s="1"/>
      <c r="J1000" s="195"/>
      <c r="K1000" s="194"/>
      <c r="L1000" s="232"/>
      <c r="M1000" s="232"/>
      <c r="N1000" s="1"/>
      <c r="O1000" s="1"/>
      <c r="P1000" s="1"/>
      <c r="Q1000" s="194"/>
      <c r="R1000" s="194"/>
      <c r="S1000" s="1"/>
      <c r="T1000" s="1"/>
      <c r="U1000" s="1"/>
      <c r="V1000" s="194"/>
      <c r="W1000" s="1"/>
      <c r="X1000" s="1"/>
      <c r="Y1000" s="1"/>
      <c r="Z1000" s="1"/>
      <c r="AA1000" s="1"/>
      <c r="AB1000" s="194"/>
      <c r="AC1000" s="1"/>
      <c r="AD1000" s="194"/>
      <c r="AE1000" s="1"/>
      <c r="AF1000" s="1"/>
      <c r="AG1000" s="194"/>
      <c r="AH1000" s="194"/>
      <c r="AI1000" s="194"/>
      <c r="AJ1000" s="194"/>
      <c r="AK1000" s="194"/>
      <c r="AL1000" s="194"/>
    </row>
  </sheetData>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C396"/>
  </sheetPr>
  <dimension ref="A1:AG1000"/>
  <sheetViews>
    <sheetView showGridLines="0" workbookViewId="0">
      <pane xSplit="3" ySplit="2" topLeftCell="Q3" activePane="bottomRight" state="frozen"/>
      <selection pane="topRight" activeCell="D1" sqref="D1"/>
      <selection pane="bottomLeft" activeCell="A3" sqref="A3"/>
      <selection pane="bottomRight" activeCell="AE2" sqref="AE2"/>
    </sheetView>
  </sheetViews>
  <sheetFormatPr defaultColWidth="14.42578125" defaultRowHeight="15" customHeight="1"/>
  <cols>
    <col min="1" max="1" width="12.85546875" customWidth="1"/>
    <col min="2" max="2" width="31.85546875" customWidth="1"/>
    <col min="3" max="3" width="13.85546875" customWidth="1"/>
    <col min="4" max="8" width="7.85546875" customWidth="1"/>
    <col min="9" max="9" width="9.28515625" customWidth="1"/>
    <col min="10" max="33" width="7.85546875" customWidth="1"/>
  </cols>
  <sheetData>
    <row r="1" spans="1:33">
      <c r="A1" s="428"/>
      <c r="B1" s="429"/>
      <c r="C1" s="429"/>
      <c r="D1" s="429"/>
      <c r="E1" s="429"/>
      <c r="F1" s="429"/>
      <c r="G1" s="429"/>
      <c r="H1" s="429"/>
      <c r="I1" s="429"/>
      <c r="J1" s="429"/>
      <c r="K1" s="429"/>
      <c r="L1" s="429"/>
      <c r="M1" s="429"/>
      <c r="N1" s="429"/>
      <c r="O1" s="429"/>
      <c r="P1" s="429"/>
      <c r="Q1" s="429"/>
      <c r="R1" s="429"/>
      <c r="S1" s="429"/>
      <c r="T1" s="429"/>
      <c r="U1" s="429"/>
      <c r="V1" s="429"/>
      <c r="W1" s="429"/>
      <c r="X1" s="429"/>
      <c r="Y1" s="429"/>
      <c r="Z1" s="429"/>
      <c r="AA1" s="430"/>
      <c r="AB1" s="233"/>
      <c r="AC1" s="233"/>
      <c r="AD1" s="233"/>
      <c r="AE1" s="233"/>
      <c r="AF1" s="233"/>
      <c r="AG1" s="233"/>
    </row>
    <row r="2" spans="1:33" ht="109.5" customHeight="1">
      <c r="A2" s="16" t="s">
        <v>36</v>
      </c>
      <c r="B2" s="16" t="s">
        <v>37</v>
      </c>
      <c r="C2" s="17" t="s">
        <v>38</v>
      </c>
      <c r="D2" s="234" t="s">
        <v>260</v>
      </c>
      <c r="E2" s="235" t="s">
        <v>59</v>
      </c>
      <c r="F2" s="234" t="s">
        <v>261</v>
      </c>
      <c r="G2" s="234" t="s">
        <v>262</v>
      </c>
      <c r="H2" s="235" t="s">
        <v>60</v>
      </c>
      <c r="I2" s="236" t="s">
        <v>263</v>
      </c>
      <c r="J2" s="234" t="s">
        <v>264</v>
      </c>
      <c r="K2" s="234" t="s">
        <v>265</v>
      </c>
      <c r="L2" s="234" t="s">
        <v>266</v>
      </c>
      <c r="M2" s="234" t="s">
        <v>267</v>
      </c>
      <c r="N2" s="237" t="s">
        <v>61</v>
      </c>
      <c r="O2" s="234" t="s">
        <v>268</v>
      </c>
      <c r="P2" s="234" t="s">
        <v>269</v>
      </c>
      <c r="Q2" s="234" t="s">
        <v>270</v>
      </c>
      <c r="R2" s="234" t="s">
        <v>271</v>
      </c>
      <c r="S2" s="235" t="s">
        <v>62</v>
      </c>
      <c r="T2" s="238" t="s">
        <v>272</v>
      </c>
      <c r="U2" s="234" t="s">
        <v>273</v>
      </c>
      <c r="V2" s="234" t="s">
        <v>274</v>
      </c>
      <c r="W2" s="235" t="s">
        <v>64</v>
      </c>
      <c r="X2" s="239" t="s">
        <v>275</v>
      </c>
      <c r="Y2" s="234" t="s">
        <v>275</v>
      </c>
      <c r="Z2" s="234" t="s">
        <v>276</v>
      </c>
      <c r="AA2" s="234" t="s">
        <v>277</v>
      </c>
      <c r="AB2" s="235" t="s">
        <v>278</v>
      </c>
      <c r="AC2" s="234" t="s">
        <v>279</v>
      </c>
      <c r="AD2" s="234" t="s">
        <v>280</v>
      </c>
      <c r="AE2" s="234" t="s">
        <v>281</v>
      </c>
      <c r="AF2" s="235" t="s">
        <v>282</v>
      </c>
      <c r="AG2" s="238" t="s">
        <v>283</v>
      </c>
    </row>
    <row r="3" spans="1:33">
      <c r="A3" s="154" t="s">
        <v>84</v>
      </c>
      <c r="B3" s="6" t="s">
        <v>107</v>
      </c>
      <c r="C3" s="155" t="s">
        <v>108</v>
      </c>
      <c r="D3" s="240">
        <f>IF('Indicator Data'!AT5="No data","x",ROUND(IF('Indicator Data'!AT5&gt;D$55,0,IF('Indicator Data'!AT5&lt;D$54,10,(D$55-'Indicator Data'!AT5)/(D$55-D$54)*10)),1))</f>
        <v>1.8</v>
      </c>
      <c r="E3" s="241">
        <f t="shared" ref="E3:E53" si="0">D3</f>
        <v>1.8</v>
      </c>
      <c r="F3" s="240">
        <f>IF('Indicator Data'!AU5="No data","x",ROUND(IF('Indicator Data'!AU5&gt;F$55,0,IF('Indicator Data'!AU5&lt;F$54,10,(F$55-'Indicator Data'!AU5)/(F$55-F$54)*10)),1))</f>
        <v>3.4</v>
      </c>
      <c r="G3" s="240">
        <f>IF('Indicator Data'!AV5="No data","x",ROUND(IF('Indicator Data'!AV5&gt;G$55,0,IF('Indicator Data'!AV5&lt;G$54,10,(G$55-'Indicator Data'!AV5)/(G$55-G$54)*10)),1))</f>
        <v>0.9</v>
      </c>
      <c r="H3" s="241">
        <f t="shared" ref="H3:H53" si="1">ROUND(IF(F3="x",G3,IF(G3="x",F3,(10-GEOMEAN(((10-F3)/10*9+1),((10-G3)/10*9+1))))/9*10),1)</f>
        <v>2.2000000000000002</v>
      </c>
      <c r="I3" s="242">
        <f>IF('Indicator Data'!AW5="No data","x",'Indicator Data'!AW5/'Indicator Data'!BK5)</f>
        <v>8.7205341327156293E-5</v>
      </c>
      <c r="J3" s="240">
        <f t="shared" ref="J3:J53" si="2">IF(I3="x","x",ROUND(IF(I3&gt;J$55,0,IF(I3&lt;J$54,10,(J$55-I3)/(J$55-J$54)*10)),1))</f>
        <v>9.1</v>
      </c>
      <c r="K3" s="240">
        <f>IF('Indicator Data'!AX5="No data","x",ROUND(IF('Indicator Data'!AX5&gt;K$55,10,IF('Indicator Data'!AX5&lt;K$54,0,10-(K$55-'Indicator Data'!AX5)/(K$55-K$54)*10)),1))</f>
        <v>0</v>
      </c>
      <c r="L3" s="240">
        <f>IF('Indicator Data'!AY5="No data","x",ROUND(IF('Indicator Data'!AY5&gt;L$55,10,IF('Indicator Data'!AY5&lt;L$54,0,10-(L$55-'Indicator Data'!AY5)/(L$55-L$54)*10)),1))</f>
        <v>2.7</v>
      </c>
      <c r="M3" s="240">
        <f>MAX(K3,L3)</f>
        <v>2.7</v>
      </c>
      <c r="N3" s="243">
        <f>ROUND(IF(J3="x",M3,IF(M3="x",J3,(10-GEOMEAN(((10-J3)/10*9+1),((10-M3)/10*9+1))))/9*10),1)</f>
        <v>7</v>
      </c>
      <c r="O3" s="240">
        <f>IF('Indicator Data'!AZ5="No data","x",ROUND(IF('Indicator Data'!AZ5&gt;O$55,0,IF('Indicator Data'!AZ5&lt;O$54,10,(O$55-'Indicator Data'!AZ5)/(O$55-O$54)*10)),1))</f>
        <v>2.4</v>
      </c>
      <c r="P3" s="240">
        <f>IF('Indicator Data'!BA5="No data","x",ROUND(IF('Indicator Data'!BA5&gt;P$55,0,IF('Indicator Data'!BA5&lt;P$54,10,(P$55-'Indicator Data'!BA5)/(P$55-P$54)*10)),1))</f>
        <v>0</v>
      </c>
      <c r="Q3" s="240">
        <f>IF('Indicator Data'!BB5="No data","x",ROUND(IF('Indicator Data'!BB5&gt;Q$55,0,IF('Indicator Data'!BB5&lt;Q$54,10,(Q$55-'Indicator Data'!BB5)/(Q$55-Q$54)*10)),1))</f>
        <v>8.3000000000000007</v>
      </c>
      <c r="R3" s="240">
        <f>IF('Indicator Data'!BC5="No data","x",ROUND(IF('Indicator Data'!BC5&gt;R$55,0,IF('Indicator Data'!BC5&lt;R$54,10,(R$55-'Indicator Data'!BC5)/(R$55-R$54)*10)),1))</f>
        <v>0</v>
      </c>
      <c r="S3" s="241">
        <f t="shared" ref="S3:S53" si="3">IF(AND(O3="x",P3="x", Q3="x",R3="x"),"x",ROUND(AVERAGE(O3,P3,Q3,R3),1))</f>
        <v>2.7</v>
      </c>
      <c r="T3" s="244">
        <f t="shared" ref="T3:T53" si="4">ROUND(AVERAGE(E3,H3,N3,S3),1)</f>
        <v>3.4</v>
      </c>
      <c r="U3" s="240">
        <f>IF('Indicator Data'!BD5="No data","x",ROUND(IF('Indicator Data'!BD5&gt;U$55,0,IF('Indicator Data'!BD5&lt;U$54,10,(U$55-'Indicator Data'!BD5)/(U$55-U$54)*10)),1))</f>
        <v>0.9</v>
      </c>
      <c r="V3" s="240">
        <f>IF('Indicator Data'!BE5="No data","x",ROUND(IF('Indicator Data'!BE5&gt;V$55,0,IF('Indicator Data'!BE5&lt;V$54,10,(V$55-'Indicator Data'!BE5)/(V$55-V$54)*10)),1))</f>
        <v>3.6</v>
      </c>
      <c r="W3" s="241">
        <f t="shared" ref="W3:W53" si="5">IF(AND(U3="x",V3="x"),"x",ROUND(AVERAGE(U3,V3),1))</f>
        <v>2.2999999999999998</v>
      </c>
      <c r="X3" s="245">
        <f>IF('Indicator Data'!BH5="No data","x",'Indicator Data'!BH5/'Indicator Data'!BJ5*100)</f>
        <v>14.889797083338296</v>
      </c>
      <c r="Y3" s="240">
        <f t="shared" ref="Y3:Y53" si="6">IF(X3="x","x",ROUND(IF(X3&gt;Y$55,0,IF(X3&lt;Y$54,10,(Y$55-X3)/(Y$55-Y$54)*10)),1))</f>
        <v>8.6</v>
      </c>
      <c r="Z3" s="240">
        <f>IF('Indicator Data'!BF5="No data","x",ROUND(IF('Indicator Data'!BF5&gt;Z$55,0,IF('Indicator Data'!BF5&lt;Z$54,10,(Z$55-'Indicator Data'!BF5)/(Z$55-Z$54)*10)),1))</f>
        <v>0.7</v>
      </c>
      <c r="AA3" s="240">
        <f>IF('Indicator Data'!BG5="No data","x",ROUND(IF('Indicator Data'!BG5&gt;AA$55,0,IF('Indicator Data'!BG5&lt;AA$54,10,(AA$55-'Indicator Data'!BG5)/(AA$55-AA$54)*10)),1))</f>
        <v>1.5</v>
      </c>
      <c r="AB3" s="241">
        <f t="shared" ref="AB3:AB53" si="7">IF(AND(Y3="x",Z3="x",AA3="x"),"x",ROUND(AVERAGE(Y3,AA3,Z3),1))</f>
        <v>3.6</v>
      </c>
      <c r="AC3" s="240">
        <f>IF('Indicator Data'!BI5="No data","x",ROUND(IF('Indicator Data'!BI5&gt;AC$55,0,IF('Indicator Data'!BI5&lt;AC$54,10,(AC$55-'Indicator Data'!BI5)/(AC$55-AC$54)*10)),1))</f>
        <v>7.6</v>
      </c>
      <c r="AD3" s="240">
        <f>IF('Indicator Data'!R5="No data","x",ROUND(IF('Indicator Data'!R5&gt;AD$55,10,IF('Indicator Data'!R5&lt;AD$54,0,10-(AD$55-'Indicator Data'!R5)/(AD$55-AD$54)*10)),1))</f>
        <v>4.3</v>
      </c>
      <c r="AE3" s="240">
        <f>IF('Indicator Data'!AS5="No data","x",ROUND(IF('Indicator Data'!AS5&gt;AE$55,0,IF('Indicator Data'!AS5&lt;AE$54,10,(AE$55-'Indicator Data'!AS5)/(AE$55-AE$54)*10)),1))</f>
        <v>4.2</v>
      </c>
      <c r="AF3" s="241">
        <f t="shared" ref="AF3:AF53" si="8">IF(AND(AC3="x",AD3="x",AE3="x"),"x",ROUND(AVERAGE(AC3,AD3,AE3),1))</f>
        <v>5.4</v>
      </c>
      <c r="AG3" s="244">
        <f t="shared" ref="AG3:AG53" si="9">ROUND(AVERAGE(AB3,W3,AF3),1)</f>
        <v>3.8</v>
      </c>
    </row>
    <row r="4" spans="1:33">
      <c r="A4" s="154" t="s">
        <v>84</v>
      </c>
      <c r="B4" s="6" t="s">
        <v>93</v>
      </c>
      <c r="C4" s="155" t="s">
        <v>94</v>
      </c>
      <c r="D4" s="246">
        <f>IF('Indicator Data'!AT6="No data","x",ROUND(IF('Indicator Data'!AT6&gt;D$55,0,IF('Indicator Data'!AT6&lt;D$54,10,(D$55-'Indicator Data'!AT6)/(D$55-D$54)*10)),1))</f>
        <v>1.8</v>
      </c>
      <c r="E4" s="247">
        <f t="shared" si="0"/>
        <v>1.8</v>
      </c>
      <c r="F4" s="246">
        <f>IF('Indicator Data'!AU6="No data","x",ROUND(IF('Indicator Data'!AU6&gt;F$55,0,IF('Indicator Data'!AU6&lt;F$54,10,(F$55-'Indicator Data'!AU6)/(F$55-F$54)*10)),1))</f>
        <v>2.9</v>
      </c>
      <c r="G4" s="246">
        <f>IF('Indicator Data'!AV6="No data","x",ROUND(IF('Indicator Data'!AV6&gt;G$55,0,IF('Indicator Data'!AV6&lt;G$54,10,(G$55-'Indicator Data'!AV6)/(G$55-G$54)*10)),1))</f>
        <v>0.9</v>
      </c>
      <c r="H4" s="247">
        <f t="shared" si="1"/>
        <v>2</v>
      </c>
      <c r="I4" s="248">
        <f>IF('Indicator Data'!AW6="No data","x",'Indicator Data'!AW6/'Indicator Data'!BK6)</f>
        <v>2.2952965181013925E-4</v>
      </c>
      <c r="J4" s="246">
        <f t="shared" si="2"/>
        <v>7.7</v>
      </c>
      <c r="K4" s="246">
        <f>IF('Indicator Data'!AX6="No data","x",ROUND(IF('Indicator Data'!AX6&gt;K$55,10,IF('Indicator Data'!AX6&lt;K$54,0,10-(K$55-'Indicator Data'!AX6)/(K$55-K$54)*10)),1))</f>
        <v>0</v>
      </c>
      <c r="L4" s="246">
        <f>IF('Indicator Data'!AY6="No data","x",ROUND(IF('Indicator Data'!AY6&gt;L$55,10,IF('Indicator Data'!AY6&lt;L$54,0,10-(L$55-'Indicator Data'!AY6)/(L$55-L$54)*10)),1))</f>
        <v>2.7</v>
      </c>
      <c r="M4" s="246">
        <f t="shared" ref="M3:M53" si="10">MAX(K4,L4)</f>
        <v>2.7</v>
      </c>
      <c r="N4" s="249">
        <f t="shared" ref="N3:N53" si="11">ROUND(IF(J4="x",M4,IF(M4="x",J4,(10-GEOMEAN(((10-J4)/10*9+1),((10-M4)/10*9+1))))/9*10),1)</f>
        <v>5.8</v>
      </c>
      <c r="O4" s="246">
        <f>IF('Indicator Data'!AZ6="No data","x",ROUND(IF('Indicator Data'!AZ6&gt;O$55,0,IF('Indicator Data'!AZ6&lt;O$54,10,(O$55-'Indicator Data'!AZ6)/(O$55-O$54)*10)),1))</f>
        <v>2.4</v>
      </c>
      <c r="P4" s="246">
        <f>IF('Indicator Data'!BA6="No data","x",ROUND(IF('Indicator Data'!BA6&gt;P$55,0,IF('Indicator Data'!BA6&lt;P$54,10,(P$55-'Indicator Data'!BA6)/(P$55-P$54)*10)),1))</f>
        <v>0</v>
      </c>
      <c r="Q4" s="246">
        <f>IF('Indicator Data'!BB6="No data","x",ROUND(IF('Indicator Data'!BB6&gt;Q$55,0,IF('Indicator Data'!BB6&lt;Q$54,10,(Q$55-'Indicator Data'!BB6)/(Q$55-Q$54)*10)),1))</f>
        <v>8.3000000000000007</v>
      </c>
      <c r="R4" s="246">
        <f>IF('Indicator Data'!BC6="No data","x",ROUND(IF('Indicator Data'!BC6&gt;R$55,0,IF('Indicator Data'!BC6&lt;R$54,10,(R$55-'Indicator Data'!BC6)/(R$55-R$54)*10)),1))</f>
        <v>0</v>
      </c>
      <c r="S4" s="247">
        <f t="shared" si="3"/>
        <v>2.7</v>
      </c>
      <c r="T4" s="250">
        <f t="shared" si="4"/>
        <v>3.1</v>
      </c>
      <c r="U4" s="246">
        <f>IF('Indicator Data'!BD6="No data","x",ROUND(IF('Indicator Data'!BD6&gt;U$55,0,IF('Indicator Data'!BD6&lt;U$54,10,(U$55-'Indicator Data'!BD6)/(U$55-U$54)*10)),1))</f>
        <v>0.6</v>
      </c>
      <c r="V4" s="246">
        <f>IF('Indicator Data'!BE6="No data","x",ROUND(IF('Indicator Data'!BE6&gt;V$55,0,IF('Indicator Data'!BE6&lt;V$54,10,(V$55-'Indicator Data'!BE6)/(V$55-V$54)*10)),1))</f>
        <v>3.6</v>
      </c>
      <c r="W4" s="247">
        <f t="shared" si="5"/>
        <v>2.1</v>
      </c>
      <c r="X4" s="251">
        <f>IF('Indicator Data'!BH6="No data","x",'Indicator Data'!BH6/'Indicator Data'!BJ6*100)</f>
        <v>5.1130470366215395</v>
      </c>
      <c r="Y4" s="246">
        <f t="shared" si="6"/>
        <v>9.6</v>
      </c>
      <c r="Z4" s="246">
        <f>IF('Indicator Data'!BF6="No data","x",ROUND(IF('Indicator Data'!BF6&gt;Z$55,0,IF('Indicator Data'!BF6&lt;Z$54,10,(Z$55-'Indicator Data'!BF6)/(Z$55-Z$54)*10)),1))</f>
        <v>0.7</v>
      </c>
      <c r="AA4" s="246">
        <f>IF('Indicator Data'!BG6="No data","x",ROUND(IF('Indicator Data'!BG6&gt;AA$55,0,IF('Indicator Data'!BG6&lt;AA$54,10,(AA$55-'Indicator Data'!BG6)/(AA$55-AA$54)*10)),1))</f>
        <v>1.5</v>
      </c>
      <c r="AB4" s="247">
        <f t="shared" si="7"/>
        <v>3.9</v>
      </c>
      <c r="AC4" s="246">
        <f>IF('Indicator Data'!BI6="No data","x",ROUND(IF('Indicator Data'!BI6&gt;AC$55,0,IF('Indicator Data'!BI6&lt;AC$54,10,(AC$55-'Indicator Data'!BI6)/(AC$55-AC$54)*10)),1))</f>
        <v>7.6</v>
      </c>
      <c r="AD4" s="246">
        <f>IF('Indicator Data'!R6="No data","x",ROUND(IF('Indicator Data'!R6&gt;AD$55,10,IF('Indicator Data'!R6&lt;AD$54,0,10-(AD$55-'Indicator Data'!R6)/(AD$55-AD$54)*10)),1))</f>
        <v>10</v>
      </c>
      <c r="AE4" s="246">
        <f>IF('Indicator Data'!AS6="No data","x",ROUND(IF('Indicator Data'!AS6&gt;AE$55,0,IF('Indicator Data'!AS6&lt;AE$54,10,(AE$55-'Indicator Data'!AS6)/(AE$55-AE$54)*10)),1))</f>
        <v>4.5</v>
      </c>
      <c r="AF4" s="247">
        <f t="shared" si="8"/>
        <v>7.4</v>
      </c>
      <c r="AG4" s="250">
        <f t="shared" si="9"/>
        <v>4.5</v>
      </c>
    </row>
    <row r="5" spans="1:33">
      <c r="A5" s="154" t="s">
        <v>84</v>
      </c>
      <c r="B5" s="6" t="s">
        <v>85</v>
      </c>
      <c r="C5" s="155" t="s">
        <v>86</v>
      </c>
      <c r="D5" s="246">
        <f>IF('Indicator Data'!AT7="No data","x",ROUND(IF('Indicator Data'!AT7&gt;D$55,0,IF('Indicator Data'!AT7&lt;D$54,10,(D$55-'Indicator Data'!AT7)/(D$55-D$54)*10)),1))</f>
        <v>1.8</v>
      </c>
      <c r="E5" s="247">
        <f t="shared" si="0"/>
        <v>1.8</v>
      </c>
      <c r="F5" s="246">
        <f>IF('Indicator Data'!AU7="No data","x",ROUND(IF('Indicator Data'!AU7&gt;F$55,0,IF('Indicator Data'!AU7&lt;F$54,10,(F$55-'Indicator Data'!AU7)/(F$55-F$54)*10)),1))</f>
        <v>6.4</v>
      </c>
      <c r="G5" s="246">
        <f>IF('Indicator Data'!AV7="No data","x",ROUND(IF('Indicator Data'!AV7&gt;G$55,0,IF('Indicator Data'!AV7&lt;G$54,10,(G$55-'Indicator Data'!AV7)/(G$55-G$54)*10)),1))</f>
        <v>0.9</v>
      </c>
      <c r="H5" s="247">
        <f t="shared" si="1"/>
        <v>4.2</v>
      </c>
      <c r="I5" s="248">
        <f>IF('Indicator Data'!AW7="No data","x",'Indicator Data'!AW7/'Indicator Data'!BK7)</f>
        <v>8.5422790610706507E-6</v>
      </c>
      <c r="J5" s="246">
        <f t="shared" si="2"/>
        <v>9.9</v>
      </c>
      <c r="K5" s="246">
        <f>IF('Indicator Data'!AX7="No data","x",ROUND(IF('Indicator Data'!AX7&gt;K$55,10,IF('Indicator Data'!AX7&lt;K$54,0,10-(K$55-'Indicator Data'!AX7)/(K$55-K$54)*10)),1))</f>
        <v>0</v>
      </c>
      <c r="L5" s="246">
        <f>IF('Indicator Data'!AY7="No data","x",ROUND(IF('Indicator Data'!AY7&gt;L$55,10,IF('Indicator Data'!AY7&lt;L$54,0,10-(L$55-'Indicator Data'!AY7)/(L$55-L$54)*10)),1))</f>
        <v>2.7</v>
      </c>
      <c r="M5" s="246">
        <f t="shared" si="10"/>
        <v>2.7</v>
      </c>
      <c r="N5" s="249">
        <f t="shared" si="11"/>
        <v>7.9</v>
      </c>
      <c r="O5" s="246">
        <f>IF('Indicator Data'!AZ7="No data","x",ROUND(IF('Indicator Data'!AZ7&gt;O$55,0,IF('Indicator Data'!AZ7&lt;O$54,10,(O$55-'Indicator Data'!AZ7)/(O$55-O$54)*10)),1))</f>
        <v>2.4</v>
      </c>
      <c r="P5" s="246">
        <f>IF('Indicator Data'!BA7="No data","x",ROUND(IF('Indicator Data'!BA7&gt;P$55,0,IF('Indicator Data'!BA7&lt;P$54,10,(P$55-'Indicator Data'!BA7)/(P$55-P$54)*10)),1))</f>
        <v>0</v>
      </c>
      <c r="Q5" s="246">
        <f>IF('Indicator Data'!BB7="No data","x",ROUND(IF('Indicator Data'!BB7&gt;Q$55,0,IF('Indicator Data'!BB7&lt;Q$54,10,(Q$55-'Indicator Data'!BB7)/(Q$55-Q$54)*10)),1))</f>
        <v>8.3000000000000007</v>
      </c>
      <c r="R5" s="246">
        <f>IF('Indicator Data'!BC7="No data","x",ROUND(IF('Indicator Data'!BC7&gt;R$55,0,IF('Indicator Data'!BC7&lt;R$54,10,(R$55-'Indicator Data'!BC7)/(R$55-R$54)*10)),1))</f>
        <v>0</v>
      </c>
      <c r="S5" s="247">
        <f t="shared" si="3"/>
        <v>2.7</v>
      </c>
      <c r="T5" s="250">
        <f t="shared" si="4"/>
        <v>4.2</v>
      </c>
      <c r="U5" s="246">
        <f>IF('Indicator Data'!BD7="No data","x",ROUND(IF('Indicator Data'!BD7&gt;U$55,0,IF('Indicator Data'!BD7&lt;U$54,10,(U$55-'Indicator Data'!BD7)/(U$55-U$54)*10)),1))</f>
        <v>0.8</v>
      </c>
      <c r="V5" s="246">
        <f>IF('Indicator Data'!BE7="No data","x",ROUND(IF('Indicator Data'!BE7&gt;V$55,0,IF('Indicator Data'!BE7&lt;V$54,10,(V$55-'Indicator Data'!BE7)/(V$55-V$54)*10)),1))</f>
        <v>3.6</v>
      </c>
      <c r="W5" s="247">
        <f t="shared" si="5"/>
        <v>2.2000000000000002</v>
      </c>
      <c r="X5" s="251">
        <f>IF('Indicator Data'!BH7="No data","x",'Indicator Data'!BH7/'Indicator Data'!BJ7*100)</f>
        <v>11.205005095148893</v>
      </c>
      <c r="Y5" s="246">
        <f t="shared" si="6"/>
        <v>9</v>
      </c>
      <c r="Z5" s="246">
        <f>IF('Indicator Data'!BF7="No data","x",ROUND(IF('Indicator Data'!BF7&gt;Z$55,0,IF('Indicator Data'!BF7&lt;Z$54,10,(Z$55-'Indicator Data'!BF7)/(Z$55-Z$54)*10)),1))</f>
        <v>0.7</v>
      </c>
      <c r="AA5" s="246">
        <f>IF('Indicator Data'!BG7="No data","x",ROUND(IF('Indicator Data'!BG7&gt;AA$55,0,IF('Indicator Data'!BG7&lt;AA$54,10,(AA$55-'Indicator Data'!BG7)/(AA$55-AA$54)*10)),1))</f>
        <v>1.5</v>
      </c>
      <c r="AB5" s="247">
        <f t="shared" si="7"/>
        <v>3.7</v>
      </c>
      <c r="AC5" s="246">
        <f>IF('Indicator Data'!BI7="No data","x",ROUND(IF('Indicator Data'!BI7&gt;AC$55,0,IF('Indicator Data'!BI7&lt;AC$54,10,(AC$55-'Indicator Data'!BI7)/(AC$55-AC$54)*10)),1))</f>
        <v>7.6</v>
      </c>
      <c r="AD5" s="246">
        <f>IF('Indicator Data'!R7="No data","x",ROUND(IF('Indicator Data'!R7&gt;AD$55,10,IF('Indicator Data'!R7&lt;AD$54,0,10-(AD$55-'Indicator Data'!R7)/(AD$55-AD$54)*10)),1))</f>
        <v>5.0999999999999996</v>
      </c>
      <c r="AE5" s="246">
        <f>IF('Indicator Data'!AS7="No data","x",ROUND(IF('Indicator Data'!AS7&gt;AE$55,0,IF('Indicator Data'!AS7&lt;AE$54,10,(AE$55-'Indicator Data'!AS7)/(AE$55-AE$54)*10)),1))</f>
        <v>4.3</v>
      </c>
      <c r="AF5" s="247">
        <f t="shared" si="8"/>
        <v>5.7</v>
      </c>
      <c r="AG5" s="250">
        <f t="shared" si="9"/>
        <v>3.9</v>
      </c>
    </row>
    <row r="6" spans="1:33">
      <c r="A6" s="154" t="s">
        <v>84</v>
      </c>
      <c r="B6" s="168" t="s">
        <v>115</v>
      </c>
      <c r="C6" s="106" t="s">
        <v>116</v>
      </c>
      <c r="D6" s="246">
        <f>IF('Indicator Data'!AT8="No data","x",ROUND(IF('Indicator Data'!AT8&gt;D$55,0,IF('Indicator Data'!AT8&lt;D$54,10,(D$55-'Indicator Data'!AT8)/(D$55-D$54)*10)),1))</f>
        <v>1.8</v>
      </c>
      <c r="E6" s="247">
        <f t="shared" si="0"/>
        <v>1.8</v>
      </c>
      <c r="F6" s="246">
        <f>IF('Indicator Data'!AU8="No data","x",ROUND(IF('Indicator Data'!AU8&gt;F$55,0,IF('Indicator Data'!AU8&lt;F$54,10,(F$55-'Indicator Data'!AU8)/(F$55-F$54)*10)),1))</f>
        <v>0</v>
      </c>
      <c r="G6" s="246">
        <f>IF('Indicator Data'!AV8="No data","x",ROUND(IF('Indicator Data'!AV8&gt;G$55,0,IF('Indicator Data'!AV8&lt;G$54,10,(G$55-'Indicator Data'!AV8)/(G$55-G$54)*10)),1))</f>
        <v>0.9</v>
      </c>
      <c r="H6" s="247">
        <f t="shared" si="1"/>
        <v>0.5</v>
      </c>
      <c r="I6" s="248">
        <f>IF('Indicator Data'!AW8="No data","x",'Indicator Data'!AW8/'Indicator Data'!BK8)</f>
        <v>2.2717608764255917E-5</v>
      </c>
      <c r="J6" s="246">
        <f t="shared" si="2"/>
        <v>9.8000000000000007</v>
      </c>
      <c r="K6" s="246">
        <f>IF('Indicator Data'!AX8="No data","x",ROUND(IF('Indicator Data'!AX8&gt;K$55,10,IF('Indicator Data'!AX8&lt;K$54,0,10-(K$55-'Indicator Data'!AX8)/(K$55-K$54)*10)),1))</f>
        <v>0</v>
      </c>
      <c r="L6" s="246">
        <f>IF('Indicator Data'!AY8="No data","x",ROUND(IF('Indicator Data'!AY8&gt;L$55,10,IF('Indicator Data'!AY8&lt;L$54,0,10-(L$55-'Indicator Data'!AY8)/(L$55-L$54)*10)),1))</f>
        <v>2.7</v>
      </c>
      <c r="M6" s="246">
        <f t="shared" si="10"/>
        <v>2.7</v>
      </c>
      <c r="N6" s="249">
        <f t="shared" si="11"/>
        <v>7.8</v>
      </c>
      <c r="O6" s="246">
        <f>IF('Indicator Data'!AZ8="No data","x",ROUND(IF('Indicator Data'!AZ8&gt;O$55,0,IF('Indicator Data'!AZ8&lt;O$54,10,(O$55-'Indicator Data'!AZ8)/(O$55-O$54)*10)),1))</f>
        <v>2.4</v>
      </c>
      <c r="P6" s="246">
        <f>IF('Indicator Data'!BA8="No data","x",ROUND(IF('Indicator Data'!BA8&gt;P$55,0,IF('Indicator Data'!BA8&lt;P$54,10,(P$55-'Indicator Data'!BA8)/(P$55-P$54)*10)),1))</f>
        <v>0</v>
      </c>
      <c r="Q6" s="246">
        <f>IF('Indicator Data'!BB8="No data","x",ROUND(IF('Indicator Data'!BB8&gt;Q$55,0,IF('Indicator Data'!BB8&lt;Q$54,10,(Q$55-'Indicator Data'!BB8)/(Q$55-Q$54)*10)),1))</f>
        <v>8.3000000000000007</v>
      </c>
      <c r="R6" s="246">
        <f>IF('Indicator Data'!BC8="No data","x",ROUND(IF('Indicator Data'!BC8&gt;R$55,0,IF('Indicator Data'!BC8&lt;R$54,10,(R$55-'Indicator Data'!BC8)/(R$55-R$54)*10)),1))</f>
        <v>0</v>
      </c>
      <c r="S6" s="247">
        <f t="shared" si="3"/>
        <v>2.7</v>
      </c>
      <c r="T6" s="250">
        <f t="shared" si="4"/>
        <v>3.2</v>
      </c>
      <c r="U6" s="246">
        <f>IF('Indicator Data'!BD8="No data","x",ROUND(IF('Indicator Data'!BD8&gt;U$55,0,IF('Indicator Data'!BD8&lt;U$54,10,(U$55-'Indicator Data'!BD8)/(U$55-U$54)*10)),1))</f>
        <v>0.6</v>
      </c>
      <c r="V6" s="246">
        <f>IF('Indicator Data'!BE8="No data","x",ROUND(IF('Indicator Data'!BE8&gt;V$55,0,IF('Indicator Data'!BE8&lt;V$54,10,(V$55-'Indicator Data'!BE8)/(V$55-V$54)*10)),1))</f>
        <v>3.6</v>
      </c>
      <c r="W6" s="247">
        <f t="shared" si="5"/>
        <v>2.1</v>
      </c>
      <c r="X6" s="251">
        <f>IF('Indicator Data'!BH8="No data","x",'Indicator Data'!BH8/'Indicator Data'!BJ8*100)</f>
        <v>392.84077930893596</v>
      </c>
      <c r="Y6" s="246">
        <f t="shared" si="6"/>
        <v>0</v>
      </c>
      <c r="Z6" s="246">
        <f>IF('Indicator Data'!BF8="No data","x",ROUND(IF('Indicator Data'!BF8&gt;Z$55,0,IF('Indicator Data'!BF8&lt;Z$54,10,(Z$55-'Indicator Data'!BF8)/(Z$55-Z$54)*10)),1))</f>
        <v>0.7</v>
      </c>
      <c r="AA6" s="246">
        <f>IF('Indicator Data'!BG8="No data","x",ROUND(IF('Indicator Data'!BG8&gt;AA$55,0,IF('Indicator Data'!BG8&lt;AA$54,10,(AA$55-'Indicator Data'!BG8)/(AA$55-AA$54)*10)),1))</f>
        <v>1.5</v>
      </c>
      <c r="AB6" s="247">
        <f t="shared" si="7"/>
        <v>0.7</v>
      </c>
      <c r="AC6" s="246">
        <f>IF('Indicator Data'!BI8="No data","x",ROUND(IF('Indicator Data'!BI8&gt;AC$55,0,IF('Indicator Data'!BI8&lt;AC$54,10,(AC$55-'Indicator Data'!BI8)/(AC$55-AC$54)*10)),1))</f>
        <v>7.6</v>
      </c>
      <c r="AD6" s="246">
        <f>IF('Indicator Data'!R8="No data","x",ROUND(IF('Indicator Data'!R8&gt;AD$55,10,IF('Indicator Data'!R8&lt;AD$54,0,10-(AD$55-'Indicator Data'!R8)/(AD$55-AD$54)*10)),1))</f>
        <v>3.8</v>
      </c>
      <c r="AE6" s="246">
        <f>IF('Indicator Data'!AS8="No data","x",ROUND(IF('Indicator Data'!AS8&gt;AE$55,0,IF('Indicator Data'!AS8&lt;AE$54,10,(AE$55-'Indicator Data'!AS8)/(AE$55-AE$54)*10)),1))</f>
        <v>2.7</v>
      </c>
      <c r="AF6" s="247">
        <f t="shared" si="8"/>
        <v>4.7</v>
      </c>
      <c r="AG6" s="250">
        <f t="shared" si="9"/>
        <v>2.5</v>
      </c>
    </row>
    <row r="7" spans="1:33">
      <c r="A7" s="154" t="s">
        <v>84</v>
      </c>
      <c r="B7" s="168" t="s">
        <v>117</v>
      </c>
      <c r="C7" s="106" t="s">
        <v>118</v>
      </c>
      <c r="D7" s="246">
        <f>IF('Indicator Data'!AT8="No data","x",ROUND(IF('Indicator Data'!AT8&gt;D$55,0,IF('Indicator Data'!AT8&lt;D$54,10,(D$55-'Indicator Data'!AT8)/(D$55-D$54)*10)),1))</f>
        <v>1.8</v>
      </c>
      <c r="E7" s="247">
        <f t="shared" si="0"/>
        <v>1.8</v>
      </c>
      <c r="F7" s="246">
        <f>IF('Indicator Data'!AU8="No data","x",ROUND(IF('Indicator Data'!AU8&gt;F$55,0,IF('Indicator Data'!AU8&lt;F$54,10,(F$55-'Indicator Data'!AU8)/(F$55-F$54)*10)),1))</f>
        <v>0</v>
      </c>
      <c r="G7" s="246">
        <f>IF('Indicator Data'!AV8="No data","x",ROUND(IF('Indicator Data'!AV8&gt;G$55,0,IF('Indicator Data'!AV8&lt;G$54,10,(G$55-'Indicator Data'!AV8)/(G$55-G$54)*10)),1))</f>
        <v>0.9</v>
      </c>
      <c r="H7" s="247">
        <f t="shared" si="1"/>
        <v>0.5</v>
      </c>
      <c r="I7" s="248">
        <f>IF('Indicator Data'!AW8="No data","x",'Indicator Data'!AW8/'Indicator Data'!BK8)</f>
        <v>2.2717608764255917E-5</v>
      </c>
      <c r="J7" s="246">
        <f t="shared" si="2"/>
        <v>9.8000000000000007</v>
      </c>
      <c r="K7" s="246">
        <f>IF('Indicator Data'!AX8="No data","x",ROUND(IF('Indicator Data'!AX8&gt;K$55,10,IF('Indicator Data'!AX8&lt;K$54,0,10-(K$55-'Indicator Data'!AX8)/(K$55-K$54)*10)),1))</f>
        <v>0</v>
      </c>
      <c r="L7" s="246">
        <f>IF('Indicator Data'!AY8="No data","x",ROUND(IF('Indicator Data'!AY8&gt;L$55,10,IF('Indicator Data'!AY8&lt;L$54,0,10-(L$55-'Indicator Data'!AY8)/(L$55-L$54)*10)),1))</f>
        <v>2.7</v>
      </c>
      <c r="M7" s="246">
        <f t="shared" si="10"/>
        <v>2.7</v>
      </c>
      <c r="N7" s="249">
        <f t="shared" si="11"/>
        <v>7.8</v>
      </c>
      <c r="O7" s="246">
        <f>IF('Indicator Data'!AZ8="No data","x",ROUND(IF('Indicator Data'!AZ8&gt;O$55,0,IF('Indicator Data'!AZ8&lt;O$54,10,(O$55-'Indicator Data'!AZ8)/(O$55-O$54)*10)),1))</f>
        <v>2.4</v>
      </c>
      <c r="P7" s="246">
        <f>IF('Indicator Data'!BA8="No data","x",ROUND(IF('Indicator Data'!BA8&gt;P$55,0,IF('Indicator Data'!BA8&lt;P$54,10,(P$55-'Indicator Data'!BA8)/(P$55-P$54)*10)),1))</f>
        <v>0</v>
      </c>
      <c r="Q7" s="246">
        <f>IF('Indicator Data'!BB8="No data","x",ROUND(IF('Indicator Data'!BB8&gt;Q$55,0,IF('Indicator Data'!BB8&lt;Q$54,10,(Q$55-'Indicator Data'!BB8)/(Q$55-Q$54)*10)),1))</f>
        <v>8.3000000000000007</v>
      </c>
      <c r="R7" s="246">
        <f>IF('Indicator Data'!BC8="No data","x",ROUND(IF('Indicator Data'!BC8&gt;R$55,0,IF('Indicator Data'!BC8&lt;R$54,10,(R$55-'Indicator Data'!BC8)/(R$55-R$54)*10)),1))</f>
        <v>0</v>
      </c>
      <c r="S7" s="247">
        <f t="shared" si="3"/>
        <v>2.7</v>
      </c>
      <c r="T7" s="250">
        <f t="shared" si="4"/>
        <v>3.2</v>
      </c>
      <c r="U7" s="246">
        <f>IF('Indicator Data'!BD8="No data","x",ROUND(IF('Indicator Data'!BD8&gt;U$55,0,IF('Indicator Data'!BD8&lt;U$54,10,(U$55-'Indicator Data'!BD8)/(U$55-U$54)*10)),1))</f>
        <v>0.6</v>
      </c>
      <c r="V7" s="246">
        <f>IF('Indicator Data'!BE8="No data","x",ROUND(IF('Indicator Data'!BE8&gt;V$55,0,IF('Indicator Data'!BE8&lt;V$54,10,(V$55-'Indicator Data'!BE8)/(V$55-V$54)*10)),1))</f>
        <v>3.6</v>
      </c>
      <c r="W7" s="247">
        <f t="shared" si="5"/>
        <v>2.1</v>
      </c>
      <c r="X7" s="251">
        <f>IF('Indicator Data'!BH8="No data","x",'Indicator Data'!BH8/'Indicator Data'!BJ8*100)</f>
        <v>392.84077930893596</v>
      </c>
      <c r="Y7" s="246">
        <f t="shared" si="6"/>
        <v>0</v>
      </c>
      <c r="Z7" s="246">
        <f>IF('Indicator Data'!BF8="No data","x",ROUND(IF('Indicator Data'!BF8&gt;Z$55,0,IF('Indicator Data'!BF8&lt;Z$54,10,(Z$55-'Indicator Data'!BF8)/(Z$55-Z$54)*10)),1))</f>
        <v>0.7</v>
      </c>
      <c r="AA7" s="246">
        <f>IF('Indicator Data'!BG8="No data","x",ROUND(IF('Indicator Data'!BG8&gt;AA$55,0,IF('Indicator Data'!BG8&lt;AA$54,10,(AA$55-'Indicator Data'!BG8)/(AA$55-AA$54)*10)),1))</f>
        <v>1.5</v>
      </c>
      <c r="AB7" s="247">
        <f t="shared" si="7"/>
        <v>0.7</v>
      </c>
      <c r="AC7" s="246">
        <f>IF('Indicator Data'!BI8="No data","x",ROUND(IF('Indicator Data'!BI8&gt;AC$55,0,IF('Indicator Data'!BI8&lt;AC$54,10,(AC$55-'Indicator Data'!BI8)/(AC$55-AC$54)*10)),1))</f>
        <v>7.6</v>
      </c>
      <c r="AD7" s="246">
        <f>IF('Indicator Data'!R8="No data","x",ROUND(IF('Indicator Data'!R8&gt;AD$55,10,IF('Indicator Data'!R8&lt;AD$54,0,10-(AD$55-'Indicator Data'!R8)/(AD$55-AD$54)*10)),1))</f>
        <v>3.8</v>
      </c>
      <c r="AE7" s="246">
        <f>IF('Indicator Data'!AS8="No data","x",ROUND(IF('Indicator Data'!AS8&gt;AE$55,0,IF('Indicator Data'!AS8&lt;AE$54,10,(AE$55-'Indicator Data'!AS8)/(AE$55-AE$54)*10)),1))</f>
        <v>2.7</v>
      </c>
      <c r="AF7" s="247">
        <f t="shared" si="8"/>
        <v>4.7</v>
      </c>
      <c r="AG7" s="250">
        <f t="shared" si="9"/>
        <v>2.5</v>
      </c>
    </row>
    <row r="8" spans="1:33">
      <c r="A8" s="154" t="s">
        <v>84</v>
      </c>
      <c r="B8" s="168" t="s">
        <v>95</v>
      </c>
      <c r="C8" s="106" t="s">
        <v>96</v>
      </c>
      <c r="D8" s="246">
        <f>IF('Indicator Data'!AT10="No data","x",ROUND(IF('Indicator Data'!AT10&gt;D$55,0,IF('Indicator Data'!AT10&lt;D$54,10,(D$55-'Indicator Data'!AT10)/(D$55-D$54)*10)),1))</f>
        <v>1.8</v>
      </c>
      <c r="E8" s="247">
        <f t="shared" si="0"/>
        <v>1.8</v>
      </c>
      <c r="F8" s="246">
        <f>IF('Indicator Data'!AU10="No data","x",ROUND(IF('Indicator Data'!AU10&gt;F$55,0,IF('Indicator Data'!AU10&lt;F$54,10,(F$55-'Indicator Data'!AU10)/(F$55-F$54)*10)),1))</f>
        <v>0</v>
      </c>
      <c r="G8" s="246">
        <f>IF('Indicator Data'!AV10="No data","x",ROUND(IF('Indicator Data'!AV10&gt;G$55,0,IF('Indicator Data'!AV10&lt;G$54,10,(G$55-'Indicator Data'!AV10)/(G$55-G$54)*10)),1))</f>
        <v>0.9</v>
      </c>
      <c r="H8" s="247">
        <f t="shared" si="1"/>
        <v>0.5</v>
      </c>
      <c r="I8" s="248">
        <f>IF('Indicator Data'!AW10="No data","x",'Indicator Data'!AW10/'Indicator Data'!BK10)</f>
        <v>1.0627310691673278E-4</v>
      </c>
      <c r="J8" s="246">
        <f t="shared" si="2"/>
        <v>8.9</v>
      </c>
      <c r="K8" s="246">
        <f>IF('Indicator Data'!AX10="No data","x",ROUND(IF('Indicator Data'!AX10&gt;K$55,10,IF('Indicator Data'!AX10&lt;K$54,0,10-(K$55-'Indicator Data'!AX10)/(K$55-K$54)*10)),1))</f>
        <v>0</v>
      </c>
      <c r="L8" s="246">
        <f>IF('Indicator Data'!AY10="No data","x",ROUND(IF('Indicator Data'!AY10&gt;L$55,10,IF('Indicator Data'!AY10&lt;L$54,0,10-(L$55-'Indicator Data'!AY10)/(L$55-L$54)*10)),1))</f>
        <v>2.7</v>
      </c>
      <c r="M8" s="246">
        <f t="shared" si="10"/>
        <v>2.7</v>
      </c>
      <c r="N8" s="249">
        <f t="shared" si="11"/>
        <v>6.8</v>
      </c>
      <c r="O8" s="246">
        <f>IF('Indicator Data'!AZ10="No data","x",ROUND(IF('Indicator Data'!AZ10&gt;O$55,0,IF('Indicator Data'!AZ10&lt;O$54,10,(O$55-'Indicator Data'!AZ10)/(O$55-O$54)*10)),1))</f>
        <v>2.4</v>
      </c>
      <c r="P8" s="246">
        <f>IF('Indicator Data'!BA10="No data","x",ROUND(IF('Indicator Data'!BA10&gt;P$55,0,IF('Indicator Data'!BA10&lt;P$54,10,(P$55-'Indicator Data'!BA10)/(P$55-P$54)*10)),1))</f>
        <v>0</v>
      </c>
      <c r="Q8" s="246">
        <f>IF('Indicator Data'!BB10="No data","x",ROUND(IF('Indicator Data'!BB10&gt;Q$55,0,IF('Indicator Data'!BB10&lt;Q$54,10,(Q$55-'Indicator Data'!BB10)/(Q$55-Q$54)*10)),1))</f>
        <v>8.3000000000000007</v>
      </c>
      <c r="R8" s="246">
        <f>IF('Indicator Data'!BC10="No data","x",ROUND(IF('Indicator Data'!BC10&gt;R$55,0,IF('Indicator Data'!BC10&lt;R$54,10,(R$55-'Indicator Data'!BC10)/(R$55-R$54)*10)),1))</f>
        <v>0</v>
      </c>
      <c r="S8" s="247">
        <f t="shared" si="3"/>
        <v>2.7</v>
      </c>
      <c r="T8" s="250">
        <f t="shared" si="4"/>
        <v>3</v>
      </c>
      <c r="U8" s="246">
        <f>IF('Indicator Data'!BD10="No data","x",ROUND(IF('Indicator Data'!BD10&gt;U$55,0,IF('Indicator Data'!BD10&lt;U$54,10,(U$55-'Indicator Data'!BD10)/(U$55-U$54)*10)),1))</f>
        <v>1</v>
      </c>
      <c r="V8" s="246">
        <f>IF('Indicator Data'!BE10="No data","x",ROUND(IF('Indicator Data'!BE10&gt;V$55,0,IF('Indicator Data'!BE10&lt;V$54,10,(V$55-'Indicator Data'!BE10)/(V$55-V$54)*10)),1))</f>
        <v>3.6</v>
      </c>
      <c r="W8" s="247">
        <f t="shared" si="5"/>
        <v>2.2999999999999998</v>
      </c>
      <c r="X8" s="251">
        <f>IF('Indicator Data'!BH10="No data","x",'Indicator Data'!BH10/'Indicator Data'!BJ10*100)</f>
        <v>5.4188674019214043</v>
      </c>
      <c r="Y8" s="246">
        <f t="shared" si="6"/>
        <v>9.6</v>
      </c>
      <c r="Z8" s="246">
        <f>IF('Indicator Data'!BF10="No data","x",ROUND(IF('Indicator Data'!BF10&gt;Z$55,0,IF('Indicator Data'!BF10&lt;Z$54,10,(Z$55-'Indicator Data'!BF10)/(Z$55-Z$54)*10)),1))</f>
        <v>0.7</v>
      </c>
      <c r="AA8" s="246">
        <f>IF('Indicator Data'!BG10="No data","x",ROUND(IF('Indicator Data'!BG10&gt;AA$55,0,IF('Indicator Data'!BG10&lt;AA$54,10,(AA$55-'Indicator Data'!BG10)/(AA$55-AA$54)*10)),1))</f>
        <v>1.5</v>
      </c>
      <c r="AB8" s="247">
        <f t="shared" si="7"/>
        <v>3.9</v>
      </c>
      <c r="AC8" s="246">
        <f>IF('Indicator Data'!BI10="No data","x",ROUND(IF('Indicator Data'!BI10&gt;AC$55,0,IF('Indicator Data'!BI10&lt;AC$54,10,(AC$55-'Indicator Data'!BI10)/(AC$55-AC$54)*10)),1))</f>
        <v>7.6</v>
      </c>
      <c r="AD8" s="246">
        <f>IF('Indicator Data'!R10="No data","x",ROUND(IF('Indicator Data'!R10&gt;AD$55,10,IF('Indicator Data'!R10&lt;AD$54,0,10-(AD$55-'Indicator Data'!R10)/(AD$55-AD$54)*10)),1))</f>
        <v>8.4</v>
      </c>
      <c r="AE8" s="246">
        <f>IF('Indicator Data'!AS10="No data","x",ROUND(IF('Indicator Data'!AS10&gt;AE$55,0,IF('Indicator Data'!AS10&lt;AE$54,10,(AE$55-'Indicator Data'!AS10)/(AE$55-AE$54)*10)),1))</f>
        <v>4.8</v>
      </c>
      <c r="AF8" s="247">
        <f t="shared" si="8"/>
        <v>6.9</v>
      </c>
      <c r="AG8" s="250">
        <f t="shared" si="9"/>
        <v>4.4000000000000004</v>
      </c>
    </row>
    <row r="9" spans="1:33">
      <c r="A9" s="154" t="s">
        <v>84</v>
      </c>
      <c r="B9" s="168" t="s">
        <v>97</v>
      </c>
      <c r="C9" s="106" t="s">
        <v>98</v>
      </c>
      <c r="D9" s="246">
        <f>IF('Indicator Data'!AT11="No data","x",ROUND(IF('Indicator Data'!AT11&gt;D$55,0,IF('Indicator Data'!AT11&lt;D$54,10,(D$55-'Indicator Data'!AT11)/(D$55-D$54)*10)),1))</f>
        <v>1.8</v>
      </c>
      <c r="E9" s="247">
        <f t="shared" si="0"/>
        <v>1.8</v>
      </c>
      <c r="F9" s="246">
        <f>IF('Indicator Data'!AU11="No data","x",ROUND(IF('Indicator Data'!AU11&gt;F$55,0,IF('Indicator Data'!AU11&lt;F$54,10,(F$55-'Indicator Data'!AU11)/(F$55-F$54)*10)),1))</f>
        <v>2.8</v>
      </c>
      <c r="G9" s="246">
        <f>IF('Indicator Data'!AV11="No data","x",ROUND(IF('Indicator Data'!AV11&gt;G$55,0,IF('Indicator Data'!AV11&lt;G$54,10,(G$55-'Indicator Data'!AV11)/(G$55-G$54)*10)),1))</f>
        <v>0.9</v>
      </c>
      <c r="H9" s="247">
        <f t="shared" si="1"/>
        <v>1.9</v>
      </c>
      <c r="I9" s="248">
        <f>IF('Indicator Data'!AW11="No data","x",'Indicator Data'!AW11/'Indicator Data'!BK11)</f>
        <v>4.4234771626932784E-5</v>
      </c>
      <c r="J9" s="246">
        <f t="shared" si="2"/>
        <v>9.6</v>
      </c>
      <c r="K9" s="246">
        <f>IF('Indicator Data'!AX11="No data","x",ROUND(IF('Indicator Data'!AX11&gt;K$55,10,IF('Indicator Data'!AX11&lt;K$54,0,10-(K$55-'Indicator Data'!AX11)/(K$55-K$54)*10)),1))</f>
        <v>0</v>
      </c>
      <c r="L9" s="246">
        <f>IF('Indicator Data'!AY11="No data","x",ROUND(IF('Indicator Data'!AY11&gt;L$55,10,IF('Indicator Data'!AY11&lt;L$54,0,10-(L$55-'Indicator Data'!AY11)/(L$55-L$54)*10)),1))</f>
        <v>2.7</v>
      </c>
      <c r="M9" s="246">
        <f t="shared" si="10"/>
        <v>2.7</v>
      </c>
      <c r="N9" s="249">
        <f t="shared" si="11"/>
        <v>7.5</v>
      </c>
      <c r="O9" s="246">
        <f>IF('Indicator Data'!AZ11="No data","x",ROUND(IF('Indicator Data'!AZ11&gt;O$55,0,IF('Indicator Data'!AZ11&lt;O$54,10,(O$55-'Indicator Data'!AZ11)/(O$55-O$54)*10)),1))</f>
        <v>2.4</v>
      </c>
      <c r="P9" s="246">
        <f>IF('Indicator Data'!BA11="No data","x",ROUND(IF('Indicator Data'!BA11&gt;P$55,0,IF('Indicator Data'!BA11&lt;P$54,10,(P$55-'Indicator Data'!BA11)/(P$55-P$54)*10)),1))</f>
        <v>0</v>
      </c>
      <c r="Q9" s="246">
        <f>IF('Indicator Data'!BB11="No data","x",ROUND(IF('Indicator Data'!BB11&gt;Q$55,0,IF('Indicator Data'!BB11&lt;Q$54,10,(Q$55-'Indicator Data'!BB11)/(Q$55-Q$54)*10)),1))</f>
        <v>8.3000000000000007</v>
      </c>
      <c r="R9" s="246">
        <f>IF('Indicator Data'!BC11="No data","x",ROUND(IF('Indicator Data'!BC11&gt;R$55,0,IF('Indicator Data'!BC11&lt;R$54,10,(R$55-'Indicator Data'!BC11)/(R$55-R$54)*10)),1))</f>
        <v>0</v>
      </c>
      <c r="S9" s="247">
        <f t="shared" si="3"/>
        <v>2.7</v>
      </c>
      <c r="T9" s="250">
        <f t="shared" si="4"/>
        <v>3.5</v>
      </c>
      <c r="U9" s="246">
        <f>IF('Indicator Data'!BD11="No data","x",ROUND(IF('Indicator Data'!BD11&gt;U$55,0,IF('Indicator Data'!BD11&lt;U$54,10,(U$55-'Indicator Data'!BD11)/(U$55-U$54)*10)),1))</f>
        <v>1</v>
      </c>
      <c r="V9" s="246">
        <f>IF('Indicator Data'!BE11="No data","x",ROUND(IF('Indicator Data'!BE11&gt;V$55,0,IF('Indicator Data'!BE11&lt;V$54,10,(V$55-'Indicator Data'!BE11)/(V$55-V$54)*10)),1))</f>
        <v>3.6</v>
      </c>
      <c r="W9" s="247">
        <f t="shared" si="5"/>
        <v>2.2999999999999998</v>
      </c>
      <c r="X9" s="251">
        <f>IF('Indicator Data'!BH11="No data","x",'Indicator Data'!BH11/'Indicator Data'!BJ11*100)</f>
        <v>7.8322965259240664</v>
      </c>
      <c r="Y9" s="246">
        <f t="shared" si="6"/>
        <v>9.3000000000000007</v>
      </c>
      <c r="Z9" s="246">
        <f>IF('Indicator Data'!BF11="No data","x",ROUND(IF('Indicator Data'!BF11&gt;Z$55,0,IF('Indicator Data'!BF11&lt;Z$54,10,(Z$55-'Indicator Data'!BF11)/(Z$55-Z$54)*10)),1))</f>
        <v>0.7</v>
      </c>
      <c r="AA9" s="246">
        <f>IF('Indicator Data'!BG11="No data","x",ROUND(IF('Indicator Data'!BG11&gt;AA$55,0,IF('Indicator Data'!BG11&lt;AA$54,10,(AA$55-'Indicator Data'!BG11)/(AA$55-AA$54)*10)),1))</f>
        <v>1.5</v>
      </c>
      <c r="AB9" s="247">
        <f t="shared" si="7"/>
        <v>3.8</v>
      </c>
      <c r="AC9" s="246">
        <f>IF('Indicator Data'!BI11="No data","x",ROUND(IF('Indicator Data'!BI11&gt;AC$55,0,IF('Indicator Data'!BI11&lt;AC$54,10,(AC$55-'Indicator Data'!BI11)/(AC$55-AC$54)*10)),1))</f>
        <v>7.6</v>
      </c>
      <c r="AD9" s="246">
        <f>IF('Indicator Data'!R11="No data","x",ROUND(IF('Indicator Data'!R11&gt;AD$55,10,IF('Indicator Data'!R11&lt;AD$54,0,10-(AD$55-'Indicator Data'!R11)/(AD$55-AD$54)*10)),1))</f>
        <v>7.5</v>
      </c>
      <c r="AE9" s="246">
        <f>IF('Indicator Data'!AS11="No data","x",ROUND(IF('Indicator Data'!AS11&gt;AE$55,0,IF('Indicator Data'!AS11&lt;AE$54,10,(AE$55-'Indicator Data'!AS11)/(AE$55-AE$54)*10)),1))</f>
        <v>0.6</v>
      </c>
      <c r="AF9" s="247">
        <f t="shared" si="8"/>
        <v>5.2</v>
      </c>
      <c r="AG9" s="250">
        <f t="shared" si="9"/>
        <v>3.8</v>
      </c>
    </row>
    <row r="10" spans="1:33">
      <c r="A10" s="154" t="s">
        <v>84</v>
      </c>
      <c r="B10" s="168" t="s">
        <v>109</v>
      </c>
      <c r="C10" s="106" t="s">
        <v>110</v>
      </c>
      <c r="D10" s="246">
        <f>IF('Indicator Data'!AT12="No data","x",ROUND(IF('Indicator Data'!AT12&gt;D$55,0,IF('Indicator Data'!AT12&lt;D$54,10,(D$55-'Indicator Data'!AT12)/(D$55-D$54)*10)),1))</f>
        <v>1.8</v>
      </c>
      <c r="E10" s="247">
        <f t="shared" si="0"/>
        <v>1.8</v>
      </c>
      <c r="F10" s="246">
        <f>IF('Indicator Data'!AU12="No data","x",ROUND(IF('Indicator Data'!AU12&gt;F$55,0,IF('Indicator Data'!AU12&lt;F$54,10,(F$55-'Indicator Data'!AU12)/(F$55-F$54)*10)),1))</f>
        <v>0.3</v>
      </c>
      <c r="G10" s="246">
        <f>IF('Indicator Data'!AV12="No data","x",ROUND(IF('Indicator Data'!AV12&gt;G$55,0,IF('Indicator Data'!AV12&lt;G$54,10,(G$55-'Indicator Data'!AV12)/(G$55-G$54)*10)),1))</f>
        <v>0.9</v>
      </c>
      <c r="H10" s="247">
        <f t="shared" si="1"/>
        <v>0.6</v>
      </c>
      <c r="I10" s="248">
        <f>IF('Indicator Data'!AW12="No data","x",'Indicator Data'!AW12/'Indicator Data'!BK12)</f>
        <v>3.5570742772506151E-4</v>
      </c>
      <c r="J10" s="246">
        <f t="shared" si="2"/>
        <v>6.4</v>
      </c>
      <c r="K10" s="246">
        <f>IF('Indicator Data'!AX12="No data","x",ROUND(IF('Indicator Data'!AX12&gt;K$55,10,IF('Indicator Data'!AX12&lt;K$54,0,10-(K$55-'Indicator Data'!AX12)/(K$55-K$54)*10)),1))</f>
        <v>0</v>
      </c>
      <c r="L10" s="246">
        <f>IF('Indicator Data'!AY12="No data","x",ROUND(IF('Indicator Data'!AY12&gt;L$55,10,IF('Indicator Data'!AY12&lt;L$54,0,10-(L$55-'Indicator Data'!AY12)/(L$55-L$54)*10)),1))</f>
        <v>2.7</v>
      </c>
      <c r="M10" s="246">
        <f t="shared" si="10"/>
        <v>2.7</v>
      </c>
      <c r="N10" s="249">
        <f t="shared" si="11"/>
        <v>4.8</v>
      </c>
      <c r="O10" s="246">
        <f>IF('Indicator Data'!AZ12="No data","x",ROUND(IF('Indicator Data'!AZ12&gt;O$55,0,IF('Indicator Data'!AZ12&lt;O$54,10,(O$55-'Indicator Data'!AZ12)/(O$55-O$54)*10)),1))</f>
        <v>2.4</v>
      </c>
      <c r="P10" s="246">
        <f>IF('Indicator Data'!BA12="No data","x",ROUND(IF('Indicator Data'!BA12&gt;P$55,0,IF('Indicator Data'!BA12&lt;P$54,10,(P$55-'Indicator Data'!BA12)/(P$55-P$54)*10)),1))</f>
        <v>0</v>
      </c>
      <c r="Q10" s="246">
        <f>IF('Indicator Data'!BB12="No data","x",ROUND(IF('Indicator Data'!BB12&gt;Q$55,0,IF('Indicator Data'!BB12&lt;Q$54,10,(Q$55-'Indicator Data'!BB12)/(Q$55-Q$54)*10)),1))</f>
        <v>8.3000000000000007</v>
      </c>
      <c r="R10" s="246">
        <f>IF('Indicator Data'!BC12="No data","x",ROUND(IF('Indicator Data'!BC12&gt;R$55,0,IF('Indicator Data'!BC12&lt;R$54,10,(R$55-'Indicator Data'!BC12)/(R$55-R$54)*10)),1))</f>
        <v>0</v>
      </c>
      <c r="S10" s="247">
        <f t="shared" si="3"/>
        <v>2.7</v>
      </c>
      <c r="T10" s="250">
        <f t="shared" si="4"/>
        <v>2.5</v>
      </c>
      <c r="U10" s="246">
        <f>IF('Indicator Data'!BD12="No data","x",ROUND(IF('Indicator Data'!BD12&gt;U$55,0,IF('Indicator Data'!BD12&lt;U$54,10,(U$55-'Indicator Data'!BD12)/(U$55-U$54)*10)),1))</f>
        <v>0.3</v>
      </c>
      <c r="V10" s="246">
        <f>IF('Indicator Data'!BE12="No data","x",ROUND(IF('Indicator Data'!BE12&gt;V$55,0,IF('Indicator Data'!BE12&lt;V$54,10,(V$55-'Indicator Data'!BE12)/(V$55-V$54)*10)),1))</f>
        <v>3.6</v>
      </c>
      <c r="W10" s="247">
        <f t="shared" si="5"/>
        <v>2</v>
      </c>
      <c r="X10" s="251">
        <f>IF('Indicator Data'!BH12="No data","x",'Indicator Data'!BH12/'Indicator Data'!BJ12*100)</f>
        <v>5.9659264844540276</v>
      </c>
      <c r="Y10" s="246">
        <f t="shared" si="6"/>
        <v>9.5</v>
      </c>
      <c r="Z10" s="246">
        <f>IF('Indicator Data'!BF12="No data","x",ROUND(IF('Indicator Data'!BF12&gt;Z$55,0,IF('Indicator Data'!BF12&lt;Z$54,10,(Z$55-'Indicator Data'!BF12)/(Z$55-Z$54)*10)),1))</f>
        <v>0.7</v>
      </c>
      <c r="AA10" s="246">
        <f>IF('Indicator Data'!BG12="No data","x",ROUND(IF('Indicator Data'!BG12&gt;AA$55,0,IF('Indicator Data'!BG12&lt;AA$54,10,(AA$55-'Indicator Data'!BG12)/(AA$55-AA$54)*10)),1))</f>
        <v>1.5</v>
      </c>
      <c r="AB10" s="247">
        <f t="shared" si="7"/>
        <v>3.9</v>
      </c>
      <c r="AC10" s="246">
        <f>IF('Indicator Data'!BI12="No data","x",ROUND(IF('Indicator Data'!BI12&gt;AC$55,0,IF('Indicator Data'!BI12&lt;AC$54,10,(AC$55-'Indicator Data'!BI12)/(AC$55-AC$54)*10)),1))</f>
        <v>7.6</v>
      </c>
      <c r="AD10" s="246">
        <f>IF('Indicator Data'!R12="No data","x",ROUND(IF('Indicator Data'!R12&gt;AD$55,10,IF('Indicator Data'!R12&lt;AD$54,0,10-(AD$55-'Indicator Data'!R12)/(AD$55-AD$54)*10)),1))</f>
        <v>8.6</v>
      </c>
      <c r="AE10" s="246">
        <f>IF('Indicator Data'!AS12="No data","x",ROUND(IF('Indicator Data'!AS12&gt;AE$55,0,IF('Indicator Data'!AS12&lt;AE$54,10,(AE$55-'Indicator Data'!AS12)/(AE$55-AE$54)*10)),1))</f>
        <v>4.2</v>
      </c>
      <c r="AF10" s="247">
        <f t="shared" si="8"/>
        <v>6.8</v>
      </c>
      <c r="AG10" s="250">
        <f t="shared" si="9"/>
        <v>4.2</v>
      </c>
    </row>
    <row r="11" spans="1:33">
      <c r="A11" s="154" t="s">
        <v>84</v>
      </c>
      <c r="B11" s="168" t="s">
        <v>89</v>
      </c>
      <c r="C11" s="106" t="s">
        <v>90</v>
      </c>
      <c r="D11" s="246">
        <f>IF('Indicator Data'!AT13="No data","x",ROUND(IF('Indicator Data'!AT13&gt;D$55,0,IF('Indicator Data'!AT13&lt;D$54,10,(D$55-'Indicator Data'!AT13)/(D$55-D$54)*10)),1))</f>
        <v>1.8</v>
      </c>
      <c r="E11" s="247">
        <f t="shared" si="0"/>
        <v>1.8</v>
      </c>
      <c r="F11" s="246">
        <f>IF('Indicator Data'!AU13="No data","x",ROUND(IF('Indicator Data'!AU13&gt;F$55,0,IF('Indicator Data'!AU13&lt;F$54,10,(F$55-'Indicator Data'!AU13)/(F$55-F$54)*10)),1))</f>
        <v>2.9</v>
      </c>
      <c r="G11" s="246">
        <f>IF('Indicator Data'!AV13="No data","x",ROUND(IF('Indicator Data'!AV13&gt;G$55,0,IF('Indicator Data'!AV13&lt;G$54,10,(G$55-'Indicator Data'!AV13)/(G$55-G$54)*10)),1))</f>
        <v>0.9</v>
      </c>
      <c r="H11" s="247">
        <f t="shared" si="1"/>
        <v>2</v>
      </c>
      <c r="I11" s="248">
        <f>IF('Indicator Data'!AW13="No data","x",'Indicator Data'!AW13/'Indicator Data'!BK13)</f>
        <v>1.025810798523765E-4</v>
      </c>
      <c r="J11" s="246">
        <f t="shared" si="2"/>
        <v>9</v>
      </c>
      <c r="K11" s="246">
        <f>IF('Indicator Data'!AX13="No data","x",ROUND(IF('Indicator Data'!AX13&gt;K$55,10,IF('Indicator Data'!AX13&lt;K$54,0,10-(K$55-'Indicator Data'!AX13)/(K$55-K$54)*10)),1))</f>
        <v>0</v>
      </c>
      <c r="L11" s="246">
        <f>IF('Indicator Data'!AY13="No data","x",ROUND(IF('Indicator Data'!AY13&gt;L$55,10,IF('Indicator Data'!AY13&lt;L$54,0,10-(L$55-'Indicator Data'!AY13)/(L$55-L$54)*10)),1))</f>
        <v>2.7</v>
      </c>
      <c r="M11" s="246">
        <f t="shared" si="10"/>
        <v>2.7</v>
      </c>
      <c r="N11" s="249">
        <f t="shared" si="11"/>
        <v>6.9</v>
      </c>
      <c r="O11" s="246">
        <f>IF('Indicator Data'!AZ13="No data","x",ROUND(IF('Indicator Data'!AZ13&gt;O$55,0,IF('Indicator Data'!AZ13&lt;O$54,10,(O$55-'Indicator Data'!AZ13)/(O$55-O$54)*10)),1))</f>
        <v>2.4</v>
      </c>
      <c r="P11" s="246">
        <f>IF('Indicator Data'!BA13="No data","x",ROUND(IF('Indicator Data'!BA13&gt;P$55,0,IF('Indicator Data'!BA13&lt;P$54,10,(P$55-'Indicator Data'!BA13)/(P$55-P$54)*10)),1))</f>
        <v>0</v>
      </c>
      <c r="Q11" s="246">
        <f>IF('Indicator Data'!BB13="No data","x",ROUND(IF('Indicator Data'!BB13&gt;Q$55,0,IF('Indicator Data'!BB13&lt;Q$54,10,(Q$55-'Indicator Data'!BB13)/(Q$55-Q$54)*10)),1))</f>
        <v>8.3000000000000007</v>
      </c>
      <c r="R11" s="246">
        <f>IF('Indicator Data'!BC13="No data","x",ROUND(IF('Indicator Data'!BC13&gt;R$55,0,IF('Indicator Data'!BC13&lt;R$54,10,(R$55-'Indicator Data'!BC13)/(R$55-R$54)*10)),1))</f>
        <v>0</v>
      </c>
      <c r="S11" s="247">
        <f t="shared" si="3"/>
        <v>2.7</v>
      </c>
      <c r="T11" s="250">
        <f t="shared" si="4"/>
        <v>3.4</v>
      </c>
      <c r="U11" s="246">
        <f>IF('Indicator Data'!BD13="No data","x",ROUND(IF('Indicator Data'!BD13&gt;U$55,0,IF('Indicator Data'!BD13&lt;U$54,10,(U$55-'Indicator Data'!BD13)/(U$55-U$54)*10)),1))</f>
        <v>0.7</v>
      </c>
      <c r="V11" s="246">
        <f>IF('Indicator Data'!BE13="No data","x",ROUND(IF('Indicator Data'!BE13&gt;V$55,0,IF('Indicator Data'!BE13&lt;V$54,10,(V$55-'Indicator Data'!BE13)/(V$55-V$54)*10)),1))</f>
        <v>3.6</v>
      </c>
      <c r="W11" s="247">
        <f t="shared" si="5"/>
        <v>2.2000000000000002</v>
      </c>
      <c r="X11" s="251">
        <f>IF('Indicator Data'!BH13="No data","x",'Indicator Data'!BH13/'Indicator Data'!BJ13*100)</f>
        <v>9.9855977071278517</v>
      </c>
      <c r="Y11" s="246">
        <f t="shared" si="6"/>
        <v>9.1</v>
      </c>
      <c r="Z11" s="246">
        <f>IF('Indicator Data'!BF13="No data","x",ROUND(IF('Indicator Data'!BF13&gt;Z$55,0,IF('Indicator Data'!BF13&lt;Z$54,10,(Z$55-'Indicator Data'!BF13)/(Z$55-Z$54)*10)),1))</f>
        <v>0.7</v>
      </c>
      <c r="AA11" s="246">
        <f>IF('Indicator Data'!BG13="No data","x",ROUND(IF('Indicator Data'!BG13&gt;AA$55,0,IF('Indicator Data'!BG13&lt;AA$54,10,(AA$55-'Indicator Data'!BG13)/(AA$55-AA$54)*10)),1))</f>
        <v>1.5</v>
      </c>
      <c r="AB11" s="247">
        <f t="shared" si="7"/>
        <v>3.8</v>
      </c>
      <c r="AC11" s="246">
        <f>IF('Indicator Data'!BI13="No data","x",ROUND(IF('Indicator Data'!BI13&gt;AC$55,0,IF('Indicator Data'!BI13&lt;AC$54,10,(AC$55-'Indicator Data'!BI13)/(AC$55-AC$54)*10)),1))</f>
        <v>7.6</v>
      </c>
      <c r="AD11" s="246">
        <f>IF('Indicator Data'!R13="No data","x",ROUND(IF('Indicator Data'!R13&gt;AD$55,10,IF('Indicator Data'!R13&lt;AD$54,0,10-(AD$55-'Indicator Data'!R13)/(AD$55-AD$54)*10)),1))</f>
        <v>10</v>
      </c>
      <c r="AE11" s="246">
        <f>IF('Indicator Data'!AS13="No data","x",ROUND(IF('Indicator Data'!AS13&gt;AE$55,0,IF('Indicator Data'!AS13&lt;AE$54,10,(AE$55-'Indicator Data'!AS13)/(AE$55-AE$54)*10)),1))</f>
        <v>4.5999999999999996</v>
      </c>
      <c r="AF11" s="247">
        <f t="shared" si="8"/>
        <v>7.4</v>
      </c>
      <c r="AG11" s="250">
        <f t="shared" si="9"/>
        <v>4.5</v>
      </c>
    </row>
    <row r="12" spans="1:33">
      <c r="A12" s="154" t="s">
        <v>84</v>
      </c>
      <c r="B12" s="168" t="s">
        <v>87</v>
      </c>
      <c r="C12" s="106" t="s">
        <v>88</v>
      </c>
      <c r="D12" s="246">
        <f>IF('Indicator Data'!AT14="No data","x",ROUND(IF('Indicator Data'!AT14&gt;D$55,0,IF('Indicator Data'!AT14&lt;D$54,10,(D$55-'Indicator Data'!AT14)/(D$55-D$54)*10)),1))</f>
        <v>1.8</v>
      </c>
      <c r="E12" s="247">
        <f t="shared" si="0"/>
        <v>1.8</v>
      </c>
      <c r="F12" s="246">
        <f>IF('Indicator Data'!AU14="No data","x",ROUND(IF('Indicator Data'!AU14&gt;F$55,0,IF('Indicator Data'!AU14&lt;F$54,10,(F$55-'Indicator Data'!AU14)/(F$55-F$54)*10)),1))</f>
        <v>5.9</v>
      </c>
      <c r="G12" s="246">
        <f>IF('Indicator Data'!AV14="No data","x",ROUND(IF('Indicator Data'!AV14&gt;G$55,0,IF('Indicator Data'!AV14&lt;G$54,10,(G$55-'Indicator Data'!AV14)/(G$55-G$54)*10)),1))</f>
        <v>0.9</v>
      </c>
      <c r="H12" s="247">
        <f t="shared" si="1"/>
        <v>3.8</v>
      </c>
      <c r="I12" s="248">
        <f>IF('Indicator Data'!AW14="No data","x",'Indicator Data'!AW14/'Indicator Data'!BK14)</f>
        <v>1.1474497024481746E-4</v>
      </c>
      <c r="J12" s="246">
        <f t="shared" si="2"/>
        <v>8.9</v>
      </c>
      <c r="K12" s="246">
        <f>IF('Indicator Data'!AX14="No data","x",ROUND(IF('Indicator Data'!AX14&gt;K$55,10,IF('Indicator Data'!AX14&lt;K$54,0,10-(K$55-'Indicator Data'!AX14)/(K$55-K$54)*10)),1))</f>
        <v>0</v>
      </c>
      <c r="L12" s="246">
        <f>IF('Indicator Data'!AY14="No data","x",ROUND(IF('Indicator Data'!AY14&gt;L$55,10,IF('Indicator Data'!AY14&lt;L$54,0,10-(L$55-'Indicator Data'!AY14)/(L$55-L$54)*10)),1))</f>
        <v>2.7</v>
      </c>
      <c r="M12" s="246">
        <f t="shared" si="10"/>
        <v>2.7</v>
      </c>
      <c r="N12" s="249">
        <f t="shared" si="11"/>
        <v>6.8</v>
      </c>
      <c r="O12" s="246">
        <f>IF('Indicator Data'!AZ14="No data","x",ROUND(IF('Indicator Data'!AZ14&gt;O$55,0,IF('Indicator Data'!AZ14&lt;O$54,10,(O$55-'Indicator Data'!AZ14)/(O$55-O$54)*10)),1))</f>
        <v>2.4</v>
      </c>
      <c r="P12" s="246">
        <f>IF('Indicator Data'!BA14="No data","x",ROUND(IF('Indicator Data'!BA14&gt;P$55,0,IF('Indicator Data'!BA14&lt;P$54,10,(P$55-'Indicator Data'!BA14)/(P$55-P$54)*10)),1))</f>
        <v>0</v>
      </c>
      <c r="Q12" s="246">
        <f>IF('Indicator Data'!BB14="No data","x",ROUND(IF('Indicator Data'!BB14&gt;Q$55,0,IF('Indicator Data'!BB14&lt;Q$54,10,(Q$55-'Indicator Data'!BB14)/(Q$55-Q$54)*10)),1))</f>
        <v>8.3000000000000007</v>
      </c>
      <c r="R12" s="246">
        <f>IF('Indicator Data'!BC14="No data","x",ROUND(IF('Indicator Data'!BC14&gt;R$55,0,IF('Indicator Data'!BC14&lt;R$54,10,(R$55-'Indicator Data'!BC14)/(R$55-R$54)*10)),1))</f>
        <v>0</v>
      </c>
      <c r="S12" s="247">
        <f t="shared" si="3"/>
        <v>2.7</v>
      </c>
      <c r="T12" s="250">
        <f t="shared" si="4"/>
        <v>3.8</v>
      </c>
      <c r="U12" s="246">
        <f>IF('Indicator Data'!BD14="No data","x",ROUND(IF('Indicator Data'!BD14&gt;U$55,0,IF('Indicator Data'!BD14&lt;U$54,10,(U$55-'Indicator Data'!BD14)/(U$55-U$54)*10)),1))</f>
        <v>1</v>
      </c>
      <c r="V12" s="246">
        <f>IF('Indicator Data'!BE14="No data","x",ROUND(IF('Indicator Data'!BE14&gt;V$55,0,IF('Indicator Data'!BE14&lt;V$54,10,(V$55-'Indicator Data'!BE14)/(V$55-V$54)*10)),1))</f>
        <v>3.6</v>
      </c>
      <c r="W12" s="247">
        <f t="shared" si="5"/>
        <v>2.2999999999999998</v>
      </c>
      <c r="X12" s="251">
        <f>IF('Indicator Data'!BH14="No data","x",'Indicator Data'!BH14/'Indicator Data'!BJ14*100)</f>
        <v>4.3406586324411265</v>
      </c>
      <c r="Y12" s="246">
        <f t="shared" si="6"/>
        <v>9.6999999999999993</v>
      </c>
      <c r="Z12" s="246">
        <f>IF('Indicator Data'!BF14="No data","x",ROUND(IF('Indicator Data'!BF14&gt;Z$55,0,IF('Indicator Data'!BF14&lt;Z$54,10,(Z$55-'Indicator Data'!BF14)/(Z$55-Z$54)*10)),1))</f>
        <v>0.7</v>
      </c>
      <c r="AA12" s="246">
        <f>IF('Indicator Data'!BG14="No data","x",ROUND(IF('Indicator Data'!BG14&gt;AA$55,0,IF('Indicator Data'!BG14&lt;AA$54,10,(AA$55-'Indicator Data'!BG14)/(AA$55-AA$54)*10)),1))</f>
        <v>1.5</v>
      </c>
      <c r="AB12" s="247">
        <f t="shared" si="7"/>
        <v>4</v>
      </c>
      <c r="AC12" s="246">
        <f>IF('Indicator Data'!BI14="No data","x",ROUND(IF('Indicator Data'!BI14&gt;AC$55,0,IF('Indicator Data'!BI14&lt;AC$54,10,(AC$55-'Indicator Data'!BI14)/(AC$55-AC$54)*10)),1))</f>
        <v>7.6</v>
      </c>
      <c r="AD12" s="246">
        <f>IF('Indicator Data'!R14="No data","x",ROUND(IF('Indicator Data'!R14&gt;AD$55,10,IF('Indicator Data'!R14&lt;AD$54,0,10-(AD$55-'Indicator Data'!R14)/(AD$55-AD$54)*10)),1))</f>
        <v>9.3000000000000007</v>
      </c>
      <c r="AE12" s="246">
        <f>IF('Indicator Data'!AS14="No data","x",ROUND(IF('Indicator Data'!AS14&gt;AE$55,0,IF('Indicator Data'!AS14&lt;AE$54,10,(AE$55-'Indicator Data'!AS14)/(AE$55-AE$54)*10)),1))</f>
        <v>3.3</v>
      </c>
      <c r="AF12" s="247">
        <f t="shared" si="8"/>
        <v>6.7</v>
      </c>
      <c r="AG12" s="250">
        <f t="shared" si="9"/>
        <v>4.3</v>
      </c>
    </row>
    <row r="13" spans="1:33">
      <c r="A13" s="154" t="s">
        <v>84</v>
      </c>
      <c r="B13" s="168" t="s">
        <v>99</v>
      </c>
      <c r="C13" s="106" t="s">
        <v>100</v>
      </c>
      <c r="D13" s="246">
        <f>IF('Indicator Data'!AT15="No data","x",ROUND(IF('Indicator Data'!AT15&gt;D$55,0,IF('Indicator Data'!AT15&lt;D$54,10,(D$55-'Indicator Data'!AT15)/(D$55-D$54)*10)),1))</f>
        <v>1.8</v>
      </c>
      <c r="E13" s="247">
        <f t="shared" si="0"/>
        <v>1.8</v>
      </c>
      <c r="F13" s="246">
        <f>IF('Indicator Data'!AU15="No data","x",ROUND(IF('Indicator Data'!AU15&gt;F$55,0,IF('Indicator Data'!AU15&lt;F$54,10,(F$55-'Indicator Data'!AU15)/(F$55-F$54)*10)),1))</f>
        <v>0.5</v>
      </c>
      <c r="G13" s="246">
        <f>IF('Indicator Data'!AV15="No data","x",ROUND(IF('Indicator Data'!AV15&gt;G$55,0,IF('Indicator Data'!AV15&lt;G$54,10,(G$55-'Indicator Data'!AV15)/(G$55-G$54)*10)),1))</f>
        <v>0.9</v>
      </c>
      <c r="H13" s="247">
        <f t="shared" si="1"/>
        <v>0.7</v>
      </c>
      <c r="I13" s="248">
        <f>IF('Indicator Data'!AW15="No data","x",'Indicator Data'!AW15/'Indicator Data'!BK15)</f>
        <v>3.9141954371278983E-5</v>
      </c>
      <c r="J13" s="246">
        <f t="shared" si="2"/>
        <v>9.6</v>
      </c>
      <c r="K13" s="246">
        <f>IF('Indicator Data'!AX15="No data","x",ROUND(IF('Indicator Data'!AX15&gt;K$55,10,IF('Indicator Data'!AX15&lt;K$54,0,10-(K$55-'Indicator Data'!AX15)/(K$55-K$54)*10)),1))</f>
        <v>0</v>
      </c>
      <c r="L13" s="246">
        <f>IF('Indicator Data'!AY15="No data","x",ROUND(IF('Indicator Data'!AY15&gt;L$55,10,IF('Indicator Data'!AY15&lt;L$54,0,10-(L$55-'Indicator Data'!AY15)/(L$55-L$54)*10)),1))</f>
        <v>2.7</v>
      </c>
      <c r="M13" s="246">
        <f t="shared" si="10"/>
        <v>2.7</v>
      </c>
      <c r="N13" s="249">
        <f t="shared" si="11"/>
        <v>7.5</v>
      </c>
      <c r="O13" s="246">
        <f>IF('Indicator Data'!AZ15="No data","x",ROUND(IF('Indicator Data'!AZ15&gt;O$55,0,IF('Indicator Data'!AZ15&lt;O$54,10,(O$55-'Indicator Data'!AZ15)/(O$55-O$54)*10)),1))</f>
        <v>2.4</v>
      </c>
      <c r="P13" s="246">
        <f>IF('Indicator Data'!BA15="No data","x",ROUND(IF('Indicator Data'!BA15&gt;P$55,0,IF('Indicator Data'!BA15&lt;P$54,10,(P$55-'Indicator Data'!BA15)/(P$55-P$54)*10)),1))</f>
        <v>0</v>
      </c>
      <c r="Q13" s="246">
        <f>IF('Indicator Data'!BB15="No data","x",ROUND(IF('Indicator Data'!BB15&gt;Q$55,0,IF('Indicator Data'!BB15&lt;Q$54,10,(Q$55-'Indicator Data'!BB15)/(Q$55-Q$54)*10)),1))</f>
        <v>8.3000000000000007</v>
      </c>
      <c r="R13" s="246">
        <f>IF('Indicator Data'!BC15="No data","x",ROUND(IF('Indicator Data'!BC15&gt;R$55,0,IF('Indicator Data'!BC15&lt;R$54,10,(R$55-'Indicator Data'!BC15)/(R$55-R$54)*10)),1))</f>
        <v>0</v>
      </c>
      <c r="S13" s="247">
        <f t="shared" si="3"/>
        <v>2.7</v>
      </c>
      <c r="T13" s="250">
        <f t="shared" si="4"/>
        <v>3.2</v>
      </c>
      <c r="U13" s="246">
        <f>IF('Indicator Data'!BD15="No data","x",ROUND(IF('Indicator Data'!BD15&gt;U$55,0,IF('Indicator Data'!BD15&lt;U$54,10,(U$55-'Indicator Data'!BD15)/(U$55-U$54)*10)),1))</f>
        <v>0.2</v>
      </c>
      <c r="V13" s="246">
        <f>IF('Indicator Data'!BE15="No data","x",ROUND(IF('Indicator Data'!BE15&gt;V$55,0,IF('Indicator Data'!BE15&lt;V$54,10,(V$55-'Indicator Data'!BE15)/(V$55-V$54)*10)),1))</f>
        <v>3.6</v>
      </c>
      <c r="W13" s="247">
        <f t="shared" si="5"/>
        <v>1.9</v>
      </c>
      <c r="X13" s="251">
        <f>IF('Indicator Data'!BH15="No data","x",'Indicator Data'!BH15/'Indicator Data'!BJ15*100)</f>
        <v>3.7895972139448904</v>
      </c>
      <c r="Y13" s="246">
        <f t="shared" si="6"/>
        <v>9.6999999999999993</v>
      </c>
      <c r="Z13" s="246">
        <f>IF('Indicator Data'!BF15="No data","x",ROUND(IF('Indicator Data'!BF15&gt;Z$55,0,IF('Indicator Data'!BF15&lt;Z$54,10,(Z$55-'Indicator Data'!BF15)/(Z$55-Z$54)*10)),1))</f>
        <v>0.7</v>
      </c>
      <c r="AA13" s="246">
        <f>IF('Indicator Data'!BG15="No data","x",ROUND(IF('Indicator Data'!BG15&gt;AA$55,0,IF('Indicator Data'!BG15&lt;AA$54,10,(AA$55-'Indicator Data'!BG15)/(AA$55-AA$54)*10)),1))</f>
        <v>1.5</v>
      </c>
      <c r="AB13" s="247">
        <f t="shared" si="7"/>
        <v>4</v>
      </c>
      <c r="AC13" s="246">
        <f>IF('Indicator Data'!BI15="No data","x",ROUND(IF('Indicator Data'!BI15&gt;AC$55,0,IF('Indicator Data'!BI15&lt;AC$54,10,(AC$55-'Indicator Data'!BI15)/(AC$55-AC$54)*10)),1))</f>
        <v>7.6</v>
      </c>
      <c r="AD13" s="246">
        <f>IF('Indicator Data'!R15="No data","x",ROUND(IF('Indicator Data'!R15&gt;AD$55,10,IF('Indicator Data'!R15&lt;AD$54,0,10-(AD$55-'Indicator Data'!R15)/(AD$55-AD$54)*10)),1))</f>
        <v>6.1</v>
      </c>
      <c r="AE13" s="246">
        <f>IF('Indicator Data'!AS15="No data","x",ROUND(IF('Indicator Data'!AS15&gt;AE$55,0,IF('Indicator Data'!AS15&lt;AE$54,10,(AE$55-'Indicator Data'!AS15)/(AE$55-AE$54)*10)),1))</f>
        <v>6.6</v>
      </c>
      <c r="AF13" s="247">
        <f t="shared" si="8"/>
        <v>6.8</v>
      </c>
      <c r="AG13" s="250">
        <f t="shared" si="9"/>
        <v>4.2</v>
      </c>
    </row>
    <row r="14" spans="1:33">
      <c r="A14" s="154" t="s">
        <v>84</v>
      </c>
      <c r="B14" s="168" t="s">
        <v>101</v>
      </c>
      <c r="C14" s="106" t="s">
        <v>102</v>
      </c>
      <c r="D14" s="246">
        <f>IF('Indicator Data'!AT16="No data","x",ROUND(IF('Indicator Data'!AT16&gt;D$55,0,IF('Indicator Data'!AT16&lt;D$54,10,(D$55-'Indicator Data'!AT16)/(D$55-D$54)*10)),1))</f>
        <v>1.8</v>
      </c>
      <c r="E14" s="247">
        <f t="shared" si="0"/>
        <v>1.8</v>
      </c>
      <c r="F14" s="246">
        <f>IF('Indicator Data'!AU16="No data","x",ROUND(IF('Indicator Data'!AU16&gt;F$55,0,IF('Indicator Data'!AU16&lt;F$54,10,(F$55-'Indicator Data'!AU16)/(F$55-F$54)*10)),1))</f>
        <v>3.9</v>
      </c>
      <c r="G14" s="246">
        <f>IF('Indicator Data'!AV16="No data","x",ROUND(IF('Indicator Data'!AV16&gt;G$55,0,IF('Indicator Data'!AV16&lt;G$54,10,(G$55-'Indicator Data'!AV16)/(G$55-G$54)*10)),1))</f>
        <v>0.9</v>
      </c>
      <c r="H14" s="247">
        <f t="shared" si="1"/>
        <v>2.5</v>
      </c>
      <c r="I14" s="248">
        <f>IF('Indicator Data'!AW16="No data","x",'Indicator Data'!AW16/'Indicator Data'!BK16)</f>
        <v>3.6495806706290685E-4</v>
      </c>
      <c r="J14" s="246">
        <f t="shared" si="2"/>
        <v>6.4</v>
      </c>
      <c r="K14" s="246">
        <f>IF('Indicator Data'!AX16="No data","x",ROUND(IF('Indicator Data'!AX16&gt;K$55,10,IF('Indicator Data'!AX16&lt;K$54,0,10-(K$55-'Indicator Data'!AX16)/(K$55-K$54)*10)),1))</f>
        <v>0</v>
      </c>
      <c r="L14" s="246">
        <f>IF('Indicator Data'!AY16="No data","x",ROUND(IF('Indicator Data'!AY16&gt;L$55,10,IF('Indicator Data'!AY16&lt;L$54,0,10-(L$55-'Indicator Data'!AY16)/(L$55-L$54)*10)),1))</f>
        <v>2.7</v>
      </c>
      <c r="M14" s="246">
        <f t="shared" si="10"/>
        <v>2.7</v>
      </c>
      <c r="N14" s="249">
        <f t="shared" si="11"/>
        <v>4.8</v>
      </c>
      <c r="O14" s="246">
        <f>IF('Indicator Data'!AZ16="No data","x",ROUND(IF('Indicator Data'!AZ16&gt;O$55,0,IF('Indicator Data'!AZ16&lt;O$54,10,(O$55-'Indicator Data'!AZ16)/(O$55-O$54)*10)),1))</f>
        <v>2.4</v>
      </c>
      <c r="P14" s="246">
        <f>IF('Indicator Data'!BA16="No data","x",ROUND(IF('Indicator Data'!BA16&gt;P$55,0,IF('Indicator Data'!BA16&lt;P$54,10,(P$55-'Indicator Data'!BA16)/(P$55-P$54)*10)),1))</f>
        <v>0</v>
      </c>
      <c r="Q14" s="246">
        <f>IF('Indicator Data'!BB16="No data","x",ROUND(IF('Indicator Data'!BB16&gt;Q$55,0,IF('Indicator Data'!BB16&lt;Q$54,10,(Q$55-'Indicator Data'!BB16)/(Q$55-Q$54)*10)),1))</f>
        <v>8.3000000000000007</v>
      </c>
      <c r="R14" s="246">
        <f>IF('Indicator Data'!BC16="No data","x",ROUND(IF('Indicator Data'!BC16&gt;R$55,0,IF('Indicator Data'!BC16&lt;R$54,10,(R$55-'Indicator Data'!BC16)/(R$55-R$54)*10)),1))</f>
        <v>0</v>
      </c>
      <c r="S14" s="247">
        <f t="shared" si="3"/>
        <v>2.7</v>
      </c>
      <c r="T14" s="250">
        <f t="shared" si="4"/>
        <v>3</v>
      </c>
      <c r="U14" s="246">
        <f>IF('Indicator Data'!BD16="No data","x",ROUND(IF('Indicator Data'!BD16&gt;U$55,0,IF('Indicator Data'!BD16&lt;U$54,10,(U$55-'Indicator Data'!BD16)/(U$55-U$54)*10)),1))</f>
        <v>1</v>
      </c>
      <c r="V14" s="246">
        <f>IF('Indicator Data'!BE16="No data","x",ROUND(IF('Indicator Data'!BE16&gt;V$55,0,IF('Indicator Data'!BE16&lt;V$54,10,(V$55-'Indicator Data'!BE16)/(V$55-V$54)*10)),1))</f>
        <v>3.6</v>
      </c>
      <c r="W14" s="247">
        <f t="shared" si="5"/>
        <v>2.2999999999999998</v>
      </c>
      <c r="X14" s="251">
        <f>IF('Indicator Data'!BH16="No data","x",'Indicator Data'!BH16/'Indicator Data'!BJ16*100)</f>
        <v>17.74901224432373</v>
      </c>
      <c r="Y14" s="246">
        <f t="shared" si="6"/>
        <v>8.3000000000000007</v>
      </c>
      <c r="Z14" s="246">
        <f>IF('Indicator Data'!BF16="No data","x",ROUND(IF('Indicator Data'!BF16&gt;Z$55,0,IF('Indicator Data'!BF16&lt;Z$54,10,(Z$55-'Indicator Data'!BF16)/(Z$55-Z$54)*10)),1))</f>
        <v>0.7</v>
      </c>
      <c r="AA14" s="246">
        <f>IF('Indicator Data'!BG16="No data","x",ROUND(IF('Indicator Data'!BG16&gt;AA$55,0,IF('Indicator Data'!BG16&lt;AA$54,10,(AA$55-'Indicator Data'!BG16)/(AA$55-AA$54)*10)),1))</f>
        <v>1.5</v>
      </c>
      <c r="AB14" s="247">
        <f t="shared" si="7"/>
        <v>3.5</v>
      </c>
      <c r="AC14" s="246">
        <f>IF('Indicator Data'!BI16="No data","x",ROUND(IF('Indicator Data'!BI16&gt;AC$55,0,IF('Indicator Data'!BI16&lt;AC$54,10,(AC$55-'Indicator Data'!BI16)/(AC$55-AC$54)*10)),1))</f>
        <v>7.6</v>
      </c>
      <c r="AD14" s="246">
        <f>IF('Indicator Data'!R16="No data","x",ROUND(IF('Indicator Data'!R16&gt;AD$55,10,IF('Indicator Data'!R16&lt;AD$54,0,10-(AD$55-'Indicator Data'!R16)/(AD$55-AD$54)*10)),1))</f>
        <v>10</v>
      </c>
      <c r="AE14" s="246">
        <f>IF('Indicator Data'!AS16="No data","x",ROUND(IF('Indicator Data'!AS16&gt;AE$55,0,IF('Indicator Data'!AS16&lt;AE$54,10,(AE$55-'Indicator Data'!AS16)/(AE$55-AE$54)*10)),1))</f>
        <v>3.3</v>
      </c>
      <c r="AF14" s="247">
        <f t="shared" si="8"/>
        <v>7</v>
      </c>
      <c r="AG14" s="250">
        <f t="shared" si="9"/>
        <v>4.3</v>
      </c>
    </row>
    <row r="15" spans="1:33">
      <c r="A15" s="154" t="s">
        <v>84</v>
      </c>
      <c r="B15" s="168" t="s">
        <v>113</v>
      </c>
      <c r="C15" s="106" t="s">
        <v>114</v>
      </c>
      <c r="D15" s="246">
        <f>IF('Indicator Data'!AT17="No data","x",ROUND(IF('Indicator Data'!AT17&gt;D$55,0,IF('Indicator Data'!AT17&lt;D$54,10,(D$55-'Indicator Data'!AT17)/(D$55-D$54)*10)),1))</f>
        <v>1.8</v>
      </c>
      <c r="E15" s="247">
        <f t="shared" si="0"/>
        <v>1.8</v>
      </c>
      <c r="F15" s="246">
        <f>IF('Indicator Data'!AU17="No data","x",ROUND(IF('Indicator Data'!AU17&gt;F$55,0,IF('Indicator Data'!AU17&lt;F$54,10,(F$55-'Indicator Data'!AU17)/(F$55-F$54)*10)),1))</f>
        <v>0.9</v>
      </c>
      <c r="G15" s="246">
        <f>IF('Indicator Data'!AV17="No data","x",ROUND(IF('Indicator Data'!AV17&gt;G$55,0,IF('Indicator Data'!AV17&lt;G$54,10,(G$55-'Indicator Data'!AV17)/(G$55-G$54)*10)),1))</f>
        <v>0.9</v>
      </c>
      <c r="H15" s="247">
        <f t="shared" si="1"/>
        <v>0.9</v>
      </c>
      <c r="I15" s="248">
        <f>IF('Indicator Data'!AW17="No data","x",'Indicator Data'!AW17/'Indicator Data'!BK17)</f>
        <v>2.2622102463399713E-4</v>
      </c>
      <c r="J15" s="246">
        <f t="shared" si="2"/>
        <v>7.7</v>
      </c>
      <c r="K15" s="246">
        <f>IF('Indicator Data'!AX17="No data","x",ROUND(IF('Indicator Data'!AX17&gt;K$55,10,IF('Indicator Data'!AX17&lt;K$54,0,10-(K$55-'Indicator Data'!AX17)/(K$55-K$54)*10)),1))</f>
        <v>0</v>
      </c>
      <c r="L15" s="246">
        <f>IF('Indicator Data'!AY17="No data","x",ROUND(IF('Indicator Data'!AY17&gt;L$55,10,IF('Indicator Data'!AY17&lt;L$54,0,10-(L$55-'Indicator Data'!AY17)/(L$55-L$54)*10)),1))</f>
        <v>2.7</v>
      </c>
      <c r="M15" s="246">
        <f t="shared" si="10"/>
        <v>2.7</v>
      </c>
      <c r="N15" s="249">
        <f t="shared" si="11"/>
        <v>5.8</v>
      </c>
      <c r="O15" s="246">
        <f>IF('Indicator Data'!AZ17="No data","x",ROUND(IF('Indicator Data'!AZ17&gt;O$55,0,IF('Indicator Data'!AZ17&lt;O$54,10,(O$55-'Indicator Data'!AZ17)/(O$55-O$54)*10)),1))</f>
        <v>2.4</v>
      </c>
      <c r="P15" s="246">
        <f>IF('Indicator Data'!BA17="No data","x",ROUND(IF('Indicator Data'!BA17&gt;P$55,0,IF('Indicator Data'!BA17&lt;P$54,10,(P$55-'Indicator Data'!BA17)/(P$55-P$54)*10)),1))</f>
        <v>0</v>
      </c>
      <c r="Q15" s="246">
        <f>IF('Indicator Data'!BB17="No data","x",ROUND(IF('Indicator Data'!BB17&gt;Q$55,0,IF('Indicator Data'!BB17&lt;Q$54,10,(Q$55-'Indicator Data'!BB17)/(Q$55-Q$54)*10)),1))</f>
        <v>8.3000000000000007</v>
      </c>
      <c r="R15" s="246">
        <f>IF('Indicator Data'!BC17="No data","x",ROUND(IF('Indicator Data'!BC17&gt;R$55,0,IF('Indicator Data'!BC17&lt;R$54,10,(R$55-'Indicator Data'!BC17)/(R$55-R$54)*10)),1))</f>
        <v>0</v>
      </c>
      <c r="S15" s="247">
        <f t="shared" si="3"/>
        <v>2.7</v>
      </c>
      <c r="T15" s="250">
        <f t="shared" si="4"/>
        <v>2.8</v>
      </c>
      <c r="U15" s="246">
        <f>IF('Indicator Data'!BD17="No data","x",ROUND(IF('Indicator Data'!BD17&gt;U$55,0,IF('Indicator Data'!BD17&lt;U$54,10,(U$55-'Indicator Data'!BD17)/(U$55-U$54)*10)),1))</f>
        <v>0.7</v>
      </c>
      <c r="V15" s="246">
        <f>IF('Indicator Data'!BE17="No data","x",ROUND(IF('Indicator Data'!BE17&gt;V$55,0,IF('Indicator Data'!BE17&lt;V$54,10,(V$55-'Indicator Data'!BE17)/(V$55-V$54)*10)),1))</f>
        <v>3.6</v>
      </c>
      <c r="W15" s="247">
        <f t="shared" si="5"/>
        <v>2.2000000000000002</v>
      </c>
      <c r="X15" s="251">
        <f>IF('Indicator Data'!BH17="No data","x",'Indicator Data'!BH17/'Indicator Data'!BJ17*100)</f>
        <v>10.638883728938438</v>
      </c>
      <c r="Y15" s="246">
        <f t="shared" si="6"/>
        <v>9</v>
      </c>
      <c r="Z15" s="246">
        <f>IF('Indicator Data'!BF17="No data","x",ROUND(IF('Indicator Data'!BF17&gt;Z$55,0,IF('Indicator Data'!BF17&lt;Z$54,10,(Z$55-'Indicator Data'!BF17)/(Z$55-Z$54)*10)),1))</f>
        <v>0.7</v>
      </c>
      <c r="AA15" s="246">
        <f>IF('Indicator Data'!BG17="No data","x",ROUND(IF('Indicator Data'!BG17&gt;AA$55,0,IF('Indicator Data'!BG17&lt;AA$54,10,(AA$55-'Indicator Data'!BG17)/(AA$55-AA$54)*10)),1))</f>
        <v>1.5</v>
      </c>
      <c r="AB15" s="247">
        <f t="shared" si="7"/>
        <v>3.7</v>
      </c>
      <c r="AC15" s="246">
        <f>IF('Indicator Data'!BI17="No data","x",ROUND(IF('Indicator Data'!BI17&gt;AC$55,0,IF('Indicator Data'!BI17&lt;AC$54,10,(AC$55-'Indicator Data'!BI17)/(AC$55-AC$54)*10)),1))</f>
        <v>7.6</v>
      </c>
      <c r="AD15" s="246">
        <f>IF('Indicator Data'!R17="No data","x",ROUND(IF('Indicator Data'!R17&gt;AD$55,10,IF('Indicator Data'!R17&lt;AD$54,0,10-(AD$55-'Indicator Data'!R17)/(AD$55-AD$54)*10)),1))</f>
        <v>4.3</v>
      </c>
      <c r="AE15" s="246">
        <f>IF('Indicator Data'!AS17="No data","x",ROUND(IF('Indicator Data'!AS17&gt;AE$55,0,IF('Indicator Data'!AS17&lt;AE$54,10,(AE$55-'Indicator Data'!AS17)/(AE$55-AE$54)*10)),1))</f>
        <v>3.7</v>
      </c>
      <c r="AF15" s="247">
        <f t="shared" si="8"/>
        <v>5.2</v>
      </c>
      <c r="AG15" s="250">
        <f t="shared" si="9"/>
        <v>3.7</v>
      </c>
    </row>
    <row r="16" spans="1:33">
      <c r="A16" s="154" t="s">
        <v>84</v>
      </c>
      <c r="B16" s="168" t="s">
        <v>111</v>
      </c>
      <c r="C16" s="106" t="s">
        <v>112</v>
      </c>
      <c r="D16" s="246">
        <f>IF('Indicator Data'!AT18="No data","x",ROUND(IF('Indicator Data'!AT18&gt;D$55,0,IF('Indicator Data'!AT18&lt;D$54,10,(D$55-'Indicator Data'!AT18)/(D$55-D$54)*10)),1))</f>
        <v>1.8</v>
      </c>
      <c r="E16" s="247">
        <f t="shared" si="0"/>
        <v>1.8</v>
      </c>
      <c r="F16" s="246">
        <f>IF('Indicator Data'!AU18="No data","x",ROUND(IF('Indicator Data'!AU18&gt;F$55,0,IF('Indicator Data'!AU18&lt;F$54,10,(F$55-'Indicator Data'!AU18)/(F$55-F$54)*10)),1))</f>
        <v>5.0999999999999996</v>
      </c>
      <c r="G16" s="246">
        <f>IF('Indicator Data'!AV18="No data","x",ROUND(IF('Indicator Data'!AV18&gt;G$55,0,IF('Indicator Data'!AV18&lt;G$54,10,(G$55-'Indicator Data'!AV18)/(G$55-G$54)*10)),1))</f>
        <v>0.9</v>
      </c>
      <c r="H16" s="247">
        <f t="shared" si="1"/>
        <v>3.3</v>
      </c>
      <c r="I16" s="248">
        <f>IF('Indicator Data'!AW18="No data","x",'Indicator Data'!AW18/'Indicator Data'!BK18)</f>
        <v>8.0901130728137141E-5</v>
      </c>
      <c r="J16" s="246">
        <f t="shared" si="2"/>
        <v>9.1999999999999993</v>
      </c>
      <c r="K16" s="246">
        <f>IF('Indicator Data'!AX18="No data","x",ROUND(IF('Indicator Data'!AX18&gt;K$55,10,IF('Indicator Data'!AX18&lt;K$54,0,10-(K$55-'Indicator Data'!AX18)/(K$55-K$54)*10)),1))</f>
        <v>0</v>
      </c>
      <c r="L16" s="246">
        <f>IF('Indicator Data'!AY18="No data","x",ROUND(IF('Indicator Data'!AY18&gt;L$55,10,IF('Indicator Data'!AY18&lt;L$54,0,10-(L$55-'Indicator Data'!AY18)/(L$55-L$54)*10)),1))</f>
        <v>2.7</v>
      </c>
      <c r="M16" s="246">
        <f t="shared" si="10"/>
        <v>2.7</v>
      </c>
      <c r="N16" s="249">
        <f t="shared" si="11"/>
        <v>7.1</v>
      </c>
      <c r="O16" s="246">
        <f>IF('Indicator Data'!AZ18="No data","x",ROUND(IF('Indicator Data'!AZ18&gt;O$55,0,IF('Indicator Data'!AZ18&lt;O$54,10,(O$55-'Indicator Data'!AZ18)/(O$55-O$54)*10)),1))</f>
        <v>2.4</v>
      </c>
      <c r="P16" s="246">
        <f>IF('Indicator Data'!BA18="No data","x",ROUND(IF('Indicator Data'!BA18&gt;P$55,0,IF('Indicator Data'!BA18&lt;P$54,10,(P$55-'Indicator Data'!BA18)/(P$55-P$54)*10)),1))</f>
        <v>0</v>
      </c>
      <c r="Q16" s="246">
        <f>IF('Indicator Data'!BB18="No data","x",ROUND(IF('Indicator Data'!BB18&gt;Q$55,0,IF('Indicator Data'!BB18&lt;Q$54,10,(Q$55-'Indicator Data'!BB18)/(Q$55-Q$54)*10)),1))</f>
        <v>8.3000000000000007</v>
      </c>
      <c r="R16" s="246">
        <f>IF('Indicator Data'!BC18="No data","x",ROUND(IF('Indicator Data'!BC18&gt;R$55,0,IF('Indicator Data'!BC18&lt;R$54,10,(R$55-'Indicator Data'!BC18)/(R$55-R$54)*10)),1))</f>
        <v>0</v>
      </c>
      <c r="S16" s="247">
        <f t="shared" si="3"/>
        <v>2.7</v>
      </c>
      <c r="T16" s="250">
        <f t="shared" si="4"/>
        <v>3.7</v>
      </c>
      <c r="U16" s="246">
        <f>IF('Indicator Data'!BD18="No data","x",ROUND(IF('Indicator Data'!BD18&gt;U$55,0,IF('Indicator Data'!BD18&lt;U$54,10,(U$55-'Indicator Data'!BD18)/(U$55-U$54)*10)),1))</f>
        <v>0.6</v>
      </c>
      <c r="V16" s="246">
        <f>IF('Indicator Data'!BE18="No data","x",ROUND(IF('Indicator Data'!BE18&gt;V$55,0,IF('Indicator Data'!BE18&lt;V$54,10,(V$55-'Indicator Data'!BE18)/(V$55-V$54)*10)),1))</f>
        <v>3.6</v>
      </c>
      <c r="W16" s="247">
        <f t="shared" si="5"/>
        <v>2.1</v>
      </c>
      <c r="X16" s="251">
        <f>IF('Indicator Data'!BH18="No data","x",'Indicator Data'!BH18/'Indicator Data'!BJ18*100)</f>
        <v>154.01695347801854</v>
      </c>
      <c r="Y16" s="246">
        <f t="shared" si="6"/>
        <v>0</v>
      </c>
      <c r="Z16" s="246">
        <f>IF('Indicator Data'!BF18="No data","x",ROUND(IF('Indicator Data'!BF18&gt;Z$55,0,IF('Indicator Data'!BF18&lt;Z$54,10,(Z$55-'Indicator Data'!BF18)/(Z$55-Z$54)*10)),1))</f>
        <v>0.7</v>
      </c>
      <c r="AA16" s="246">
        <f>IF('Indicator Data'!BG18="No data","x",ROUND(IF('Indicator Data'!BG18&gt;AA$55,0,IF('Indicator Data'!BG18&lt;AA$54,10,(AA$55-'Indicator Data'!BG18)/(AA$55-AA$54)*10)),1))</f>
        <v>1.5</v>
      </c>
      <c r="AB16" s="247">
        <f t="shared" si="7"/>
        <v>0.7</v>
      </c>
      <c r="AC16" s="246">
        <f>IF('Indicator Data'!BI18="No data","x",ROUND(IF('Indicator Data'!BI18&gt;AC$55,0,IF('Indicator Data'!BI18&lt;AC$54,10,(AC$55-'Indicator Data'!BI18)/(AC$55-AC$54)*10)),1))</f>
        <v>7.6</v>
      </c>
      <c r="AD16" s="246">
        <f>IF('Indicator Data'!R18="No data","x",ROUND(IF('Indicator Data'!R18&gt;AD$55,10,IF('Indicator Data'!R18&lt;AD$54,0,10-(AD$55-'Indicator Data'!R18)/(AD$55-AD$54)*10)),1))</f>
        <v>8.9</v>
      </c>
      <c r="AE16" s="246">
        <f>IF('Indicator Data'!AS18="No data","x",ROUND(IF('Indicator Data'!AS18&gt;AE$55,0,IF('Indicator Data'!AS18&lt;AE$54,10,(AE$55-'Indicator Data'!AS18)/(AE$55-AE$54)*10)),1))</f>
        <v>2.4</v>
      </c>
      <c r="AF16" s="247">
        <f t="shared" si="8"/>
        <v>6.3</v>
      </c>
      <c r="AG16" s="250">
        <f t="shared" si="9"/>
        <v>3</v>
      </c>
    </row>
    <row r="17" spans="1:33">
      <c r="A17" s="154" t="s">
        <v>84</v>
      </c>
      <c r="B17" s="168" t="s">
        <v>91</v>
      </c>
      <c r="C17" s="106" t="s">
        <v>92</v>
      </c>
      <c r="D17" s="246">
        <f>IF('Indicator Data'!AT19="No data","x",ROUND(IF('Indicator Data'!AT19&gt;D$55,0,IF('Indicator Data'!AT19&lt;D$54,10,(D$55-'Indicator Data'!AT19)/(D$55-D$54)*10)),1))</f>
        <v>1.8</v>
      </c>
      <c r="E17" s="247">
        <f t="shared" si="0"/>
        <v>1.8</v>
      </c>
      <c r="F17" s="246">
        <f>IF('Indicator Data'!AU19="No data","x",ROUND(IF('Indicator Data'!AU19&gt;F$55,0,IF('Indicator Data'!AU19&lt;F$54,10,(F$55-'Indicator Data'!AU19)/(F$55-F$54)*10)),1))</f>
        <v>7.9</v>
      </c>
      <c r="G17" s="246">
        <f>IF('Indicator Data'!AV19="No data","x",ROUND(IF('Indicator Data'!AV19&gt;G$55,0,IF('Indicator Data'!AV19&lt;G$54,10,(G$55-'Indicator Data'!AV19)/(G$55-G$54)*10)),1))</f>
        <v>0.9</v>
      </c>
      <c r="H17" s="247">
        <f t="shared" si="1"/>
        <v>5.4</v>
      </c>
      <c r="I17" s="248">
        <f>IF('Indicator Data'!AW19="No data","x",'Indicator Data'!AW19/'Indicator Data'!BK19)</f>
        <v>3.6142279141760624E-5</v>
      </c>
      <c r="J17" s="246">
        <f t="shared" si="2"/>
        <v>9.6</v>
      </c>
      <c r="K17" s="246">
        <f>IF('Indicator Data'!AX19="No data","x",ROUND(IF('Indicator Data'!AX19&gt;K$55,10,IF('Indicator Data'!AX19&lt;K$54,0,10-(K$55-'Indicator Data'!AX19)/(K$55-K$54)*10)),1))</f>
        <v>0</v>
      </c>
      <c r="L17" s="246">
        <f>IF('Indicator Data'!AY19="No data","x",ROUND(IF('Indicator Data'!AY19&gt;L$55,10,IF('Indicator Data'!AY19&lt;L$54,0,10-(L$55-'Indicator Data'!AY19)/(L$55-L$54)*10)),1))</f>
        <v>2.7</v>
      </c>
      <c r="M17" s="246">
        <f t="shared" si="10"/>
        <v>2.7</v>
      </c>
      <c r="N17" s="249">
        <f t="shared" si="11"/>
        <v>7.5</v>
      </c>
      <c r="O17" s="246">
        <f>IF('Indicator Data'!AZ19="No data","x",ROUND(IF('Indicator Data'!AZ19&gt;O$55,0,IF('Indicator Data'!AZ19&lt;O$54,10,(O$55-'Indicator Data'!AZ19)/(O$55-O$54)*10)),1))</f>
        <v>2.4</v>
      </c>
      <c r="P17" s="246">
        <f>IF('Indicator Data'!BA19="No data","x",ROUND(IF('Indicator Data'!BA19&gt;P$55,0,IF('Indicator Data'!BA19&lt;P$54,10,(P$55-'Indicator Data'!BA19)/(P$55-P$54)*10)),1))</f>
        <v>0</v>
      </c>
      <c r="Q17" s="246">
        <f>IF('Indicator Data'!BB19="No data","x",ROUND(IF('Indicator Data'!BB19&gt;Q$55,0,IF('Indicator Data'!BB19&lt;Q$54,10,(Q$55-'Indicator Data'!BB19)/(Q$55-Q$54)*10)),1))</f>
        <v>8.3000000000000007</v>
      </c>
      <c r="R17" s="246">
        <f>IF('Indicator Data'!BC19="No data","x",ROUND(IF('Indicator Data'!BC19&gt;R$55,0,IF('Indicator Data'!BC19&lt;R$54,10,(R$55-'Indicator Data'!BC19)/(R$55-R$54)*10)),1))</f>
        <v>0</v>
      </c>
      <c r="S17" s="247">
        <f t="shared" si="3"/>
        <v>2.7</v>
      </c>
      <c r="T17" s="250">
        <f t="shared" si="4"/>
        <v>4.4000000000000004</v>
      </c>
      <c r="U17" s="246">
        <f>IF('Indicator Data'!BD19="No data","x",ROUND(IF('Indicator Data'!BD19&gt;U$55,0,IF('Indicator Data'!BD19&lt;U$54,10,(U$55-'Indicator Data'!BD19)/(U$55-U$54)*10)),1))</f>
        <v>0.4</v>
      </c>
      <c r="V17" s="246">
        <f>IF('Indicator Data'!BE19="No data","x",ROUND(IF('Indicator Data'!BE19&gt;V$55,0,IF('Indicator Data'!BE19&lt;V$54,10,(V$55-'Indicator Data'!BE19)/(V$55-V$54)*10)),1))</f>
        <v>3.6</v>
      </c>
      <c r="W17" s="247">
        <f t="shared" si="5"/>
        <v>2</v>
      </c>
      <c r="X17" s="251">
        <f>IF('Indicator Data'!BH19="No data","x",'Indicator Data'!BH19/'Indicator Data'!BJ19*100)</f>
        <v>10.612833878383622</v>
      </c>
      <c r="Y17" s="246">
        <f t="shared" si="6"/>
        <v>9</v>
      </c>
      <c r="Z17" s="246">
        <f>IF('Indicator Data'!BF19="No data","x",ROUND(IF('Indicator Data'!BF19&gt;Z$55,0,IF('Indicator Data'!BF19&lt;Z$54,10,(Z$55-'Indicator Data'!BF19)/(Z$55-Z$54)*10)),1))</f>
        <v>0.7</v>
      </c>
      <c r="AA17" s="246">
        <f>IF('Indicator Data'!BG19="No data","x",ROUND(IF('Indicator Data'!BG19&gt;AA$55,0,IF('Indicator Data'!BG19&lt;AA$54,10,(AA$55-'Indicator Data'!BG19)/(AA$55-AA$54)*10)),1))</f>
        <v>1.5</v>
      </c>
      <c r="AB17" s="247">
        <f t="shared" si="7"/>
        <v>3.7</v>
      </c>
      <c r="AC17" s="246">
        <f>IF('Indicator Data'!BI19="No data","x",ROUND(IF('Indicator Data'!BI19&gt;AC$55,0,IF('Indicator Data'!BI19&lt;AC$54,10,(AC$55-'Indicator Data'!BI19)/(AC$55-AC$54)*10)),1))</f>
        <v>7.6</v>
      </c>
      <c r="AD17" s="246">
        <f>IF('Indicator Data'!R19="No data","x",ROUND(IF('Indicator Data'!R19&gt;AD$55,10,IF('Indicator Data'!R19&lt;AD$54,0,10-(AD$55-'Indicator Data'!R19)/(AD$55-AD$54)*10)),1))</f>
        <v>2.7</v>
      </c>
      <c r="AE17" s="246">
        <f>IF('Indicator Data'!AS19="No data","x",ROUND(IF('Indicator Data'!AS19&gt;AE$55,0,IF('Indicator Data'!AS19&lt;AE$54,10,(AE$55-'Indicator Data'!AS19)/(AE$55-AE$54)*10)),1))</f>
        <v>2.8</v>
      </c>
      <c r="AF17" s="247">
        <f t="shared" si="8"/>
        <v>4.4000000000000004</v>
      </c>
      <c r="AG17" s="250">
        <f t="shared" si="9"/>
        <v>3.4</v>
      </c>
    </row>
    <row r="18" spans="1:33">
      <c r="A18" s="154" t="s">
        <v>84</v>
      </c>
      <c r="B18" s="168" t="s">
        <v>103</v>
      </c>
      <c r="C18" s="106" t="s">
        <v>104</v>
      </c>
      <c r="D18" s="246">
        <f>IF('Indicator Data'!AT20="No data","x",ROUND(IF('Indicator Data'!AT20&gt;D$55,0,IF('Indicator Data'!AT20&lt;D$54,10,(D$55-'Indicator Data'!AT20)/(D$55-D$54)*10)),1))</f>
        <v>1.8</v>
      </c>
      <c r="E18" s="247">
        <f t="shared" si="0"/>
        <v>1.8</v>
      </c>
      <c r="F18" s="246">
        <f>IF('Indicator Data'!AU20="No data","x",ROUND(IF('Indicator Data'!AU20&gt;F$55,0,IF('Indicator Data'!AU20&lt;F$54,10,(F$55-'Indicator Data'!AU20)/(F$55-F$54)*10)),1))</f>
        <v>0.9</v>
      </c>
      <c r="G18" s="246">
        <f>IF('Indicator Data'!AV20="No data","x",ROUND(IF('Indicator Data'!AV20&gt;G$55,0,IF('Indicator Data'!AV20&lt;G$54,10,(G$55-'Indicator Data'!AV20)/(G$55-G$54)*10)),1))</f>
        <v>0.9</v>
      </c>
      <c r="H18" s="247">
        <f t="shared" si="1"/>
        <v>0.9</v>
      </c>
      <c r="I18" s="248">
        <f>IF('Indicator Data'!AW20="No data","x",'Indicator Data'!AW20/'Indicator Data'!BK20)</f>
        <v>0</v>
      </c>
      <c r="J18" s="246">
        <f t="shared" si="2"/>
        <v>10</v>
      </c>
      <c r="K18" s="246">
        <f>IF('Indicator Data'!AX20="No data","x",ROUND(IF('Indicator Data'!AX20&gt;K$55,10,IF('Indicator Data'!AX20&lt;K$54,0,10-(K$55-'Indicator Data'!AX20)/(K$55-K$54)*10)),1))</f>
        <v>0</v>
      </c>
      <c r="L18" s="246">
        <f>IF('Indicator Data'!AY20="No data","x",ROUND(IF('Indicator Data'!AY20&gt;L$55,10,IF('Indicator Data'!AY20&lt;L$54,0,10-(L$55-'Indicator Data'!AY20)/(L$55-L$54)*10)),1))</f>
        <v>2.7</v>
      </c>
      <c r="M18" s="246">
        <f t="shared" si="10"/>
        <v>2.7</v>
      </c>
      <c r="N18" s="249">
        <f t="shared" si="11"/>
        <v>8.1</v>
      </c>
      <c r="O18" s="246">
        <f>IF('Indicator Data'!AZ20="No data","x",ROUND(IF('Indicator Data'!AZ20&gt;O$55,0,IF('Indicator Data'!AZ20&lt;O$54,10,(O$55-'Indicator Data'!AZ20)/(O$55-O$54)*10)),1))</f>
        <v>2.4</v>
      </c>
      <c r="P18" s="246">
        <f>IF('Indicator Data'!BA20="No data","x",ROUND(IF('Indicator Data'!BA20&gt;P$55,0,IF('Indicator Data'!BA20&lt;P$54,10,(P$55-'Indicator Data'!BA20)/(P$55-P$54)*10)),1))</f>
        <v>0</v>
      </c>
      <c r="Q18" s="246">
        <f>IF('Indicator Data'!BB20="No data","x",ROUND(IF('Indicator Data'!BB20&gt;Q$55,0,IF('Indicator Data'!BB20&lt;Q$54,10,(Q$55-'Indicator Data'!BB20)/(Q$55-Q$54)*10)),1))</f>
        <v>8.3000000000000007</v>
      </c>
      <c r="R18" s="246">
        <f>IF('Indicator Data'!BC20="No data","x",ROUND(IF('Indicator Data'!BC20&gt;R$55,0,IF('Indicator Data'!BC20&lt;R$54,10,(R$55-'Indicator Data'!BC20)/(R$55-R$54)*10)),1))</f>
        <v>0</v>
      </c>
      <c r="S18" s="247">
        <f t="shared" si="3"/>
        <v>2.7</v>
      </c>
      <c r="T18" s="250">
        <f t="shared" si="4"/>
        <v>3.4</v>
      </c>
      <c r="U18" s="246">
        <f>IF('Indicator Data'!BD20="No data","x",ROUND(IF('Indicator Data'!BD20&gt;U$55,0,IF('Indicator Data'!BD20&lt;U$54,10,(U$55-'Indicator Data'!BD20)/(U$55-U$54)*10)),1))</f>
        <v>1.1000000000000001</v>
      </c>
      <c r="V18" s="246">
        <f>IF('Indicator Data'!BE20="No data","x",ROUND(IF('Indicator Data'!BE20&gt;V$55,0,IF('Indicator Data'!BE20&lt;V$54,10,(V$55-'Indicator Data'!BE20)/(V$55-V$54)*10)),1))</f>
        <v>3.6</v>
      </c>
      <c r="W18" s="247">
        <f t="shared" si="5"/>
        <v>2.4</v>
      </c>
      <c r="X18" s="251">
        <f>IF('Indicator Data'!BH20="No data","x",'Indicator Data'!BH20/'Indicator Data'!BJ20*100)</f>
        <v>9.0307693242381131</v>
      </c>
      <c r="Y18" s="246">
        <f t="shared" si="6"/>
        <v>9.1999999999999993</v>
      </c>
      <c r="Z18" s="246">
        <f>IF('Indicator Data'!BF20="No data","x",ROUND(IF('Indicator Data'!BF20&gt;Z$55,0,IF('Indicator Data'!BF20&lt;Z$54,10,(Z$55-'Indicator Data'!BF20)/(Z$55-Z$54)*10)),1))</f>
        <v>0.7</v>
      </c>
      <c r="AA18" s="246">
        <f>IF('Indicator Data'!BG20="No data","x",ROUND(IF('Indicator Data'!BG20&gt;AA$55,0,IF('Indicator Data'!BG20&lt;AA$54,10,(AA$55-'Indicator Data'!BG20)/(AA$55-AA$54)*10)),1))</f>
        <v>1.5</v>
      </c>
      <c r="AB18" s="247">
        <f t="shared" si="7"/>
        <v>3.8</v>
      </c>
      <c r="AC18" s="246">
        <f>IF('Indicator Data'!BI20="No data","x",ROUND(IF('Indicator Data'!BI20&gt;AC$55,0,IF('Indicator Data'!BI20&lt;AC$54,10,(AC$55-'Indicator Data'!BI20)/(AC$55-AC$54)*10)),1))</f>
        <v>7.6</v>
      </c>
      <c r="AD18" s="246">
        <f>IF('Indicator Data'!R20="No data","x",ROUND(IF('Indicator Data'!R20&gt;AD$55,10,IF('Indicator Data'!R20&lt;AD$54,0,10-(AD$55-'Indicator Data'!R20)/(AD$55-AD$54)*10)),1))</f>
        <v>3.7</v>
      </c>
      <c r="AE18" s="246">
        <f>IF('Indicator Data'!AS20="No data","x",ROUND(IF('Indicator Data'!AS20&gt;AE$55,0,IF('Indicator Data'!AS20&lt;AE$54,10,(AE$55-'Indicator Data'!AS20)/(AE$55-AE$54)*10)),1))</f>
        <v>4.8</v>
      </c>
      <c r="AF18" s="247">
        <f t="shared" si="8"/>
        <v>5.4</v>
      </c>
      <c r="AG18" s="250">
        <f t="shared" si="9"/>
        <v>3.9</v>
      </c>
    </row>
    <row r="19" spans="1:33">
      <c r="A19" s="169" t="s">
        <v>84</v>
      </c>
      <c r="B19" s="170" t="s">
        <v>105</v>
      </c>
      <c r="C19" s="171" t="s">
        <v>106</v>
      </c>
      <c r="D19" s="252">
        <f>IF('Indicator Data'!AT21="No data","x",ROUND(IF('Indicator Data'!AT21&gt;D$55,0,IF('Indicator Data'!AT21&lt;D$54,10,(D$55-'Indicator Data'!AT21)/(D$55-D$54)*10)),1))</f>
        <v>1.8</v>
      </c>
      <c r="E19" s="253">
        <f t="shared" si="0"/>
        <v>1.8</v>
      </c>
      <c r="F19" s="252">
        <f>IF('Indicator Data'!AU21="No data","x",ROUND(IF('Indicator Data'!AU21&gt;F$55,0,IF('Indicator Data'!AU21&lt;F$54,10,(F$55-'Indicator Data'!AU21)/(F$55-F$54)*10)),1))</f>
        <v>6.7</v>
      </c>
      <c r="G19" s="252">
        <f>IF('Indicator Data'!AV21="No data","x",ROUND(IF('Indicator Data'!AV21&gt;G$55,0,IF('Indicator Data'!AV21&lt;G$54,10,(G$55-'Indicator Data'!AV21)/(G$55-G$54)*10)),1))</f>
        <v>0.9</v>
      </c>
      <c r="H19" s="253">
        <f t="shared" si="1"/>
        <v>4.4000000000000004</v>
      </c>
      <c r="I19" s="254">
        <f>IF('Indicator Data'!AW21="No data","x",'Indicator Data'!AW21/'Indicator Data'!BK21)</f>
        <v>2.7828168019521462E-4</v>
      </c>
      <c r="J19" s="252">
        <f t="shared" si="2"/>
        <v>7.2</v>
      </c>
      <c r="K19" s="252">
        <f>IF('Indicator Data'!AX21="No data","x",ROUND(IF('Indicator Data'!AX21&gt;K$55,10,IF('Indicator Data'!AX21&lt;K$54,0,10-(K$55-'Indicator Data'!AX21)/(K$55-K$54)*10)),1))</f>
        <v>0</v>
      </c>
      <c r="L19" s="252">
        <f>IF('Indicator Data'!AY21="No data","x",ROUND(IF('Indicator Data'!AY21&gt;L$55,10,IF('Indicator Data'!AY21&lt;L$54,0,10-(L$55-'Indicator Data'!AY21)/(L$55-L$54)*10)),1))</f>
        <v>2.7</v>
      </c>
      <c r="M19" s="252">
        <f t="shared" si="10"/>
        <v>2.7</v>
      </c>
      <c r="N19" s="255">
        <f t="shared" si="11"/>
        <v>5.4</v>
      </c>
      <c r="O19" s="252">
        <f>IF('Indicator Data'!AZ21="No data","x",ROUND(IF('Indicator Data'!AZ21&gt;O$55,0,IF('Indicator Data'!AZ21&lt;O$54,10,(O$55-'Indicator Data'!AZ21)/(O$55-O$54)*10)),1))</f>
        <v>2.4</v>
      </c>
      <c r="P19" s="252">
        <f>IF('Indicator Data'!BA21="No data","x",ROUND(IF('Indicator Data'!BA21&gt;P$55,0,IF('Indicator Data'!BA21&lt;P$54,10,(P$55-'Indicator Data'!BA21)/(P$55-P$54)*10)),1))</f>
        <v>0</v>
      </c>
      <c r="Q19" s="252">
        <f>IF('Indicator Data'!BB21="No data","x",ROUND(IF('Indicator Data'!BB21&gt;Q$55,0,IF('Indicator Data'!BB21&lt;Q$54,10,(Q$55-'Indicator Data'!BB21)/(Q$55-Q$54)*10)),1))</f>
        <v>8.3000000000000007</v>
      </c>
      <c r="R19" s="252">
        <f>IF('Indicator Data'!BC21="No data","x",ROUND(IF('Indicator Data'!BC21&gt;R$55,0,IF('Indicator Data'!BC21&lt;R$54,10,(R$55-'Indicator Data'!BC21)/(R$55-R$54)*10)),1))</f>
        <v>0</v>
      </c>
      <c r="S19" s="253">
        <f t="shared" si="3"/>
        <v>2.7</v>
      </c>
      <c r="T19" s="256">
        <f t="shared" si="4"/>
        <v>3.6</v>
      </c>
      <c r="U19" s="252">
        <f>IF('Indicator Data'!BD21="No data","x",ROUND(IF('Indicator Data'!BD21&gt;U$55,0,IF('Indicator Data'!BD21&lt;U$54,10,(U$55-'Indicator Data'!BD21)/(U$55-U$54)*10)),1))</f>
        <v>0.9</v>
      </c>
      <c r="V19" s="252">
        <f>IF('Indicator Data'!BE21="No data","x",ROUND(IF('Indicator Data'!BE21&gt;V$55,0,IF('Indicator Data'!BE21&lt;V$54,10,(V$55-'Indicator Data'!BE21)/(V$55-V$54)*10)),1))</f>
        <v>3.6</v>
      </c>
      <c r="W19" s="253">
        <f t="shared" si="5"/>
        <v>2.2999999999999998</v>
      </c>
      <c r="X19" s="257">
        <f>IF('Indicator Data'!BH21="No data","x",'Indicator Data'!BH21/'Indicator Data'!BJ21*100)</f>
        <v>7.2217881047702841</v>
      </c>
      <c r="Y19" s="252">
        <f t="shared" si="6"/>
        <v>9.4</v>
      </c>
      <c r="Z19" s="252">
        <f>IF('Indicator Data'!BF21="No data","x",ROUND(IF('Indicator Data'!BF21&gt;Z$55,0,IF('Indicator Data'!BF21&lt;Z$54,10,(Z$55-'Indicator Data'!BF21)/(Z$55-Z$54)*10)),1))</f>
        <v>0.7</v>
      </c>
      <c r="AA19" s="252">
        <f>IF('Indicator Data'!BG21="No data","x",ROUND(IF('Indicator Data'!BG21&gt;AA$55,0,IF('Indicator Data'!BG21&lt;AA$54,10,(AA$55-'Indicator Data'!BG21)/(AA$55-AA$54)*10)),1))</f>
        <v>1.5</v>
      </c>
      <c r="AB19" s="253">
        <f t="shared" si="7"/>
        <v>3.9</v>
      </c>
      <c r="AC19" s="252">
        <f>IF('Indicator Data'!BI21="No data","x",ROUND(IF('Indicator Data'!BI21&gt;AC$55,0,IF('Indicator Data'!BI21&lt;AC$54,10,(AC$55-'Indicator Data'!BI21)/(AC$55-AC$54)*10)),1))</f>
        <v>7.6</v>
      </c>
      <c r="AD19" s="252">
        <f>IF('Indicator Data'!R21="No data","x",ROUND(IF('Indicator Data'!R21&gt;AD$55,10,IF('Indicator Data'!R21&lt;AD$54,0,10-(AD$55-'Indicator Data'!R21)/(AD$55-AD$54)*10)),1))</f>
        <v>4.8</v>
      </c>
      <c r="AE19" s="252">
        <f>IF('Indicator Data'!AS21="No data","x",ROUND(IF('Indicator Data'!AS21&gt;AE$55,0,IF('Indicator Data'!AS21&lt;AE$54,10,(AE$55-'Indicator Data'!AS21)/(AE$55-AE$54)*10)),1))</f>
        <v>3.1</v>
      </c>
      <c r="AF19" s="253">
        <f t="shared" si="8"/>
        <v>5.2</v>
      </c>
      <c r="AG19" s="256">
        <f t="shared" si="9"/>
        <v>3.8</v>
      </c>
    </row>
    <row r="20" spans="1:33">
      <c r="A20" s="178" t="s">
        <v>119</v>
      </c>
      <c r="B20" s="168" t="s">
        <v>124</v>
      </c>
      <c r="C20" s="106" t="s">
        <v>125</v>
      </c>
      <c r="D20" s="246">
        <f>IF('Indicator Data'!AT22="No data","x",ROUND(IF('Indicator Data'!AT22&gt;D$55,0,IF('Indicator Data'!AT22&lt;D$54,10,(D$55-'Indicator Data'!AT22)/(D$55-D$54)*10)),1))</f>
        <v>3.3</v>
      </c>
      <c r="E20" s="247">
        <f t="shared" si="0"/>
        <v>3.3</v>
      </c>
      <c r="F20" s="246">
        <f>IF('Indicator Data'!AU22="No data","x",ROUND(IF('Indicator Data'!AU22&gt;F$55,0,IF('Indicator Data'!AU22&lt;F$54,10,(F$55-'Indicator Data'!AU22)/(F$55-F$54)*10)),1))</f>
        <v>10</v>
      </c>
      <c r="G20" s="246">
        <f>IF('Indicator Data'!AV22="No data","x",ROUND(IF('Indicator Data'!AV22&gt;G$55,0,IF('Indicator Data'!AV22&lt;G$54,10,(G$55-'Indicator Data'!AV22)/(G$55-G$54)*10)),1))</f>
        <v>9.6999999999999993</v>
      </c>
      <c r="H20" s="247">
        <f t="shared" si="1"/>
        <v>9.9</v>
      </c>
      <c r="I20" s="248">
        <f>IF('Indicator Data'!AW22="No data","x",'Indicator Data'!AW22/'Indicator Data'!BK22)</f>
        <v>4.439670605084139E-4</v>
      </c>
      <c r="J20" s="246">
        <f t="shared" si="2"/>
        <v>5.6</v>
      </c>
      <c r="K20" s="246">
        <f>IF('Indicator Data'!AX22="No data","x",ROUND(IF('Indicator Data'!AX22&gt;K$55,10,IF('Indicator Data'!AX22&lt;K$54,0,10-(K$55-'Indicator Data'!AX22)/(K$55-K$54)*10)),1))</f>
        <v>5.3</v>
      </c>
      <c r="L20" s="246">
        <f>IF('Indicator Data'!AY22="No data","x",ROUND(IF('Indicator Data'!AY22&gt;L$55,10,IF('Indicator Data'!AY22&lt;L$54,0,10-(L$55-'Indicator Data'!AY22)/(L$55-L$54)*10)),1))</f>
        <v>6</v>
      </c>
      <c r="M20" s="246">
        <f t="shared" si="10"/>
        <v>6</v>
      </c>
      <c r="N20" s="249">
        <f t="shared" si="11"/>
        <v>5.8</v>
      </c>
      <c r="O20" s="246">
        <f>IF('Indicator Data'!AZ22="No data","x",ROUND(IF('Indicator Data'!AZ22&gt;O$55,0,IF('Indicator Data'!AZ22&lt;O$54,10,(O$55-'Indicator Data'!AZ22)/(O$55-O$54)*10)),1))</f>
        <v>1.1000000000000001</v>
      </c>
      <c r="P20" s="246">
        <f>IF('Indicator Data'!BA22="No data","x",ROUND(IF('Indicator Data'!BA22&gt;P$55,0,IF('Indicator Data'!BA22&lt;P$54,10,(P$55-'Indicator Data'!BA22)/(P$55-P$54)*10)),1))</f>
        <v>10</v>
      </c>
      <c r="Q20" s="246">
        <f>IF('Indicator Data'!BB22="No data","x",ROUND(IF('Indicator Data'!BB22&gt;Q$55,0,IF('Indicator Data'!BB22&lt;Q$54,10,(Q$55-'Indicator Data'!BB22)/(Q$55-Q$54)*10)),1))</f>
        <v>5.4</v>
      </c>
      <c r="R20" s="246">
        <f>IF('Indicator Data'!BC22="No data","x",ROUND(IF('Indicator Data'!BC22&gt;R$55,0,IF('Indicator Data'!BC22&lt;R$54,10,(R$55-'Indicator Data'!BC22)/(R$55-R$54)*10)),1))</f>
        <v>8.6999999999999993</v>
      </c>
      <c r="S20" s="247">
        <f t="shared" si="3"/>
        <v>6.3</v>
      </c>
      <c r="T20" s="250">
        <f t="shared" si="4"/>
        <v>6.3</v>
      </c>
      <c r="U20" s="246">
        <f>IF('Indicator Data'!BD22="No data","x",ROUND(IF('Indicator Data'!BD22&gt;U$55,0,IF('Indicator Data'!BD22&lt;U$54,10,(U$55-'Indicator Data'!BD22)/(U$55-U$54)*10)),1))</f>
        <v>1.2</v>
      </c>
      <c r="V20" s="246">
        <f>IF('Indicator Data'!BE22="No data","x",ROUND(IF('Indicator Data'!BE22&gt;V$55,0,IF('Indicator Data'!BE22&lt;V$54,10,(V$55-'Indicator Data'!BE22)/(V$55-V$54)*10)),1))</f>
        <v>4.7</v>
      </c>
      <c r="W20" s="247">
        <f t="shared" si="5"/>
        <v>3</v>
      </c>
      <c r="X20" s="251">
        <f>IF('Indicator Data'!BH22="No data","x",'Indicator Data'!BH22/'Indicator Data'!BJ22*100)</f>
        <v>14.933129507757235</v>
      </c>
      <c r="Y20" s="246">
        <f t="shared" si="6"/>
        <v>8.6</v>
      </c>
      <c r="Z20" s="246">
        <f>IF('Indicator Data'!BF22="No data","x",ROUND(IF('Indicator Data'!BF22&gt;Z$55,0,IF('Indicator Data'!BF22&lt;Z$54,10,(Z$55-'Indicator Data'!BF22)/(Z$55-Z$54)*10)),1))</f>
        <v>0.1</v>
      </c>
      <c r="AA20" s="246">
        <f>IF('Indicator Data'!BG22="No data","x",ROUND(IF('Indicator Data'!BG22&gt;AA$55,0,IF('Indicator Data'!BG22&lt;AA$54,10,(AA$55-'Indicator Data'!BG22)/(AA$55-AA$54)*10)),1))</f>
        <v>4.4000000000000004</v>
      </c>
      <c r="AB20" s="247">
        <f t="shared" si="7"/>
        <v>4.4000000000000004</v>
      </c>
      <c r="AC20" s="246">
        <f>IF('Indicator Data'!BI22="No data","x",ROUND(IF('Indicator Data'!BI22&gt;AC$55,0,IF('Indicator Data'!BI22&lt;AC$54,10,(AC$55-'Indicator Data'!BI22)/(AC$55-AC$54)*10)),1))</f>
        <v>9.3000000000000007</v>
      </c>
      <c r="AD20" s="246">
        <f>IF('Indicator Data'!R22="No data","x",ROUND(IF('Indicator Data'!R22&gt;AD$55,10,IF('Indicator Data'!R22&lt;AD$54,0,10-(AD$55-'Indicator Data'!R22)/(AD$55-AD$54)*10)),1))</f>
        <v>4.7</v>
      </c>
      <c r="AE20" s="246">
        <f>IF('Indicator Data'!AS22="No data","x",ROUND(IF('Indicator Data'!AS22&gt;AE$55,0,IF('Indicator Data'!AS22&lt;AE$54,10,(AE$55-'Indicator Data'!AS22)/(AE$55-AE$54)*10)),1))</f>
        <v>7.9</v>
      </c>
      <c r="AF20" s="247">
        <f t="shared" si="8"/>
        <v>7.3</v>
      </c>
      <c r="AG20" s="250">
        <f t="shared" si="9"/>
        <v>4.9000000000000004</v>
      </c>
    </row>
    <row r="21" spans="1:33" ht="15.75" customHeight="1">
      <c r="A21" s="178" t="s">
        <v>119</v>
      </c>
      <c r="B21" s="168" t="s">
        <v>136</v>
      </c>
      <c r="C21" s="106" t="s">
        <v>137</v>
      </c>
      <c r="D21" s="246">
        <f>IF('Indicator Data'!AT23="No data","x",ROUND(IF('Indicator Data'!AT23&gt;D$55,0,IF('Indicator Data'!AT23&lt;D$54,10,(D$55-'Indicator Data'!AT23)/(D$55-D$54)*10)),1))</f>
        <v>3.3</v>
      </c>
      <c r="E21" s="247">
        <f t="shared" si="0"/>
        <v>3.3</v>
      </c>
      <c r="F21" s="246">
        <f>IF('Indicator Data'!AU23="No data","x",ROUND(IF('Indicator Data'!AU23&gt;F$55,0,IF('Indicator Data'!AU23&lt;F$54,10,(F$55-'Indicator Data'!AU23)/(F$55-F$54)*10)),1))</f>
        <v>7.8</v>
      </c>
      <c r="G21" s="246">
        <f>IF('Indicator Data'!AV23="No data","x",ROUND(IF('Indicator Data'!AV23&gt;G$55,0,IF('Indicator Data'!AV23&lt;G$54,10,(G$55-'Indicator Data'!AV23)/(G$55-G$54)*10)),1))</f>
        <v>9.6999999999999993</v>
      </c>
      <c r="H21" s="247">
        <f t="shared" si="1"/>
        <v>8.9</v>
      </c>
      <c r="I21" s="248">
        <f>IF('Indicator Data'!AW23="No data","x",'Indicator Data'!AW23/'Indicator Data'!BK23)</f>
        <v>1.6684871654833425E-3</v>
      </c>
      <c r="J21" s="246">
        <f t="shared" si="2"/>
        <v>0</v>
      </c>
      <c r="K21" s="246">
        <f>IF('Indicator Data'!AX23="No data","x",ROUND(IF('Indicator Data'!AX23&gt;K$55,10,IF('Indicator Data'!AX23&lt;K$54,0,10-(K$55-'Indicator Data'!AX23)/(K$55-K$54)*10)),1))</f>
        <v>5.3</v>
      </c>
      <c r="L21" s="246">
        <f>IF('Indicator Data'!AY23="No data","x",ROUND(IF('Indicator Data'!AY23&gt;L$55,10,IF('Indicator Data'!AY23&lt;L$54,0,10-(L$55-'Indicator Data'!AY23)/(L$55-L$54)*10)),1))</f>
        <v>6</v>
      </c>
      <c r="M21" s="246">
        <f t="shared" si="10"/>
        <v>6</v>
      </c>
      <c r="N21" s="249">
        <f t="shared" si="11"/>
        <v>3.6</v>
      </c>
      <c r="O21" s="246">
        <f>IF('Indicator Data'!AZ23="No data","x",ROUND(IF('Indicator Data'!AZ23&gt;O$55,0,IF('Indicator Data'!AZ23&lt;O$54,10,(O$55-'Indicator Data'!AZ23)/(O$55-O$54)*10)),1))</f>
        <v>1.1000000000000001</v>
      </c>
      <c r="P21" s="246">
        <f>IF('Indicator Data'!BA23="No data","x",ROUND(IF('Indicator Data'!BA23&gt;P$55,0,IF('Indicator Data'!BA23&lt;P$54,10,(P$55-'Indicator Data'!BA23)/(P$55-P$54)*10)),1))</f>
        <v>10</v>
      </c>
      <c r="Q21" s="246">
        <f>IF('Indicator Data'!BB23="No data","x",ROUND(IF('Indicator Data'!BB23&gt;Q$55,0,IF('Indicator Data'!BB23&lt;Q$54,10,(Q$55-'Indicator Data'!BB23)/(Q$55-Q$54)*10)),1))</f>
        <v>5.4</v>
      </c>
      <c r="R21" s="246">
        <f>IF('Indicator Data'!BC23="No data","x",ROUND(IF('Indicator Data'!BC23&gt;R$55,0,IF('Indicator Data'!BC23&lt;R$54,10,(R$55-'Indicator Data'!BC23)/(R$55-R$54)*10)),1))</f>
        <v>8.6999999999999993</v>
      </c>
      <c r="S21" s="247">
        <f t="shared" si="3"/>
        <v>6.3</v>
      </c>
      <c r="T21" s="250">
        <f t="shared" si="4"/>
        <v>5.5</v>
      </c>
      <c r="U21" s="246">
        <f>IF('Indicator Data'!BD23="No data","x",ROUND(IF('Indicator Data'!BD23&gt;U$55,0,IF('Indicator Data'!BD23&lt;U$54,10,(U$55-'Indicator Data'!BD23)/(U$55-U$54)*10)),1))</f>
        <v>1.2</v>
      </c>
      <c r="V21" s="246">
        <f>IF('Indicator Data'!BE23="No data","x",ROUND(IF('Indicator Data'!BE23&gt;V$55,0,IF('Indicator Data'!BE23&lt;V$54,10,(V$55-'Indicator Data'!BE23)/(V$55-V$54)*10)),1))</f>
        <v>4.7</v>
      </c>
      <c r="W21" s="247">
        <f t="shared" si="5"/>
        <v>3</v>
      </c>
      <c r="X21" s="251">
        <f>IF('Indicator Data'!BH23="No data","x",'Indicator Data'!BH23/'Indicator Data'!BJ23*100)</f>
        <v>407.41194193132344</v>
      </c>
      <c r="Y21" s="246">
        <f t="shared" si="6"/>
        <v>0</v>
      </c>
      <c r="Z21" s="246">
        <f>IF('Indicator Data'!BF23="No data","x",ROUND(IF('Indicator Data'!BF23&gt;Z$55,0,IF('Indicator Data'!BF23&lt;Z$54,10,(Z$55-'Indicator Data'!BF23)/(Z$55-Z$54)*10)),1))</f>
        <v>1.4</v>
      </c>
      <c r="AA21" s="246">
        <f>IF('Indicator Data'!BG23="No data","x",ROUND(IF('Indicator Data'!BG23&gt;AA$55,0,IF('Indicator Data'!BG23&lt;AA$54,10,(AA$55-'Indicator Data'!BG23)/(AA$55-AA$54)*10)),1))</f>
        <v>0</v>
      </c>
      <c r="AB21" s="247">
        <f t="shared" si="7"/>
        <v>0.5</v>
      </c>
      <c r="AC21" s="246">
        <f>IF('Indicator Data'!BI23="No data","x",ROUND(IF('Indicator Data'!BI23&gt;AC$55,0,IF('Indicator Data'!BI23&lt;AC$54,10,(AC$55-'Indicator Data'!BI23)/(AC$55-AC$54)*10)),1))</f>
        <v>9.3000000000000007</v>
      </c>
      <c r="AD21" s="246">
        <f>IF('Indicator Data'!R23="No data","x",ROUND(IF('Indicator Data'!R23&gt;AD$55,10,IF('Indicator Data'!R23&lt;AD$54,0,10-(AD$55-'Indicator Data'!R23)/(AD$55-AD$54)*10)),1))</f>
        <v>3.2</v>
      </c>
      <c r="AE21" s="246">
        <f>IF('Indicator Data'!AS23="No data","x",ROUND(IF('Indicator Data'!AS23&gt;AE$55,0,IF('Indicator Data'!AS23&lt;AE$54,10,(AE$55-'Indicator Data'!AS23)/(AE$55-AE$54)*10)),1))</f>
        <v>7.9</v>
      </c>
      <c r="AF21" s="247">
        <f t="shared" si="8"/>
        <v>6.8</v>
      </c>
      <c r="AG21" s="250">
        <f t="shared" si="9"/>
        <v>3.4</v>
      </c>
    </row>
    <row r="22" spans="1:33" ht="15.75" customHeight="1">
      <c r="A22" s="178" t="s">
        <v>119</v>
      </c>
      <c r="B22" s="168" t="s">
        <v>122</v>
      </c>
      <c r="C22" s="106" t="s">
        <v>123</v>
      </c>
      <c r="D22" s="246">
        <f>IF('Indicator Data'!AT24="No data","x",ROUND(IF('Indicator Data'!AT24&gt;D$55,0,IF('Indicator Data'!AT24&lt;D$54,10,(D$55-'Indicator Data'!AT24)/(D$55-D$54)*10)),1))</f>
        <v>3.3</v>
      </c>
      <c r="E22" s="247">
        <f t="shared" si="0"/>
        <v>3.3</v>
      </c>
      <c r="F22" s="246">
        <f>IF('Indicator Data'!AU24="No data","x",ROUND(IF('Indicator Data'!AU24&gt;F$55,0,IF('Indicator Data'!AU24&lt;F$54,10,(F$55-'Indicator Data'!AU24)/(F$55-F$54)*10)),1))</f>
        <v>9.5</v>
      </c>
      <c r="G22" s="246">
        <f>IF('Indicator Data'!AV24="No data","x",ROUND(IF('Indicator Data'!AV24&gt;G$55,0,IF('Indicator Data'!AV24&lt;G$54,10,(G$55-'Indicator Data'!AV24)/(G$55-G$54)*10)),1))</f>
        <v>9.6999999999999993</v>
      </c>
      <c r="H22" s="247">
        <f t="shared" si="1"/>
        <v>9.6</v>
      </c>
      <c r="I22" s="248">
        <f>IF('Indicator Data'!AW24="No data","x",'Indicator Data'!AW24/'Indicator Data'!BK24)</f>
        <v>2.0903094875697616E-4</v>
      </c>
      <c r="J22" s="246">
        <f t="shared" si="2"/>
        <v>7.9</v>
      </c>
      <c r="K22" s="246">
        <f>IF('Indicator Data'!AX24="No data","x",ROUND(IF('Indicator Data'!AX24&gt;K$55,10,IF('Indicator Data'!AX24&lt;K$54,0,10-(K$55-'Indicator Data'!AX24)/(K$55-K$54)*10)),1))</f>
        <v>5.3</v>
      </c>
      <c r="L22" s="246">
        <f>IF('Indicator Data'!AY24="No data","x",ROUND(IF('Indicator Data'!AY24&gt;L$55,10,IF('Indicator Data'!AY24&lt;L$54,0,10-(L$55-'Indicator Data'!AY24)/(L$55-L$54)*10)),1))</f>
        <v>6</v>
      </c>
      <c r="M22" s="246">
        <f t="shared" si="10"/>
        <v>6</v>
      </c>
      <c r="N22" s="249">
        <f t="shared" si="11"/>
        <v>7.1</v>
      </c>
      <c r="O22" s="246">
        <f>IF('Indicator Data'!AZ24="No data","x",ROUND(IF('Indicator Data'!AZ24&gt;O$55,0,IF('Indicator Data'!AZ24&lt;O$54,10,(O$55-'Indicator Data'!AZ24)/(O$55-O$54)*10)),1))</f>
        <v>1.1000000000000001</v>
      </c>
      <c r="P22" s="246">
        <f>IF('Indicator Data'!BA24="No data","x",ROUND(IF('Indicator Data'!BA24&gt;P$55,0,IF('Indicator Data'!BA24&lt;P$54,10,(P$55-'Indicator Data'!BA24)/(P$55-P$54)*10)),1))</f>
        <v>10</v>
      </c>
      <c r="Q22" s="246">
        <f>IF('Indicator Data'!BB24="No data","x",ROUND(IF('Indicator Data'!BB24&gt;Q$55,0,IF('Indicator Data'!BB24&lt;Q$54,10,(Q$55-'Indicator Data'!BB24)/(Q$55-Q$54)*10)),1))</f>
        <v>5.4</v>
      </c>
      <c r="R22" s="246">
        <f>IF('Indicator Data'!BC24="No data","x",ROUND(IF('Indicator Data'!BC24&gt;R$55,0,IF('Indicator Data'!BC24&lt;R$54,10,(R$55-'Indicator Data'!BC24)/(R$55-R$54)*10)),1))</f>
        <v>8.6999999999999993</v>
      </c>
      <c r="S22" s="247">
        <f t="shared" si="3"/>
        <v>6.3</v>
      </c>
      <c r="T22" s="250">
        <f t="shared" si="4"/>
        <v>6.6</v>
      </c>
      <c r="U22" s="246">
        <f>IF('Indicator Data'!BD24="No data","x",ROUND(IF('Indicator Data'!BD24&gt;U$55,0,IF('Indicator Data'!BD24&lt;U$54,10,(U$55-'Indicator Data'!BD24)/(U$55-U$54)*10)),1))</f>
        <v>1.2</v>
      </c>
      <c r="V22" s="246">
        <f>IF('Indicator Data'!BE24="No data","x",ROUND(IF('Indicator Data'!BE24&gt;V$55,0,IF('Indicator Data'!BE24&lt;V$54,10,(V$55-'Indicator Data'!BE24)/(V$55-V$54)*10)),1))</f>
        <v>4.7</v>
      </c>
      <c r="W22" s="247">
        <f t="shared" si="5"/>
        <v>3</v>
      </c>
      <c r="X22" s="251">
        <f>IF('Indicator Data'!BH24="No data","x",'Indicator Data'!BH24/'Indicator Data'!BJ24*100)</f>
        <v>24.048643763598651</v>
      </c>
      <c r="Y22" s="246">
        <f t="shared" si="6"/>
        <v>7.7</v>
      </c>
      <c r="Z22" s="246">
        <f>IF('Indicator Data'!BF24="No data","x",ROUND(IF('Indicator Data'!BF24&gt;Z$55,0,IF('Indicator Data'!BF24&lt;Z$54,10,(Z$55-'Indicator Data'!BF24)/(Z$55-Z$54)*10)),1))</f>
        <v>2.8</v>
      </c>
      <c r="AA22" s="246">
        <f>IF('Indicator Data'!BG24="No data","x",ROUND(IF('Indicator Data'!BG24&gt;AA$55,0,IF('Indicator Data'!BG24&lt;AA$54,10,(AA$55-'Indicator Data'!BG24)/(AA$55-AA$54)*10)),1))</f>
        <v>0</v>
      </c>
      <c r="AB22" s="247">
        <f t="shared" si="7"/>
        <v>3.5</v>
      </c>
      <c r="AC22" s="246">
        <f>IF('Indicator Data'!BI24="No data","x",ROUND(IF('Indicator Data'!BI24&gt;AC$55,0,IF('Indicator Data'!BI24&lt;AC$54,10,(AC$55-'Indicator Data'!BI24)/(AC$55-AC$54)*10)),1))</f>
        <v>9.3000000000000007</v>
      </c>
      <c r="AD22" s="246">
        <f>IF('Indicator Data'!R24="No data","x",ROUND(IF('Indicator Data'!R24&gt;AD$55,10,IF('Indicator Data'!R24&lt;AD$54,0,10-(AD$55-'Indicator Data'!R24)/(AD$55-AD$54)*10)),1))</f>
        <v>5.4</v>
      </c>
      <c r="AE22" s="246">
        <f>IF('Indicator Data'!AS24="No data","x",ROUND(IF('Indicator Data'!AS24&gt;AE$55,0,IF('Indicator Data'!AS24&lt;AE$54,10,(AE$55-'Indicator Data'!AS24)/(AE$55-AE$54)*10)),1))</f>
        <v>7.9</v>
      </c>
      <c r="AF22" s="247">
        <f t="shared" si="8"/>
        <v>7.5</v>
      </c>
      <c r="AG22" s="250">
        <f t="shared" si="9"/>
        <v>4.7</v>
      </c>
    </row>
    <row r="23" spans="1:33" ht="15.75" customHeight="1">
      <c r="A23" s="178" t="s">
        <v>119</v>
      </c>
      <c r="B23" s="168" t="s">
        <v>126</v>
      </c>
      <c r="C23" s="106" t="s">
        <v>127</v>
      </c>
      <c r="D23" s="246">
        <f>IF('Indicator Data'!AT25="No data","x",ROUND(IF('Indicator Data'!AT25&gt;D$55,0,IF('Indicator Data'!AT25&lt;D$54,10,(D$55-'Indicator Data'!AT25)/(D$55-D$54)*10)),1))</f>
        <v>3.3</v>
      </c>
      <c r="E23" s="247">
        <f t="shared" si="0"/>
        <v>3.3</v>
      </c>
      <c r="F23" s="246">
        <f>IF('Indicator Data'!AU25="No data","x",ROUND(IF('Indicator Data'!AU25&gt;F$55,0,IF('Indicator Data'!AU25&lt;F$54,10,(F$55-'Indicator Data'!AU25)/(F$55-F$54)*10)),1))</f>
        <v>8.3000000000000007</v>
      </c>
      <c r="G23" s="246">
        <f>IF('Indicator Data'!AV25="No data","x",ROUND(IF('Indicator Data'!AV25&gt;G$55,0,IF('Indicator Data'!AV25&lt;G$54,10,(G$55-'Indicator Data'!AV25)/(G$55-G$54)*10)),1))</f>
        <v>9.6999999999999993</v>
      </c>
      <c r="H23" s="247">
        <f t="shared" si="1"/>
        <v>9.1</v>
      </c>
      <c r="I23" s="248">
        <f>IF('Indicator Data'!AW25="No data","x",'Indicator Data'!AW25/'Indicator Data'!BK25)</f>
        <v>9.2310733346511169E-4</v>
      </c>
      <c r="J23" s="246">
        <f t="shared" si="2"/>
        <v>0.8</v>
      </c>
      <c r="K23" s="246">
        <f>IF('Indicator Data'!AX25="No data","x",ROUND(IF('Indicator Data'!AX25&gt;K$55,10,IF('Indicator Data'!AX25&lt;K$54,0,10-(K$55-'Indicator Data'!AX25)/(K$55-K$54)*10)),1))</f>
        <v>5.3</v>
      </c>
      <c r="L23" s="246">
        <f>IF('Indicator Data'!AY25="No data","x",ROUND(IF('Indicator Data'!AY25&gt;L$55,10,IF('Indicator Data'!AY25&lt;L$54,0,10-(L$55-'Indicator Data'!AY25)/(L$55-L$54)*10)),1))</f>
        <v>6</v>
      </c>
      <c r="M23" s="246">
        <f t="shared" si="10"/>
        <v>6</v>
      </c>
      <c r="N23" s="249">
        <f t="shared" si="11"/>
        <v>3.9</v>
      </c>
      <c r="O23" s="246">
        <f>IF('Indicator Data'!AZ25="No data","x",ROUND(IF('Indicator Data'!AZ25&gt;O$55,0,IF('Indicator Data'!AZ25&lt;O$54,10,(O$55-'Indicator Data'!AZ25)/(O$55-O$54)*10)),1))</f>
        <v>1.1000000000000001</v>
      </c>
      <c r="P23" s="246">
        <f>IF('Indicator Data'!BA25="No data","x",ROUND(IF('Indicator Data'!BA25&gt;P$55,0,IF('Indicator Data'!BA25&lt;P$54,10,(P$55-'Indicator Data'!BA25)/(P$55-P$54)*10)),1))</f>
        <v>10</v>
      </c>
      <c r="Q23" s="246">
        <f>IF('Indicator Data'!BB25="No data","x",ROUND(IF('Indicator Data'!BB25&gt;Q$55,0,IF('Indicator Data'!BB25&lt;Q$54,10,(Q$55-'Indicator Data'!BB25)/(Q$55-Q$54)*10)),1))</f>
        <v>5.4</v>
      </c>
      <c r="R23" s="246">
        <f>IF('Indicator Data'!BC25="No data","x",ROUND(IF('Indicator Data'!BC25&gt;R$55,0,IF('Indicator Data'!BC25&lt;R$54,10,(R$55-'Indicator Data'!BC25)/(R$55-R$54)*10)),1))</f>
        <v>8.6999999999999993</v>
      </c>
      <c r="S23" s="247">
        <f t="shared" si="3"/>
        <v>6.3</v>
      </c>
      <c r="T23" s="250">
        <f t="shared" si="4"/>
        <v>5.7</v>
      </c>
      <c r="U23" s="246">
        <f>IF('Indicator Data'!BD25="No data","x",ROUND(IF('Indicator Data'!BD25&gt;U$55,0,IF('Indicator Data'!BD25&lt;U$54,10,(U$55-'Indicator Data'!BD25)/(U$55-U$54)*10)),1))</f>
        <v>1.2</v>
      </c>
      <c r="V23" s="246">
        <f>IF('Indicator Data'!BE25="No data","x",ROUND(IF('Indicator Data'!BE25&gt;V$55,0,IF('Indicator Data'!BE25&lt;V$54,10,(V$55-'Indicator Data'!BE25)/(V$55-V$54)*10)),1))</f>
        <v>4.7</v>
      </c>
      <c r="W23" s="247">
        <f t="shared" si="5"/>
        <v>3</v>
      </c>
      <c r="X23" s="251">
        <f>IF('Indicator Data'!BH25="No data","x",'Indicator Data'!BH25/'Indicator Data'!BJ25*100)</f>
        <v>9.9236751051930838</v>
      </c>
      <c r="Y23" s="246">
        <f t="shared" si="6"/>
        <v>9.1</v>
      </c>
      <c r="Z23" s="246">
        <f>IF('Indicator Data'!BF25="No data","x",ROUND(IF('Indicator Data'!BF25&gt;Z$55,0,IF('Indicator Data'!BF25&lt;Z$54,10,(Z$55-'Indicator Data'!BF25)/(Z$55-Z$54)*10)),1))</f>
        <v>0.3</v>
      </c>
      <c r="AA23" s="246">
        <f>IF('Indicator Data'!BG25="No data","x",ROUND(IF('Indicator Data'!BG25&gt;AA$55,0,IF('Indicator Data'!BG25&lt;AA$54,10,(AA$55-'Indicator Data'!BG25)/(AA$55-AA$54)*10)),1))</f>
        <v>1.2</v>
      </c>
      <c r="AB23" s="247">
        <f t="shared" si="7"/>
        <v>3.5</v>
      </c>
      <c r="AC23" s="246">
        <f>IF('Indicator Data'!BI25="No data","x",ROUND(IF('Indicator Data'!BI25&gt;AC$55,0,IF('Indicator Data'!BI25&lt;AC$54,10,(AC$55-'Indicator Data'!BI25)/(AC$55-AC$54)*10)),1))</f>
        <v>9.3000000000000007</v>
      </c>
      <c r="AD23" s="246">
        <f>IF('Indicator Data'!R25="No data","x",ROUND(IF('Indicator Data'!R25&gt;AD$55,10,IF('Indicator Data'!R25&lt;AD$54,0,10-(AD$55-'Indicator Data'!R25)/(AD$55-AD$54)*10)),1))</f>
        <v>10</v>
      </c>
      <c r="AE23" s="246">
        <f>IF('Indicator Data'!AS25="No data","x",ROUND(IF('Indicator Data'!AS25&gt;AE$55,0,IF('Indicator Data'!AS25&lt;AE$54,10,(AE$55-'Indicator Data'!AS25)/(AE$55-AE$54)*10)),1))</f>
        <v>7.9</v>
      </c>
      <c r="AF23" s="247">
        <f t="shared" si="8"/>
        <v>9.1</v>
      </c>
      <c r="AG23" s="250">
        <f t="shared" si="9"/>
        <v>5.2</v>
      </c>
    </row>
    <row r="24" spans="1:33" ht="15.75" customHeight="1">
      <c r="A24" s="178" t="s">
        <v>119</v>
      </c>
      <c r="B24" s="168" t="s">
        <v>120</v>
      </c>
      <c r="C24" s="106" t="s">
        <v>121</v>
      </c>
      <c r="D24" s="246">
        <f>IF('Indicator Data'!AT26="No data","x",ROUND(IF('Indicator Data'!AT26&gt;D$55,0,IF('Indicator Data'!AT26&lt;D$54,10,(D$55-'Indicator Data'!AT26)/(D$55-D$54)*10)),1))</f>
        <v>3.3</v>
      </c>
      <c r="E24" s="247">
        <f t="shared" si="0"/>
        <v>3.3</v>
      </c>
      <c r="F24" s="246">
        <f>IF('Indicator Data'!AU26="No data","x",ROUND(IF('Indicator Data'!AU26&gt;F$55,0,IF('Indicator Data'!AU26&lt;F$54,10,(F$55-'Indicator Data'!AU26)/(F$55-F$54)*10)),1))</f>
        <v>9.9</v>
      </c>
      <c r="G24" s="246">
        <f>IF('Indicator Data'!AV26="No data","x",ROUND(IF('Indicator Data'!AV26&gt;G$55,0,IF('Indicator Data'!AV26&lt;G$54,10,(G$55-'Indicator Data'!AV26)/(G$55-G$54)*10)),1))</f>
        <v>9.6999999999999993</v>
      </c>
      <c r="H24" s="247">
        <f t="shared" si="1"/>
        <v>9.8000000000000007</v>
      </c>
      <c r="I24" s="248">
        <f>IF('Indicator Data'!AW26="No data","x",'Indicator Data'!AW26/'Indicator Data'!BK26)</f>
        <v>6.4264545312743722E-4</v>
      </c>
      <c r="J24" s="246">
        <f t="shared" si="2"/>
        <v>3.6</v>
      </c>
      <c r="K24" s="246">
        <f>IF('Indicator Data'!AX26="No data","x",ROUND(IF('Indicator Data'!AX26&gt;K$55,10,IF('Indicator Data'!AX26&lt;K$54,0,10-(K$55-'Indicator Data'!AX26)/(K$55-K$54)*10)),1))</f>
        <v>5.3</v>
      </c>
      <c r="L24" s="246">
        <f>IF('Indicator Data'!AY26="No data","x",ROUND(IF('Indicator Data'!AY26&gt;L$55,10,IF('Indicator Data'!AY26&lt;L$54,0,10-(L$55-'Indicator Data'!AY26)/(L$55-L$54)*10)),1))</f>
        <v>6</v>
      </c>
      <c r="M24" s="246">
        <f t="shared" si="10"/>
        <v>6</v>
      </c>
      <c r="N24" s="249">
        <f t="shared" si="11"/>
        <v>4.9000000000000004</v>
      </c>
      <c r="O24" s="246">
        <f>IF('Indicator Data'!AZ26="No data","x",ROUND(IF('Indicator Data'!AZ26&gt;O$55,0,IF('Indicator Data'!AZ26&lt;O$54,10,(O$55-'Indicator Data'!AZ26)/(O$55-O$54)*10)),1))</f>
        <v>1.1000000000000001</v>
      </c>
      <c r="P24" s="246">
        <f>IF('Indicator Data'!BA26="No data","x",ROUND(IF('Indicator Data'!BA26&gt;P$55,0,IF('Indicator Data'!BA26&lt;P$54,10,(P$55-'Indicator Data'!BA26)/(P$55-P$54)*10)),1))</f>
        <v>10</v>
      </c>
      <c r="Q24" s="246">
        <f>IF('Indicator Data'!BB26="No data","x",ROUND(IF('Indicator Data'!BB26&gt;Q$55,0,IF('Indicator Data'!BB26&lt;Q$54,10,(Q$55-'Indicator Data'!BB26)/(Q$55-Q$54)*10)),1))</f>
        <v>5.4</v>
      </c>
      <c r="R24" s="246">
        <f>IF('Indicator Data'!BC26="No data","x",ROUND(IF('Indicator Data'!BC26&gt;R$55,0,IF('Indicator Data'!BC26&lt;R$54,10,(R$55-'Indicator Data'!BC26)/(R$55-R$54)*10)),1))</f>
        <v>8.6999999999999993</v>
      </c>
      <c r="S24" s="247">
        <f t="shared" si="3"/>
        <v>6.3</v>
      </c>
      <c r="T24" s="250">
        <f t="shared" si="4"/>
        <v>6.1</v>
      </c>
      <c r="U24" s="246">
        <f>IF('Indicator Data'!BD26="No data","x",ROUND(IF('Indicator Data'!BD26&gt;U$55,0,IF('Indicator Data'!BD26&lt;U$54,10,(U$55-'Indicator Data'!BD26)/(U$55-U$54)*10)),1))</f>
        <v>1.2</v>
      </c>
      <c r="V24" s="246">
        <f>IF('Indicator Data'!BE26="No data","x",ROUND(IF('Indicator Data'!BE26&gt;V$55,0,IF('Indicator Data'!BE26&lt;V$54,10,(V$55-'Indicator Data'!BE26)/(V$55-V$54)*10)),1))</f>
        <v>4.7</v>
      </c>
      <c r="W24" s="247">
        <f t="shared" si="5"/>
        <v>3</v>
      </c>
      <c r="X24" s="251">
        <f>IF('Indicator Data'!BH26="No data","x",'Indicator Data'!BH26/'Indicator Data'!BJ26*100)</f>
        <v>17.021539400885601</v>
      </c>
      <c r="Y24" s="246">
        <f t="shared" si="6"/>
        <v>8.4</v>
      </c>
      <c r="Z24" s="246">
        <f>IF('Indicator Data'!BF26="No data","x",ROUND(IF('Indicator Data'!BF26&gt;Z$55,0,IF('Indicator Data'!BF26&lt;Z$54,10,(Z$55-'Indicator Data'!BF26)/(Z$55-Z$54)*10)),1))</f>
        <v>2.2000000000000002</v>
      </c>
      <c r="AA24" s="246">
        <f>IF('Indicator Data'!BG26="No data","x",ROUND(IF('Indicator Data'!BG26&gt;AA$55,0,IF('Indicator Data'!BG26&lt;AA$54,10,(AA$55-'Indicator Data'!BG26)/(AA$55-AA$54)*10)),1))</f>
        <v>4.3</v>
      </c>
      <c r="AB24" s="247">
        <f t="shared" si="7"/>
        <v>5</v>
      </c>
      <c r="AC24" s="246">
        <f>IF('Indicator Data'!BI26="No data","x",ROUND(IF('Indicator Data'!BI26&gt;AC$55,0,IF('Indicator Data'!BI26&lt;AC$54,10,(AC$55-'Indicator Data'!BI26)/(AC$55-AC$54)*10)),1))</f>
        <v>9.3000000000000007</v>
      </c>
      <c r="AD24" s="246">
        <f>IF('Indicator Data'!R26="No data","x",ROUND(IF('Indicator Data'!R26&gt;AD$55,10,IF('Indicator Data'!R26&lt;AD$54,0,10-(AD$55-'Indicator Data'!R26)/(AD$55-AD$54)*10)),1))</f>
        <v>8.9</v>
      </c>
      <c r="AE24" s="246">
        <f>IF('Indicator Data'!AS26="No data","x",ROUND(IF('Indicator Data'!AS26&gt;AE$55,0,IF('Indicator Data'!AS26&lt;AE$54,10,(AE$55-'Indicator Data'!AS26)/(AE$55-AE$54)*10)),1))</f>
        <v>7.9</v>
      </c>
      <c r="AF24" s="247">
        <f t="shared" si="8"/>
        <v>8.6999999999999993</v>
      </c>
      <c r="AG24" s="250">
        <f t="shared" si="9"/>
        <v>5.6</v>
      </c>
    </row>
    <row r="25" spans="1:33" ht="15.75" customHeight="1">
      <c r="A25" s="178" t="s">
        <v>119</v>
      </c>
      <c r="B25" s="168" t="s">
        <v>128</v>
      </c>
      <c r="C25" s="106" t="s">
        <v>129</v>
      </c>
      <c r="D25" s="246">
        <f>IF('Indicator Data'!AT27="No data","x",ROUND(IF('Indicator Data'!AT27&gt;D$55,0,IF('Indicator Data'!AT27&lt;D$54,10,(D$55-'Indicator Data'!AT27)/(D$55-D$54)*10)),1))</f>
        <v>3.3</v>
      </c>
      <c r="E25" s="247">
        <f t="shared" si="0"/>
        <v>3.3</v>
      </c>
      <c r="F25" s="246">
        <f>IF('Indicator Data'!AU27="No data","x",ROUND(IF('Indicator Data'!AU27&gt;F$55,0,IF('Indicator Data'!AU27&lt;F$54,10,(F$55-'Indicator Data'!AU27)/(F$55-F$54)*10)),1))</f>
        <v>9.9</v>
      </c>
      <c r="G25" s="246">
        <f>IF('Indicator Data'!AV27="No data","x",ROUND(IF('Indicator Data'!AV27&gt;G$55,0,IF('Indicator Data'!AV27&lt;G$54,10,(G$55-'Indicator Data'!AV27)/(G$55-G$54)*10)),1))</f>
        <v>9.6999999999999993</v>
      </c>
      <c r="H25" s="247">
        <f t="shared" si="1"/>
        <v>9.8000000000000007</v>
      </c>
      <c r="I25" s="248">
        <f>IF('Indicator Data'!AW27="No data","x",'Indicator Data'!AW27/'Indicator Data'!BK27)</f>
        <v>7.6818490822569679E-4</v>
      </c>
      <c r="J25" s="246">
        <f t="shared" si="2"/>
        <v>2.2999999999999998</v>
      </c>
      <c r="K25" s="246">
        <f>IF('Indicator Data'!AX27="No data","x",ROUND(IF('Indicator Data'!AX27&gt;K$55,10,IF('Indicator Data'!AX27&lt;K$54,0,10-(K$55-'Indicator Data'!AX27)/(K$55-K$54)*10)),1))</f>
        <v>5.3</v>
      </c>
      <c r="L25" s="246">
        <f>IF('Indicator Data'!AY27="No data","x",ROUND(IF('Indicator Data'!AY27&gt;L$55,10,IF('Indicator Data'!AY27&lt;L$54,0,10-(L$55-'Indicator Data'!AY27)/(L$55-L$54)*10)),1))</f>
        <v>6</v>
      </c>
      <c r="M25" s="246">
        <f t="shared" si="10"/>
        <v>6</v>
      </c>
      <c r="N25" s="249">
        <f t="shared" si="11"/>
        <v>4.4000000000000004</v>
      </c>
      <c r="O25" s="246">
        <f>IF('Indicator Data'!AZ27="No data","x",ROUND(IF('Indicator Data'!AZ27&gt;O$55,0,IF('Indicator Data'!AZ27&lt;O$54,10,(O$55-'Indicator Data'!AZ27)/(O$55-O$54)*10)),1))</f>
        <v>1.1000000000000001</v>
      </c>
      <c r="P25" s="246">
        <f>IF('Indicator Data'!BA27="No data","x",ROUND(IF('Indicator Data'!BA27&gt;P$55,0,IF('Indicator Data'!BA27&lt;P$54,10,(P$55-'Indicator Data'!BA27)/(P$55-P$54)*10)),1))</f>
        <v>10</v>
      </c>
      <c r="Q25" s="246">
        <f>IF('Indicator Data'!BB27="No data","x",ROUND(IF('Indicator Data'!BB27&gt;Q$55,0,IF('Indicator Data'!BB27&lt;Q$54,10,(Q$55-'Indicator Data'!BB27)/(Q$55-Q$54)*10)),1))</f>
        <v>5.4</v>
      </c>
      <c r="R25" s="246">
        <f>IF('Indicator Data'!BC27="No data","x",ROUND(IF('Indicator Data'!BC27&gt;R$55,0,IF('Indicator Data'!BC27&lt;R$54,10,(R$55-'Indicator Data'!BC27)/(R$55-R$54)*10)),1))</f>
        <v>8.6999999999999993</v>
      </c>
      <c r="S25" s="247">
        <f t="shared" si="3"/>
        <v>6.3</v>
      </c>
      <c r="T25" s="250">
        <f t="shared" si="4"/>
        <v>6</v>
      </c>
      <c r="U25" s="246">
        <f>IF('Indicator Data'!BD27="No data","x",ROUND(IF('Indicator Data'!BD27&gt;U$55,0,IF('Indicator Data'!BD27&lt;U$54,10,(U$55-'Indicator Data'!BD27)/(U$55-U$54)*10)),1))</f>
        <v>1.2</v>
      </c>
      <c r="V25" s="246">
        <f>IF('Indicator Data'!BE27="No data","x",ROUND(IF('Indicator Data'!BE27&gt;V$55,0,IF('Indicator Data'!BE27&lt;V$54,10,(V$55-'Indicator Data'!BE27)/(V$55-V$54)*10)),1))</f>
        <v>4.7</v>
      </c>
      <c r="W25" s="247">
        <f t="shared" si="5"/>
        <v>3</v>
      </c>
      <c r="X25" s="251">
        <f>IF('Indicator Data'!BH27="No data","x",'Indicator Data'!BH27/'Indicator Data'!BJ27*100)</f>
        <v>10.756520774482123</v>
      </c>
      <c r="Y25" s="246">
        <f t="shared" si="6"/>
        <v>9</v>
      </c>
      <c r="Z25" s="246">
        <f>IF('Indicator Data'!BF27="No data","x",ROUND(IF('Indicator Data'!BF27&gt;Z$55,0,IF('Indicator Data'!BF27&lt;Z$54,10,(Z$55-'Indicator Data'!BF27)/(Z$55-Z$54)*10)),1))</f>
        <v>0.2</v>
      </c>
      <c r="AA25" s="246">
        <f>IF('Indicator Data'!BG27="No data","x",ROUND(IF('Indicator Data'!BG27&gt;AA$55,0,IF('Indicator Data'!BG27&lt;AA$54,10,(AA$55-'Indicator Data'!BG27)/(AA$55-AA$54)*10)),1))</f>
        <v>0.7</v>
      </c>
      <c r="AB25" s="247">
        <f t="shared" si="7"/>
        <v>3.3</v>
      </c>
      <c r="AC25" s="246">
        <f>IF('Indicator Data'!BI27="No data","x",ROUND(IF('Indicator Data'!BI27&gt;AC$55,0,IF('Indicator Data'!BI27&lt;AC$54,10,(AC$55-'Indicator Data'!BI27)/(AC$55-AC$54)*10)),1))</f>
        <v>9.3000000000000007</v>
      </c>
      <c r="AD25" s="246">
        <f>IF('Indicator Data'!R27="No data","x",ROUND(IF('Indicator Data'!R27&gt;AD$55,10,IF('Indicator Data'!R27&lt;AD$54,0,10-(AD$55-'Indicator Data'!R27)/(AD$55-AD$54)*10)),1))</f>
        <v>8.8000000000000007</v>
      </c>
      <c r="AE25" s="246">
        <f>IF('Indicator Data'!AS27="No data","x",ROUND(IF('Indicator Data'!AS27&gt;AE$55,0,IF('Indicator Data'!AS27&lt;AE$54,10,(AE$55-'Indicator Data'!AS27)/(AE$55-AE$54)*10)),1))</f>
        <v>7.9</v>
      </c>
      <c r="AF25" s="247">
        <f t="shared" si="8"/>
        <v>8.6999999999999993</v>
      </c>
      <c r="AG25" s="250">
        <f t="shared" si="9"/>
        <v>5</v>
      </c>
    </row>
    <row r="26" spans="1:33" ht="15.75" customHeight="1">
      <c r="A26" s="178" t="s">
        <v>119</v>
      </c>
      <c r="B26" s="168" t="s">
        <v>130</v>
      </c>
      <c r="C26" s="106" t="s">
        <v>131</v>
      </c>
      <c r="D26" s="246">
        <f>IF('Indicator Data'!AT28="No data","x",ROUND(IF('Indicator Data'!AT28&gt;D$55,0,IF('Indicator Data'!AT28&lt;D$54,10,(D$55-'Indicator Data'!AT28)/(D$55-D$54)*10)),1))</f>
        <v>3.3</v>
      </c>
      <c r="E26" s="247">
        <f t="shared" si="0"/>
        <v>3.3</v>
      </c>
      <c r="F26" s="246">
        <f>IF('Indicator Data'!AU28="No data","x",ROUND(IF('Indicator Data'!AU28&gt;F$55,0,IF('Indicator Data'!AU28&lt;F$54,10,(F$55-'Indicator Data'!AU28)/(F$55-F$54)*10)),1))</f>
        <v>10</v>
      </c>
      <c r="G26" s="246">
        <f>IF('Indicator Data'!AV28="No data","x",ROUND(IF('Indicator Data'!AV28&gt;G$55,0,IF('Indicator Data'!AV28&lt;G$54,10,(G$55-'Indicator Data'!AV28)/(G$55-G$54)*10)),1))</f>
        <v>9.6999999999999993</v>
      </c>
      <c r="H26" s="247">
        <f t="shared" si="1"/>
        <v>9.9</v>
      </c>
      <c r="I26" s="248">
        <f>IF('Indicator Data'!AW28="No data","x",'Indicator Data'!AW28/'Indicator Data'!BK28)</f>
        <v>7.3160387361278015E-4</v>
      </c>
      <c r="J26" s="246">
        <f t="shared" si="2"/>
        <v>2.7</v>
      </c>
      <c r="K26" s="246">
        <f>IF('Indicator Data'!AX28="No data","x",ROUND(IF('Indicator Data'!AX28&gt;K$55,10,IF('Indicator Data'!AX28&lt;K$54,0,10-(K$55-'Indicator Data'!AX28)/(K$55-K$54)*10)),1))</f>
        <v>5.3</v>
      </c>
      <c r="L26" s="246">
        <f>IF('Indicator Data'!AY28="No data","x",ROUND(IF('Indicator Data'!AY28&gt;L$55,10,IF('Indicator Data'!AY28&lt;L$54,0,10-(L$55-'Indicator Data'!AY28)/(L$55-L$54)*10)),1))</f>
        <v>6</v>
      </c>
      <c r="M26" s="246">
        <f t="shared" si="10"/>
        <v>6</v>
      </c>
      <c r="N26" s="249">
        <f t="shared" si="11"/>
        <v>4.5999999999999996</v>
      </c>
      <c r="O26" s="246">
        <f>IF('Indicator Data'!AZ28="No data","x",ROUND(IF('Indicator Data'!AZ28&gt;O$55,0,IF('Indicator Data'!AZ28&lt;O$54,10,(O$55-'Indicator Data'!AZ28)/(O$55-O$54)*10)),1))</f>
        <v>1.1000000000000001</v>
      </c>
      <c r="P26" s="246">
        <f>IF('Indicator Data'!BA28="No data","x",ROUND(IF('Indicator Data'!BA28&gt;P$55,0,IF('Indicator Data'!BA28&lt;P$54,10,(P$55-'Indicator Data'!BA28)/(P$55-P$54)*10)),1))</f>
        <v>10</v>
      </c>
      <c r="Q26" s="246">
        <f>IF('Indicator Data'!BB28="No data","x",ROUND(IF('Indicator Data'!BB28&gt;Q$55,0,IF('Indicator Data'!BB28&lt;Q$54,10,(Q$55-'Indicator Data'!BB28)/(Q$55-Q$54)*10)),1))</f>
        <v>5.4</v>
      </c>
      <c r="R26" s="246">
        <f>IF('Indicator Data'!BC28="No data","x",ROUND(IF('Indicator Data'!BC28&gt;R$55,0,IF('Indicator Data'!BC28&lt;R$54,10,(R$55-'Indicator Data'!BC28)/(R$55-R$54)*10)),1))</f>
        <v>8.6999999999999993</v>
      </c>
      <c r="S26" s="247">
        <f t="shared" si="3"/>
        <v>6.3</v>
      </c>
      <c r="T26" s="250">
        <f t="shared" si="4"/>
        <v>6</v>
      </c>
      <c r="U26" s="246">
        <f>IF('Indicator Data'!BD28="No data","x",ROUND(IF('Indicator Data'!BD28&gt;U$55,0,IF('Indicator Data'!BD28&lt;U$54,10,(U$55-'Indicator Data'!BD28)/(U$55-U$54)*10)),1))</f>
        <v>1.2</v>
      </c>
      <c r="V26" s="246">
        <f>IF('Indicator Data'!BE28="No data","x",ROUND(IF('Indicator Data'!BE28&gt;V$55,0,IF('Indicator Data'!BE28&lt;V$54,10,(V$55-'Indicator Data'!BE28)/(V$55-V$54)*10)),1))</f>
        <v>4.7</v>
      </c>
      <c r="W26" s="247">
        <f t="shared" si="5"/>
        <v>3</v>
      </c>
      <c r="X26" s="251">
        <f>IF('Indicator Data'!BH28="No data","x",'Indicator Data'!BH28/'Indicator Data'!BJ28*100)</f>
        <v>15.517416924534732</v>
      </c>
      <c r="Y26" s="246">
        <f t="shared" si="6"/>
        <v>8.5</v>
      </c>
      <c r="Z26" s="246">
        <f>IF('Indicator Data'!BF28="No data","x",ROUND(IF('Indicator Data'!BF28&gt;Z$55,0,IF('Indicator Data'!BF28&lt;Z$54,10,(Z$55-'Indicator Data'!BF28)/(Z$55-Z$54)*10)),1))</f>
        <v>0.3</v>
      </c>
      <c r="AA26" s="246">
        <f>IF('Indicator Data'!BG28="No data","x",ROUND(IF('Indicator Data'!BG28&gt;AA$55,0,IF('Indicator Data'!BG28&lt;AA$54,10,(AA$55-'Indicator Data'!BG28)/(AA$55-AA$54)*10)),1))</f>
        <v>3.1</v>
      </c>
      <c r="AB26" s="247">
        <f t="shared" si="7"/>
        <v>4</v>
      </c>
      <c r="AC26" s="246">
        <f>IF('Indicator Data'!BI28="No data","x",ROUND(IF('Indicator Data'!BI28&gt;AC$55,0,IF('Indicator Data'!BI28&lt;AC$54,10,(AC$55-'Indicator Data'!BI28)/(AC$55-AC$54)*10)),1))</f>
        <v>9.3000000000000007</v>
      </c>
      <c r="AD26" s="246">
        <f>IF('Indicator Data'!R28="No data","x",ROUND(IF('Indicator Data'!R28&gt;AD$55,10,IF('Indicator Data'!R28&lt;AD$54,0,10-(AD$55-'Indicator Data'!R28)/(AD$55-AD$54)*10)),1))</f>
        <v>4.0999999999999996</v>
      </c>
      <c r="AE26" s="246">
        <f>IF('Indicator Data'!AS28="No data","x",ROUND(IF('Indicator Data'!AS28&gt;AE$55,0,IF('Indicator Data'!AS28&lt;AE$54,10,(AE$55-'Indicator Data'!AS28)/(AE$55-AE$54)*10)),1))</f>
        <v>7.9</v>
      </c>
      <c r="AF26" s="247">
        <f t="shared" si="8"/>
        <v>7.1</v>
      </c>
      <c r="AG26" s="250">
        <f t="shared" si="9"/>
        <v>4.7</v>
      </c>
    </row>
    <row r="27" spans="1:33" ht="15.75" customHeight="1">
      <c r="A27" s="178" t="s">
        <v>119</v>
      </c>
      <c r="B27" s="168" t="s">
        <v>134</v>
      </c>
      <c r="C27" s="106" t="s">
        <v>135</v>
      </c>
      <c r="D27" s="246">
        <f>IF('Indicator Data'!AT29="No data","x",ROUND(IF('Indicator Data'!AT29&gt;D$55,0,IF('Indicator Data'!AT29&lt;D$54,10,(D$55-'Indicator Data'!AT29)/(D$55-D$54)*10)),1))</f>
        <v>3.3</v>
      </c>
      <c r="E27" s="247">
        <f t="shared" si="0"/>
        <v>3.3</v>
      </c>
      <c r="F27" s="246">
        <f>IF('Indicator Data'!AU29="No data","x",ROUND(IF('Indicator Data'!AU29&gt;F$55,0,IF('Indicator Data'!AU29&lt;F$54,10,(F$55-'Indicator Data'!AU29)/(F$55-F$54)*10)),1))</f>
        <v>9.1999999999999993</v>
      </c>
      <c r="G27" s="246">
        <f>IF('Indicator Data'!AV29="No data","x",ROUND(IF('Indicator Data'!AV29&gt;G$55,0,IF('Indicator Data'!AV29&lt;G$54,10,(G$55-'Indicator Data'!AV29)/(G$55-G$54)*10)),1))</f>
        <v>9.6999999999999993</v>
      </c>
      <c r="H27" s="247">
        <f t="shared" si="1"/>
        <v>9.5</v>
      </c>
      <c r="I27" s="248" t="str">
        <f>IF('Indicator Data'!AW29="No data","x",'Indicator Data'!AW29/'Indicator Data'!BK29)</f>
        <v>x</v>
      </c>
      <c r="J27" s="246" t="str">
        <f t="shared" si="2"/>
        <v>x</v>
      </c>
      <c r="K27" s="246">
        <f>IF('Indicator Data'!AX29="No data","x",ROUND(IF('Indicator Data'!AX29&gt;K$55,10,IF('Indicator Data'!AX29&lt;K$54,0,10-(K$55-'Indicator Data'!AX29)/(K$55-K$54)*10)),1))</f>
        <v>5.3</v>
      </c>
      <c r="L27" s="246">
        <f>IF('Indicator Data'!AY29="No data","x",ROUND(IF('Indicator Data'!AY29&gt;L$55,10,IF('Indicator Data'!AY29&lt;L$54,0,10-(L$55-'Indicator Data'!AY29)/(L$55-L$54)*10)),1))</f>
        <v>6</v>
      </c>
      <c r="M27" s="246">
        <f t="shared" si="10"/>
        <v>6</v>
      </c>
      <c r="N27" s="249">
        <f t="shared" si="11"/>
        <v>6</v>
      </c>
      <c r="O27" s="246">
        <f>IF('Indicator Data'!AZ29="No data","x",ROUND(IF('Indicator Data'!AZ29&gt;O$55,0,IF('Indicator Data'!AZ29&lt;O$54,10,(O$55-'Indicator Data'!AZ29)/(O$55-O$54)*10)),1))</f>
        <v>1.1000000000000001</v>
      </c>
      <c r="P27" s="246">
        <f>IF('Indicator Data'!BA29="No data","x",ROUND(IF('Indicator Data'!BA29&gt;P$55,0,IF('Indicator Data'!BA29&lt;P$54,10,(P$55-'Indicator Data'!BA29)/(P$55-P$54)*10)),1))</f>
        <v>10</v>
      </c>
      <c r="Q27" s="246">
        <f>IF('Indicator Data'!BB29="No data","x",ROUND(IF('Indicator Data'!BB29&gt;Q$55,0,IF('Indicator Data'!BB29&lt;Q$54,10,(Q$55-'Indicator Data'!BB29)/(Q$55-Q$54)*10)),1))</f>
        <v>5.4</v>
      </c>
      <c r="R27" s="246">
        <f>IF('Indicator Data'!BC29="No data","x",ROUND(IF('Indicator Data'!BC29&gt;R$55,0,IF('Indicator Data'!BC29&lt;R$54,10,(R$55-'Indicator Data'!BC29)/(R$55-R$54)*10)),1))</f>
        <v>8.6999999999999993</v>
      </c>
      <c r="S27" s="247">
        <f t="shared" si="3"/>
        <v>6.3</v>
      </c>
      <c r="T27" s="250">
        <f t="shared" si="4"/>
        <v>6.3</v>
      </c>
      <c r="U27" s="246">
        <f>IF('Indicator Data'!BD29="No data","x",ROUND(IF('Indicator Data'!BD29&gt;U$55,0,IF('Indicator Data'!BD29&lt;U$54,10,(U$55-'Indicator Data'!BD29)/(U$55-U$54)*10)),1))</f>
        <v>1.2</v>
      </c>
      <c r="V27" s="246">
        <f>IF('Indicator Data'!BE29="No data","x",ROUND(IF('Indicator Data'!BE29&gt;V$55,0,IF('Indicator Data'!BE29&lt;V$54,10,(V$55-'Indicator Data'!BE29)/(V$55-V$54)*10)),1))</f>
        <v>4.7</v>
      </c>
      <c r="W27" s="247">
        <f t="shared" si="5"/>
        <v>3</v>
      </c>
      <c r="X27" s="251">
        <f>IF('Indicator Data'!BH29="No data","x",'Indicator Data'!BH29/'Indicator Data'!BJ29*100)</f>
        <v>1003.3851827305964</v>
      </c>
      <c r="Y27" s="246">
        <f t="shared" si="6"/>
        <v>0</v>
      </c>
      <c r="Z27" s="246">
        <f>IF('Indicator Data'!BF29="No data","x",ROUND(IF('Indicator Data'!BF29&gt;Z$55,0,IF('Indicator Data'!BF29&lt;Z$54,10,(Z$55-'Indicator Data'!BF29)/(Z$55-Z$54)*10)),1))</f>
        <v>1.1000000000000001</v>
      </c>
      <c r="AA27" s="246">
        <f>IF('Indicator Data'!BG29="No data","x",ROUND(IF('Indicator Data'!BG29&gt;AA$55,0,IF('Indicator Data'!BG29&lt;AA$54,10,(AA$55-'Indicator Data'!BG29)/(AA$55-AA$54)*10)),1))</f>
        <v>0</v>
      </c>
      <c r="AB27" s="247">
        <f t="shared" si="7"/>
        <v>0.4</v>
      </c>
      <c r="AC27" s="246">
        <f>IF('Indicator Data'!BI29="No data","x",ROUND(IF('Indicator Data'!BI29&gt;AC$55,0,IF('Indicator Data'!BI29&lt;AC$54,10,(AC$55-'Indicator Data'!BI29)/(AC$55-AC$54)*10)),1))</f>
        <v>9.3000000000000007</v>
      </c>
      <c r="AD27" s="246">
        <f>IF('Indicator Data'!R29="No data","x",ROUND(IF('Indicator Data'!R29&gt;AD$55,10,IF('Indicator Data'!R29&lt;AD$54,0,10-(AD$55-'Indicator Data'!R29)/(AD$55-AD$54)*10)),1))</f>
        <v>4.2</v>
      </c>
      <c r="AE27" s="246">
        <f>IF('Indicator Data'!AS29="No data","x",ROUND(IF('Indicator Data'!AS29&gt;AE$55,0,IF('Indicator Data'!AS29&lt;AE$54,10,(AE$55-'Indicator Data'!AS29)/(AE$55-AE$54)*10)),1))</f>
        <v>7.9</v>
      </c>
      <c r="AF27" s="247">
        <f t="shared" si="8"/>
        <v>7.1</v>
      </c>
      <c r="AG27" s="250">
        <f t="shared" si="9"/>
        <v>3.5</v>
      </c>
    </row>
    <row r="28" spans="1:33" ht="15.75" customHeight="1">
      <c r="A28" s="178" t="s">
        <v>119</v>
      </c>
      <c r="B28" s="168" t="s">
        <v>132</v>
      </c>
      <c r="C28" s="106" t="s">
        <v>133</v>
      </c>
      <c r="D28" s="252">
        <f>IF('Indicator Data'!AT30="No data","x",ROUND(IF('Indicator Data'!AT30&gt;D$55,0,IF('Indicator Data'!AT30&lt;D$54,10,(D$55-'Indicator Data'!AT30)/(D$55-D$54)*10)),1))</f>
        <v>3.3</v>
      </c>
      <c r="E28" s="253">
        <f t="shared" si="0"/>
        <v>3.3</v>
      </c>
      <c r="F28" s="252">
        <f>IF('Indicator Data'!AU30="No data","x",ROUND(IF('Indicator Data'!AU30&gt;F$55,0,IF('Indicator Data'!AU30&lt;F$54,10,(F$55-'Indicator Data'!AU30)/(F$55-F$54)*10)),1))</f>
        <v>9.8000000000000007</v>
      </c>
      <c r="G28" s="252">
        <f>IF('Indicator Data'!AV30="No data","x",ROUND(IF('Indicator Data'!AV30&gt;G$55,0,IF('Indicator Data'!AV30&lt;G$54,10,(G$55-'Indicator Data'!AV30)/(G$55-G$54)*10)),1))</f>
        <v>9.6999999999999993</v>
      </c>
      <c r="H28" s="253">
        <f t="shared" si="1"/>
        <v>9.8000000000000007</v>
      </c>
      <c r="I28" s="254">
        <f>IF('Indicator Data'!AW30="No data","x",'Indicator Data'!AW30/'Indicator Data'!BK30)</f>
        <v>1.6459854014598541E-3</v>
      </c>
      <c r="J28" s="252">
        <f t="shared" si="2"/>
        <v>0</v>
      </c>
      <c r="K28" s="252">
        <f>IF('Indicator Data'!AX30="No data","x",ROUND(IF('Indicator Data'!AX30&gt;K$55,10,IF('Indicator Data'!AX30&lt;K$54,0,10-(K$55-'Indicator Data'!AX30)/(K$55-K$54)*10)),1))</f>
        <v>5.3</v>
      </c>
      <c r="L28" s="252">
        <f>IF('Indicator Data'!AY30="No data","x",ROUND(IF('Indicator Data'!AY30&gt;L$55,10,IF('Indicator Data'!AY30&lt;L$54,0,10-(L$55-'Indicator Data'!AY30)/(L$55-L$54)*10)),1))</f>
        <v>6</v>
      </c>
      <c r="M28" s="252">
        <f t="shared" si="10"/>
        <v>6</v>
      </c>
      <c r="N28" s="255">
        <f t="shared" si="11"/>
        <v>3.6</v>
      </c>
      <c r="O28" s="252">
        <f>IF('Indicator Data'!AZ30="No data","x",ROUND(IF('Indicator Data'!AZ30&gt;O$55,0,IF('Indicator Data'!AZ30&lt;O$54,10,(O$55-'Indicator Data'!AZ30)/(O$55-O$54)*10)),1))</f>
        <v>1.1000000000000001</v>
      </c>
      <c r="P28" s="252">
        <f>IF('Indicator Data'!BA30="No data","x",ROUND(IF('Indicator Data'!BA30&gt;P$55,0,IF('Indicator Data'!BA30&lt;P$54,10,(P$55-'Indicator Data'!BA30)/(P$55-P$54)*10)),1))</f>
        <v>10</v>
      </c>
      <c r="Q28" s="252">
        <f>IF('Indicator Data'!BB30="No data","x",ROUND(IF('Indicator Data'!BB30&gt;Q$55,0,IF('Indicator Data'!BB30&lt;Q$54,10,(Q$55-'Indicator Data'!BB30)/(Q$55-Q$54)*10)),1))</f>
        <v>5.4</v>
      </c>
      <c r="R28" s="252">
        <f>IF('Indicator Data'!BC30="No data","x",ROUND(IF('Indicator Data'!BC30&gt;R$55,0,IF('Indicator Data'!BC30&lt;R$54,10,(R$55-'Indicator Data'!BC30)/(R$55-R$54)*10)),1))</f>
        <v>8.6999999999999993</v>
      </c>
      <c r="S28" s="253">
        <f t="shared" si="3"/>
        <v>6.3</v>
      </c>
      <c r="T28" s="256">
        <f t="shared" si="4"/>
        <v>5.8</v>
      </c>
      <c r="U28" s="252">
        <f>IF('Indicator Data'!BD30="No data","x",ROUND(IF('Indicator Data'!BD30&gt;U$55,0,IF('Indicator Data'!BD30&lt;U$54,10,(U$55-'Indicator Data'!BD30)/(U$55-U$54)*10)),1))</f>
        <v>1.2</v>
      </c>
      <c r="V28" s="252">
        <f>IF('Indicator Data'!BE30="No data","x",ROUND(IF('Indicator Data'!BE30&gt;V$55,0,IF('Indicator Data'!BE30&lt;V$54,10,(V$55-'Indicator Data'!BE30)/(V$55-V$54)*10)),1))</f>
        <v>4.7</v>
      </c>
      <c r="W28" s="253">
        <f t="shared" si="5"/>
        <v>3</v>
      </c>
      <c r="X28" s="257">
        <f>IF('Indicator Data'!BH30="No data","x",'Indicator Data'!BH30/'Indicator Data'!BJ30*100)</f>
        <v>14.919126897536392</v>
      </c>
      <c r="Y28" s="252">
        <f t="shared" si="6"/>
        <v>8.6</v>
      </c>
      <c r="Z28" s="252">
        <f>IF('Indicator Data'!BF30="No data","x",ROUND(IF('Indicator Data'!BF30&gt;Z$55,0,IF('Indicator Data'!BF30&lt;Z$54,10,(Z$55-'Indicator Data'!BF30)/(Z$55-Z$54)*10)),1))</f>
        <v>0.1</v>
      </c>
      <c r="AA28" s="252">
        <f>IF('Indicator Data'!BG30="No data","x",ROUND(IF('Indicator Data'!BG30&gt;AA$55,0,IF('Indicator Data'!BG30&lt;AA$54,10,(AA$55-'Indicator Data'!BG30)/(AA$55-AA$54)*10)),1))</f>
        <v>0.1</v>
      </c>
      <c r="AB28" s="253">
        <f t="shared" si="7"/>
        <v>2.9</v>
      </c>
      <c r="AC28" s="252">
        <f>IF('Indicator Data'!BI30="No data","x",ROUND(IF('Indicator Data'!BI30&gt;AC$55,0,IF('Indicator Data'!BI30&lt;AC$54,10,(AC$55-'Indicator Data'!BI30)/(AC$55-AC$54)*10)),1))</f>
        <v>9.3000000000000007</v>
      </c>
      <c r="AD28" s="252">
        <f>IF('Indicator Data'!R30="No data","x",ROUND(IF('Indicator Data'!R30&gt;AD$55,10,IF('Indicator Data'!R30&lt;AD$54,0,10-(AD$55-'Indicator Data'!R30)/(AD$55-AD$54)*10)),1))</f>
        <v>10</v>
      </c>
      <c r="AE28" s="252">
        <f>IF('Indicator Data'!AS30="No data","x",ROUND(IF('Indicator Data'!AS30&gt;AE$55,0,IF('Indicator Data'!AS30&lt;AE$54,10,(AE$55-'Indicator Data'!AS30)/(AE$55-AE$54)*10)),1))</f>
        <v>7.9</v>
      </c>
      <c r="AF28" s="253">
        <f t="shared" si="8"/>
        <v>9.1</v>
      </c>
      <c r="AG28" s="256">
        <f t="shared" si="9"/>
        <v>5</v>
      </c>
    </row>
    <row r="29" spans="1:33" ht="15.75" customHeight="1">
      <c r="A29" s="179" t="s">
        <v>138</v>
      </c>
      <c r="B29" s="180" t="s">
        <v>139</v>
      </c>
      <c r="C29" s="181" t="s">
        <v>140</v>
      </c>
      <c r="D29" s="246">
        <f>IF('Indicator Data'!AT31="No data","x",ROUND(IF('Indicator Data'!AT31&gt;D$55,0,IF('Indicator Data'!AT31&lt;D$54,10,(D$55-'Indicator Data'!AT31)/(D$55-D$54)*10)),1))</f>
        <v>5</v>
      </c>
      <c r="E29" s="247">
        <f t="shared" si="0"/>
        <v>5</v>
      </c>
      <c r="F29" s="246">
        <f>IF('Indicator Data'!AU31="No data","x",ROUND(IF('Indicator Data'!AU31&gt;F$55,0,IF('Indicator Data'!AU31&lt;F$54,10,(F$55-'Indicator Data'!AU31)/(F$55-F$54)*10)),1))</f>
        <v>10</v>
      </c>
      <c r="G29" s="246">
        <f>IF('Indicator Data'!AV31="No data","x",ROUND(IF('Indicator Data'!AV31&gt;G$55,0,IF('Indicator Data'!AV31&lt;G$54,10,(G$55-'Indicator Data'!AV31)/(G$55-G$54)*10)),1))</f>
        <v>10</v>
      </c>
      <c r="H29" s="247">
        <f t="shared" si="1"/>
        <v>10</v>
      </c>
      <c r="I29" s="248">
        <f>IF('Indicator Data'!AW31="No data","x",'Indicator Data'!AW31/'Indicator Data'!BK31)</f>
        <v>2.7984653577070638E-4</v>
      </c>
      <c r="J29" s="246">
        <f t="shared" si="2"/>
        <v>7.2</v>
      </c>
      <c r="K29" s="246">
        <f>IF('Indicator Data'!AX31="No data","x",ROUND(IF('Indicator Data'!AX31&gt;K$55,10,IF('Indicator Data'!AX31&lt;K$54,0,10-(K$55-'Indicator Data'!AX31)/(K$55-K$54)*10)),1))</f>
        <v>6.7</v>
      </c>
      <c r="L29" s="246">
        <f>IF('Indicator Data'!AY31="No data","x",ROUND(IF('Indicator Data'!AY31&gt;L$55,10,IF('Indicator Data'!AY31&lt;L$54,0,10-(L$55-'Indicator Data'!AY31)/(L$55-L$54)*10)),1))</f>
        <v>10</v>
      </c>
      <c r="M29" s="246">
        <f t="shared" si="10"/>
        <v>10</v>
      </c>
      <c r="N29" s="249">
        <f t="shared" si="11"/>
        <v>9</v>
      </c>
      <c r="O29" s="246">
        <f>IF('Indicator Data'!AZ31="No data","x",ROUND(IF('Indicator Data'!AZ31&gt;O$55,0,IF('Indicator Data'!AZ31&lt;O$54,10,(O$55-'Indicator Data'!AZ31)/(O$55-O$54)*10)),1))</f>
        <v>0</v>
      </c>
      <c r="P29" s="246">
        <f>IF('Indicator Data'!BA31="No data","x",ROUND(IF('Indicator Data'!BA31&gt;P$55,0,IF('Indicator Data'!BA31&lt;P$54,10,(P$55-'Indicator Data'!BA31)/(P$55-P$54)*10)),1))</f>
        <v>0</v>
      </c>
      <c r="Q29" s="246">
        <f>IF('Indicator Data'!BB31="No data","x",ROUND(IF('Indicator Data'!BB31&gt;Q$55,0,IF('Indicator Data'!BB31&lt;Q$54,10,(Q$55-'Indicator Data'!BB31)/(Q$55-Q$54)*10)),1))</f>
        <v>8.9</v>
      </c>
      <c r="R29" s="246">
        <f>IF('Indicator Data'!BC31="No data","x",ROUND(IF('Indicator Data'!BC31&gt;R$55,0,IF('Indicator Data'!BC31&lt;R$54,10,(R$55-'Indicator Data'!BC31)/(R$55-R$54)*10)),1))</f>
        <v>5.8</v>
      </c>
      <c r="S29" s="247">
        <f t="shared" si="3"/>
        <v>3.7</v>
      </c>
      <c r="T29" s="250">
        <f t="shared" si="4"/>
        <v>6.9</v>
      </c>
      <c r="U29" s="246">
        <f>IF('Indicator Data'!BD31="No data","x",ROUND(IF('Indicator Data'!BD31&gt;U$55,0,IF('Indicator Data'!BD31&lt;U$54,10,(U$55-'Indicator Data'!BD31)/(U$55-U$54)*10)),1))</f>
        <v>6.5</v>
      </c>
      <c r="V29" s="246">
        <f>IF('Indicator Data'!BE31="No data","x",ROUND(IF('Indicator Data'!BE31&gt;V$55,0,IF('Indicator Data'!BE31&lt;V$54,10,(V$55-'Indicator Data'!BE31)/(V$55-V$54)*10)),1))</f>
        <v>4</v>
      </c>
      <c r="W29" s="247">
        <f t="shared" si="5"/>
        <v>5.3</v>
      </c>
      <c r="X29" s="251">
        <f>IF('Indicator Data'!BH31="No data","x",'Indicator Data'!BH31/'Indicator Data'!BJ31*100)</f>
        <v>15.385256634405826</v>
      </c>
      <c r="Y29" s="246">
        <f t="shared" si="6"/>
        <v>8.5</v>
      </c>
      <c r="Z29" s="246">
        <f>IF('Indicator Data'!BF31="No data","x",ROUND(IF('Indicator Data'!BF31&gt;Z$55,0,IF('Indicator Data'!BF31&lt;Z$54,10,(Z$55-'Indicator Data'!BF31)/(Z$55-Z$54)*10)),1))</f>
        <v>1.1000000000000001</v>
      </c>
      <c r="AA29" s="246">
        <f>IF('Indicator Data'!BG31="No data","x",ROUND(IF('Indicator Data'!BG31&gt;AA$55,0,IF('Indicator Data'!BG31&lt;AA$54,10,(AA$55-'Indicator Data'!BG31)/(AA$55-AA$54)*10)),1))</f>
        <v>6</v>
      </c>
      <c r="AB29" s="247">
        <f t="shared" si="7"/>
        <v>5.2</v>
      </c>
      <c r="AC29" s="246">
        <f>IF('Indicator Data'!BI31="No data","x",ROUND(IF('Indicator Data'!BI31&gt;AC$55,0,IF('Indicator Data'!BI31&lt;AC$54,10,(AC$55-'Indicator Data'!BI31)/(AC$55-AC$54)*10)),1))</f>
        <v>9.3000000000000007</v>
      </c>
      <c r="AD29" s="246">
        <f>IF('Indicator Data'!R31="No data","x",ROUND(IF('Indicator Data'!R31&gt;AD$55,10,IF('Indicator Data'!R31&lt;AD$54,0,10-(AD$55-'Indicator Data'!R31)/(AD$55-AD$54)*10)),1))</f>
        <v>3.7</v>
      </c>
      <c r="AE29" s="246">
        <f>IF('Indicator Data'!AS31="No data","x",ROUND(IF('Indicator Data'!AS31&gt;AE$55,0,IF('Indicator Data'!AS31&lt;AE$54,10,(AE$55-'Indicator Data'!AS31)/(AE$55-AE$54)*10)),1))</f>
        <v>5.4</v>
      </c>
      <c r="AF29" s="247">
        <f t="shared" si="8"/>
        <v>6.1</v>
      </c>
      <c r="AG29" s="250">
        <f t="shared" si="9"/>
        <v>5.5</v>
      </c>
    </row>
    <row r="30" spans="1:33" ht="15.75" customHeight="1">
      <c r="A30" s="154" t="s">
        <v>138</v>
      </c>
      <c r="B30" s="6" t="s">
        <v>145</v>
      </c>
      <c r="C30" s="155" t="s">
        <v>146</v>
      </c>
      <c r="D30" s="246">
        <f>IF('Indicator Data'!AT32="No data","x",ROUND(IF('Indicator Data'!AT32&gt;D$55,0,IF('Indicator Data'!AT32&lt;D$54,10,(D$55-'Indicator Data'!AT32)/(D$55-D$54)*10)),1))</f>
        <v>5</v>
      </c>
      <c r="E30" s="247">
        <f t="shared" si="0"/>
        <v>5</v>
      </c>
      <c r="F30" s="246">
        <f>IF('Indicator Data'!AU32="No data","x",ROUND(IF('Indicator Data'!AU32&gt;F$55,0,IF('Indicator Data'!AU32&lt;F$54,10,(F$55-'Indicator Data'!AU32)/(F$55-F$54)*10)),1))</f>
        <v>10</v>
      </c>
      <c r="G30" s="246">
        <f>IF('Indicator Data'!AV32="No data","x",ROUND(IF('Indicator Data'!AV32&gt;G$55,0,IF('Indicator Data'!AV32&lt;G$54,10,(G$55-'Indicator Data'!AV32)/(G$55-G$54)*10)),1))</f>
        <v>10</v>
      </c>
      <c r="H30" s="247">
        <f t="shared" si="1"/>
        <v>10</v>
      </c>
      <c r="I30" s="248">
        <f>IF('Indicator Data'!AW32="No data","x",'Indicator Data'!AW32/'Indicator Data'!BK32)</f>
        <v>0</v>
      </c>
      <c r="J30" s="246">
        <f t="shared" si="2"/>
        <v>10</v>
      </c>
      <c r="K30" s="246">
        <f>IF('Indicator Data'!AX32="No data","x",ROUND(IF('Indicator Data'!AX32&gt;K$55,10,IF('Indicator Data'!AX32&lt;K$54,0,10-(K$55-'Indicator Data'!AX32)/(K$55-K$54)*10)),1))</f>
        <v>6.7</v>
      </c>
      <c r="L30" s="246">
        <f>IF('Indicator Data'!AY32="No data","x",ROUND(IF('Indicator Data'!AY32&gt;L$55,10,IF('Indicator Data'!AY32&lt;L$54,0,10-(L$55-'Indicator Data'!AY32)/(L$55-L$54)*10)),1))</f>
        <v>10</v>
      </c>
      <c r="M30" s="246">
        <f t="shared" si="10"/>
        <v>10</v>
      </c>
      <c r="N30" s="249">
        <f t="shared" si="11"/>
        <v>10</v>
      </c>
      <c r="O30" s="246">
        <f>IF('Indicator Data'!AZ32="No data","x",ROUND(IF('Indicator Data'!AZ32&gt;O$55,0,IF('Indicator Data'!AZ32&lt;O$54,10,(O$55-'Indicator Data'!AZ32)/(O$55-O$54)*10)),1))</f>
        <v>0</v>
      </c>
      <c r="P30" s="246">
        <f>IF('Indicator Data'!BA32="No data","x",ROUND(IF('Indicator Data'!BA32&gt;P$55,0,IF('Indicator Data'!BA32&lt;P$54,10,(P$55-'Indicator Data'!BA32)/(P$55-P$54)*10)),1))</f>
        <v>0</v>
      </c>
      <c r="Q30" s="246">
        <f>IF('Indicator Data'!BB32="No data","x",ROUND(IF('Indicator Data'!BB32&gt;Q$55,0,IF('Indicator Data'!BB32&lt;Q$54,10,(Q$55-'Indicator Data'!BB32)/(Q$55-Q$54)*10)),1))</f>
        <v>8.9</v>
      </c>
      <c r="R30" s="246">
        <f>IF('Indicator Data'!BC32="No data","x",ROUND(IF('Indicator Data'!BC32&gt;R$55,0,IF('Indicator Data'!BC32&lt;R$54,10,(R$55-'Indicator Data'!BC32)/(R$55-R$54)*10)),1))</f>
        <v>5.8</v>
      </c>
      <c r="S30" s="247">
        <f t="shared" si="3"/>
        <v>3.7</v>
      </c>
      <c r="T30" s="250">
        <f t="shared" si="4"/>
        <v>7.2</v>
      </c>
      <c r="U30" s="246">
        <f>IF('Indicator Data'!BD32="No data","x",ROUND(IF('Indicator Data'!BD32&gt;U$55,0,IF('Indicator Data'!BD32&lt;U$54,10,(U$55-'Indicator Data'!BD32)/(U$55-U$54)*10)),1))</f>
        <v>6.5</v>
      </c>
      <c r="V30" s="246">
        <f>IF('Indicator Data'!BE32="No data","x",ROUND(IF('Indicator Data'!BE32&gt;V$55,0,IF('Indicator Data'!BE32&lt;V$54,10,(V$55-'Indicator Data'!BE32)/(V$55-V$54)*10)),1))</f>
        <v>4</v>
      </c>
      <c r="W30" s="247">
        <f t="shared" si="5"/>
        <v>5.3</v>
      </c>
      <c r="X30" s="251">
        <f>IF('Indicator Data'!BH32="No data","x",'Indicator Data'!BH32/'Indicator Data'!BJ32*100)</f>
        <v>627.93284275916335</v>
      </c>
      <c r="Y30" s="246">
        <f t="shared" si="6"/>
        <v>0</v>
      </c>
      <c r="Z30" s="246">
        <f>IF('Indicator Data'!BF32="No data","x",ROUND(IF('Indicator Data'!BF32&gt;Z$55,0,IF('Indicator Data'!BF32&lt;Z$54,10,(Z$55-'Indicator Data'!BF32)/(Z$55-Z$54)*10)),1))</f>
        <v>1.1000000000000001</v>
      </c>
      <c r="AA30" s="246">
        <f>IF('Indicator Data'!BG32="No data","x",ROUND(IF('Indicator Data'!BG32&gt;AA$55,0,IF('Indicator Data'!BG32&lt;AA$54,10,(AA$55-'Indicator Data'!BG32)/(AA$55-AA$54)*10)),1))</f>
        <v>6</v>
      </c>
      <c r="AB30" s="247">
        <f t="shared" si="7"/>
        <v>2.4</v>
      </c>
      <c r="AC30" s="246">
        <f>IF('Indicator Data'!BI32="No data","x",ROUND(IF('Indicator Data'!BI32&gt;AC$55,0,IF('Indicator Data'!BI32&lt;AC$54,10,(AC$55-'Indicator Data'!BI32)/(AC$55-AC$54)*10)),1))</f>
        <v>9.3000000000000007</v>
      </c>
      <c r="AD30" s="246">
        <f>IF('Indicator Data'!R32="No data","x",ROUND(IF('Indicator Data'!R32&gt;AD$55,10,IF('Indicator Data'!R32&lt;AD$54,0,10-(AD$55-'Indicator Data'!R32)/(AD$55-AD$54)*10)),1))</f>
        <v>3.7</v>
      </c>
      <c r="AE30" s="246">
        <f>IF('Indicator Data'!AS32="No data","x",ROUND(IF('Indicator Data'!AS32&gt;AE$55,0,IF('Indicator Data'!AS32&lt;AE$54,10,(AE$55-'Indicator Data'!AS32)/(AE$55-AE$54)*10)),1))</f>
        <v>5.4</v>
      </c>
      <c r="AF30" s="247">
        <f t="shared" si="8"/>
        <v>6.1</v>
      </c>
      <c r="AG30" s="250">
        <f t="shared" si="9"/>
        <v>4.5999999999999996</v>
      </c>
    </row>
    <row r="31" spans="1:33" ht="15.75" customHeight="1">
      <c r="A31" s="154" t="s">
        <v>138</v>
      </c>
      <c r="B31" s="6" t="s">
        <v>147</v>
      </c>
      <c r="C31" s="155" t="s">
        <v>148</v>
      </c>
      <c r="D31" s="246">
        <f>IF('Indicator Data'!AT33="No data","x",ROUND(IF('Indicator Data'!AT33&gt;D$55,0,IF('Indicator Data'!AT33&lt;D$54,10,(D$55-'Indicator Data'!AT33)/(D$55-D$54)*10)),1))</f>
        <v>5</v>
      </c>
      <c r="E31" s="247">
        <f t="shared" si="0"/>
        <v>5</v>
      </c>
      <c r="F31" s="246">
        <f>IF('Indicator Data'!AU33="No data","x",ROUND(IF('Indicator Data'!AU33&gt;F$55,0,IF('Indicator Data'!AU33&lt;F$54,10,(F$55-'Indicator Data'!AU33)/(F$55-F$54)*10)),1))</f>
        <v>10</v>
      </c>
      <c r="G31" s="246">
        <f>IF('Indicator Data'!AV33="No data","x",ROUND(IF('Indicator Data'!AV33&gt;G$55,0,IF('Indicator Data'!AV33&lt;G$54,10,(G$55-'Indicator Data'!AV33)/(G$55-G$54)*10)),1))</f>
        <v>10</v>
      </c>
      <c r="H31" s="247">
        <f t="shared" si="1"/>
        <v>10</v>
      </c>
      <c r="I31" s="248">
        <f>IF('Indicator Data'!AW33="No data","x",'Indicator Data'!AW33/'Indicator Data'!BK33)</f>
        <v>1.4693171996542783E-3</v>
      </c>
      <c r="J31" s="246">
        <f t="shared" si="2"/>
        <v>0</v>
      </c>
      <c r="K31" s="246">
        <f>IF('Indicator Data'!AX33="No data","x",ROUND(IF('Indicator Data'!AX33&gt;K$55,10,IF('Indicator Data'!AX33&lt;K$54,0,10-(K$55-'Indicator Data'!AX33)/(K$55-K$54)*10)),1))</f>
        <v>6.7</v>
      </c>
      <c r="L31" s="246">
        <f>IF('Indicator Data'!AY33="No data","x",ROUND(IF('Indicator Data'!AY33&gt;L$55,10,IF('Indicator Data'!AY33&lt;L$54,0,10-(L$55-'Indicator Data'!AY33)/(L$55-L$54)*10)),1))</f>
        <v>10</v>
      </c>
      <c r="M31" s="246">
        <f t="shared" si="10"/>
        <v>10</v>
      </c>
      <c r="N31" s="249">
        <f t="shared" si="11"/>
        <v>7.6</v>
      </c>
      <c r="O31" s="246">
        <f>IF('Indicator Data'!AZ33="No data","x",ROUND(IF('Indicator Data'!AZ33&gt;O$55,0,IF('Indicator Data'!AZ33&lt;O$54,10,(O$55-'Indicator Data'!AZ33)/(O$55-O$54)*10)),1))</f>
        <v>0</v>
      </c>
      <c r="P31" s="246">
        <f>IF('Indicator Data'!BA33="No data","x",ROUND(IF('Indicator Data'!BA33&gt;P$55,0,IF('Indicator Data'!BA33&lt;P$54,10,(P$55-'Indicator Data'!BA33)/(P$55-P$54)*10)),1))</f>
        <v>0</v>
      </c>
      <c r="Q31" s="246">
        <f>IF('Indicator Data'!BB33="No data","x",ROUND(IF('Indicator Data'!BB33&gt;Q$55,0,IF('Indicator Data'!BB33&lt;Q$54,10,(Q$55-'Indicator Data'!BB33)/(Q$55-Q$54)*10)),1))</f>
        <v>8.9</v>
      </c>
      <c r="R31" s="246">
        <f>IF('Indicator Data'!BC33="No data","x",ROUND(IF('Indicator Data'!BC33&gt;R$55,0,IF('Indicator Data'!BC33&lt;R$54,10,(R$55-'Indicator Data'!BC33)/(R$55-R$54)*10)),1))</f>
        <v>5.8</v>
      </c>
      <c r="S31" s="247">
        <f t="shared" si="3"/>
        <v>3.7</v>
      </c>
      <c r="T31" s="250">
        <f t="shared" si="4"/>
        <v>6.6</v>
      </c>
      <c r="U31" s="246">
        <f>IF('Indicator Data'!BD33="No data","x",ROUND(IF('Indicator Data'!BD33&gt;U$55,0,IF('Indicator Data'!BD33&lt;U$54,10,(U$55-'Indicator Data'!BD33)/(U$55-U$54)*10)),1))</f>
        <v>6.5</v>
      </c>
      <c r="V31" s="246">
        <f>IF('Indicator Data'!BE33="No data","x",ROUND(IF('Indicator Data'!BE33&gt;V$55,0,IF('Indicator Data'!BE33&lt;V$54,10,(V$55-'Indicator Data'!BE33)/(V$55-V$54)*10)),1))</f>
        <v>4</v>
      </c>
      <c r="W31" s="247">
        <f t="shared" si="5"/>
        <v>5.3</v>
      </c>
      <c r="X31" s="251">
        <f>IF('Indicator Data'!BH33="No data","x",'Indicator Data'!BH33/'Indicator Data'!BJ33*100)</f>
        <v>5.6343111213622539</v>
      </c>
      <c r="Y31" s="246">
        <f t="shared" si="6"/>
        <v>9.5</v>
      </c>
      <c r="Z31" s="246">
        <f>IF('Indicator Data'!BF33="No data","x",ROUND(IF('Indicator Data'!BF33&gt;Z$55,0,IF('Indicator Data'!BF33&lt;Z$54,10,(Z$55-'Indicator Data'!BF33)/(Z$55-Z$54)*10)),1))</f>
        <v>1.1000000000000001</v>
      </c>
      <c r="AA31" s="246">
        <f>IF('Indicator Data'!BG33="No data","x",ROUND(IF('Indicator Data'!BG33&gt;AA$55,0,IF('Indicator Data'!BG33&lt;AA$54,10,(AA$55-'Indicator Data'!BG33)/(AA$55-AA$54)*10)),1))</f>
        <v>6</v>
      </c>
      <c r="AB31" s="247">
        <f t="shared" si="7"/>
        <v>5.5</v>
      </c>
      <c r="AC31" s="246">
        <f>IF('Indicator Data'!BI33="No data","x",ROUND(IF('Indicator Data'!BI33&gt;AC$55,0,IF('Indicator Data'!BI33&lt;AC$54,10,(AC$55-'Indicator Data'!BI33)/(AC$55-AC$54)*10)),1))</f>
        <v>9.3000000000000007</v>
      </c>
      <c r="AD31" s="246">
        <f>IF('Indicator Data'!R33="No data","x",ROUND(IF('Indicator Data'!R33&gt;AD$55,10,IF('Indicator Data'!R33&lt;AD$54,0,10-(AD$55-'Indicator Data'!R33)/(AD$55-AD$54)*10)),1))</f>
        <v>3.7</v>
      </c>
      <c r="AE31" s="246">
        <f>IF('Indicator Data'!AS33="No data","x",ROUND(IF('Indicator Data'!AS33&gt;AE$55,0,IF('Indicator Data'!AS33&lt;AE$54,10,(AE$55-'Indicator Data'!AS33)/(AE$55-AE$54)*10)),1))</f>
        <v>5.4</v>
      </c>
      <c r="AF31" s="247">
        <f t="shared" si="8"/>
        <v>6.1</v>
      </c>
      <c r="AG31" s="250">
        <f t="shared" si="9"/>
        <v>5.6</v>
      </c>
    </row>
    <row r="32" spans="1:33" ht="15.75" customHeight="1">
      <c r="A32" s="154" t="s">
        <v>138</v>
      </c>
      <c r="B32" s="6" t="s">
        <v>141</v>
      </c>
      <c r="C32" s="155" t="s">
        <v>142</v>
      </c>
      <c r="D32" s="246">
        <f>IF('Indicator Data'!AT34="No data","x",ROUND(IF('Indicator Data'!AT34&gt;D$55,0,IF('Indicator Data'!AT34&lt;D$54,10,(D$55-'Indicator Data'!AT34)/(D$55-D$54)*10)),1))</f>
        <v>5</v>
      </c>
      <c r="E32" s="247">
        <f t="shared" si="0"/>
        <v>5</v>
      </c>
      <c r="F32" s="246">
        <f>IF('Indicator Data'!AU34="No data","x",ROUND(IF('Indicator Data'!AU34&gt;F$55,0,IF('Indicator Data'!AU34&lt;F$54,10,(F$55-'Indicator Data'!AU34)/(F$55-F$54)*10)),1))</f>
        <v>10</v>
      </c>
      <c r="G32" s="246">
        <f>IF('Indicator Data'!AV34="No data","x",ROUND(IF('Indicator Data'!AV34&gt;G$55,0,IF('Indicator Data'!AV34&lt;G$54,10,(G$55-'Indicator Data'!AV34)/(G$55-G$54)*10)),1))</f>
        <v>10</v>
      </c>
      <c r="H32" s="247">
        <f t="shared" si="1"/>
        <v>10</v>
      </c>
      <c r="I32" s="248">
        <f>IF('Indicator Data'!AW34="No data","x",'Indicator Data'!AW34/'Indicator Data'!BK34)</f>
        <v>1.2844840169318346E-4</v>
      </c>
      <c r="J32" s="246">
        <f t="shared" si="2"/>
        <v>8.6999999999999993</v>
      </c>
      <c r="K32" s="246">
        <f>IF('Indicator Data'!AX34="No data","x",ROUND(IF('Indicator Data'!AX34&gt;K$55,10,IF('Indicator Data'!AX34&lt;K$54,0,10-(K$55-'Indicator Data'!AX34)/(K$55-K$54)*10)),1))</f>
        <v>6.7</v>
      </c>
      <c r="L32" s="246">
        <f>IF('Indicator Data'!AY34="No data","x",ROUND(IF('Indicator Data'!AY34&gt;L$55,10,IF('Indicator Data'!AY34&lt;L$54,0,10-(L$55-'Indicator Data'!AY34)/(L$55-L$54)*10)),1))</f>
        <v>10</v>
      </c>
      <c r="M32" s="246">
        <f t="shared" si="10"/>
        <v>10</v>
      </c>
      <c r="N32" s="249">
        <f t="shared" si="11"/>
        <v>9.5</v>
      </c>
      <c r="O32" s="246">
        <f>IF('Indicator Data'!AZ34="No data","x",ROUND(IF('Indicator Data'!AZ34&gt;O$55,0,IF('Indicator Data'!AZ34&lt;O$54,10,(O$55-'Indicator Data'!AZ34)/(O$55-O$54)*10)),1))</f>
        <v>0</v>
      </c>
      <c r="P32" s="246">
        <f>IF('Indicator Data'!BA34="No data","x",ROUND(IF('Indicator Data'!BA34&gt;P$55,0,IF('Indicator Data'!BA34&lt;P$54,10,(P$55-'Indicator Data'!BA34)/(P$55-P$54)*10)),1))</f>
        <v>0</v>
      </c>
      <c r="Q32" s="246">
        <f>IF('Indicator Data'!BB34="No data","x",ROUND(IF('Indicator Data'!BB34&gt;Q$55,0,IF('Indicator Data'!BB34&lt;Q$54,10,(Q$55-'Indicator Data'!BB34)/(Q$55-Q$54)*10)),1))</f>
        <v>8.9</v>
      </c>
      <c r="R32" s="246">
        <f>IF('Indicator Data'!BC34="No data","x",ROUND(IF('Indicator Data'!BC34&gt;R$55,0,IF('Indicator Data'!BC34&lt;R$54,10,(R$55-'Indicator Data'!BC34)/(R$55-R$54)*10)),1))</f>
        <v>5.8</v>
      </c>
      <c r="S32" s="247">
        <f t="shared" si="3"/>
        <v>3.7</v>
      </c>
      <c r="T32" s="250">
        <f t="shared" si="4"/>
        <v>7.1</v>
      </c>
      <c r="U32" s="246">
        <f>IF('Indicator Data'!BD34="No data","x",ROUND(IF('Indicator Data'!BD34&gt;U$55,0,IF('Indicator Data'!BD34&lt;U$54,10,(U$55-'Indicator Data'!BD34)/(U$55-U$54)*10)),1))</f>
        <v>6.5</v>
      </c>
      <c r="V32" s="246">
        <f>IF('Indicator Data'!BE34="No data","x",ROUND(IF('Indicator Data'!BE34&gt;V$55,0,IF('Indicator Data'!BE34&lt;V$54,10,(V$55-'Indicator Data'!BE34)/(V$55-V$54)*10)),1))</f>
        <v>4</v>
      </c>
      <c r="W32" s="247">
        <f t="shared" si="5"/>
        <v>5.3</v>
      </c>
      <c r="X32" s="251">
        <f>IF('Indicator Data'!BH34="No data","x",'Indicator Data'!BH34/'Indicator Data'!BJ34*100)</f>
        <v>34.549015416450644</v>
      </c>
      <c r="Y32" s="246">
        <f t="shared" si="6"/>
        <v>6.6</v>
      </c>
      <c r="Z32" s="246">
        <f>IF('Indicator Data'!BF34="No data","x",ROUND(IF('Indicator Data'!BF34&gt;Z$55,0,IF('Indicator Data'!BF34&lt;Z$54,10,(Z$55-'Indicator Data'!BF34)/(Z$55-Z$54)*10)),1))</f>
        <v>1.1000000000000001</v>
      </c>
      <c r="AA32" s="246">
        <f>IF('Indicator Data'!BG34="No data","x",ROUND(IF('Indicator Data'!BG34&gt;AA$55,0,IF('Indicator Data'!BG34&lt;AA$54,10,(AA$55-'Indicator Data'!BG34)/(AA$55-AA$54)*10)),1))</f>
        <v>6</v>
      </c>
      <c r="AB32" s="247">
        <f t="shared" si="7"/>
        <v>4.5999999999999996</v>
      </c>
      <c r="AC32" s="246">
        <f>IF('Indicator Data'!BI34="No data","x",ROUND(IF('Indicator Data'!BI34&gt;AC$55,0,IF('Indicator Data'!BI34&lt;AC$54,10,(AC$55-'Indicator Data'!BI34)/(AC$55-AC$54)*10)),1))</f>
        <v>9.3000000000000007</v>
      </c>
      <c r="AD32" s="246">
        <f>IF('Indicator Data'!R34="No data","x",ROUND(IF('Indicator Data'!R34&gt;AD$55,10,IF('Indicator Data'!R34&lt;AD$54,0,10-(AD$55-'Indicator Data'!R34)/(AD$55-AD$54)*10)),1))</f>
        <v>3.7</v>
      </c>
      <c r="AE32" s="246">
        <f>IF('Indicator Data'!AS34="No data","x",ROUND(IF('Indicator Data'!AS34&gt;AE$55,0,IF('Indicator Data'!AS34&lt;AE$54,10,(AE$55-'Indicator Data'!AS34)/(AE$55-AE$54)*10)),1))</f>
        <v>5.4</v>
      </c>
      <c r="AF32" s="247">
        <f t="shared" si="8"/>
        <v>6.1</v>
      </c>
      <c r="AG32" s="250">
        <f t="shared" si="9"/>
        <v>5.3</v>
      </c>
    </row>
    <row r="33" spans="1:33" ht="15.75" customHeight="1">
      <c r="A33" s="169" t="s">
        <v>138</v>
      </c>
      <c r="B33" s="182" t="s">
        <v>143</v>
      </c>
      <c r="C33" s="183" t="s">
        <v>144</v>
      </c>
      <c r="D33" s="246">
        <f>IF('Indicator Data'!AT35="No data","x",ROUND(IF('Indicator Data'!AT35&gt;D$55,0,IF('Indicator Data'!AT35&lt;D$54,10,(D$55-'Indicator Data'!AT35)/(D$55-D$54)*10)),1))</f>
        <v>5</v>
      </c>
      <c r="E33" s="247">
        <f t="shared" si="0"/>
        <v>5</v>
      </c>
      <c r="F33" s="246">
        <f>IF('Indicator Data'!AU35="No data","x",ROUND(IF('Indicator Data'!AU35&gt;F$55,0,IF('Indicator Data'!AU35&lt;F$54,10,(F$55-'Indicator Data'!AU35)/(F$55-F$54)*10)),1))</f>
        <v>10</v>
      </c>
      <c r="G33" s="246">
        <f>IF('Indicator Data'!AV35="No data","x",ROUND(IF('Indicator Data'!AV35&gt;G$55,0,IF('Indicator Data'!AV35&lt;G$54,10,(G$55-'Indicator Data'!AV35)/(G$55-G$54)*10)),1))</f>
        <v>10</v>
      </c>
      <c r="H33" s="247">
        <f t="shared" si="1"/>
        <v>10</v>
      </c>
      <c r="I33" s="248">
        <f>IF('Indicator Data'!AW35="No data","x",'Indicator Data'!AW35/'Indicator Data'!BK35)</f>
        <v>2.2520068286658676E-4</v>
      </c>
      <c r="J33" s="246">
        <f t="shared" si="2"/>
        <v>7.7</v>
      </c>
      <c r="K33" s="246">
        <f>IF('Indicator Data'!AX35="No data","x",ROUND(IF('Indicator Data'!AX35&gt;K$55,10,IF('Indicator Data'!AX35&lt;K$54,0,10-(K$55-'Indicator Data'!AX35)/(K$55-K$54)*10)),1))</f>
        <v>6.7</v>
      </c>
      <c r="L33" s="246">
        <f>IF('Indicator Data'!AY35="No data","x",ROUND(IF('Indicator Data'!AY35&gt;L$55,10,IF('Indicator Data'!AY35&lt;L$54,0,10-(L$55-'Indicator Data'!AY35)/(L$55-L$54)*10)),1))</f>
        <v>10</v>
      </c>
      <c r="M33" s="246">
        <f t="shared" si="10"/>
        <v>10</v>
      </c>
      <c r="N33" s="249">
        <f t="shared" si="11"/>
        <v>9.1999999999999993</v>
      </c>
      <c r="O33" s="246">
        <f>IF('Indicator Data'!AZ35="No data","x",ROUND(IF('Indicator Data'!AZ35&gt;O$55,0,IF('Indicator Data'!AZ35&lt;O$54,10,(O$55-'Indicator Data'!AZ35)/(O$55-O$54)*10)),1))</f>
        <v>0</v>
      </c>
      <c r="P33" s="246">
        <f>IF('Indicator Data'!BA35="No data","x",ROUND(IF('Indicator Data'!BA35&gt;P$55,0,IF('Indicator Data'!BA35&lt;P$54,10,(P$55-'Indicator Data'!BA35)/(P$55-P$54)*10)),1))</f>
        <v>0</v>
      </c>
      <c r="Q33" s="246">
        <f>IF('Indicator Data'!BB35="No data","x",ROUND(IF('Indicator Data'!BB35&gt;Q$55,0,IF('Indicator Data'!BB35&lt;Q$54,10,(Q$55-'Indicator Data'!BB35)/(Q$55-Q$54)*10)),1))</f>
        <v>8.9</v>
      </c>
      <c r="R33" s="246">
        <f>IF('Indicator Data'!BC35="No data","x",ROUND(IF('Indicator Data'!BC35&gt;R$55,0,IF('Indicator Data'!BC35&lt;R$54,10,(R$55-'Indicator Data'!BC35)/(R$55-R$54)*10)),1))</f>
        <v>5.8</v>
      </c>
      <c r="S33" s="247">
        <f t="shared" si="3"/>
        <v>3.7</v>
      </c>
      <c r="T33" s="250">
        <f t="shared" si="4"/>
        <v>7</v>
      </c>
      <c r="U33" s="246">
        <f>IF('Indicator Data'!BD35="No data","x",ROUND(IF('Indicator Data'!BD35&gt;U$55,0,IF('Indicator Data'!BD35&lt;U$54,10,(U$55-'Indicator Data'!BD35)/(U$55-U$54)*10)),1))</f>
        <v>6.5</v>
      </c>
      <c r="V33" s="246">
        <f>IF('Indicator Data'!BE35="No data","x",ROUND(IF('Indicator Data'!BE35&gt;V$55,0,IF('Indicator Data'!BE35&lt;V$54,10,(V$55-'Indicator Data'!BE35)/(V$55-V$54)*10)),1))</f>
        <v>4</v>
      </c>
      <c r="W33" s="247">
        <f t="shared" si="5"/>
        <v>5.3</v>
      </c>
      <c r="X33" s="251">
        <f>IF('Indicator Data'!BH35="No data","x",'Indicator Data'!BH35/'Indicator Data'!BJ35*100)</f>
        <v>32.38917946123798</v>
      </c>
      <c r="Y33" s="246">
        <f t="shared" si="6"/>
        <v>6.8</v>
      </c>
      <c r="Z33" s="246">
        <f>IF('Indicator Data'!BF35="No data","x",ROUND(IF('Indicator Data'!BF35&gt;Z$55,0,IF('Indicator Data'!BF35&lt;Z$54,10,(Z$55-'Indicator Data'!BF35)/(Z$55-Z$54)*10)),1))</f>
        <v>1.1000000000000001</v>
      </c>
      <c r="AA33" s="246">
        <f>IF('Indicator Data'!BG35="No data","x",ROUND(IF('Indicator Data'!BG35&gt;AA$55,0,IF('Indicator Data'!BG35&lt;AA$54,10,(AA$55-'Indicator Data'!BG35)/(AA$55-AA$54)*10)),1))</f>
        <v>6</v>
      </c>
      <c r="AB33" s="247">
        <f t="shared" si="7"/>
        <v>4.5999999999999996</v>
      </c>
      <c r="AC33" s="246">
        <f>IF('Indicator Data'!BI35="No data","x",ROUND(IF('Indicator Data'!BI35&gt;AC$55,0,IF('Indicator Data'!BI35&lt;AC$54,10,(AC$55-'Indicator Data'!BI35)/(AC$55-AC$54)*10)),1))</f>
        <v>9.3000000000000007</v>
      </c>
      <c r="AD33" s="246">
        <f>IF('Indicator Data'!R35="No data","x",ROUND(IF('Indicator Data'!R35&gt;AD$55,10,IF('Indicator Data'!R35&lt;AD$54,0,10-(AD$55-'Indicator Data'!R35)/(AD$55-AD$54)*10)),1))</f>
        <v>3.7</v>
      </c>
      <c r="AE33" s="246">
        <f>IF('Indicator Data'!AS35="No data","x",ROUND(IF('Indicator Data'!AS35&gt;AE$55,0,IF('Indicator Data'!AS35&lt;AE$54,10,(AE$55-'Indicator Data'!AS35)/(AE$55-AE$54)*10)),1))</f>
        <v>5.4</v>
      </c>
      <c r="AF33" s="247">
        <f t="shared" si="8"/>
        <v>6.1</v>
      </c>
      <c r="AG33" s="250">
        <f t="shared" si="9"/>
        <v>5.3</v>
      </c>
    </row>
    <row r="34" spans="1:33" ht="15.75" customHeight="1">
      <c r="A34" s="154" t="s">
        <v>149</v>
      </c>
      <c r="B34" s="6" t="s">
        <v>156</v>
      </c>
      <c r="C34" s="155" t="s">
        <v>157</v>
      </c>
      <c r="D34" s="240">
        <f>IF('Indicator Data'!AT36="No data","x",ROUND(IF('Indicator Data'!AT36&gt;D$55,0,IF('Indicator Data'!AT36&lt;D$54,10,(D$55-'Indicator Data'!AT36)/(D$55-D$54)*10)),1))</f>
        <v>6.5</v>
      </c>
      <c r="E34" s="241">
        <f t="shared" si="0"/>
        <v>6.5</v>
      </c>
      <c r="F34" s="240">
        <f>IF('Indicator Data'!AU36="No data","x",ROUND(IF('Indicator Data'!AU36&gt;F$55,0,IF('Indicator Data'!AU36&lt;F$54,10,(F$55-'Indicator Data'!AU36)/(F$55-F$54)*10)),1))</f>
        <v>5.6</v>
      </c>
      <c r="G34" s="240">
        <f>IF('Indicator Data'!AV36="No data","x",ROUND(IF('Indicator Data'!AV36&gt;G$55,0,IF('Indicator Data'!AV36&lt;G$54,10,(G$55-'Indicator Data'!AV36)/(G$55-G$54)*10)),1))</f>
        <v>0</v>
      </c>
      <c r="H34" s="241">
        <f t="shared" si="1"/>
        <v>3.3</v>
      </c>
      <c r="I34" s="242">
        <f>IF('Indicator Data'!AW36="No data","x",'Indicator Data'!AW36/'Indicator Data'!BK36)</f>
        <v>5.9042553191489364E-4</v>
      </c>
      <c r="J34" s="240">
        <f t="shared" si="2"/>
        <v>4.0999999999999996</v>
      </c>
      <c r="K34" s="240">
        <f>IF('Indicator Data'!AX36="No data","x",ROUND(IF('Indicator Data'!AX36&gt;K$55,10,IF('Indicator Data'!AX36&lt;K$54,0,10-(K$55-'Indicator Data'!AX36)/(K$55-K$54)*10)),1))</f>
        <v>0</v>
      </c>
      <c r="L34" s="240">
        <f>IF('Indicator Data'!AY36="No data","x",ROUND(IF('Indicator Data'!AY36&gt;L$55,10,IF('Indicator Data'!AY36&lt;L$54,0,10-(L$55-'Indicator Data'!AY36)/(L$55-L$54)*10)),1))</f>
        <v>0.7</v>
      </c>
      <c r="M34" s="240">
        <f t="shared" si="10"/>
        <v>0.7</v>
      </c>
      <c r="N34" s="243">
        <f t="shared" si="11"/>
        <v>2.6</v>
      </c>
      <c r="O34" s="240">
        <f>IF('Indicator Data'!AZ36="No data","x",ROUND(IF('Indicator Data'!AZ36&gt;O$55,0,IF('Indicator Data'!AZ36&lt;O$54,10,(O$55-'Indicator Data'!AZ36)/(O$55-O$54)*10)),1))</f>
        <v>2.8</v>
      </c>
      <c r="P34" s="240">
        <f>IF('Indicator Data'!BA36="No data","x",ROUND(IF('Indicator Data'!BA36&gt;P$55,0,IF('Indicator Data'!BA36&lt;P$54,10,(P$55-'Indicator Data'!BA36)/(P$55-P$54)*10)),1))</f>
        <v>0</v>
      </c>
      <c r="Q34" s="240" t="str">
        <f>IF('Indicator Data'!BB36="No data","x",ROUND(IF('Indicator Data'!BB36&gt;Q$55,0,IF('Indicator Data'!BB36&lt;Q$54,10,(Q$55-'Indicator Data'!BB36)/(Q$55-Q$54)*10)),1))</f>
        <v>x</v>
      </c>
      <c r="R34" s="240" t="str">
        <f>IF('Indicator Data'!BC36="No data","x",ROUND(IF('Indicator Data'!BC36&gt;R$55,0,IF('Indicator Data'!BC36&lt;R$54,10,(R$55-'Indicator Data'!BC36)/(R$55-R$54)*10)),1))</f>
        <v>x</v>
      </c>
      <c r="S34" s="241">
        <f t="shared" si="3"/>
        <v>1.4</v>
      </c>
      <c r="T34" s="244">
        <f t="shared" si="4"/>
        <v>3.5</v>
      </c>
      <c r="U34" s="240">
        <f>IF('Indicator Data'!BD36="No data","x",ROUND(IF('Indicator Data'!BD36&gt;U$55,0,IF('Indicator Data'!BD36&lt;U$54,10,(U$55-'Indicator Data'!BD36)/(U$55-U$54)*10)),1))</f>
        <v>5.7</v>
      </c>
      <c r="V34" s="240">
        <f>IF('Indicator Data'!BE36="No data","x",ROUND(IF('Indicator Data'!BE36&gt;V$55,0,IF('Indicator Data'!BE36&lt;V$54,10,(V$55-'Indicator Data'!BE36)/(V$55-V$54)*10)),1))</f>
        <v>4.8</v>
      </c>
      <c r="W34" s="241">
        <f t="shared" si="5"/>
        <v>5.3</v>
      </c>
      <c r="X34" s="245">
        <f>IF('Indicator Data'!BH36="No data","x",'Indicator Data'!BH36/'Indicator Data'!BJ36*100)</f>
        <v>7.1187804895450109</v>
      </c>
      <c r="Y34" s="240">
        <f t="shared" si="6"/>
        <v>9.4</v>
      </c>
      <c r="Z34" s="240">
        <f>IF('Indicator Data'!BF36="No data","x",ROUND(IF('Indicator Data'!BF36&gt;Z$55,0,IF('Indicator Data'!BF36&lt;Z$54,10,(Z$55-'Indicator Data'!BF36)/(Z$55-Z$54)*10)),1))</f>
        <v>0</v>
      </c>
      <c r="AA34" s="240">
        <f>IF('Indicator Data'!BG36="No data","x",ROUND(IF('Indicator Data'!BG36&gt;AA$55,0,IF('Indicator Data'!BG36&lt;AA$54,10,(AA$55-'Indicator Data'!BG36)/(AA$55-AA$54)*10)),1))</f>
        <v>0</v>
      </c>
      <c r="AB34" s="241">
        <f t="shared" si="7"/>
        <v>3.1</v>
      </c>
      <c r="AC34" s="240">
        <f>IF('Indicator Data'!BI36="No data","x",ROUND(IF('Indicator Data'!BI36&gt;AC$55,0,IF('Indicator Data'!BI36&lt;AC$54,10,(AC$55-'Indicator Data'!BI36)/(AC$55-AC$54)*10)),1))</f>
        <v>6.6</v>
      </c>
      <c r="AD34" s="240">
        <f>IF('Indicator Data'!R36="No data","x",ROUND(IF('Indicator Data'!R36&gt;AD$55,10,IF('Indicator Data'!R36&lt;AD$54,0,10-(AD$55-'Indicator Data'!R36)/(AD$55-AD$54)*10)),1))</f>
        <v>0.9</v>
      </c>
      <c r="AE34" s="240" t="str">
        <f>IF('Indicator Data'!AS36="No data","x",ROUND(IF('Indicator Data'!AS36&gt;AE$55,0,IF('Indicator Data'!AS36&lt;AE$54,10,(AE$55-'Indicator Data'!AS36)/(AE$55-AE$54)*10)),1))</f>
        <v>x</v>
      </c>
      <c r="AF34" s="241">
        <f t="shared" si="8"/>
        <v>3.8</v>
      </c>
      <c r="AG34" s="244">
        <f t="shared" si="9"/>
        <v>4.0999999999999996</v>
      </c>
    </row>
    <row r="35" spans="1:33" ht="15.75" customHeight="1">
      <c r="A35" s="154" t="s">
        <v>149</v>
      </c>
      <c r="B35" s="6" t="s">
        <v>160</v>
      </c>
      <c r="C35" s="155" t="s">
        <v>161</v>
      </c>
      <c r="D35" s="246">
        <f>IF('Indicator Data'!AT37="No data","x",ROUND(IF('Indicator Data'!AT37&gt;D$55,0,IF('Indicator Data'!AT37&lt;D$54,10,(D$55-'Indicator Data'!AT37)/(D$55-D$54)*10)),1))</f>
        <v>6.5</v>
      </c>
      <c r="E35" s="247">
        <f t="shared" si="0"/>
        <v>6.5</v>
      </c>
      <c r="F35" s="246">
        <f>IF('Indicator Data'!AU37="No data","x",ROUND(IF('Indicator Data'!AU37&gt;F$55,0,IF('Indicator Data'!AU37&lt;F$54,10,(F$55-'Indicator Data'!AU37)/(F$55-F$54)*10)),1))</f>
        <v>5.6</v>
      </c>
      <c r="G35" s="246">
        <f>IF('Indicator Data'!AV37="No data","x",ROUND(IF('Indicator Data'!AV37&gt;G$55,0,IF('Indicator Data'!AV37&lt;G$54,10,(G$55-'Indicator Data'!AV37)/(G$55-G$54)*10)),1))</f>
        <v>0</v>
      </c>
      <c r="H35" s="247">
        <f t="shared" si="1"/>
        <v>3.3</v>
      </c>
      <c r="I35" s="248">
        <f>IF('Indicator Data'!AW37="No data","x",'Indicator Data'!AW37/'Indicator Data'!BK37)</f>
        <v>5.7568807339449543E-4</v>
      </c>
      <c r="J35" s="246">
        <f t="shared" si="2"/>
        <v>4.2</v>
      </c>
      <c r="K35" s="246">
        <f>IF('Indicator Data'!AX37="No data","x",ROUND(IF('Indicator Data'!AX37&gt;K$55,10,IF('Indicator Data'!AX37&lt;K$54,0,10-(K$55-'Indicator Data'!AX37)/(K$55-K$54)*10)),1))</f>
        <v>0</v>
      </c>
      <c r="L35" s="246">
        <f>IF('Indicator Data'!AY37="No data","x",ROUND(IF('Indicator Data'!AY37&gt;L$55,10,IF('Indicator Data'!AY37&lt;L$54,0,10-(L$55-'Indicator Data'!AY37)/(L$55-L$54)*10)),1))</f>
        <v>0.7</v>
      </c>
      <c r="M35" s="246">
        <f t="shared" si="10"/>
        <v>0.7</v>
      </c>
      <c r="N35" s="249">
        <f t="shared" si="11"/>
        <v>2.6</v>
      </c>
      <c r="O35" s="246">
        <f>IF('Indicator Data'!AZ37="No data","x",ROUND(IF('Indicator Data'!AZ37&gt;O$55,0,IF('Indicator Data'!AZ37&lt;O$54,10,(O$55-'Indicator Data'!AZ37)/(O$55-O$54)*10)),1))</f>
        <v>2.8</v>
      </c>
      <c r="P35" s="246">
        <f>IF('Indicator Data'!BA37="No data","x",ROUND(IF('Indicator Data'!BA37&gt;P$55,0,IF('Indicator Data'!BA37&lt;P$54,10,(P$55-'Indicator Data'!BA37)/(P$55-P$54)*10)),1))</f>
        <v>0</v>
      </c>
      <c r="Q35" s="246" t="str">
        <f>IF('Indicator Data'!BB37="No data","x",ROUND(IF('Indicator Data'!BB37&gt;Q$55,0,IF('Indicator Data'!BB37&lt;Q$54,10,(Q$55-'Indicator Data'!BB37)/(Q$55-Q$54)*10)),1))</f>
        <v>x</v>
      </c>
      <c r="R35" s="246" t="str">
        <f>IF('Indicator Data'!BC37="No data","x",ROUND(IF('Indicator Data'!BC37&gt;R$55,0,IF('Indicator Data'!BC37&lt;R$54,10,(R$55-'Indicator Data'!BC37)/(R$55-R$54)*10)),1))</f>
        <v>x</v>
      </c>
      <c r="S35" s="247">
        <f t="shared" si="3"/>
        <v>1.4</v>
      </c>
      <c r="T35" s="250">
        <f t="shared" si="4"/>
        <v>3.5</v>
      </c>
      <c r="U35" s="246">
        <f>IF('Indicator Data'!BD37="No data","x",ROUND(IF('Indicator Data'!BD37&gt;U$55,0,IF('Indicator Data'!BD37&lt;U$54,10,(U$55-'Indicator Data'!BD37)/(U$55-U$54)*10)),1))</f>
        <v>5.7</v>
      </c>
      <c r="V35" s="246">
        <f>IF('Indicator Data'!BE37="No data","x",ROUND(IF('Indicator Data'!BE37&gt;V$55,0,IF('Indicator Data'!BE37&lt;V$54,10,(V$55-'Indicator Data'!BE37)/(V$55-V$54)*10)),1))</f>
        <v>2</v>
      </c>
      <c r="W35" s="247">
        <f t="shared" si="5"/>
        <v>3.9</v>
      </c>
      <c r="X35" s="251">
        <f>IF('Indicator Data'!BH37="No data","x",'Indicator Data'!BH37/'Indicator Data'!BJ37*100)</f>
        <v>765.09950203457026</v>
      </c>
      <c r="Y35" s="246">
        <f t="shared" si="6"/>
        <v>0</v>
      </c>
      <c r="Z35" s="246">
        <f>IF('Indicator Data'!BF37="No data","x",ROUND(IF('Indicator Data'!BF37&gt;Z$55,0,IF('Indicator Data'!BF37&lt;Z$54,10,(Z$55-'Indicator Data'!BF37)/(Z$55-Z$54)*10)),1))</f>
        <v>0</v>
      </c>
      <c r="AA35" s="246">
        <f>IF('Indicator Data'!BG37="No data","x",ROUND(IF('Indicator Data'!BG37&gt;AA$55,0,IF('Indicator Data'!BG37&lt;AA$54,10,(AA$55-'Indicator Data'!BG37)/(AA$55-AA$54)*10)),1))</f>
        <v>0</v>
      </c>
      <c r="AB35" s="247">
        <f t="shared" si="7"/>
        <v>0</v>
      </c>
      <c r="AC35" s="246">
        <f>IF('Indicator Data'!BI37="No data","x",ROUND(IF('Indicator Data'!BI37&gt;AC$55,0,IF('Indicator Data'!BI37&lt;AC$54,10,(AC$55-'Indicator Data'!BI37)/(AC$55-AC$54)*10)),1))</f>
        <v>6.6</v>
      </c>
      <c r="AD35" s="246">
        <f>IF('Indicator Data'!R37="No data","x",ROUND(IF('Indicator Data'!R37&gt;AD$55,10,IF('Indicator Data'!R37&lt;AD$54,0,10-(AD$55-'Indicator Data'!R37)/(AD$55-AD$54)*10)),1))</f>
        <v>0</v>
      </c>
      <c r="AE35" s="246" t="str">
        <f>IF('Indicator Data'!AS37="No data","x",ROUND(IF('Indicator Data'!AS37&gt;AE$55,0,IF('Indicator Data'!AS37&lt;AE$54,10,(AE$55-'Indicator Data'!AS37)/(AE$55-AE$54)*10)),1))</f>
        <v>x</v>
      </c>
      <c r="AF35" s="247">
        <f t="shared" si="8"/>
        <v>3.3</v>
      </c>
      <c r="AG35" s="250">
        <f t="shared" si="9"/>
        <v>2.4</v>
      </c>
    </row>
    <row r="36" spans="1:33" ht="15.75" customHeight="1">
      <c r="A36" s="154" t="s">
        <v>149</v>
      </c>
      <c r="B36" s="6" t="s">
        <v>158</v>
      </c>
      <c r="C36" s="155" t="s">
        <v>159</v>
      </c>
      <c r="D36" s="246">
        <f>IF('Indicator Data'!AT38="No data","x",ROUND(IF('Indicator Data'!AT38&gt;D$55,0,IF('Indicator Data'!AT38&lt;D$54,10,(D$55-'Indicator Data'!AT38)/(D$55-D$54)*10)),1))</f>
        <v>6.5</v>
      </c>
      <c r="E36" s="247">
        <f t="shared" si="0"/>
        <v>6.5</v>
      </c>
      <c r="F36" s="246">
        <f>IF('Indicator Data'!AU38="No data","x",ROUND(IF('Indicator Data'!AU38&gt;F$55,0,IF('Indicator Data'!AU38&lt;F$54,10,(F$55-'Indicator Data'!AU38)/(F$55-F$54)*10)),1))</f>
        <v>5.6</v>
      </c>
      <c r="G36" s="246">
        <f>IF('Indicator Data'!AV38="No data","x",ROUND(IF('Indicator Data'!AV38&gt;G$55,0,IF('Indicator Data'!AV38&lt;G$54,10,(G$55-'Indicator Data'!AV38)/(G$55-G$54)*10)),1))</f>
        <v>0</v>
      </c>
      <c r="H36" s="247">
        <f t="shared" si="1"/>
        <v>3.3</v>
      </c>
      <c r="I36" s="248">
        <f>IF('Indicator Data'!AW38="No data","x",'Indicator Data'!AW38/'Indicator Data'!BK38)</f>
        <v>9.07942238267148E-4</v>
      </c>
      <c r="J36" s="246">
        <f t="shared" si="2"/>
        <v>0.9</v>
      </c>
      <c r="K36" s="246">
        <f>IF('Indicator Data'!AX38="No data","x",ROUND(IF('Indicator Data'!AX38&gt;K$55,10,IF('Indicator Data'!AX38&lt;K$54,0,10-(K$55-'Indicator Data'!AX38)/(K$55-K$54)*10)),1))</f>
        <v>0</v>
      </c>
      <c r="L36" s="246">
        <f>IF('Indicator Data'!AY38="No data","x",ROUND(IF('Indicator Data'!AY38&gt;L$55,10,IF('Indicator Data'!AY38&lt;L$54,0,10-(L$55-'Indicator Data'!AY38)/(L$55-L$54)*10)),1))</f>
        <v>0.7</v>
      </c>
      <c r="M36" s="246">
        <f t="shared" si="10"/>
        <v>0.7</v>
      </c>
      <c r="N36" s="249">
        <f t="shared" si="11"/>
        <v>0.8</v>
      </c>
      <c r="O36" s="246">
        <f>IF('Indicator Data'!AZ38="No data","x",ROUND(IF('Indicator Data'!AZ38&gt;O$55,0,IF('Indicator Data'!AZ38&lt;O$54,10,(O$55-'Indicator Data'!AZ38)/(O$55-O$54)*10)),1))</f>
        <v>2.8</v>
      </c>
      <c r="P36" s="246">
        <f>IF('Indicator Data'!BA38="No data","x",ROUND(IF('Indicator Data'!BA38&gt;P$55,0,IF('Indicator Data'!BA38&lt;P$54,10,(P$55-'Indicator Data'!BA38)/(P$55-P$54)*10)),1))</f>
        <v>0</v>
      </c>
      <c r="Q36" s="246" t="str">
        <f>IF('Indicator Data'!BB38="No data","x",ROUND(IF('Indicator Data'!BB38&gt;Q$55,0,IF('Indicator Data'!BB38&lt;Q$54,10,(Q$55-'Indicator Data'!BB38)/(Q$55-Q$54)*10)),1))</f>
        <v>x</v>
      </c>
      <c r="R36" s="246" t="str">
        <f>IF('Indicator Data'!BC38="No data","x",ROUND(IF('Indicator Data'!BC38&gt;R$55,0,IF('Indicator Data'!BC38&lt;R$54,10,(R$55-'Indicator Data'!BC38)/(R$55-R$54)*10)),1))</f>
        <v>x</v>
      </c>
      <c r="S36" s="247">
        <f t="shared" si="3"/>
        <v>1.4</v>
      </c>
      <c r="T36" s="250">
        <f t="shared" si="4"/>
        <v>3</v>
      </c>
      <c r="U36" s="246">
        <f>IF('Indicator Data'!BD38="No data","x",ROUND(IF('Indicator Data'!BD38&gt;U$55,0,IF('Indicator Data'!BD38&lt;U$54,10,(U$55-'Indicator Data'!BD38)/(U$55-U$54)*10)),1))</f>
        <v>5.7</v>
      </c>
      <c r="V36" s="246">
        <f>IF('Indicator Data'!BE38="No data","x",ROUND(IF('Indicator Data'!BE38&gt;V$55,0,IF('Indicator Data'!BE38&lt;V$54,10,(V$55-'Indicator Data'!BE38)/(V$55-V$54)*10)),1))</f>
        <v>2.9</v>
      </c>
      <c r="W36" s="247">
        <f t="shared" si="5"/>
        <v>4.3</v>
      </c>
      <c r="X36" s="251">
        <f>IF('Indicator Data'!BH38="No data","x",'Indicator Data'!BH38/'Indicator Data'!BJ38*100)</f>
        <v>4.7219636665327585</v>
      </c>
      <c r="Y36" s="246">
        <f t="shared" si="6"/>
        <v>9.6</v>
      </c>
      <c r="Z36" s="246">
        <f>IF('Indicator Data'!BF38="No data","x",ROUND(IF('Indicator Data'!BF38&gt;Z$55,0,IF('Indicator Data'!BF38&lt;Z$54,10,(Z$55-'Indicator Data'!BF38)/(Z$55-Z$54)*10)),1))</f>
        <v>0</v>
      </c>
      <c r="AA36" s="246">
        <f>IF('Indicator Data'!BG38="No data","x",ROUND(IF('Indicator Data'!BG38&gt;AA$55,0,IF('Indicator Data'!BG38&lt;AA$54,10,(AA$55-'Indicator Data'!BG38)/(AA$55-AA$54)*10)),1))</f>
        <v>0</v>
      </c>
      <c r="AB36" s="247">
        <f t="shared" si="7"/>
        <v>3.2</v>
      </c>
      <c r="AC36" s="246">
        <f>IF('Indicator Data'!BI38="No data","x",ROUND(IF('Indicator Data'!BI38&gt;AC$55,0,IF('Indicator Data'!BI38&lt;AC$54,10,(AC$55-'Indicator Data'!BI38)/(AC$55-AC$54)*10)),1))</f>
        <v>6.6</v>
      </c>
      <c r="AD36" s="246">
        <f>IF('Indicator Data'!R38="No data","x",ROUND(IF('Indicator Data'!R38&gt;AD$55,10,IF('Indicator Data'!R38&lt;AD$54,0,10-(AD$55-'Indicator Data'!R38)/(AD$55-AD$54)*10)),1))</f>
        <v>1.7</v>
      </c>
      <c r="AE36" s="246" t="str">
        <f>IF('Indicator Data'!AS38="No data","x",ROUND(IF('Indicator Data'!AS38&gt;AE$55,0,IF('Indicator Data'!AS38&lt;AE$54,10,(AE$55-'Indicator Data'!AS38)/(AE$55-AE$54)*10)),1))</f>
        <v>x</v>
      </c>
      <c r="AF36" s="247">
        <f t="shared" si="8"/>
        <v>4.2</v>
      </c>
      <c r="AG36" s="250">
        <f t="shared" si="9"/>
        <v>3.9</v>
      </c>
    </row>
    <row r="37" spans="1:33" ht="15.75" customHeight="1">
      <c r="A37" s="154" t="s">
        <v>149</v>
      </c>
      <c r="B37" s="6" t="s">
        <v>150</v>
      </c>
      <c r="C37" s="155" t="s">
        <v>151</v>
      </c>
      <c r="D37" s="246">
        <f>IF('Indicator Data'!AT39="No data","x",ROUND(IF('Indicator Data'!AT39&gt;D$55,0,IF('Indicator Data'!AT39&lt;D$54,10,(D$55-'Indicator Data'!AT39)/(D$55-D$54)*10)),1))</f>
        <v>6.5</v>
      </c>
      <c r="E37" s="247">
        <f t="shared" si="0"/>
        <v>6.5</v>
      </c>
      <c r="F37" s="246">
        <f>IF('Indicator Data'!AU39="No data","x",ROUND(IF('Indicator Data'!AU39&gt;F$55,0,IF('Indicator Data'!AU39&lt;F$54,10,(F$55-'Indicator Data'!AU39)/(F$55-F$54)*10)),1))</f>
        <v>5.6</v>
      </c>
      <c r="G37" s="246">
        <f>IF('Indicator Data'!AV39="No data","x",ROUND(IF('Indicator Data'!AV39&gt;G$55,0,IF('Indicator Data'!AV39&lt;G$54,10,(G$55-'Indicator Data'!AV39)/(G$55-G$54)*10)),1))</f>
        <v>0</v>
      </c>
      <c r="H37" s="247">
        <f t="shared" si="1"/>
        <v>3.3</v>
      </c>
      <c r="I37" s="248">
        <f>IF('Indicator Data'!AW39="No data","x",'Indicator Data'!AW39/'Indicator Data'!BK39)</f>
        <v>3.6485697606538237E-4</v>
      </c>
      <c r="J37" s="246">
        <f t="shared" si="2"/>
        <v>6.4</v>
      </c>
      <c r="K37" s="246">
        <f>IF('Indicator Data'!AX39="No data","x",ROUND(IF('Indicator Data'!AX39&gt;K$55,10,IF('Indicator Data'!AX39&lt;K$54,0,10-(K$55-'Indicator Data'!AX39)/(K$55-K$54)*10)),1))</f>
        <v>0</v>
      </c>
      <c r="L37" s="246">
        <f>IF('Indicator Data'!AY39="No data","x",ROUND(IF('Indicator Data'!AY39&gt;L$55,10,IF('Indicator Data'!AY39&lt;L$54,0,10-(L$55-'Indicator Data'!AY39)/(L$55-L$54)*10)),1))</f>
        <v>0.7</v>
      </c>
      <c r="M37" s="246">
        <f t="shared" si="10"/>
        <v>0.7</v>
      </c>
      <c r="N37" s="249">
        <f t="shared" si="11"/>
        <v>4.0999999999999996</v>
      </c>
      <c r="O37" s="246">
        <f>IF('Indicator Data'!AZ39="No data","x",ROUND(IF('Indicator Data'!AZ39&gt;O$55,0,IF('Indicator Data'!AZ39&lt;O$54,10,(O$55-'Indicator Data'!AZ39)/(O$55-O$54)*10)),1))</f>
        <v>2.8</v>
      </c>
      <c r="P37" s="246">
        <f>IF('Indicator Data'!BA39="No data","x",ROUND(IF('Indicator Data'!BA39&gt;P$55,0,IF('Indicator Data'!BA39&lt;P$54,10,(P$55-'Indicator Data'!BA39)/(P$55-P$54)*10)),1))</f>
        <v>0</v>
      </c>
      <c r="Q37" s="246" t="str">
        <f>IF('Indicator Data'!BB39="No data","x",ROUND(IF('Indicator Data'!BB39&gt;Q$55,0,IF('Indicator Data'!BB39&lt;Q$54,10,(Q$55-'Indicator Data'!BB39)/(Q$55-Q$54)*10)),1))</f>
        <v>x</v>
      </c>
      <c r="R37" s="246" t="str">
        <f>IF('Indicator Data'!BC39="No data","x",ROUND(IF('Indicator Data'!BC39&gt;R$55,0,IF('Indicator Data'!BC39&lt;R$54,10,(R$55-'Indicator Data'!BC39)/(R$55-R$54)*10)),1))</f>
        <v>x</v>
      </c>
      <c r="S37" s="247">
        <f t="shared" si="3"/>
        <v>1.4</v>
      </c>
      <c r="T37" s="250">
        <f t="shared" si="4"/>
        <v>3.8</v>
      </c>
      <c r="U37" s="246">
        <f>IF('Indicator Data'!BD39="No data","x",ROUND(IF('Indicator Data'!BD39&gt;U$55,0,IF('Indicator Data'!BD39&lt;U$54,10,(U$55-'Indicator Data'!BD39)/(U$55-U$54)*10)),1))</f>
        <v>5.7</v>
      </c>
      <c r="V37" s="246">
        <f>IF('Indicator Data'!BE39="No data","x",ROUND(IF('Indicator Data'!BE39&gt;V$55,0,IF('Indicator Data'!BE39&lt;V$54,10,(V$55-'Indicator Data'!BE39)/(V$55-V$54)*10)),1))</f>
        <v>6.7</v>
      </c>
      <c r="W37" s="247">
        <f t="shared" si="5"/>
        <v>6.2</v>
      </c>
      <c r="X37" s="251">
        <f>IF('Indicator Data'!BH39="No data","x",'Indicator Data'!BH39/'Indicator Data'!BJ39*100)</f>
        <v>4.9172779339566564</v>
      </c>
      <c r="Y37" s="246">
        <f t="shared" si="6"/>
        <v>9.6</v>
      </c>
      <c r="Z37" s="246">
        <f>IF('Indicator Data'!BF39="No data","x",ROUND(IF('Indicator Data'!BF39&gt;Z$55,0,IF('Indicator Data'!BF39&lt;Z$54,10,(Z$55-'Indicator Data'!BF39)/(Z$55-Z$54)*10)),1))</f>
        <v>0</v>
      </c>
      <c r="AA37" s="246">
        <f>IF('Indicator Data'!BG39="No data","x",ROUND(IF('Indicator Data'!BG39&gt;AA$55,0,IF('Indicator Data'!BG39&lt;AA$54,10,(AA$55-'Indicator Data'!BG39)/(AA$55-AA$54)*10)),1))</f>
        <v>0</v>
      </c>
      <c r="AB37" s="247">
        <f t="shared" si="7"/>
        <v>3.2</v>
      </c>
      <c r="AC37" s="246">
        <f>IF('Indicator Data'!BI39="No data","x",ROUND(IF('Indicator Data'!BI39&gt;AC$55,0,IF('Indicator Data'!BI39&lt;AC$54,10,(AC$55-'Indicator Data'!BI39)/(AC$55-AC$54)*10)),1))</f>
        <v>6.6</v>
      </c>
      <c r="AD37" s="246">
        <f>IF('Indicator Data'!R39="No data","x",ROUND(IF('Indicator Data'!R39&gt;AD$55,10,IF('Indicator Data'!R39&lt;AD$54,0,10-(AD$55-'Indicator Data'!R39)/(AD$55-AD$54)*10)),1))</f>
        <v>0.6</v>
      </c>
      <c r="AE37" s="246" t="str">
        <f>IF('Indicator Data'!AS39="No data","x",ROUND(IF('Indicator Data'!AS39&gt;AE$55,0,IF('Indicator Data'!AS39&lt;AE$54,10,(AE$55-'Indicator Data'!AS39)/(AE$55-AE$54)*10)),1))</f>
        <v>x</v>
      </c>
      <c r="AF37" s="247">
        <f t="shared" si="8"/>
        <v>3.6</v>
      </c>
      <c r="AG37" s="250">
        <f t="shared" si="9"/>
        <v>4.3</v>
      </c>
    </row>
    <row r="38" spans="1:33" ht="15.75" customHeight="1">
      <c r="A38" s="154" t="s">
        <v>149</v>
      </c>
      <c r="B38" s="6" t="s">
        <v>154</v>
      </c>
      <c r="C38" s="155" t="s">
        <v>155</v>
      </c>
      <c r="D38" s="246">
        <f>IF('Indicator Data'!AT40="No data","x",ROUND(IF('Indicator Data'!AT40&gt;D$55,0,IF('Indicator Data'!AT40&lt;D$54,10,(D$55-'Indicator Data'!AT40)/(D$55-D$54)*10)),1))</f>
        <v>6.5</v>
      </c>
      <c r="E38" s="247">
        <f t="shared" si="0"/>
        <v>6.5</v>
      </c>
      <c r="F38" s="246">
        <f>IF('Indicator Data'!AU40="No data","x",ROUND(IF('Indicator Data'!AU40&gt;F$55,0,IF('Indicator Data'!AU40&lt;F$54,10,(F$55-'Indicator Data'!AU40)/(F$55-F$54)*10)),1))</f>
        <v>5.6</v>
      </c>
      <c r="G38" s="246">
        <f>IF('Indicator Data'!AV40="No data","x",ROUND(IF('Indicator Data'!AV40&gt;G$55,0,IF('Indicator Data'!AV40&lt;G$54,10,(G$55-'Indicator Data'!AV40)/(G$55-G$54)*10)),1))</f>
        <v>0</v>
      </c>
      <c r="H38" s="247">
        <f t="shared" si="1"/>
        <v>3.3</v>
      </c>
      <c r="I38" s="248">
        <f>IF('Indicator Data'!AW40="No data","x",'Indicator Data'!AW40/'Indicator Data'!BK40)</f>
        <v>3.8216560509554139E-4</v>
      </c>
      <c r="J38" s="246">
        <f t="shared" si="2"/>
        <v>6.2</v>
      </c>
      <c r="K38" s="246">
        <f>IF('Indicator Data'!AX40="No data","x",ROUND(IF('Indicator Data'!AX40&gt;K$55,10,IF('Indicator Data'!AX40&lt;K$54,0,10-(K$55-'Indicator Data'!AX40)/(K$55-K$54)*10)),1))</f>
        <v>0</v>
      </c>
      <c r="L38" s="246">
        <f>IF('Indicator Data'!AY40="No data","x",ROUND(IF('Indicator Data'!AY40&gt;L$55,10,IF('Indicator Data'!AY40&lt;L$54,0,10-(L$55-'Indicator Data'!AY40)/(L$55-L$54)*10)),1))</f>
        <v>0.7</v>
      </c>
      <c r="M38" s="246">
        <f t="shared" si="10"/>
        <v>0.7</v>
      </c>
      <c r="N38" s="249">
        <f t="shared" si="11"/>
        <v>4</v>
      </c>
      <c r="O38" s="246">
        <f>IF('Indicator Data'!AZ40="No data","x",ROUND(IF('Indicator Data'!AZ40&gt;O$55,0,IF('Indicator Data'!AZ40&lt;O$54,10,(O$55-'Indicator Data'!AZ40)/(O$55-O$54)*10)),1))</f>
        <v>2.8</v>
      </c>
      <c r="P38" s="246">
        <f>IF('Indicator Data'!BA40="No data","x",ROUND(IF('Indicator Data'!BA40&gt;P$55,0,IF('Indicator Data'!BA40&lt;P$54,10,(P$55-'Indicator Data'!BA40)/(P$55-P$54)*10)),1))</f>
        <v>0</v>
      </c>
      <c r="Q38" s="246" t="str">
        <f>IF('Indicator Data'!BB40="No data","x",ROUND(IF('Indicator Data'!BB40&gt;Q$55,0,IF('Indicator Data'!BB40&lt;Q$54,10,(Q$55-'Indicator Data'!BB40)/(Q$55-Q$54)*10)),1))</f>
        <v>x</v>
      </c>
      <c r="R38" s="246" t="str">
        <f>IF('Indicator Data'!BC40="No data","x",ROUND(IF('Indicator Data'!BC40&gt;R$55,0,IF('Indicator Data'!BC40&lt;R$54,10,(R$55-'Indicator Data'!BC40)/(R$55-R$54)*10)),1))</f>
        <v>x</v>
      </c>
      <c r="S38" s="247">
        <f t="shared" si="3"/>
        <v>1.4</v>
      </c>
      <c r="T38" s="250">
        <f t="shared" si="4"/>
        <v>3.8</v>
      </c>
      <c r="U38" s="246">
        <f>IF('Indicator Data'!BD40="No data","x",ROUND(IF('Indicator Data'!BD40&gt;U$55,0,IF('Indicator Data'!BD40&lt;U$54,10,(U$55-'Indicator Data'!BD40)/(U$55-U$54)*10)),1))</f>
        <v>5.7</v>
      </c>
      <c r="V38" s="246">
        <f>IF('Indicator Data'!BE40="No data","x",ROUND(IF('Indicator Data'!BE40&gt;V$55,0,IF('Indicator Data'!BE40&lt;V$54,10,(V$55-'Indicator Data'!BE40)/(V$55-V$54)*10)),1))</f>
        <v>6.2</v>
      </c>
      <c r="W38" s="247">
        <f t="shared" si="5"/>
        <v>6</v>
      </c>
      <c r="X38" s="251">
        <f>IF('Indicator Data'!BH40="No data","x",'Indicator Data'!BH40/'Indicator Data'!BJ40*100)</f>
        <v>6.4396973331984393</v>
      </c>
      <c r="Y38" s="246">
        <f t="shared" si="6"/>
        <v>9.5</v>
      </c>
      <c r="Z38" s="246">
        <f>IF('Indicator Data'!BF40="No data","x",ROUND(IF('Indicator Data'!BF40&gt;Z$55,0,IF('Indicator Data'!BF40&lt;Z$54,10,(Z$55-'Indicator Data'!BF40)/(Z$55-Z$54)*10)),1))</f>
        <v>0.7</v>
      </c>
      <c r="AA38" s="246">
        <f>IF('Indicator Data'!BG40="No data","x",ROUND(IF('Indicator Data'!BG40&gt;AA$55,0,IF('Indicator Data'!BG40&lt;AA$54,10,(AA$55-'Indicator Data'!BG40)/(AA$55-AA$54)*10)),1))</f>
        <v>0.1</v>
      </c>
      <c r="AB38" s="247">
        <f t="shared" si="7"/>
        <v>3.4</v>
      </c>
      <c r="AC38" s="246">
        <f>IF('Indicator Data'!BI40="No data","x",ROUND(IF('Indicator Data'!BI40&gt;AC$55,0,IF('Indicator Data'!BI40&lt;AC$54,10,(AC$55-'Indicator Data'!BI40)/(AC$55-AC$54)*10)),1))</f>
        <v>6.6</v>
      </c>
      <c r="AD38" s="246">
        <f>IF('Indicator Data'!R40="No data","x",ROUND(IF('Indicator Data'!R40&gt;AD$55,10,IF('Indicator Data'!R40&lt;AD$54,0,10-(AD$55-'Indicator Data'!R40)/(AD$55-AD$54)*10)),1))</f>
        <v>0</v>
      </c>
      <c r="AE38" s="246" t="str">
        <f>IF('Indicator Data'!AS40="No data","x",ROUND(IF('Indicator Data'!AS40&gt;AE$55,0,IF('Indicator Data'!AS40&lt;AE$54,10,(AE$55-'Indicator Data'!AS40)/(AE$55-AE$54)*10)),1))</f>
        <v>x</v>
      </c>
      <c r="AF38" s="247">
        <f t="shared" si="8"/>
        <v>3.3</v>
      </c>
      <c r="AG38" s="250">
        <f t="shared" si="9"/>
        <v>4.2</v>
      </c>
    </row>
    <row r="39" spans="1:33" ht="15.75" customHeight="1">
      <c r="A39" s="178" t="s">
        <v>149</v>
      </c>
      <c r="B39" s="6" t="s">
        <v>152</v>
      </c>
      <c r="C39" s="155" t="s">
        <v>153</v>
      </c>
      <c r="D39" s="252">
        <f>IF('Indicator Data'!AT41="No data","x",ROUND(IF('Indicator Data'!AT41&gt;D$55,0,IF('Indicator Data'!AT41&lt;D$54,10,(D$55-'Indicator Data'!AT41)/(D$55-D$54)*10)),1))</f>
        <v>6.5</v>
      </c>
      <c r="E39" s="253">
        <f t="shared" si="0"/>
        <v>6.5</v>
      </c>
      <c r="F39" s="252">
        <f>IF('Indicator Data'!AU41="No data","x",ROUND(IF('Indicator Data'!AU41&gt;F$55,0,IF('Indicator Data'!AU41&lt;F$54,10,(F$55-'Indicator Data'!AU41)/(F$55-F$54)*10)),1))</f>
        <v>5.6</v>
      </c>
      <c r="G39" s="252">
        <f>IF('Indicator Data'!AV41="No data","x",ROUND(IF('Indicator Data'!AV41&gt;G$55,0,IF('Indicator Data'!AV41&lt;G$54,10,(G$55-'Indicator Data'!AV41)/(G$55-G$54)*10)),1))</f>
        <v>0</v>
      </c>
      <c r="H39" s="253">
        <f t="shared" si="1"/>
        <v>3.3</v>
      </c>
      <c r="I39" s="254">
        <f>IF('Indicator Data'!AW41="No data","x",'Indicator Data'!AW41/'Indicator Data'!BK41)</f>
        <v>3.3774655498513916E-4</v>
      </c>
      <c r="J39" s="252">
        <f t="shared" si="2"/>
        <v>6.6</v>
      </c>
      <c r="K39" s="252">
        <f>IF('Indicator Data'!AX41="No data","x",ROUND(IF('Indicator Data'!AX41&gt;K$55,10,IF('Indicator Data'!AX41&lt;K$54,0,10-(K$55-'Indicator Data'!AX41)/(K$55-K$54)*10)),1))</f>
        <v>0</v>
      </c>
      <c r="L39" s="252">
        <f>IF('Indicator Data'!AY41="No data","x",ROUND(IF('Indicator Data'!AY41&gt;L$55,10,IF('Indicator Data'!AY41&lt;L$54,0,10-(L$55-'Indicator Data'!AY41)/(L$55-L$54)*10)),1))</f>
        <v>0.7</v>
      </c>
      <c r="M39" s="252">
        <f t="shared" si="10"/>
        <v>0.7</v>
      </c>
      <c r="N39" s="255">
        <f t="shared" si="11"/>
        <v>4.3</v>
      </c>
      <c r="O39" s="252">
        <f>IF('Indicator Data'!AZ41="No data","x",ROUND(IF('Indicator Data'!AZ41&gt;O$55,0,IF('Indicator Data'!AZ41&lt;O$54,10,(O$55-'Indicator Data'!AZ41)/(O$55-O$54)*10)),1))</f>
        <v>2.8</v>
      </c>
      <c r="P39" s="252">
        <f>IF('Indicator Data'!BA41="No data","x",ROUND(IF('Indicator Data'!BA41&gt;P$55,0,IF('Indicator Data'!BA41&lt;P$54,10,(P$55-'Indicator Data'!BA41)/(P$55-P$54)*10)),1))</f>
        <v>0</v>
      </c>
      <c r="Q39" s="252" t="str">
        <f>IF('Indicator Data'!BB41="No data","x",ROUND(IF('Indicator Data'!BB41&gt;Q$55,0,IF('Indicator Data'!BB41&lt;Q$54,10,(Q$55-'Indicator Data'!BB41)/(Q$55-Q$54)*10)),1))</f>
        <v>x</v>
      </c>
      <c r="R39" s="252" t="str">
        <f>IF('Indicator Data'!BC41="No data","x",ROUND(IF('Indicator Data'!BC41&gt;R$55,0,IF('Indicator Data'!BC41&lt;R$54,10,(R$55-'Indicator Data'!BC41)/(R$55-R$54)*10)),1))</f>
        <v>x</v>
      </c>
      <c r="S39" s="253">
        <f t="shared" si="3"/>
        <v>1.4</v>
      </c>
      <c r="T39" s="256">
        <f t="shared" si="4"/>
        <v>3.9</v>
      </c>
      <c r="U39" s="252">
        <f>IF('Indicator Data'!BD41="No data","x",ROUND(IF('Indicator Data'!BD41&gt;U$55,0,IF('Indicator Data'!BD41&lt;U$54,10,(U$55-'Indicator Data'!BD41)/(U$55-U$54)*10)),1))</f>
        <v>5.7</v>
      </c>
      <c r="V39" s="252">
        <f>IF('Indicator Data'!BE41="No data","x",ROUND(IF('Indicator Data'!BE41&gt;V$55,0,IF('Indicator Data'!BE41&lt;V$54,10,(V$55-'Indicator Data'!BE41)/(V$55-V$54)*10)),1))</f>
        <v>6.9</v>
      </c>
      <c r="W39" s="253">
        <f t="shared" si="5"/>
        <v>6.3</v>
      </c>
      <c r="X39" s="257">
        <f>IF('Indicator Data'!BH41="No data","x",'Indicator Data'!BH41/'Indicator Data'!BJ41*100)</f>
        <v>5.9160965159477898</v>
      </c>
      <c r="Y39" s="252">
        <f t="shared" si="6"/>
        <v>9.5</v>
      </c>
      <c r="Z39" s="252">
        <f>IF('Indicator Data'!BF41="No data","x",ROUND(IF('Indicator Data'!BF41&gt;Z$55,0,IF('Indicator Data'!BF41&lt;Z$54,10,(Z$55-'Indicator Data'!BF41)/(Z$55-Z$54)*10)),1))</f>
        <v>0.1</v>
      </c>
      <c r="AA39" s="252">
        <f>IF('Indicator Data'!BG41="No data","x",ROUND(IF('Indicator Data'!BG41&gt;AA$55,0,IF('Indicator Data'!BG41&lt;AA$54,10,(AA$55-'Indicator Data'!BG41)/(AA$55-AA$54)*10)),1))</f>
        <v>0</v>
      </c>
      <c r="AB39" s="253">
        <f t="shared" si="7"/>
        <v>3.2</v>
      </c>
      <c r="AC39" s="252">
        <f>IF('Indicator Data'!BI41="No data","x",ROUND(IF('Indicator Data'!BI41&gt;AC$55,0,IF('Indicator Data'!BI41&lt;AC$54,10,(AC$55-'Indicator Data'!BI41)/(AC$55-AC$54)*10)),1))</f>
        <v>6.6</v>
      </c>
      <c r="AD39" s="252">
        <f>IF('Indicator Data'!R41="No data","x",ROUND(IF('Indicator Data'!R41&gt;AD$55,10,IF('Indicator Data'!R41&lt;AD$54,0,10-(AD$55-'Indicator Data'!R41)/(AD$55-AD$54)*10)),1))</f>
        <v>0</v>
      </c>
      <c r="AE39" s="252" t="str">
        <f>IF('Indicator Data'!AS41="No data","x",ROUND(IF('Indicator Data'!AS41&gt;AE$55,0,IF('Indicator Data'!AS41&lt;AE$54,10,(AE$55-'Indicator Data'!AS41)/(AE$55-AE$54)*10)),1))</f>
        <v>x</v>
      </c>
      <c r="AF39" s="253">
        <f t="shared" si="8"/>
        <v>3.3</v>
      </c>
      <c r="AG39" s="256">
        <f t="shared" si="9"/>
        <v>4.3</v>
      </c>
    </row>
    <row r="40" spans="1:33" ht="15.75" customHeight="1">
      <c r="A40" s="179" t="s">
        <v>162</v>
      </c>
      <c r="B40" s="180" t="s">
        <v>183</v>
      </c>
      <c r="C40" s="181" t="s">
        <v>184</v>
      </c>
      <c r="D40" s="246">
        <f>IF('Indicator Data'!AT42="No data","x",ROUND(IF('Indicator Data'!AT42&gt;D$55,0,IF('Indicator Data'!AT42&lt;D$54,10,(D$55-'Indicator Data'!AT42)/(D$55-D$54)*10)),1))</f>
        <v>4.3</v>
      </c>
      <c r="E40" s="247">
        <f t="shared" si="0"/>
        <v>4.3</v>
      </c>
      <c r="F40" s="246">
        <f>IF('Indicator Data'!AU42="No data","x",ROUND(IF('Indicator Data'!AU42&gt;F$55,0,IF('Indicator Data'!AU42&lt;F$54,10,(F$55-'Indicator Data'!AU42)/(F$55-F$54)*10)),1))</f>
        <v>9.5</v>
      </c>
      <c r="G40" s="246">
        <f>IF('Indicator Data'!AV42="No data","x",ROUND(IF('Indicator Data'!AV42&gt;G$55,0,IF('Indicator Data'!AV42&lt;G$54,10,(G$55-'Indicator Data'!AV42)/(G$55-G$54)*10)),1))</f>
        <v>0.5</v>
      </c>
      <c r="H40" s="247">
        <f t="shared" si="1"/>
        <v>7</v>
      </c>
      <c r="I40" s="248">
        <f>IF('Indicator Data'!AW42="No data","x",'Indicator Data'!AW42/'Indicator Data'!BK42)</f>
        <v>1.2472721684339942E-3</v>
      </c>
      <c r="J40" s="246">
        <f t="shared" si="2"/>
        <v>0</v>
      </c>
      <c r="K40" s="246">
        <f>IF('Indicator Data'!AX42="No data","x",ROUND(IF('Indicator Data'!AX42&gt;K$55,10,IF('Indicator Data'!AX42&lt;K$54,0,10-(K$55-'Indicator Data'!AX42)/(K$55-K$54)*10)),1))</f>
        <v>2.7</v>
      </c>
      <c r="L40" s="246">
        <f>IF('Indicator Data'!AY42="No data","x",ROUND(IF('Indicator Data'!AY42&gt;L$55,10,IF('Indicator Data'!AY42&lt;L$54,0,10-(L$55-'Indicator Data'!AY42)/(L$55-L$54)*10)),1))</f>
        <v>1.3</v>
      </c>
      <c r="M40" s="246">
        <f t="shared" si="10"/>
        <v>2.7</v>
      </c>
      <c r="N40" s="249">
        <f t="shared" si="11"/>
        <v>1.4</v>
      </c>
      <c r="O40" s="246">
        <f>IF('Indicator Data'!AZ42="No data","x",ROUND(IF('Indicator Data'!AZ42&gt;O$55,0,IF('Indicator Data'!AZ42&lt;O$54,10,(O$55-'Indicator Data'!AZ42)/(O$55-O$54)*10)),1))</f>
        <v>0</v>
      </c>
      <c r="P40" s="246">
        <f>IF('Indicator Data'!BA42="No data","x",ROUND(IF('Indicator Data'!BA42&gt;P$55,0,IF('Indicator Data'!BA42&lt;P$54,10,(P$55-'Indicator Data'!BA42)/(P$55-P$54)*10)),1))</f>
        <v>0</v>
      </c>
      <c r="Q40" s="246">
        <f>IF('Indicator Data'!BB42="No data","x",ROUND(IF('Indicator Data'!BB42&gt;Q$55,0,IF('Indicator Data'!BB42&lt;Q$54,10,(Q$55-'Indicator Data'!BB42)/(Q$55-Q$54)*10)),1))</f>
        <v>5.6</v>
      </c>
      <c r="R40" s="246">
        <f>IF('Indicator Data'!BC42="No data","x",ROUND(IF('Indicator Data'!BC42&gt;R$55,0,IF('Indicator Data'!BC42&lt;R$54,10,(R$55-'Indicator Data'!BC42)/(R$55-R$54)*10)),1))</f>
        <v>0</v>
      </c>
      <c r="S40" s="247">
        <f t="shared" si="3"/>
        <v>1.4</v>
      </c>
      <c r="T40" s="250">
        <f t="shared" si="4"/>
        <v>3.5</v>
      </c>
      <c r="U40" s="246">
        <f>IF('Indicator Data'!BD42="No data","x",ROUND(IF('Indicator Data'!BD42&gt;U$55,0,IF('Indicator Data'!BD42&lt;U$54,10,(U$55-'Indicator Data'!BD42)/(U$55-U$54)*10)),1))</f>
        <v>4.5</v>
      </c>
      <c r="V40" s="246">
        <f>IF('Indicator Data'!BE42="No data","x",ROUND(IF('Indicator Data'!BE42&gt;V$55,0,IF('Indicator Data'!BE42&lt;V$54,10,(V$55-'Indicator Data'!BE42)/(V$55-V$54)*10)),1))</f>
        <v>6.3</v>
      </c>
      <c r="W40" s="247">
        <f t="shared" si="5"/>
        <v>5.4</v>
      </c>
      <c r="X40" s="251">
        <f>IF('Indicator Data'!BH42="No data","x",'Indicator Data'!BH42/'Indicator Data'!BJ42*100)</f>
        <v>150.53893268897619</v>
      </c>
      <c r="Y40" s="246">
        <f t="shared" si="6"/>
        <v>0</v>
      </c>
      <c r="Z40" s="246">
        <f>IF('Indicator Data'!BF42="No data","x",ROUND(IF('Indicator Data'!BF42&gt;Z$55,0,IF('Indicator Data'!BF42&lt;Z$54,10,(Z$55-'Indicator Data'!BF42)/(Z$55-Z$54)*10)),1))</f>
        <v>0</v>
      </c>
      <c r="AA40" s="246">
        <f>IF('Indicator Data'!BG42="No data","x",ROUND(IF('Indicator Data'!BG42&gt;AA$55,0,IF('Indicator Data'!BG42&lt;AA$54,10,(AA$55-'Indicator Data'!BG42)/(AA$55-AA$54)*10)),1))</f>
        <v>0</v>
      </c>
      <c r="AB40" s="247">
        <f t="shared" si="7"/>
        <v>0</v>
      </c>
      <c r="AC40" s="246">
        <f>IF('Indicator Data'!BI42="No data","x",ROUND(IF('Indicator Data'!BI42&gt;AC$55,0,IF('Indicator Data'!BI42&lt;AC$54,10,(AC$55-'Indicator Data'!BI42)/(AC$55-AC$54)*10)),1))</f>
        <v>8.8000000000000007</v>
      </c>
      <c r="AD40" s="246">
        <f>IF('Indicator Data'!R42="No data","x",ROUND(IF('Indicator Data'!R42&gt;AD$55,10,IF('Indicator Data'!R42&lt;AD$54,0,10-(AD$55-'Indicator Data'!R42)/(AD$55-AD$54)*10)),1))</f>
        <v>2.5</v>
      </c>
      <c r="AE40" s="246">
        <f>IF('Indicator Data'!AS42="No data","x",ROUND(IF('Indicator Data'!AS42&gt;AE$55,0,IF('Indicator Data'!AS42&lt;AE$54,10,(AE$55-'Indicator Data'!AS42)/(AE$55-AE$54)*10)),1))</f>
        <v>7.6</v>
      </c>
      <c r="AF40" s="247">
        <f t="shared" si="8"/>
        <v>6.3</v>
      </c>
      <c r="AG40" s="250">
        <f t="shared" si="9"/>
        <v>3.9</v>
      </c>
    </row>
    <row r="41" spans="1:33" ht="15.75" customHeight="1">
      <c r="A41" s="154" t="s">
        <v>162</v>
      </c>
      <c r="B41" s="168" t="s">
        <v>175</v>
      </c>
      <c r="C41" s="155" t="s">
        <v>176</v>
      </c>
      <c r="D41" s="246">
        <f>IF('Indicator Data'!AT43="No data","x",ROUND(IF('Indicator Data'!AT43&gt;D$55,0,IF('Indicator Data'!AT43&lt;D$54,10,(D$55-'Indicator Data'!AT43)/(D$55-D$54)*10)),1))</f>
        <v>4.3</v>
      </c>
      <c r="E41" s="247">
        <f t="shared" si="0"/>
        <v>4.3</v>
      </c>
      <c r="F41" s="246">
        <f>IF('Indicator Data'!AU43="No data","x",ROUND(IF('Indicator Data'!AU43&gt;F$55,0,IF('Indicator Data'!AU43&lt;F$54,10,(F$55-'Indicator Data'!AU43)/(F$55-F$54)*10)),1))</f>
        <v>9.1</v>
      </c>
      <c r="G41" s="246">
        <f>IF('Indicator Data'!AV43="No data","x",ROUND(IF('Indicator Data'!AV43&gt;G$55,0,IF('Indicator Data'!AV43&lt;G$54,10,(G$55-'Indicator Data'!AV43)/(G$55-G$54)*10)),1))</f>
        <v>0.5</v>
      </c>
      <c r="H41" s="247">
        <f t="shared" si="1"/>
        <v>6.5</v>
      </c>
      <c r="I41" s="248">
        <f>IF('Indicator Data'!AW43="No data","x",'Indicator Data'!AW43/'Indicator Data'!BK43)</f>
        <v>5.3718130311614732E-3</v>
      </c>
      <c r="J41" s="246">
        <f t="shared" si="2"/>
        <v>0</v>
      </c>
      <c r="K41" s="246">
        <f>IF('Indicator Data'!AX43="No data","x",ROUND(IF('Indicator Data'!AX43&gt;K$55,10,IF('Indicator Data'!AX43&lt;K$54,0,10-(K$55-'Indicator Data'!AX43)/(K$55-K$54)*10)),1))</f>
        <v>2.7</v>
      </c>
      <c r="L41" s="246">
        <f>IF('Indicator Data'!AY43="No data","x",ROUND(IF('Indicator Data'!AY43&gt;L$55,10,IF('Indicator Data'!AY43&lt;L$54,0,10-(L$55-'Indicator Data'!AY43)/(L$55-L$54)*10)),1))</f>
        <v>1.3</v>
      </c>
      <c r="M41" s="246">
        <f t="shared" si="10"/>
        <v>2.7</v>
      </c>
      <c r="N41" s="249">
        <f t="shared" si="11"/>
        <v>1.4</v>
      </c>
      <c r="O41" s="246">
        <f>IF('Indicator Data'!AZ43="No data","x",ROUND(IF('Indicator Data'!AZ43&gt;O$55,0,IF('Indicator Data'!AZ43&lt;O$54,10,(O$55-'Indicator Data'!AZ43)/(O$55-O$54)*10)),1))</f>
        <v>0</v>
      </c>
      <c r="P41" s="246">
        <f>IF('Indicator Data'!BA43="No data","x",ROUND(IF('Indicator Data'!BA43&gt;P$55,0,IF('Indicator Data'!BA43&lt;P$54,10,(P$55-'Indicator Data'!BA43)/(P$55-P$54)*10)),1))</f>
        <v>0</v>
      </c>
      <c r="Q41" s="246">
        <f>IF('Indicator Data'!BB43="No data","x",ROUND(IF('Indicator Data'!BB43&gt;Q$55,0,IF('Indicator Data'!BB43&lt;Q$54,10,(Q$55-'Indicator Data'!BB43)/(Q$55-Q$54)*10)),1))</f>
        <v>5.6</v>
      </c>
      <c r="R41" s="246">
        <f>IF('Indicator Data'!BC43="No data","x",ROUND(IF('Indicator Data'!BC43&gt;R$55,0,IF('Indicator Data'!BC43&lt;R$54,10,(R$55-'Indicator Data'!BC43)/(R$55-R$54)*10)),1))</f>
        <v>0</v>
      </c>
      <c r="S41" s="247">
        <f t="shared" si="3"/>
        <v>1.4</v>
      </c>
      <c r="T41" s="250">
        <f t="shared" si="4"/>
        <v>3.4</v>
      </c>
      <c r="U41" s="246">
        <f>IF('Indicator Data'!BD43="No data","x",ROUND(IF('Indicator Data'!BD43&gt;U$55,0,IF('Indicator Data'!BD43&lt;U$54,10,(U$55-'Indicator Data'!BD43)/(U$55-U$54)*10)),1))</f>
        <v>3.9</v>
      </c>
      <c r="V41" s="246">
        <f>IF('Indicator Data'!BE43="No data","x",ROUND(IF('Indicator Data'!BE43&gt;V$55,0,IF('Indicator Data'!BE43&lt;V$54,10,(V$55-'Indicator Data'!BE43)/(V$55-V$54)*10)),1))</f>
        <v>6.4</v>
      </c>
      <c r="W41" s="247">
        <f t="shared" si="5"/>
        <v>5.2</v>
      </c>
      <c r="X41" s="251">
        <f>IF('Indicator Data'!BH43="No data","x",'Indicator Data'!BH43/'Indicator Data'!BJ43*100)</f>
        <v>14.390004970197262</v>
      </c>
      <c r="Y41" s="246">
        <f t="shared" si="6"/>
        <v>8.6</v>
      </c>
      <c r="Z41" s="246">
        <f>IF('Indicator Data'!BF43="No data","x",ROUND(IF('Indicator Data'!BF43&gt;Z$55,0,IF('Indicator Data'!BF43&lt;Z$54,10,(Z$55-'Indicator Data'!BF43)/(Z$55-Z$54)*10)),1))</f>
        <v>0</v>
      </c>
      <c r="AA41" s="246">
        <f>IF('Indicator Data'!BG43="No data","x",ROUND(IF('Indicator Data'!BG43&gt;AA$55,0,IF('Indicator Data'!BG43&lt;AA$54,10,(AA$55-'Indicator Data'!BG43)/(AA$55-AA$54)*10)),1))</f>
        <v>0</v>
      </c>
      <c r="AB41" s="247">
        <f t="shared" si="7"/>
        <v>2.9</v>
      </c>
      <c r="AC41" s="246">
        <f>IF('Indicator Data'!BI43="No data","x",ROUND(IF('Indicator Data'!BI43&gt;AC$55,0,IF('Indicator Data'!BI43&lt;AC$54,10,(AC$55-'Indicator Data'!BI43)/(AC$55-AC$54)*10)),1))</f>
        <v>8.8000000000000007</v>
      </c>
      <c r="AD41" s="246">
        <f>IF('Indicator Data'!R43="No data","x",ROUND(IF('Indicator Data'!R43&gt;AD$55,10,IF('Indicator Data'!R43&lt;AD$54,0,10-(AD$55-'Indicator Data'!R43)/(AD$55-AD$54)*10)),1))</f>
        <v>1.6</v>
      </c>
      <c r="AE41" s="246">
        <f>IF('Indicator Data'!AS43="No data","x",ROUND(IF('Indicator Data'!AS43&gt;AE$55,0,IF('Indicator Data'!AS43&lt;AE$54,10,(AE$55-'Indicator Data'!AS43)/(AE$55-AE$54)*10)),1))</f>
        <v>7.6</v>
      </c>
      <c r="AF41" s="247">
        <f t="shared" si="8"/>
        <v>6</v>
      </c>
      <c r="AG41" s="250">
        <f t="shared" si="9"/>
        <v>4.7</v>
      </c>
    </row>
    <row r="42" spans="1:33" ht="15.75" customHeight="1">
      <c r="A42" s="154" t="s">
        <v>162</v>
      </c>
      <c r="B42" s="168" t="s">
        <v>185</v>
      </c>
      <c r="C42" s="155" t="s">
        <v>186</v>
      </c>
      <c r="D42" s="246">
        <f>IF('Indicator Data'!AT44="No data","x",ROUND(IF('Indicator Data'!AT44&gt;D$55,0,IF('Indicator Data'!AT44&lt;D$54,10,(D$55-'Indicator Data'!AT44)/(D$55-D$54)*10)),1))</f>
        <v>4.3</v>
      </c>
      <c r="E42" s="247">
        <f t="shared" si="0"/>
        <v>4.3</v>
      </c>
      <c r="F42" s="246">
        <f>IF('Indicator Data'!AU44="No data","x",ROUND(IF('Indicator Data'!AU44&gt;F$55,0,IF('Indicator Data'!AU44&lt;F$54,10,(F$55-'Indicator Data'!AU44)/(F$55-F$54)*10)),1))</f>
        <v>9.6999999999999993</v>
      </c>
      <c r="G42" s="246">
        <f>IF('Indicator Data'!AV44="No data","x",ROUND(IF('Indicator Data'!AV44&gt;G$55,0,IF('Indicator Data'!AV44&lt;G$54,10,(G$55-'Indicator Data'!AV44)/(G$55-G$54)*10)),1))</f>
        <v>0.5</v>
      </c>
      <c r="H42" s="247">
        <f t="shared" si="1"/>
        <v>7.2</v>
      </c>
      <c r="I42" s="248">
        <f>IF('Indicator Data'!AW44="No data","x",'Indicator Data'!AW44/'Indicator Data'!BK44)</f>
        <v>1.4177189200287445E-3</v>
      </c>
      <c r="J42" s="246">
        <f t="shared" si="2"/>
        <v>0</v>
      </c>
      <c r="K42" s="246">
        <f>IF('Indicator Data'!AX44="No data","x",ROUND(IF('Indicator Data'!AX44&gt;K$55,10,IF('Indicator Data'!AX44&lt;K$54,0,10-(K$55-'Indicator Data'!AX44)/(K$55-K$54)*10)),1))</f>
        <v>2.7</v>
      </c>
      <c r="L42" s="246">
        <f>IF('Indicator Data'!AY44="No data","x",ROUND(IF('Indicator Data'!AY44&gt;L$55,10,IF('Indicator Data'!AY44&lt;L$54,0,10-(L$55-'Indicator Data'!AY44)/(L$55-L$54)*10)),1))</f>
        <v>1.3</v>
      </c>
      <c r="M42" s="246">
        <f t="shared" si="10"/>
        <v>2.7</v>
      </c>
      <c r="N42" s="249">
        <f t="shared" si="11"/>
        <v>1.4</v>
      </c>
      <c r="O42" s="246">
        <f>IF('Indicator Data'!AZ44="No data","x",ROUND(IF('Indicator Data'!AZ44&gt;O$55,0,IF('Indicator Data'!AZ44&lt;O$54,10,(O$55-'Indicator Data'!AZ44)/(O$55-O$54)*10)),1))</f>
        <v>0</v>
      </c>
      <c r="P42" s="246">
        <f>IF('Indicator Data'!BA44="No data","x",ROUND(IF('Indicator Data'!BA44&gt;P$55,0,IF('Indicator Data'!BA44&lt;P$54,10,(P$55-'Indicator Data'!BA44)/(P$55-P$54)*10)),1))</f>
        <v>0</v>
      </c>
      <c r="Q42" s="246">
        <f>IF('Indicator Data'!BB44="No data","x",ROUND(IF('Indicator Data'!BB44&gt;Q$55,0,IF('Indicator Data'!BB44&lt;Q$54,10,(Q$55-'Indicator Data'!BB44)/(Q$55-Q$54)*10)),1))</f>
        <v>5.6</v>
      </c>
      <c r="R42" s="246">
        <f>IF('Indicator Data'!BC44="No data","x",ROUND(IF('Indicator Data'!BC44&gt;R$55,0,IF('Indicator Data'!BC44&lt;R$54,10,(R$55-'Indicator Data'!BC44)/(R$55-R$54)*10)),1))</f>
        <v>0</v>
      </c>
      <c r="S42" s="247">
        <f t="shared" si="3"/>
        <v>1.4</v>
      </c>
      <c r="T42" s="250">
        <f t="shared" si="4"/>
        <v>3.6</v>
      </c>
      <c r="U42" s="246">
        <f>IF('Indicator Data'!BD44="No data","x",ROUND(IF('Indicator Data'!BD44&gt;U$55,0,IF('Indicator Data'!BD44&lt;U$54,10,(U$55-'Indicator Data'!BD44)/(U$55-U$54)*10)),1))</f>
        <v>2.6</v>
      </c>
      <c r="V42" s="246">
        <f>IF('Indicator Data'!BE44="No data","x",ROUND(IF('Indicator Data'!BE44&gt;V$55,0,IF('Indicator Data'!BE44&lt;V$54,10,(V$55-'Indicator Data'!BE44)/(V$55-V$54)*10)),1))</f>
        <v>6.2</v>
      </c>
      <c r="W42" s="247">
        <f t="shared" si="5"/>
        <v>4.4000000000000004</v>
      </c>
      <c r="X42" s="251">
        <f>IF('Indicator Data'!BH44="No data","x",'Indicator Data'!BH44/'Indicator Data'!BJ44*100)</f>
        <v>120.22888017881461</v>
      </c>
      <c r="Y42" s="246">
        <f t="shared" si="6"/>
        <v>0</v>
      </c>
      <c r="Z42" s="246">
        <f>IF('Indicator Data'!BF44="No data","x",ROUND(IF('Indicator Data'!BF44&gt;Z$55,0,IF('Indicator Data'!BF44&lt;Z$54,10,(Z$55-'Indicator Data'!BF44)/(Z$55-Z$54)*10)),1))</f>
        <v>0</v>
      </c>
      <c r="AA42" s="246">
        <f>IF('Indicator Data'!BG44="No data","x",ROUND(IF('Indicator Data'!BG44&gt;AA$55,0,IF('Indicator Data'!BG44&lt;AA$54,10,(AA$55-'Indicator Data'!BG44)/(AA$55-AA$54)*10)),1))</f>
        <v>0</v>
      </c>
      <c r="AB42" s="247">
        <f t="shared" si="7"/>
        <v>0</v>
      </c>
      <c r="AC42" s="246">
        <f>IF('Indicator Data'!BI44="No data","x",ROUND(IF('Indicator Data'!BI44&gt;AC$55,0,IF('Indicator Data'!BI44&lt;AC$54,10,(AC$55-'Indicator Data'!BI44)/(AC$55-AC$54)*10)),1))</f>
        <v>8.8000000000000007</v>
      </c>
      <c r="AD42" s="246">
        <f>IF('Indicator Data'!R44="No data","x",ROUND(IF('Indicator Data'!R44&gt;AD$55,10,IF('Indicator Data'!R44&lt;AD$54,0,10-(AD$55-'Indicator Data'!R44)/(AD$55-AD$54)*10)),1))</f>
        <v>3.9</v>
      </c>
      <c r="AE42" s="246">
        <f>IF('Indicator Data'!AS44="No data","x",ROUND(IF('Indicator Data'!AS44&gt;AE$55,0,IF('Indicator Data'!AS44&lt;AE$54,10,(AE$55-'Indicator Data'!AS44)/(AE$55-AE$54)*10)),1))</f>
        <v>7.6</v>
      </c>
      <c r="AF42" s="247">
        <f t="shared" si="8"/>
        <v>6.8</v>
      </c>
      <c r="AG42" s="250">
        <f t="shared" si="9"/>
        <v>3.7</v>
      </c>
    </row>
    <row r="43" spans="1:33" ht="15.75" customHeight="1">
      <c r="A43" s="154" t="s">
        <v>162</v>
      </c>
      <c r="B43" s="168" t="s">
        <v>171</v>
      </c>
      <c r="C43" s="155" t="s">
        <v>172</v>
      </c>
      <c r="D43" s="246">
        <f>IF('Indicator Data'!AT45="No data","x",ROUND(IF('Indicator Data'!AT45&gt;D$55,0,IF('Indicator Data'!AT45&lt;D$54,10,(D$55-'Indicator Data'!AT45)/(D$55-D$54)*10)),1))</f>
        <v>4.3</v>
      </c>
      <c r="E43" s="247">
        <f t="shared" si="0"/>
        <v>4.3</v>
      </c>
      <c r="F43" s="246">
        <f>IF('Indicator Data'!AU45="No data","x",ROUND(IF('Indicator Data'!AU45&gt;F$55,0,IF('Indicator Data'!AU45&lt;F$54,10,(F$55-'Indicator Data'!AU45)/(F$55-F$54)*10)),1))</f>
        <v>9.4</v>
      </c>
      <c r="G43" s="246">
        <f>IF('Indicator Data'!AV45="No data","x",ROUND(IF('Indicator Data'!AV45&gt;G$55,0,IF('Indicator Data'!AV45&lt;G$54,10,(G$55-'Indicator Data'!AV45)/(G$55-G$54)*10)),1))</f>
        <v>0.5</v>
      </c>
      <c r="H43" s="247">
        <f t="shared" si="1"/>
        <v>6.9</v>
      </c>
      <c r="I43" s="248">
        <f>IF('Indicator Data'!AW45="No data","x",'Indicator Data'!AW45/'Indicator Data'!BK45)</f>
        <v>6.0620756547041712E-4</v>
      </c>
      <c r="J43" s="246">
        <f t="shared" si="2"/>
        <v>3.9</v>
      </c>
      <c r="K43" s="246">
        <f>IF('Indicator Data'!AX45="No data","x",ROUND(IF('Indicator Data'!AX45&gt;K$55,10,IF('Indicator Data'!AX45&lt;K$54,0,10-(K$55-'Indicator Data'!AX45)/(K$55-K$54)*10)),1))</f>
        <v>2.7</v>
      </c>
      <c r="L43" s="246">
        <f>IF('Indicator Data'!AY45="No data","x",ROUND(IF('Indicator Data'!AY45&gt;L$55,10,IF('Indicator Data'!AY45&lt;L$54,0,10-(L$55-'Indicator Data'!AY45)/(L$55-L$54)*10)),1))</f>
        <v>1.3</v>
      </c>
      <c r="M43" s="246">
        <f t="shared" si="10"/>
        <v>2.7</v>
      </c>
      <c r="N43" s="249">
        <f t="shared" si="11"/>
        <v>3.3</v>
      </c>
      <c r="O43" s="246">
        <f>IF('Indicator Data'!AZ45="No data","x",ROUND(IF('Indicator Data'!AZ45&gt;O$55,0,IF('Indicator Data'!AZ45&lt;O$54,10,(O$55-'Indicator Data'!AZ45)/(O$55-O$54)*10)),1))</f>
        <v>0</v>
      </c>
      <c r="P43" s="246">
        <f>IF('Indicator Data'!BA45="No data","x",ROUND(IF('Indicator Data'!BA45&gt;P$55,0,IF('Indicator Data'!BA45&lt;P$54,10,(P$55-'Indicator Data'!BA45)/(P$55-P$54)*10)),1))</f>
        <v>0</v>
      </c>
      <c r="Q43" s="246">
        <f>IF('Indicator Data'!BB45="No data","x",ROUND(IF('Indicator Data'!BB45&gt;Q$55,0,IF('Indicator Data'!BB45&lt;Q$54,10,(Q$55-'Indicator Data'!BB45)/(Q$55-Q$54)*10)),1))</f>
        <v>5.6</v>
      </c>
      <c r="R43" s="246">
        <f>IF('Indicator Data'!BC45="No data","x",ROUND(IF('Indicator Data'!BC45&gt;R$55,0,IF('Indicator Data'!BC45&lt;R$54,10,(R$55-'Indicator Data'!BC45)/(R$55-R$54)*10)),1))</f>
        <v>0</v>
      </c>
      <c r="S43" s="247">
        <f t="shared" si="3"/>
        <v>1.4</v>
      </c>
      <c r="T43" s="250">
        <f t="shared" si="4"/>
        <v>4</v>
      </c>
      <c r="U43" s="246">
        <f>IF('Indicator Data'!BD45="No data","x",ROUND(IF('Indicator Data'!BD45&gt;U$55,0,IF('Indicator Data'!BD45&lt;U$54,10,(U$55-'Indicator Data'!BD45)/(U$55-U$54)*10)),1))</f>
        <v>4.5</v>
      </c>
      <c r="V43" s="246">
        <f>IF('Indicator Data'!BE45="No data","x",ROUND(IF('Indicator Data'!BE45&gt;V$55,0,IF('Indicator Data'!BE45&lt;V$54,10,(V$55-'Indicator Data'!BE45)/(V$55-V$54)*10)),1))</f>
        <v>6.8</v>
      </c>
      <c r="W43" s="247">
        <f t="shared" si="5"/>
        <v>5.7</v>
      </c>
      <c r="X43" s="251">
        <f>IF('Indicator Data'!BH45="No data","x",'Indicator Data'!BH45/'Indicator Data'!BJ45*100)</f>
        <v>26.792876578012276</v>
      </c>
      <c r="Y43" s="246">
        <f t="shared" si="6"/>
        <v>7.4</v>
      </c>
      <c r="Z43" s="246">
        <f>IF('Indicator Data'!BF45="No data","x",ROUND(IF('Indicator Data'!BF45&gt;Z$55,0,IF('Indicator Data'!BF45&lt;Z$54,10,(Z$55-'Indicator Data'!BF45)/(Z$55-Z$54)*10)),1))</f>
        <v>0</v>
      </c>
      <c r="AA43" s="246">
        <f>IF('Indicator Data'!BG45="No data","x",ROUND(IF('Indicator Data'!BG45&gt;AA$55,0,IF('Indicator Data'!BG45&lt;AA$54,10,(AA$55-'Indicator Data'!BG45)/(AA$55-AA$54)*10)),1))</f>
        <v>0</v>
      </c>
      <c r="AB43" s="247">
        <f t="shared" si="7"/>
        <v>2.5</v>
      </c>
      <c r="AC43" s="246">
        <f>IF('Indicator Data'!BI45="No data","x",ROUND(IF('Indicator Data'!BI45&gt;AC$55,0,IF('Indicator Data'!BI45&lt;AC$54,10,(AC$55-'Indicator Data'!BI45)/(AC$55-AC$54)*10)),1))</f>
        <v>8.8000000000000007</v>
      </c>
      <c r="AD43" s="246">
        <f>IF('Indicator Data'!R45="No data","x",ROUND(IF('Indicator Data'!R45&gt;AD$55,10,IF('Indicator Data'!R45&lt;AD$54,0,10-(AD$55-'Indicator Data'!R45)/(AD$55-AD$54)*10)),1))</f>
        <v>2.2000000000000002</v>
      </c>
      <c r="AE43" s="246">
        <f>IF('Indicator Data'!AS45="No data","x",ROUND(IF('Indicator Data'!AS45&gt;AE$55,0,IF('Indicator Data'!AS45&lt;AE$54,10,(AE$55-'Indicator Data'!AS45)/(AE$55-AE$54)*10)),1))</f>
        <v>7.6</v>
      </c>
      <c r="AF43" s="247">
        <f t="shared" si="8"/>
        <v>6.2</v>
      </c>
      <c r="AG43" s="250">
        <f t="shared" si="9"/>
        <v>4.8</v>
      </c>
    </row>
    <row r="44" spans="1:33" ht="15.75" customHeight="1">
      <c r="A44" s="154" t="s">
        <v>162</v>
      </c>
      <c r="B44" s="168" t="s">
        <v>163</v>
      </c>
      <c r="C44" s="155" t="s">
        <v>164</v>
      </c>
      <c r="D44" s="246">
        <f>IF('Indicator Data'!AT46="No data","x",ROUND(IF('Indicator Data'!AT46&gt;D$55,0,IF('Indicator Data'!AT46&lt;D$54,10,(D$55-'Indicator Data'!AT46)/(D$55-D$54)*10)),1))</f>
        <v>4.3</v>
      </c>
      <c r="E44" s="247">
        <f t="shared" si="0"/>
        <v>4.3</v>
      </c>
      <c r="F44" s="246">
        <f>IF('Indicator Data'!AU46="No data","x",ROUND(IF('Indicator Data'!AU46&gt;F$55,0,IF('Indicator Data'!AU46&lt;F$54,10,(F$55-'Indicator Data'!AU46)/(F$55-F$54)*10)),1))</f>
        <v>9.6999999999999993</v>
      </c>
      <c r="G44" s="246">
        <f>IF('Indicator Data'!AV46="No data","x",ROUND(IF('Indicator Data'!AV46&gt;G$55,0,IF('Indicator Data'!AV46&lt;G$54,10,(G$55-'Indicator Data'!AV46)/(G$55-G$54)*10)),1))</f>
        <v>0.5</v>
      </c>
      <c r="H44" s="247">
        <f t="shared" si="1"/>
        <v>7.2</v>
      </c>
      <c r="I44" s="248">
        <f>IF('Indicator Data'!AW46="No data","x",'Indicator Data'!AW46/'Indicator Data'!BK46)</f>
        <v>1.4200627879001261E-4</v>
      </c>
      <c r="J44" s="246">
        <f t="shared" si="2"/>
        <v>8.6</v>
      </c>
      <c r="K44" s="246">
        <f>IF('Indicator Data'!AX46="No data","x",ROUND(IF('Indicator Data'!AX46&gt;K$55,10,IF('Indicator Data'!AX46&lt;K$54,0,10-(K$55-'Indicator Data'!AX46)/(K$55-K$54)*10)),1))</f>
        <v>2.7</v>
      </c>
      <c r="L44" s="246">
        <f>IF('Indicator Data'!AY46="No data","x",ROUND(IF('Indicator Data'!AY46&gt;L$55,10,IF('Indicator Data'!AY46&lt;L$54,0,10-(L$55-'Indicator Data'!AY46)/(L$55-L$54)*10)),1))</f>
        <v>1.3</v>
      </c>
      <c r="M44" s="246">
        <f t="shared" si="10"/>
        <v>2.7</v>
      </c>
      <c r="N44" s="249">
        <f t="shared" si="11"/>
        <v>6.5</v>
      </c>
      <c r="O44" s="246">
        <f>IF('Indicator Data'!AZ46="No data","x",ROUND(IF('Indicator Data'!AZ46&gt;O$55,0,IF('Indicator Data'!AZ46&lt;O$54,10,(O$55-'Indicator Data'!AZ46)/(O$55-O$54)*10)),1))</f>
        <v>0</v>
      </c>
      <c r="P44" s="246">
        <f>IF('Indicator Data'!BA46="No data","x",ROUND(IF('Indicator Data'!BA46&gt;P$55,0,IF('Indicator Data'!BA46&lt;P$54,10,(P$55-'Indicator Data'!BA46)/(P$55-P$54)*10)),1))</f>
        <v>0</v>
      </c>
      <c r="Q44" s="246">
        <f>IF('Indicator Data'!BB46="No data","x",ROUND(IF('Indicator Data'!BB46&gt;Q$55,0,IF('Indicator Data'!BB46&lt;Q$54,10,(Q$55-'Indicator Data'!BB46)/(Q$55-Q$54)*10)),1))</f>
        <v>5.6</v>
      </c>
      <c r="R44" s="246">
        <f>IF('Indicator Data'!BC46="No data","x",ROUND(IF('Indicator Data'!BC46&gt;R$55,0,IF('Indicator Data'!BC46&lt;R$54,10,(R$55-'Indicator Data'!BC46)/(R$55-R$54)*10)),1))</f>
        <v>0</v>
      </c>
      <c r="S44" s="247">
        <f t="shared" si="3"/>
        <v>1.4</v>
      </c>
      <c r="T44" s="250">
        <f t="shared" si="4"/>
        <v>4.9000000000000004</v>
      </c>
      <c r="U44" s="246">
        <f>IF('Indicator Data'!BD46="No data","x",ROUND(IF('Indicator Data'!BD46&gt;U$55,0,IF('Indicator Data'!BD46&lt;U$54,10,(U$55-'Indicator Data'!BD46)/(U$55-U$54)*10)),1))</f>
        <v>6.4</v>
      </c>
      <c r="V44" s="246">
        <f>IF('Indicator Data'!BE46="No data","x",ROUND(IF('Indicator Data'!BE46&gt;V$55,0,IF('Indicator Data'!BE46&lt;V$54,10,(V$55-'Indicator Data'!BE46)/(V$55-V$54)*10)),1))</f>
        <v>6.5</v>
      </c>
      <c r="W44" s="247">
        <f t="shared" si="5"/>
        <v>6.5</v>
      </c>
      <c r="X44" s="251">
        <f>IF('Indicator Data'!BH46="No data","x",'Indicator Data'!BH46/'Indicator Data'!BJ46*100)</f>
        <v>24.984964483557462</v>
      </c>
      <c r="Y44" s="246">
        <f t="shared" si="6"/>
        <v>7.6</v>
      </c>
      <c r="Z44" s="246">
        <f>IF('Indicator Data'!BF46="No data","x",ROUND(IF('Indicator Data'!BF46&gt;Z$55,0,IF('Indicator Data'!BF46&lt;Z$54,10,(Z$55-'Indicator Data'!BF46)/(Z$55-Z$54)*10)),1))</f>
        <v>0</v>
      </c>
      <c r="AA44" s="246">
        <f>IF('Indicator Data'!BG46="No data","x",ROUND(IF('Indicator Data'!BG46&gt;AA$55,0,IF('Indicator Data'!BG46&lt;AA$54,10,(AA$55-'Indicator Data'!BG46)/(AA$55-AA$54)*10)),1))</f>
        <v>0</v>
      </c>
      <c r="AB44" s="247">
        <f t="shared" si="7"/>
        <v>2.5</v>
      </c>
      <c r="AC44" s="246">
        <f>IF('Indicator Data'!BI46="No data","x",ROUND(IF('Indicator Data'!BI46&gt;AC$55,0,IF('Indicator Data'!BI46&lt;AC$54,10,(AC$55-'Indicator Data'!BI46)/(AC$55-AC$54)*10)),1))</f>
        <v>8.8000000000000007</v>
      </c>
      <c r="AD44" s="246">
        <f>IF('Indicator Data'!R46="No data","x",ROUND(IF('Indicator Data'!R46&gt;AD$55,10,IF('Indicator Data'!R46&lt;AD$54,0,10-(AD$55-'Indicator Data'!R46)/(AD$55-AD$54)*10)),1))</f>
        <v>1.7</v>
      </c>
      <c r="AE44" s="246">
        <f>IF('Indicator Data'!AS46="No data","x",ROUND(IF('Indicator Data'!AS46&gt;AE$55,0,IF('Indicator Data'!AS46&lt;AE$54,10,(AE$55-'Indicator Data'!AS46)/(AE$55-AE$54)*10)),1))</f>
        <v>7.6</v>
      </c>
      <c r="AF44" s="247">
        <f t="shared" si="8"/>
        <v>6</v>
      </c>
      <c r="AG44" s="250">
        <f t="shared" si="9"/>
        <v>5</v>
      </c>
    </row>
    <row r="45" spans="1:33" ht="15.75" customHeight="1">
      <c r="A45" s="154" t="s">
        <v>162</v>
      </c>
      <c r="B45" s="168" t="s">
        <v>177</v>
      </c>
      <c r="C45" s="155" t="s">
        <v>178</v>
      </c>
      <c r="D45" s="246">
        <f>IF('Indicator Data'!AT47="No data","x",ROUND(IF('Indicator Data'!AT47&gt;D$55,0,IF('Indicator Data'!AT47&lt;D$54,10,(D$55-'Indicator Data'!AT47)/(D$55-D$54)*10)),1))</f>
        <v>4.3</v>
      </c>
      <c r="E45" s="247">
        <f t="shared" si="0"/>
        <v>4.3</v>
      </c>
      <c r="F45" s="246">
        <f>IF('Indicator Data'!AU47="No data","x",ROUND(IF('Indicator Data'!AU47&gt;F$55,0,IF('Indicator Data'!AU47&lt;F$54,10,(F$55-'Indicator Data'!AU47)/(F$55-F$54)*10)),1))</f>
        <v>9.6</v>
      </c>
      <c r="G45" s="246">
        <f>IF('Indicator Data'!AV47="No data","x",ROUND(IF('Indicator Data'!AV47&gt;G$55,0,IF('Indicator Data'!AV47&lt;G$54,10,(G$55-'Indicator Data'!AV47)/(G$55-G$54)*10)),1))</f>
        <v>0.5</v>
      </c>
      <c r="H45" s="247">
        <f t="shared" si="1"/>
        <v>7.1</v>
      </c>
      <c r="I45" s="248">
        <f>IF('Indicator Data'!AW47="No data","x",'Indicator Data'!AW47/'Indicator Data'!BK47)</f>
        <v>1.4551501922877041E-4</v>
      </c>
      <c r="J45" s="246">
        <f t="shared" si="2"/>
        <v>8.5</v>
      </c>
      <c r="K45" s="246">
        <f>IF('Indicator Data'!AX47="No data","x",ROUND(IF('Indicator Data'!AX47&gt;K$55,10,IF('Indicator Data'!AX47&lt;K$54,0,10-(K$55-'Indicator Data'!AX47)/(K$55-K$54)*10)),1))</f>
        <v>2.7</v>
      </c>
      <c r="L45" s="246">
        <f>IF('Indicator Data'!AY47="No data","x",ROUND(IF('Indicator Data'!AY47&gt;L$55,10,IF('Indicator Data'!AY47&lt;L$54,0,10-(L$55-'Indicator Data'!AY47)/(L$55-L$54)*10)),1))</f>
        <v>1.3</v>
      </c>
      <c r="M45" s="246">
        <f t="shared" si="10"/>
        <v>2.7</v>
      </c>
      <c r="N45" s="249">
        <f t="shared" si="11"/>
        <v>6.4</v>
      </c>
      <c r="O45" s="246">
        <f>IF('Indicator Data'!AZ47="No data","x",ROUND(IF('Indicator Data'!AZ47&gt;O$55,0,IF('Indicator Data'!AZ47&lt;O$54,10,(O$55-'Indicator Data'!AZ47)/(O$55-O$54)*10)),1))</f>
        <v>0</v>
      </c>
      <c r="P45" s="246">
        <f>IF('Indicator Data'!BA47="No data","x",ROUND(IF('Indicator Data'!BA47&gt;P$55,0,IF('Indicator Data'!BA47&lt;P$54,10,(P$55-'Indicator Data'!BA47)/(P$55-P$54)*10)),1))</f>
        <v>0</v>
      </c>
      <c r="Q45" s="246">
        <f>IF('Indicator Data'!BB47="No data","x",ROUND(IF('Indicator Data'!BB47&gt;Q$55,0,IF('Indicator Data'!BB47&lt;Q$54,10,(Q$55-'Indicator Data'!BB47)/(Q$55-Q$54)*10)),1))</f>
        <v>5.6</v>
      </c>
      <c r="R45" s="246">
        <f>IF('Indicator Data'!BC47="No data","x",ROUND(IF('Indicator Data'!BC47&gt;R$55,0,IF('Indicator Data'!BC47&lt;R$54,10,(R$55-'Indicator Data'!BC47)/(R$55-R$54)*10)),1))</f>
        <v>0</v>
      </c>
      <c r="S45" s="247">
        <f t="shared" si="3"/>
        <v>1.4</v>
      </c>
      <c r="T45" s="250">
        <f t="shared" si="4"/>
        <v>4.8</v>
      </c>
      <c r="U45" s="246">
        <f>IF('Indicator Data'!BD47="No data","x",ROUND(IF('Indicator Data'!BD47&gt;U$55,0,IF('Indicator Data'!BD47&lt;U$54,10,(U$55-'Indicator Data'!BD47)/(U$55-U$54)*10)),1))</f>
        <v>1.2</v>
      </c>
      <c r="V45" s="246">
        <f>IF('Indicator Data'!BE47="No data","x",ROUND(IF('Indicator Data'!BE47&gt;V$55,0,IF('Indicator Data'!BE47&lt;V$54,10,(V$55-'Indicator Data'!BE47)/(V$55-V$54)*10)),1))</f>
        <v>7.1</v>
      </c>
      <c r="W45" s="247">
        <f t="shared" si="5"/>
        <v>4.2</v>
      </c>
      <c r="X45" s="251">
        <f>IF('Indicator Data'!BH47="No data","x",'Indicator Data'!BH47/'Indicator Data'!BJ47*100)</f>
        <v>116.66727185508759</v>
      </c>
      <c r="Y45" s="246">
        <f t="shared" si="6"/>
        <v>0</v>
      </c>
      <c r="Z45" s="246">
        <f>IF('Indicator Data'!BF47="No data","x",ROUND(IF('Indicator Data'!BF47&gt;Z$55,0,IF('Indicator Data'!BF47&lt;Z$54,10,(Z$55-'Indicator Data'!BF47)/(Z$55-Z$54)*10)),1))</f>
        <v>0</v>
      </c>
      <c r="AA45" s="246">
        <f>IF('Indicator Data'!BG47="No data","x",ROUND(IF('Indicator Data'!BG47&gt;AA$55,0,IF('Indicator Data'!BG47&lt;AA$54,10,(AA$55-'Indicator Data'!BG47)/(AA$55-AA$54)*10)),1))</f>
        <v>0</v>
      </c>
      <c r="AB45" s="247">
        <f t="shared" si="7"/>
        <v>0</v>
      </c>
      <c r="AC45" s="246">
        <f>IF('Indicator Data'!BI47="No data","x",ROUND(IF('Indicator Data'!BI47&gt;AC$55,0,IF('Indicator Data'!BI47&lt;AC$54,10,(AC$55-'Indicator Data'!BI47)/(AC$55-AC$54)*10)),1))</f>
        <v>8.8000000000000007</v>
      </c>
      <c r="AD45" s="246">
        <f>IF('Indicator Data'!R47="No data","x",ROUND(IF('Indicator Data'!R47&gt;AD$55,10,IF('Indicator Data'!R47&lt;AD$54,0,10-(AD$55-'Indicator Data'!R47)/(AD$55-AD$54)*10)),1))</f>
        <v>2</v>
      </c>
      <c r="AE45" s="246">
        <f>IF('Indicator Data'!AS47="No data","x",ROUND(IF('Indicator Data'!AS47&gt;AE$55,0,IF('Indicator Data'!AS47&lt;AE$54,10,(AE$55-'Indicator Data'!AS47)/(AE$55-AE$54)*10)),1))</f>
        <v>7.6</v>
      </c>
      <c r="AF45" s="247">
        <f t="shared" si="8"/>
        <v>6.1</v>
      </c>
      <c r="AG45" s="250">
        <f t="shared" si="9"/>
        <v>3.4</v>
      </c>
    </row>
    <row r="46" spans="1:33" ht="15.75" customHeight="1">
      <c r="A46" s="154" t="s">
        <v>162</v>
      </c>
      <c r="B46" s="168" t="s">
        <v>173</v>
      </c>
      <c r="C46" s="155" t="s">
        <v>174</v>
      </c>
      <c r="D46" s="246">
        <f>IF('Indicator Data'!AT48="No data","x",ROUND(IF('Indicator Data'!AT48&gt;D$55,0,IF('Indicator Data'!AT48&lt;D$54,10,(D$55-'Indicator Data'!AT48)/(D$55-D$54)*10)),1))</f>
        <v>4.3</v>
      </c>
      <c r="E46" s="247">
        <f t="shared" si="0"/>
        <v>4.3</v>
      </c>
      <c r="F46" s="246">
        <f>IF('Indicator Data'!AU48="No data","x",ROUND(IF('Indicator Data'!AU48&gt;F$55,0,IF('Indicator Data'!AU48&lt;F$54,10,(F$55-'Indicator Data'!AU48)/(F$55-F$54)*10)),1))</f>
        <v>9.6999999999999993</v>
      </c>
      <c r="G46" s="246">
        <f>IF('Indicator Data'!AV48="No data","x",ROUND(IF('Indicator Data'!AV48&gt;G$55,0,IF('Indicator Data'!AV48&lt;G$54,10,(G$55-'Indicator Data'!AV48)/(G$55-G$54)*10)),1))</f>
        <v>0.5</v>
      </c>
      <c r="H46" s="247">
        <f t="shared" si="1"/>
        <v>7.2</v>
      </c>
      <c r="I46" s="248">
        <f>IF('Indicator Data'!AW48="No data","x",'Indicator Data'!AW48/'Indicator Data'!BK48)</f>
        <v>1.0535293916959503E-3</v>
      </c>
      <c r="J46" s="246">
        <f t="shared" si="2"/>
        <v>0</v>
      </c>
      <c r="K46" s="246">
        <f>IF('Indicator Data'!AX48="No data","x",ROUND(IF('Indicator Data'!AX48&gt;K$55,10,IF('Indicator Data'!AX48&lt;K$54,0,10-(K$55-'Indicator Data'!AX48)/(K$55-K$54)*10)),1))</f>
        <v>2.7</v>
      </c>
      <c r="L46" s="246">
        <f>IF('Indicator Data'!AY48="No data","x",ROUND(IF('Indicator Data'!AY48&gt;L$55,10,IF('Indicator Data'!AY48&lt;L$54,0,10-(L$55-'Indicator Data'!AY48)/(L$55-L$54)*10)),1))</f>
        <v>1.3</v>
      </c>
      <c r="M46" s="246">
        <f t="shared" si="10"/>
        <v>2.7</v>
      </c>
      <c r="N46" s="249">
        <f t="shared" si="11"/>
        <v>1.4</v>
      </c>
      <c r="O46" s="246">
        <f>IF('Indicator Data'!AZ48="No data","x",ROUND(IF('Indicator Data'!AZ48&gt;O$55,0,IF('Indicator Data'!AZ48&lt;O$54,10,(O$55-'Indicator Data'!AZ48)/(O$55-O$54)*10)),1))</f>
        <v>0</v>
      </c>
      <c r="P46" s="246">
        <f>IF('Indicator Data'!BA48="No data","x",ROUND(IF('Indicator Data'!BA48&gt;P$55,0,IF('Indicator Data'!BA48&lt;P$54,10,(P$55-'Indicator Data'!BA48)/(P$55-P$54)*10)),1))</f>
        <v>0</v>
      </c>
      <c r="Q46" s="246">
        <f>IF('Indicator Data'!BB48="No data","x",ROUND(IF('Indicator Data'!BB48&gt;Q$55,0,IF('Indicator Data'!BB48&lt;Q$54,10,(Q$55-'Indicator Data'!BB48)/(Q$55-Q$54)*10)),1))</f>
        <v>5.6</v>
      </c>
      <c r="R46" s="246">
        <f>IF('Indicator Data'!BC48="No data","x",ROUND(IF('Indicator Data'!BC48&gt;R$55,0,IF('Indicator Data'!BC48&lt;R$54,10,(R$55-'Indicator Data'!BC48)/(R$55-R$54)*10)),1))</f>
        <v>0</v>
      </c>
      <c r="S46" s="247">
        <f t="shared" si="3"/>
        <v>1.4</v>
      </c>
      <c r="T46" s="250">
        <f t="shared" si="4"/>
        <v>3.6</v>
      </c>
      <c r="U46" s="246">
        <f>IF('Indicator Data'!BD48="No data","x",ROUND(IF('Indicator Data'!BD48&gt;U$55,0,IF('Indicator Data'!BD48&lt;U$54,10,(U$55-'Indicator Data'!BD48)/(U$55-U$54)*10)),1))</f>
        <v>6</v>
      </c>
      <c r="V46" s="246">
        <f>IF('Indicator Data'!BE48="No data","x",ROUND(IF('Indicator Data'!BE48&gt;V$55,0,IF('Indicator Data'!BE48&lt;V$54,10,(V$55-'Indicator Data'!BE48)/(V$55-V$54)*10)),1))</f>
        <v>6.7</v>
      </c>
      <c r="W46" s="247">
        <f t="shared" si="5"/>
        <v>6.4</v>
      </c>
      <c r="X46" s="251">
        <f>IF('Indicator Data'!BH48="No data","x",'Indicator Data'!BH48/'Indicator Data'!BJ48*100)</f>
        <v>44.356593657114438</v>
      </c>
      <c r="Y46" s="246">
        <f t="shared" si="6"/>
        <v>5.6</v>
      </c>
      <c r="Z46" s="246">
        <f>IF('Indicator Data'!BF48="No data","x",ROUND(IF('Indicator Data'!BF48&gt;Z$55,0,IF('Indicator Data'!BF48&lt;Z$54,10,(Z$55-'Indicator Data'!BF48)/(Z$55-Z$54)*10)),1))</f>
        <v>0</v>
      </c>
      <c r="AA46" s="246">
        <f>IF('Indicator Data'!BG48="No data","x",ROUND(IF('Indicator Data'!BG48&gt;AA$55,0,IF('Indicator Data'!BG48&lt;AA$54,10,(AA$55-'Indicator Data'!BG48)/(AA$55-AA$54)*10)),1))</f>
        <v>0</v>
      </c>
      <c r="AB46" s="247">
        <f t="shared" si="7"/>
        <v>1.9</v>
      </c>
      <c r="AC46" s="246">
        <f>IF('Indicator Data'!BI48="No data","x",ROUND(IF('Indicator Data'!BI48&gt;AC$55,0,IF('Indicator Data'!BI48&lt;AC$54,10,(AC$55-'Indicator Data'!BI48)/(AC$55-AC$54)*10)),1))</f>
        <v>8.8000000000000007</v>
      </c>
      <c r="AD46" s="246">
        <f>IF('Indicator Data'!R48="No data","x",ROUND(IF('Indicator Data'!R48&gt;AD$55,10,IF('Indicator Data'!R48&lt;AD$54,0,10-(AD$55-'Indicator Data'!R48)/(AD$55-AD$54)*10)),1))</f>
        <v>0.9</v>
      </c>
      <c r="AE46" s="246">
        <f>IF('Indicator Data'!AS48="No data","x",ROUND(IF('Indicator Data'!AS48&gt;AE$55,0,IF('Indicator Data'!AS48&lt;AE$54,10,(AE$55-'Indicator Data'!AS48)/(AE$55-AE$54)*10)),1))</f>
        <v>7.6</v>
      </c>
      <c r="AF46" s="247">
        <f t="shared" si="8"/>
        <v>5.8</v>
      </c>
      <c r="AG46" s="250">
        <f t="shared" si="9"/>
        <v>4.7</v>
      </c>
    </row>
    <row r="47" spans="1:33" ht="15.75" customHeight="1">
      <c r="A47" s="154" t="s">
        <v>162</v>
      </c>
      <c r="B47" s="168" t="s">
        <v>187</v>
      </c>
      <c r="C47" s="155" t="s">
        <v>188</v>
      </c>
      <c r="D47" s="246">
        <f>IF('Indicator Data'!AT49="No data","x",ROUND(IF('Indicator Data'!AT49&gt;D$55,0,IF('Indicator Data'!AT49&lt;D$54,10,(D$55-'Indicator Data'!AT49)/(D$55-D$54)*10)),1))</f>
        <v>4.3</v>
      </c>
      <c r="E47" s="247">
        <f t="shared" si="0"/>
        <v>4.3</v>
      </c>
      <c r="F47" s="246">
        <f>IF('Indicator Data'!AU49="No data","x",ROUND(IF('Indicator Data'!AU49&gt;F$55,0,IF('Indicator Data'!AU49&lt;F$54,10,(F$55-'Indicator Data'!AU49)/(F$55-F$54)*10)),1))</f>
        <v>5.9</v>
      </c>
      <c r="G47" s="246">
        <f>IF('Indicator Data'!AV49="No data","x",ROUND(IF('Indicator Data'!AV49&gt;G$55,0,IF('Indicator Data'!AV49&lt;G$54,10,(G$55-'Indicator Data'!AV49)/(G$55-G$54)*10)),1))</f>
        <v>0.5</v>
      </c>
      <c r="H47" s="247">
        <f t="shared" si="1"/>
        <v>3.7</v>
      </c>
      <c r="I47" s="248">
        <f>IF('Indicator Data'!AW49="No data","x",'Indicator Data'!AW49/'Indicator Data'!BK49)</f>
        <v>1.000096721152916E-3</v>
      </c>
      <c r="J47" s="246">
        <f t="shared" si="2"/>
        <v>0</v>
      </c>
      <c r="K47" s="246">
        <f>IF('Indicator Data'!AX49="No data","x",ROUND(IF('Indicator Data'!AX49&gt;K$55,10,IF('Indicator Data'!AX49&lt;K$54,0,10-(K$55-'Indicator Data'!AX49)/(K$55-K$54)*10)),1))</f>
        <v>2.7</v>
      </c>
      <c r="L47" s="246">
        <f>IF('Indicator Data'!AY49="No data","x",ROUND(IF('Indicator Data'!AY49&gt;L$55,10,IF('Indicator Data'!AY49&lt;L$54,0,10-(L$55-'Indicator Data'!AY49)/(L$55-L$54)*10)),1))</f>
        <v>1.3</v>
      </c>
      <c r="M47" s="246">
        <f t="shared" si="10"/>
        <v>2.7</v>
      </c>
      <c r="N47" s="249">
        <f t="shared" si="11"/>
        <v>1.4</v>
      </c>
      <c r="O47" s="246">
        <f>IF('Indicator Data'!AZ49="No data","x",ROUND(IF('Indicator Data'!AZ49&gt;O$55,0,IF('Indicator Data'!AZ49&lt;O$54,10,(O$55-'Indicator Data'!AZ49)/(O$55-O$54)*10)),1))</f>
        <v>0</v>
      </c>
      <c r="P47" s="246">
        <f>IF('Indicator Data'!BA49="No data","x",ROUND(IF('Indicator Data'!BA49&gt;P$55,0,IF('Indicator Data'!BA49&lt;P$54,10,(P$55-'Indicator Data'!BA49)/(P$55-P$54)*10)),1))</f>
        <v>0</v>
      </c>
      <c r="Q47" s="246">
        <f>IF('Indicator Data'!BB49="No data","x",ROUND(IF('Indicator Data'!BB49&gt;Q$55,0,IF('Indicator Data'!BB49&lt;Q$54,10,(Q$55-'Indicator Data'!BB49)/(Q$55-Q$54)*10)),1))</f>
        <v>5.6</v>
      </c>
      <c r="R47" s="246">
        <f>IF('Indicator Data'!BC49="No data","x",ROUND(IF('Indicator Data'!BC49&gt;R$55,0,IF('Indicator Data'!BC49&lt;R$54,10,(R$55-'Indicator Data'!BC49)/(R$55-R$54)*10)),1))</f>
        <v>0</v>
      </c>
      <c r="S47" s="247">
        <f t="shared" si="3"/>
        <v>1.4</v>
      </c>
      <c r="T47" s="250">
        <f t="shared" si="4"/>
        <v>2.7</v>
      </c>
      <c r="U47" s="246">
        <f>IF('Indicator Data'!BD49="No data","x",ROUND(IF('Indicator Data'!BD49&gt;U$55,0,IF('Indicator Data'!BD49&lt;U$54,10,(U$55-'Indicator Data'!BD49)/(U$55-U$54)*10)),1))</f>
        <v>0</v>
      </c>
      <c r="V47" s="246">
        <f>IF('Indicator Data'!BE49="No data","x",ROUND(IF('Indicator Data'!BE49&gt;V$55,0,IF('Indicator Data'!BE49&lt;V$54,10,(V$55-'Indicator Data'!BE49)/(V$55-V$54)*10)),1))</f>
        <v>6.3</v>
      </c>
      <c r="W47" s="247">
        <f t="shared" si="5"/>
        <v>3.2</v>
      </c>
      <c r="X47" s="251">
        <f>IF('Indicator Data'!BH49="No data","x",'Indicator Data'!BH49/'Indicator Data'!BJ49*100)</f>
        <v>6.1837434387164212</v>
      </c>
      <c r="Y47" s="246">
        <f t="shared" si="6"/>
        <v>9.5</v>
      </c>
      <c r="Z47" s="246">
        <f>IF('Indicator Data'!BF49="No data","x",ROUND(IF('Indicator Data'!BF49&gt;Z$55,0,IF('Indicator Data'!BF49&lt;Z$54,10,(Z$55-'Indicator Data'!BF49)/(Z$55-Z$54)*10)),1))</f>
        <v>0</v>
      </c>
      <c r="AA47" s="246">
        <f>IF('Indicator Data'!BG49="No data","x",ROUND(IF('Indicator Data'!BG49&gt;AA$55,0,IF('Indicator Data'!BG49&lt;AA$54,10,(AA$55-'Indicator Data'!BG49)/(AA$55-AA$54)*10)),1))</f>
        <v>0</v>
      </c>
      <c r="AB47" s="247">
        <f t="shared" si="7"/>
        <v>3.2</v>
      </c>
      <c r="AC47" s="246">
        <f>IF('Indicator Data'!BI49="No data","x",ROUND(IF('Indicator Data'!BI49&gt;AC$55,0,IF('Indicator Data'!BI49&lt;AC$54,10,(AC$55-'Indicator Data'!BI49)/(AC$55-AC$54)*10)),1))</f>
        <v>8.8000000000000007</v>
      </c>
      <c r="AD47" s="246">
        <f>IF('Indicator Data'!R49="No data","x",ROUND(IF('Indicator Data'!R49&gt;AD$55,10,IF('Indicator Data'!R49&lt;AD$54,0,10-(AD$55-'Indicator Data'!R49)/(AD$55-AD$54)*10)),1))</f>
        <v>5.6</v>
      </c>
      <c r="AE47" s="246">
        <f>IF('Indicator Data'!AS49="No data","x",ROUND(IF('Indicator Data'!AS49&gt;AE$55,0,IF('Indicator Data'!AS49&lt;AE$54,10,(AE$55-'Indicator Data'!AS49)/(AE$55-AE$54)*10)),1))</f>
        <v>7.6</v>
      </c>
      <c r="AF47" s="247">
        <f t="shared" si="8"/>
        <v>7.3</v>
      </c>
      <c r="AG47" s="250">
        <f t="shared" si="9"/>
        <v>4.5999999999999996</v>
      </c>
    </row>
    <row r="48" spans="1:33" ht="15.75" customHeight="1">
      <c r="A48" s="154" t="s">
        <v>162</v>
      </c>
      <c r="B48" s="168" t="s">
        <v>165</v>
      </c>
      <c r="C48" s="155" t="s">
        <v>166</v>
      </c>
      <c r="D48" s="246">
        <f>IF('Indicator Data'!AT50="No data","x",ROUND(IF('Indicator Data'!AT50&gt;D$55,0,IF('Indicator Data'!AT50&lt;D$54,10,(D$55-'Indicator Data'!AT50)/(D$55-D$54)*10)),1))</f>
        <v>4.3</v>
      </c>
      <c r="E48" s="247">
        <f t="shared" si="0"/>
        <v>4.3</v>
      </c>
      <c r="F48" s="246">
        <f>IF('Indicator Data'!AU50="No data","x",ROUND(IF('Indicator Data'!AU50&gt;F$55,0,IF('Indicator Data'!AU50&lt;F$54,10,(F$55-'Indicator Data'!AU50)/(F$55-F$54)*10)),1))</f>
        <v>9.6</v>
      </c>
      <c r="G48" s="246">
        <f>IF('Indicator Data'!AV50="No data","x",ROUND(IF('Indicator Data'!AV50&gt;G$55,0,IF('Indicator Data'!AV50&lt;G$54,10,(G$55-'Indicator Data'!AV50)/(G$55-G$54)*10)),1))</f>
        <v>0.5</v>
      </c>
      <c r="H48" s="247">
        <f t="shared" si="1"/>
        <v>7.1</v>
      </c>
      <c r="I48" s="248">
        <f>IF('Indicator Data'!AW50="No data","x",'Indicator Data'!AW50/'Indicator Data'!BK50)</f>
        <v>6.266358737490377E-4</v>
      </c>
      <c r="J48" s="246">
        <f t="shared" si="2"/>
        <v>3.7</v>
      </c>
      <c r="K48" s="246">
        <f>IF('Indicator Data'!AX50="No data","x",ROUND(IF('Indicator Data'!AX50&gt;K$55,10,IF('Indicator Data'!AX50&lt;K$54,0,10-(K$55-'Indicator Data'!AX50)/(K$55-K$54)*10)),1))</f>
        <v>2.7</v>
      </c>
      <c r="L48" s="246">
        <f>IF('Indicator Data'!AY50="No data","x",ROUND(IF('Indicator Data'!AY50&gt;L$55,10,IF('Indicator Data'!AY50&lt;L$54,0,10-(L$55-'Indicator Data'!AY50)/(L$55-L$54)*10)),1))</f>
        <v>1.3</v>
      </c>
      <c r="M48" s="246">
        <f t="shared" si="10"/>
        <v>2.7</v>
      </c>
      <c r="N48" s="249">
        <f t="shared" si="11"/>
        <v>3.2</v>
      </c>
      <c r="O48" s="246">
        <f>IF('Indicator Data'!AZ50="No data","x",ROUND(IF('Indicator Data'!AZ50&gt;O$55,0,IF('Indicator Data'!AZ50&lt;O$54,10,(O$55-'Indicator Data'!AZ50)/(O$55-O$54)*10)),1))</f>
        <v>0</v>
      </c>
      <c r="P48" s="246">
        <f>IF('Indicator Data'!BA50="No data","x",ROUND(IF('Indicator Data'!BA50&gt;P$55,0,IF('Indicator Data'!BA50&lt;P$54,10,(P$55-'Indicator Data'!BA50)/(P$55-P$54)*10)),1))</f>
        <v>0</v>
      </c>
      <c r="Q48" s="246">
        <f>IF('Indicator Data'!BB50="No data","x",ROUND(IF('Indicator Data'!BB50&gt;Q$55,0,IF('Indicator Data'!BB50&lt;Q$54,10,(Q$55-'Indicator Data'!BB50)/(Q$55-Q$54)*10)),1))</f>
        <v>5.6</v>
      </c>
      <c r="R48" s="246">
        <f>IF('Indicator Data'!BC50="No data","x",ROUND(IF('Indicator Data'!BC50&gt;R$55,0,IF('Indicator Data'!BC50&lt;R$54,10,(R$55-'Indicator Data'!BC50)/(R$55-R$54)*10)),1))</f>
        <v>0</v>
      </c>
      <c r="S48" s="247">
        <f t="shared" si="3"/>
        <v>1.4</v>
      </c>
      <c r="T48" s="250">
        <f t="shared" si="4"/>
        <v>4</v>
      </c>
      <c r="U48" s="246">
        <f>IF('Indicator Data'!BD50="No data","x",ROUND(IF('Indicator Data'!BD50&gt;U$55,0,IF('Indicator Data'!BD50&lt;U$54,10,(U$55-'Indicator Data'!BD50)/(U$55-U$54)*10)),1))</f>
        <v>6.1</v>
      </c>
      <c r="V48" s="246">
        <f>IF('Indicator Data'!BE50="No data","x",ROUND(IF('Indicator Data'!BE50&gt;V$55,0,IF('Indicator Data'!BE50&lt;V$54,10,(V$55-'Indicator Data'!BE50)/(V$55-V$54)*10)),1))</f>
        <v>5.5</v>
      </c>
      <c r="W48" s="247">
        <f t="shared" si="5"/>
        <v>5.8</v>
      </c>
      <c r="X48" s="251">
        <f>IF('Indicator Data'!BH50="No data","x",'Indicator Data'!BH50/'Indicator Data'!BJ50*100)</f>
        <v>4.929026478518348</v>
      </c>
      <c r="Y48" s="246">
        <f t="shared" si="6"/>
        <v>9.6</v>
      </c>
      <c r="Z48" s="246">
        <f>IF('Indicator Data'!BF50="No data","x",ROUND(IF('Indicator Data'!BF50&gt;Z$55,0,IF('Indicator Data'!BF50&lt;Z$54,10,(Z$55-'Indicator Data'!BF50)/(Z$55-Z$54)*10)),1))</f>
        <v>0</v>
      </c>
      <c r="AA48" s="246">
        <f>IF('Indicator Data'!BG50="No data","x",ROUND(IF('Indicator Data'!BG50&gt;AA$55,0,IF('Indicator Data'!BG50&lt;AA$54,10,(AA$55-'Indicator Data'!BG50)/(AA$55-AA$54)*10)),1))</f>
        <v>0</v>
      </c>
      <c r="AB48" s="247">
        <f t="shared" si="7"/>
        <v>3.2</v>
      </c>
      <c r="AC48" s="246">
        <f>IF('Indicator Data'!BI50="No data","x",ROUND(IF('Indicator Data'!BI50&gt;AC$55,0,IF('Indicator Data'!BI50&lt;AC$54,10,(AC$55-'Indicator Data'!BI50)/(AC$55-AC$54)*10)),1))</f>
        <v>8.8000000000000007</v>
      </c>
      <c r="AD48" s="246">
        <f>IF('Indicator Data'!R50="No data","x",ROUND(IF('Indicator Data'!R50&gt;AD$55,10,IF('Indicator Data'!R50&lt;AD$54,0,10-(AD$55-'Indicator Data'!R50)/(AD$55-AD$54)*10)),1))</f>
        <v>5.0999999999999996</v>
      </c>
      <c r="AE48" s="246">
        <f>IF('Indicator Data'!AS50="No data","x",ROUND(IF('Indicator Data'!AS50&gt;AE$55,0,IF('Indicator Data'!AS50&lt;AE$54,10,(AE$55-'Indicator Data'!AS50)/(AE$55-AE$54)*10)),1))</f>
        <v>7.6</v>
      </c>
      <c r="AF48" s="247">
        <f t="shared" si="8"/>
        <v>7.2</v>
      </c>
      <c r="AG48" s="250">
        <f t="shared" si="9"/>
        <v>5.4</v>
      </c>
    </row>
    <row r="49" spans="1:33" ht="15.75" customHeight="1">
      <c r="A49" s="154" t="s">
        <v>162</v>
      </c>
      <c r="B49" s="168" t="s">
        <v>179</v>
      </c>
      <c r="C49" s="155" t="s">
        <v>180</v>
      </c>
      <c r="D49" s="246">
        <f>IF('Indicator Data'!AT51="No data","x",ROUND(IF('Indicator Data'!AT51&gt;D$55,0,IF('Indicator Data'!AT51&lt;D$54,10,(D$55-'Indicator Data'!AT51)/(D$55-D$54)*10)),1))</f>
        <v>4.3</v>
      </c>
      <c r="E49" s="247">
        <f t="shared" si="0"/>
        <v>4.3</v>
      </c>
      <c r="F49" s="246">
        <f>IF('Indicator Data'!AU51="No data","x",ROUND(IF('Indicator Data'!AU51&gt;F$55,0,IF('Indicator Data'!AU51&lt;F$54,10,(F$55-'Indicator Data'!AU51)/(F$55-F$54)*10)),1))</f>
        <v>9.6</v>
      </c>
      <c r="G49" s="246">
        <f>IF('Indicator Data'!AV51="No data","x",ROUND(IF('Indicator Data'!AV51&gt;G$55,0,IF('Indicator Data'!AV51&lt;G$54,10,(G$55-'Indicator Data'!AV51)/(G$55-G$54)*10)),1))</f>
        <v>0.5</v>
      </c>
      <c r="H49" s="247">
        <f t="shared" si="1"/>
        <v>7.1</v>
      </c>
      <c r="I49" s="248">
        <f>IF('Indicator Data'!AW51="No data","x",'Indicator Data'!AW51/'Indicator Data'!BK51)</f>
        <v>1.2053183836479547E-3</v>
      </c>
      <c r="J49" s="246">
        <f t="shared" si="2"/>
        <v>0</v>
      </c>
      <c r="K49" s="246">
        <f>IF('Indicator Data'!AX51="No data","x",ROUND(IF('Indicator Data'!AX51&gt;K$55,10,IF('Indicator Data'!AX51&lt;K$54,0,10-(K$55-'Indicator Data'!AX51)/(K$55-K$54)*10)),1))</f>
        <v>2.7</v>
      </c>
      <c r="L49" s="246">
        <f>IF('Indicator Data'!AY51="No data","x",ROUND(IF('Indicator Data'!AY51&gt;L$55,10,IF('Indicator Data'!AY51&lt;L$54,0,10-(L$55-'Indicator Data'!AY51)/(L$55-L$54)*10)),1))</f>
        <v>1.3</v>
      </c>
      <c r="M49" s="246">
        <f t="shared" si="10"/>
        <v>2.7</v>
      </c>
      <c r="N49" s="249">
        <f t="shared" si="11"/>
        <v>1.4</v>
      </c>
      <c r="O49" s="246">
        <f>IF('Indicator Data'!AZ51="No data","x",ROUND(IF('Indicator Data'!AZ51&gt;O$55,0,IF('Indicator Data'!AZ51&lt;O$54,10,(O$55-'Indicator Data'!AZ51)/(O$55-O$54)*10)),1))</f>
        <v>0</v>
      </c>
      <c r="P49" s="246">
        <f>IF('Indicator Data'!BA51="No data","x",ROUND(IF('Indicator Data'!BA51&gt;P$55,0,IF('Indicator Data'!BA51&lt;P$54,10,(P$55-'Indicator Data'!BA51)/(P$55-P$54)*10)),1))</f>
        <v>0</v>
      </c>
      <c r="Q49" s="246">
        <f>IF('Indicator Data'!BB51="No data","x",ROUND(IF('Indicator Data'!BB51&gt;Q$55,0,IF('Indicator Data'!BB51&lt;Q$54,10,(Q$55-'Indicator Data'!BB51)/(Q$55-Q$54)*10)),1))</f>
        <v>5.6</v>
      </c>
      <c r="R49" s="246">
        <f>IF('Indicator Data'!BC51="No data","x",ROUND(IF('Indicator Data'!BC51&gt;R$55,0,IF('Indicator Data'!BC51&lt;R$54,10,(R$55-'Indicator Data'!BC51)/(R$55-R$54)*10)),1))</f>
        <v>0</v>
      </c>
      <c r="S49" s="247">
        <f t="shared" si="3"/>
        <v>1.4</v>
      </c>
      <c r="T49" s="250">
        <f t="shared" si="4"/>
        <v>3.6</v>
      </c>
      <c r="U49" s="246">
        <f>IF('Indicator Data'!BD51="No data","x",ROUND(IF('Indicator Data'!BD51&gt;U$55,0,IF('Indicator Data'!BD51&lt;U$54,10,(U$55-'Indicator Data'!BD51)/(U$55-U$54)*10)),1))</f>
        <v>4.7</v>
      </c>
      <c r="V49" s="246">
        <f>IF('Indicator Data'!BE51="No data","x",ROUND(IF('Indicator Data'!BE51&gt;V$55,0,IF('Indicator Data'!BE51&lt;V$54,10,(V$55-'Indicator Data'!BE51)/(V$55-V$54)*10)),1))</f>
        <v>6.7</v>
      </c>
      <c r="W49" s="247">
        <f t="shared" si="5"/>
        <v>5.7</v>
      </c>
      <c r="X49" s="251">
        <f>IF('Indicator Data'!BH51="No data","x",'Indicator Data'!BH51/'Indicator Data'!BJ51*100)</f>
        <v>41.971310061767205</v>
      </c>
      <c r="Y49" s="246">
        <f t="shared" si="6"/>
        <v>5.9</v>
      </c>
      <c r="Z49" s="246">
        <f>IF('Indicator Data'!BF51="No data","x",ROUND(IF('Indicator Data'!BF51&gt;Z$55,0,IF('Indicator Data'!BF51&lt;Z$54,10,(Z$55-'Indicator Data'!BF51)/(Z$55-Z$54)*10)),1))</f>
        <v>0</v>
      </c>
      <c r="AA49" s="246">
        <f>IF('Indicator Data'!BG51="No data","x",ROUND(IF('Indicator Data'!BG51&gt;AA$55,0,IF('Indicator Data'!BG51&lt;AA$54,10,(AA$55-'Indicator Data'!BG51)/(AA$55-AA$54)*10)),1))</f>
        <v>0</v>
      </c>
      <c r="AB49" s="247">
        <f t="shared" si="7"/>
        <v>2</v>
      </c>
      <c r="AC49" s="246">
        <f>IF('Indicator Data'!BI51="No data","x",ROUND(IF('Indicator Data'!BI51&gt;AC$55,0,IF('Indicator Data'!BI51&lt;AC$54,10,(AC$55-'Indicator Data'!BI51)/(AC$55-AC$54)*10)),1))</f>
        <v>8.8000000000000007</v>
      </c>
      <c r="AD49" s="246">
        <f>IF('Indicator Data'!R51="No data","x",ROUND(IF('Indicator Data'!R51&gt;AD$55,10,IF('Indicator Data'!R51&lt;AD$54,0,10-(AD$55-'Indicator Data'!R51)/(AD$55-AD$54)*10)),1))</f>
        <v>1.7</v>
      </c>
      <c r="AE49" s="246">
        <f>IF('Indicator Data'!AS51="No data","x",ROUND(IF('Indicator Data'!AS51&gt;AE$55,0,IF('Indicator Data'!AS51&lt;AE$54,10,(AE$55-'Indicator Data'!AS51)/(AE$55-AE$54)*10)),1))</f>
        <v>7.6</v>
      </c>
      <c r="AF49" s="247">
        <f t="shared" si="8"/>
        <v>6</v>
      </c>
      <c r="AG49" s="250">
        <f t="shared" si="9"/>
        <v>4.5999999999999996</v>
      </c>
    </row>
    <row r="50" spans="1:33" ht="15.75" customHeight="1">
      <c r="A50" s="154" t="s">
        <v>162</v>
      </c>
      <c r="B50" s="6" t="s">
        <v>167</v>
      </c>
      <c r="C50" s="155" t="s">
        <v>168</v>
      </c>
      <c r="D50" s="246">
        <f>IF('Indicator Data'!AT52="No data","x",ROUND(IF('Indicator Data'!AT52&gt;D$55,0,IF('Indicator Data'!AT52&lt;D$54,10,(D$55-'Indicator Data'!AT52)/(D$55-D$54)*10)),1))</f>
        <v>4.3</v>
      </c>
      <c r="E50" s="247">
        <f t="shared" si="0"/>
        <v>4.3</v>
      </c>
      <c r="F50" s="246">
        <f>IF('Indicator Data'!AU52="No data","x",ROUND(IF('Indicator Data'!AU52&gt;F$55,0,IF('Indicator Data'!AU52&lt;F$54,10,(F$55-'Indicator Data'!AU52)/(F$55-F$54)*10)),1))</f>
        <v>9.8000000000000007</v>
      </c>
      <c r="G50" s="246">
        <f>IF('Indicator Data'!AV52="No data","x",ROUND(IF('Indicator Data'!AV52&gt;G$55,0,IF('Indicator Data'!AV52&lt;G$54,10,(G$55-'Indicator Data'!AV52)/(G$55-G$54)*10)),1))</f>
        <v>0.5</v>
      </c>
      <c r="H50" s="247">
        <f t="shared" si="1"/>
        <v>7.4</v>
      </c>
      <c r="I50" s="248">
        <f>IF('Indicator Data'!AW52="No data","x",'Indicator Data'!AW52/'Indicator Data'!BK52)</f>
        <v>1.9017935258092739E-3</v>
      </c>
      <c r="J50" s="246">
        <f t="shared" si="2"/>
        <v>0</v>
      </c>
      <c r="K50" s="246">
        <f>IF('Indicator Data'!AX52="No data","x",ROUND(IF('Indicator Data'!AX52&gt;K$55,10,IF('Indicator Data'!AX52&lt;K$54,0,10-(K$55-'Indicator Data'!AX52)/(K$55-K$54)*10)),1))</f>
        <v>2.7</v>
      </c>
      <c r="L50" s="246">
        <f>IF('Indicator Data'!AY52="No data","x",ROUND(IF('Indicator Data'!AY52&gt;L$55,10,IF('Indicator Data'!AY52&lt;L$54,0,10-(L$55-'Indicator Data'!AY52)/(L$55-L$54)*10)),1))</f>
        <v>1.3</v>
      </c>
      <c r="M50" s="246">
        <f t="shared" si="10"/>
        <v>2.7</v>
      </c>
      <c r="N50" s="249">
        <f t="shared" si="11"/>
        <v>1.4</v>
      </c>
      <c r="O50" s="246">
        <f>IF('Indicator Data'!AZ52="No data","x",ROUND(IF('Indicator Data'!AZ52&gt;O$55,0,IF('Indicator Data'!AZ52&lt;O$54,10,(O$55-'Indicator Data'!AZ52)/(O$55-O$54)*10)),1))</f>
        <v>0</v>
      </c>
      <c r="P50" s="246">
        <f>IF('Indicator Data'!BA52="No data","x",ROUND(IF('Indicator Data'!BA52&gt;P$55,0,IF('Indicator Data'!BA52&lt;P$54,10,(P$55-'Indicator Data'!BA52)/(P$55-P$54)*10)),1))</f>
        <v>0</v>
      </c>
      <c r="Q50" s="246">
        <f>IF('Indicator Data'!BB52="No data","x",ROUND(IF('Indicator Data'!BB52&gt;Q$55,0,IF('Indicator Data'!BB52&lt;Q$54,10,(Q$55-'Indicator Data'!BB52)/(Q$55-Q$54)*10)),1))</f>
        <v>5.6</v>
      </c>
      <c r="R50" s="246">
        <f>IF('Indicator Data'!BC52="No data","x",ROUND(IF('Indicator Data'!BC52&gt;R$55,0,IF('Indicator Data'!BC52&lt;R$54,10,(R$55-'Indicator Data'!BC52)/(R$55-R$54)*10)),1))</f>
        <v>0</v>
      </c>
      <c r="S50" s="247">
        <f t="shared" si="3"/>
        <v>1.4</v>
      </c>
      <c r="T50" s="250">
        <f t="shared" si="4"/>
        <v>3.6</v>
      </c>
      <c r="U50" s="246">
        <f>IF('Indicator Data'!BD52="No data","x",ROUND(IF('Indicator Data'!BD52&gt;U$55,0,IF('Indicator Data'!BD52&lt;U$54,10,(U$55-'Indicator Data'!BD52)/(U$55-U$54)*10)),1))</f>
        <v>5.2</v>
      </c>
      <c r="V50" s="246">
        <f>IF('Indicator Data'!BE52="No data","x",ROUND(IF('Indicator Data'!BE52&gt;V$55,0,IF('Indicator Data'!BE52&lt;V$54,10,(V$55-'Indicator Data'!BE52)/(V$55-V$54)*10)),1))</f>
        <v>7.2</v>
      </c>
      <c r="W50" s="247">
        <f t="shared" si="5"/>
        <v>6.2</v>
      </c>
      <c r="X50" s="251">
        <f>IF('Indicator Data'!BH52="No data","x",'Indicator Data'!BH52/'Indicator Data'!BJ52*100)</f>
        <v>26.237134136088873</v>
      </c>
      <c r="Y50" s="246">
        <f t="shared" si="6"/>
        <v>7.5</v>
      </c>
      <c r="Z50" s="246">
        <f>IF('Indicator Data'!BF52="No data","x",ROUND(IF('Indicator Data'!BF52&gt;Z$55,0,IF('Indicator Data'!BF52&lt;Z$54,10,(Z$55-'Indicator Data'!BF52)/(Z$55-Z$54)*10)),1))</f>
        <v>0</v>
      </c>
      <c r="AA50" s="246">
        <f>IF('Indicator Data'!BG52="No data","x",ROUND(IF('Indicator Data'!BG52&gt;AA$55,0,IF('Indicator Data'!BG52&lt;AA$54,10,(AA$55-'Indicator Data'!BG52)/(AA$55-AA$54)*10)),1))</f>
        <v>0</v>
      </c>
      <c r="AB50" s="247">
        <f t="shared" si="7"/>
        <v>2.5</v>
      </c>
      <c r="AC50" s="246">
        <f>IF('Indicator Data'!BI52="No data","x",ROUND(IF('Indicator Data'!BI52&gt;AC$55,0,IF('Indicator Data'!BI52&lt;AC$54,10,(AC$55-'Indicator Data'!BI52)/(AC$55-AC$54)*10)),1))</f>
        <v>8.8000000000000007</v>
      </c>
      <c r="AD50" s="246">
        <f>IF('Indicator Data'!R52="No data","x",ROUND(IF('Indicator Data'!R52&gt;AD$55,10,IF('Indicator Data'!R52&lt;AD$54,0,10-(AD$55-'Indicator Data'!R52)/(AD$55-AD$54)*10)),1))</f>
        <v>6</v>
      </c>
      <c r="AE50" s="246">
        <f>IF('Indicator Data'!AS52="No data","x",ROUND(IF('Indicator Data'!AS52&gt;AE$55,0,IF('Indicator Data'!AS52&lt;AE$54,10,(AE$55-'Indicator Data'!AS52)/(AE$55-AE$54)*10)),1))</f>
        <v>7.6</v>
      </c>
      <c r="AF50" s="247">
        <f t="shared" si="8"/>
        <v>7.5</v>
      </c>
      <c r="AG50" s="250">
        <f t="shared" si="9"/>
        <v>5.4</v>
      </c>
    </row>
    <row r="51" spans="1:33" ht="15.75" customHeight="1">
      <c r="A51" s="154" t="s">
        <v>162</v>
      </c>
      <c r="B51" s="6" t="s">
        <v>181</v>
      </c>
      <c r="C51" s="155" t="s">
        <v>182</v>
      </c>
      <c r="D51" s="246">
        <f>IF('Indicator Data'!AT53="No data","x",ROUND(IF('Indicator Data'!AT53&gt;D$55,0,IF('Indicator Data'!AT53&lt;D$54,10,(D$55-'Indicator Data'!AT53)/(D$55-D$54)*10)),1))</f>
        <v>4.3</v>
      </c>
      <c r="E51" s="247">
        <f t="shared" si="0"/>
        <v>4.3</v>
      </c>
      <c r="F51" s="246">
        <f>IF('Indicator Data'!AU53="No data","x",ROUND(IF('Indicator Data'!AU53&gt;F$55,0,IF('Indicator Data'!AU53&lt;F$54,10,(F$55-'Indicator Data'!AU53)/(F$55-F$54)*10)),1))</f>
        <v>9.1999999999999993</v>
      </c>
      <c r="G51" s="246">
        <f>IF('Indicator Data'!AV53="No data","x",ROUND(IF('Indicator Data'!AV53&gt;G$55,0,IF('Indicator Data'!AV53&lt;G$54,10,(G$55-'Indicator Data'!AV53)/(G$55-G$54)*10)),1))</f>
        <v>0.5</v>
      </c>
      <c r="H51" s="247">
        <f t="shared" si="1"/>
        <v>6.6</v>
      </c>
      <c r="I51" s="248">
        <f>IF('Indicator Data'!AW53="No data","x",'Indicator Data'!AW53/'Indicator Data'!BK53)</f>
        <v>8.5021625312997953E-4</v>
      </c>
      <c r="J51" s="246">
        <f t="shared" si="2"/>
        <v>1.5</v>
      </c>
      <c r="K51" s="246">
        <f>IF('Indicator Data'!AX53="No data","x",ROUND(IF('Indicator Data'!AX53&gt;K$55,10,IF('Indicator Data'!AX53&lt;K$54,0,10-(K$55-'Indicator Data'!AX53)/(K$55-K$54)*10)),1))</f>
        <v>2.7</v>
      </c>
      <c r="L51" s="246">
        <f>IF('Indicator Data'!AY53="No data","x",ROUND(IF('Indicator Data'!AY53&gt;L$55,10,IF('Indicator Data'!AY53&lt;L$54,0,10-(L$55-'Indicator Data'!AY53)/(L$55-L$54)*10)),1))</f>
        <v>1.3</v>
      </c>
      <c r="M51" s="246">
        <f t="shared" si="10"/>
        <v>2.7</v>
      </c>
      <c r="N51" s="249">
        <f t="shared" si="11"/>
        <v>2.1</v>
      </c>
      <c r="O51" s="246">
        <f>IF('Indicator Data'!AZ53="No data","x",ROUND(IF('Indicator Data'!AZ53&gt;O$55,0,IF('Indicator Data'!AZ53&lt;O$54,10,(O$55-'Indicator Data'!AZ53)/(O$55-O$54)*10)),1))</f>
        <v>0</v>
      </c>
      <c r="P51" s="246">
        <f>IF('Indicator Data'!BA53="No data","x",ROUND(IF('Indicator Data'!BA53&gt;P$55,0,IF('Indicator Data'!BA53&lt;P$54,10,(P$55-'Indicator Data'!BA53)/(P$55-P$54)*10)),1))</f>
        <v>0</v>
      </c>
      <c r="Q51" s="246">
        <f>IF('Indicator Data'!BB53="No data","x",ROUND(IF('Indicator Data'!BB53&gt;Q$55,0,IF('Indicator Data'!BB53&lt;Q$54,10,(Q$55-'Indicator Data'!BB53)/(Q$55-Q$54)*10)),1))</f>
        <v>5.6</v>
      </c>
      <c r="R51" s="246">
        <f>IF('Indicator Data'!BC53="No data","x",ROUND(IF('Indicator Data'!BC53&gt;R$55,0,IF('Indicator Data'!BC53&lt;R$54,10,(R$55-'Indicator Data'!BC53)/(R$55-R$54)*10)),1))</f>
        <v>0</v>
      </c>
      <c r="S51" s="247">
        <f t="shared" si="3"/>
        <v>1.4</v>
      </c>
      <c r="T51" s="250">
        <f t="shared" si="4"/>
        <v>3.6</v>
      </c>
      <c r="U51" s="246">
        <f>IF('Indicator Data'!BD53="No data","x",ROUND(IF('Indicator Data'!BD53&gt;U$55,0,IF('Indicator Data'!BD53&lt;U$54,10,(U$55-'Indicator Data'!BD53)/(U$55-U$54)*10)),1))</f>
        <v>3.2</v>
      </c>
      <c r="V51" s="246">
        <f>IF('Indicator Data'!BE53="No data","x",ROUND(IF('Indicator Data'!BE53&gt;V$55,0,IF('Indicator Data'!BE53&lt;V$54,10,(V$55-'Indicator Data'!BE53)/(V$55-V$54)*10)),1))</f>
        <v>6.1</v>
      </c>
      <c r="W51" s="247">
        <f t="shared" si="5"/>
        <v>4.7</v>
      </c>
      <c r="X51" s="251">
        <f>IF('Indicator Data'!BH53="No data","x",'Indicator Data'!BH53/'Indicator Data'!BJ53*100)</f>
        <v>71.003266979887869</v>
      </c>
      <c r="Y51" s="246">
        <f t="shared" si="6"/>
        <v>2.9</v>
      </c>
      <c r="Z51" s="246">
        <f>IF('Indicator Data'!BF53="No data","x",ROUND(IF('Indicator Data'!BF53&gt;Z$55,0,IF('Indicator Data'!BF53&lt;Z$54,10,(Z$55-'Indicator Data'!BF53)/(Z$55-Z$54)*10)),1))</f>
        <v>0</v>
      </c>
      <c r="AA51" s="246">
        <f>IF('Indicator Data'!BG53="No data","x",ROUND(IF('Indicator Data'!BG53&gt;AA$55,0,IF('Indicator Data'!BG53&lt;AA$54,10,(AA$55-'Indicator Data'!BG53)/(AA$55-AA$54)*10)),1))</f>
        <v>0</v>
      </c>
      <c r="AB51" s="247">
        <f t="shared" si="7"/>
        <v>1</v>
      </c>
      <c r="AC51" s="246">
        <f>IF('Indicator Data'!BI53="No data","x",ROUND(IF('Indicator Data'!BI53&gt;AC$55,0,IF('Indicator Data'!BI53&lt;AC$54,10,(AC$55-'Indicator Data'!BI53)/(AC$55-AC$54)*10)),1))</f>
        <v>8.8000000000000007</v>
      </c>
      <c r="AD51" s="246">
        <f>IF('Indicator Data'!R53="No data","x",ROUND(IF('Indicator Data'!R53&gt;AD$55,10,IF('Indicator Data'!R53&lt;AD$54,0,10-(AD$55-'Indicator Data'!R53)/(AD$55-AD$54)*10)),1))</f>
        <v>6.3</v>
      </c>
      <c r="AE51" s="246">
        <f>IF('Indicator Data'!AS53="No data","x",ROUND(IF('Indicator Data'!AS53&gt;AE$55,0,IF('Indicator Data'!AS53&lt;AE$54,10,(AE$55-'Indicator Data'!AS53)/(AE$55-AE$54)*10)),1))</f>
        <v>7.6</v>
      </c>
      <c r="AF51" s="247">
        <f t="shared" si="8"/>
        <v>7.6</v>
      </c>
      <c r="AG51" s="250">
        <f t="shared" si="9"/>
        <v>4.4000000000000004</v>
      </c>
    </row>
    <row r="52" spans="1:33" ht="15.75" customHeight="1">
      <c r="A52" s="154" t="s">
        <v>162</v>
      </c>
      <c r="B52" s="6" t="s">
        <v>169</v>
      </c>
      <c r="C52" s="155" t="s">
        <v>170</v>
      </c>
      <c r="D52" s="246">
        <f>IF('Indicator Data'!AT54="No data","x",ROUND(IF('Indicator Data'!AT54&gt;D$55,0,IF('Indicator Data'!AT54&lt;D$54,10,(D$55-'Indicator Data'!AT54)/(D$55-D$54)*10)),1))</f>
        <v>4.3</v>
      </c>
      <c r="E52" s="247">
        <f t="shared" si="0"/>
        <v>4.3</v>
      </c>
      <c r="F52" s="246">
        <f>IF('Indicator Data'!AU54="No data","x",ROUND(IF('Indicator Data'!AU54&gt;F$55,0,IF('Indicator Data'!AU54&lt;F$54,10,(F$55-'Indicator Data'!AU54)/(F$55-F$54)*10)),1))</f>
        <v>8.6</v>
      </c>
      <c r="G52" s="246">
        <f>IF('Indicator Data'!AV54="No data","x",ROUND(IF('Indicator Data'!AV54&gt;G$55,0,IF('Indicator Data'!AV54&lt;G$54,10,(G$55-'Indicator Data'!AV54)/(G$55-G$54)*10)),1))</f>
        <v>0.5</v>
      </c>
      <c r="H52" s="247">
        <f t="shared" si="1"/>
        <v>5.9</v>
      </c>
      <c r="I52" s="248">
        <f>IF('Indicator Data'!AW54="No data","x",'Indicator Data'!AW54/'Indicator Data'!BK54)</f>
        <v>3.8099125761132088E-5</v>
      </c>
      <c r="J52" s="246">
        <f t="shared" si="2"/>
        <v>9.6</v>
      </c>
      <c r="K52" s="246">
        <f>IF('Indicator Data'!AX54="No data","x",ROUND(IF('Indicator Data'!AX54&gt;K$55,10,IF('Indicator Data'!AX54&lt;K$54,0,10-(K$55-'Indicator Data'!AX54)/(K$55-K$54)*10)),1))</f>
        <v>2.7</v>
      </c>
      <c r="L52" s="246">
        <f>IF('Indicator Data'!AY54="No data","x",ROUND(IF('Indicator Data'!AY54&gt;L$55,10,IF('Indicator Data'!AY54&lt;L$54,0,10-(L$55-'Indicator Data'!AY54)/(L$55-L$54)*10)),1))</f>
        <v>1.3</v>
      </c>
      <c r="M52" s="246">
        <f t="shared" si="10"/>
        <v>2.7</v>
      </c>
      <c r="N52" s="249">
        <f t="shared" si="11"/>
        <v>7.5</v>
      </c>
      <c r="O52" s="246">
        <f>IF('Indicator Data'!AZ54="No data","x",ROUND(IF('Indicator Data'!AZ54&gt;O$55,0,IF('Indicator Data'!AZ54&lt;O$54,10,(O$55-'Indicator Data'!AZ54)/(O$55-O$54)*10)),1))</f>
        <v>0</v>
      </c>
      <c r="P52" s="246">
        <f>IF('Indicator Data'!BA54="No data","x",ROUND(IF('Indicator Data'!BA54&gt;P$55,0,IF('Indicator Data'!BA54&lt;P$54,10,(P$55-'Indicator Data'!BA54)/(P$55-P$54)*10)),1))</f>
        <v>0</v>
      </c>
      <c r="Q52" s="246">
        <f>IF('Indicator Data'!BB54="No data","x",ROUND(IF('Indicator Data'!BB54&gt;Q$55,0,IF('Indicator Data'!BB54&lt;Q$54,10,(Q$55-'Indicator Data'!BB54)/(Q$55-Q$54)*10)),1))</f>
        <v>5.6</v>
      </c>
      <c r="R52" s="246">
        <f>IF('Indicator Data'!BC54="No data","x",ROUND(IF('Indicator Data'!BC54&gt;R$55,0,IF('Indicator Data'!BC54&lt;R$54,10,(R$55-'Indicator Data'!BC54)/(R$55-R$54)*10)),1))</f>
        <v>0</v>
      </c>
      <c r="S52" s="247">
        <f t="shared" si="3"/>
        <v>1.4</v>
      </c>
      <c r="T52" s="250">
        <f t="shared" si="4"/>
        <v>4.8</v>
      </c>
      <c r="U52" s="246">
        <f>IF('Indicator Data'!BD54="No data","x",ROUND(IF('Indicator Data'!BD54&gt;U$55,0,IF('Indicator Data'!BD54&lt;U$54,10,(U$55-'Indicator Data'!BD54)/(U$55-U$54)*10)),1))</f>
        <v>5</v>
      </c>
      <c r="V52" s="246">
        <f>IF('Indicator Data'!BE54="No data","x",ROUND(IF('Indicator Data'!BE54&gt;V$55,0,IF('Indicator Data'!BE54&lt;V$54,10,(V$55-'Indicator Data'!BE54)/(V$55-V$54)*10)),1))</f>
        <v>7.3</v>
      </c>
      <c r="W52" s="247">
        <f t="shared" si="5"/>
        <v>6.2</v>
      </c>
      <c r="X52" s="251">
        <f>IF('Indicator Data'!BH54="No data","x",'Indicator Data'!BH54/'Indicator Data'!BJ54*100)</f>
        <v>108.93451586381148</v>
      </c>
      <c r="Y52" s="246">
        <f t="shared" si="6"/>
        <v>0</v>
      </c>
      <c r="Z52" s="246">
        <f>IF('Indicator Data'!BF54="No data","x",ROUND(IF('Indicator Data'!BF54&gt;Z$55,0,IF('Indicator Data'!BF54&lt;Z$54,10,(Z$55-'Indicator Data'!BF54)/(Z$55-Z$54)*10)),1))</f>
        <v>0</v>
      </c>
      <c r="AA52" s="246">
        <f>IF('Indicator Data'!BG54="No data","x",ROUND(IF('Indicator Data'!BG54&gt;AA$55,0,IF('Indicator Data'!BG54&lt;AA$54,10,(AA$55-'Indicator Data'!BG54)/(AA$55-AA$54)*10)),1))</f>
        <v>0</v>
      </c>
      <c r="AB52" s="247">
        <f t="shared" si="7"/>
        <v>0</v>
      </c>
      <c r="AC52" s="246">
        <f>IF('Indicator Data'!BI54="No data","x",ROUND(IF('Indicator Data'!BI54&gt;AC$55,0,IF('Indicator Data'!BI54&lt;AC$54,10,(AC$55-'Indicator Data'!BI54)/(AC$55-AC$54)*10)),1))</f>
        <v>8.8000000000000007</v>
      </c>
      <c r="AD52" s="246">
        <f>IF('Indicator Data'!R54="No data","x",ROUND(IF('Indicator Data'!R54&gt;AD$55,10,IF('Indicator Data'!R54&lt;AD$54,0,10-(AD$55-'Indicator Data'!R54)/(AD$55-AD$54)*10)),1))</f>
        <v>4.8</v>
      </c>
      <c r="AE52" s="246">
        <f>IF('Indicator Data'!AS54="No data","x",ROUND(IF('Indicator Data'!AS54&gt;AE$55,0,IF('Indicator Data'!AS54&lt;AE$54,10,(AE$55-'Indicator Data'!AS54)/(AE$55-AE$54)*10)),1))</f>
        <v>7.6</v>
      </c>
      <c r="AF52" s="247">
        <f t="shared" si="8"/>
        <v>7.1</v>
      </c>
      <c r="AG52" s="250">
        <f t="shared" si="9"/>
        <v>4.4000000000000004</v>
      </c>
    </row>
    <row r="53" spans="1:33" ht="15.75" customHeight="1">
      <c r="A53" s="169" t="s">
        <v>162</v>
      </c>
      <c r="B53" s="182" t="s">
        <v>189</v>
      </c>
      <c r="C53" s="183" t="s">
        <v>190</v>
      </c>
      <c r="D53" s="252">
        <f>IF('Indicator Data'!AT55="No data","x",ROUND(IF('Indicator Data'!AT55&gt;D$55,10,IF('Indicator Data'!AT55&lt;D$54,10,(D$55-'Indicator Data'!AT55)/(D$55-D$54)*10)),1))</f>
        <v>4.3</v>
      </c>
      <c r="E53" s="253">
        <f t="shared" si="0"/>
        <v>4.3</v>
      </c>
      <c r="F53" s="252">
        <f>IF('Indicator Data'!AU55="No data","x",ROUND(IF('Indicator Data'!AU55&gt;F$55,0,IF('Indicator Data'!AU55&lt;F$54,10,(F$55-'Indicator Data'!AU55)/(F$55-F$54)*10)),1))</f>
        <v>7.2</v>
      </c>
      <c r="G53" s="252">
        <f>IF('Indicator Data'!AV55="No data","x",ROUND(IF('Indicator Data'!AV55&gt;G$55,0,IF('Indicator Data'!AV55&lt;G$54,10,(G$55-'Indicator Data'!AV55)/(G$55-G$54)*10)),1))</f>
        <v>0.5</v>
      </c>
      <c r="H53" s="253">
        <f t="shared" si="1"/>
        <v>4.7</v>
      </c>
      <c r="I53" s="254">
        <f>IF('Indicator Data'!AW55="No data","x",'Indicator Data'!AW55/'Indicator Data'!BK55)</f>
        <v>1.3659865846841812E-4</v>
      </c>
      <c r="J53" s="252">
        <f t="shared" si="2"/>
        <v>8.6</v>
      </c>
      <c r="K53" s="252">
        <f>IF('Indicator Data'!AX55="No data","x",ROUND(IF('Indicator Data'!AX55&gt;K$55,10,IF('Indicator Data'!AX55&lt;K$54,0,10-(K$55-'Indicator Data'!AX55)/(K$55-K$54)*10)),1))</f>
        <v>2.7</v>
      </c>
      <c r="L53" s="252">
        <f>IF('Indicator Data'!AY55="No data","x",ROUND(IF('Indicator Data'!AY55&gt;L$55,10,IF('Indicator Data'!AY55&lt;L$54,0,10-(L$55-'Indicator Data'!AY55)/(L$55-L$54)*10)),1))</f>
        <v>1.3</v>
      </c>
      <c r="M53" s="252">
        <f t="shared" si="10"/>
        <v>2.7</v>
      </c>
      <c r="N53" s="255">
        <f t="shared" si="11"/>
        <v>6.5</v>
      </c>
      <c r="O53" s="246">
        <f>IF('Indicator Data'!AZ55="No data","x",ROUND(IF('Indicator Data'!AZ55&gt;O$55,0,IF('Indicator Data'!AZ55&lt;O$54,10,(O$55-'Indicator Data'!AZ55)/(O$55-O$54)*10)),1))</f>
        <v>0</v>
      </c>
      <c r="P53" s="246">
        <f>IF('Indicator Data'!BA55="No data","x",ROUND(IF('Indicator Data'!BA55&gt;P$55,0,IF('Indicator Data'!BA55&lt;P$54,10,(P$55-'Indicator Data'!BA55)/(P$55-P$54)*10)),1))</f>
        <v>0</v>
      </c>
      <c r="Q53" s="246">
        <f>IF('Indicator Data'!BB55="No data","x",ROUND(IF('Indicator Data'!BB55&gt;Q$55,0,IF('Indicator Data'!BB55&lt;Q$54,10,(Q$55-'Indicator Data'!BB55)/(Q$55-Q$54)*10)),1))</f>
        <v>5.6</v>
      </c>
      <c r="R53" s="246">
        <f>IF('Indicator Data'!BC55="No data","x",ROUND(IF('Indicator Data'!BC55&gt;R$55,0,IF('Indicator Data'!BC55&lt;R$54,10,(R$55-'Indicator Data'!BC55)/(R$55-R$54)*10)),1))</f>
        <v>0</v>
      </c>
      <c r="S53" s="247">
        <f t="shared" si="3"/>
        <v>1.4</v>
      </c>
      <c r="T53" s="250">
        <f t="shared" si="4"/>
        <v>4.2</v>
      </c>
      <c r="U53" s="252">
        <f>IF('Indicator Data'!BD55="No data","x",ROUND(IF('Indicator Data'!BD55&gt;U$55,0,IF('Indicator Data'!BD55&lt;U$54,10,(U$55-'Indicator Data'!BD55)/(U$55-U$54)*10)),1))</f>
        <v>0</v>
      </c>
      <c r="V53" s="252">
        <f>IF('Indicator Data'!BE55="No data","x",ROUND(IF('Indicator Data'!BE55&gt;V$55,0,IF('Indicator Data'!BE55&lt;V$54,10,(V$55-'Indicator Data'!BE55)/(V$55-V$54)*10)),1))</f>
        <v>0</v>
      </c>
      <c r="W53" s="253">
        <f t="shared" si="5"/>
        <v>0</v>
      </c>
      <c r="X53" s="257">
        <f>IF('Indicator Data'!BH55="No data","x",'Indicator Data'!BH55/'Indicator Data'!BJ55*100)</f>
        <v>481.91294827461155</v>
      </c>
      <c r="Y53" s="252">
        <f t="shared" si="6"/>
        <v>0</v>
      </c>
      <c r="Z53" s="252">
        <f>IF('Indicator Data'!BF55="No data","x",ROUND(IF('Indicator Data'!BF55&gt;Z$55,0,IF('Indicator Data'!BF55&lt;Z$54,10,(Z$55-'Indicator Data'!BF55)/(Z$55-Z$54)*10)),1))</f>
        <v>0</v>
      </c>
      <c r="AA53" s="252">
        <f>IF('Indicator Data'!BG55="No data","x",ROUND(IF('Indicator Data'!BG55&gt;AA$55,0,IF('Indicator Data'!BG55&lt;AA$54,10,(AA$55-'Indicator Data'!BG55)/(AA$55-AA$54)*10)),1))</f>
        <v>0</v>
      </c>
      <c r="AB53" s="253">
        <f t="shared" si="7"/>
        <v>0</v>
      </c>
      <c r="AC53" s="252">
        <f>IF('Indicator Data'!BI55="No data","x",ROUND(IF('Indicator Data'!BI55&gt;AC$55,0,IF('Indicator Data'!BI55&lt;AC$54,10,(AC$55-'Indicator Data'!BI55)/(AC$55-AC$54)*10)),1))</f>
        <v>8.8000000000000007</v>
      </c>
      <c r="AD53" s="252">
        <f>IF('Indicator Data'!R55="No data","x",ROUND(IF('Indicator Data'!R55&gt;AD$55,10,IF('Indicator Data'!R55&lt;AD$54,0,10-(AD$55-'Indicator Data'!R55)/(AD$55-AD$54)*10)),1))</f>
        <v>3.4</v>
      </c>
      <c r="AE53" s="252">
        <f>IF('Indicator Data'!AS55="No data","x",ROUND(IF('Indicator Data'!AS55&gt;AE$55,0,IF('Indicator Data'!AS55&lt;AE$54,10,(AE$55-'Indicator Data'!AS55)/(AE$55-AE$54)*10)),1))</f>
        <v>7.6</v>
      </c>
      <c r="AF53" s="253">
        <f t="shared" si="8"/>
        <v>6.6</v>
      </c>
      <c r="AG53" s="256">
        <f t="shared" si="9"/>
        <v>2.2000000000000002</v>
      </c>
    </row>
    <row r="54" spans="1:33" ht="15.75" customHeight="1">
      <c r="A54" s="184"/>
      <c r="B54" s="184"/>
      <c r="C54" s="258" t="s">
        <v>232</v>
      </c>
      <c r="D54" s="259">
        <v>30</v>
      </c>
      <c r="E54" s="260"/>
      <c r="F54" s="261">
        <v>1000</v>
      </c>
      <c r="G54" s="259">
        <v>0</v>
      </c>
      <c r="H54" s="260"/>
      <c r="I54" s="259"/>
      <c r="J54" s="262">
        <v>0</v>
      </c>
      <c r="K54" s="259">
        <v>0</v>
      </c>
      <c r="L54" s="259">
        <v>0</v>
      </c>
      <c r="M54" s="259"/>
      <c r="N54" s="260"/>
      <c r="O54" s="260">
        <v>0.1</v>
      </c>
      <c r="P54" s="260">
        <v>0.1</v>
      </c>
      <c r="Q54" s="260">
        <v>0.1</v>
      </c>
      <c r="R54" s="260">
        <v>0.1</v>
      </c>
      <c r="S54" s="260"/>
      <c r="T54" s="260"/>
      <c r="U54" s="259">
        <v>0</v>
      </c>
      <c r="V54" s="261">
        <v>5</v>
      </c>
      <c r="W54" s="260"/>
      <c r="X54" s="260"/>
      <c r="Y54" s="261">
        <v>1</v>
      </c>
      <c r="Z54" s="259">
        <v>0.7</v>
      </c>
      <c r="AA54" s="259">
        <v>0.7</v>
      </c>
      <c r="AB54" s="260"/>
      <c r="AC54" s="261">
        <v>50</v>
      </c>
      <c r="AD54" s="261">
        <v>0</v>
      </c>
      <c r="AE54" s="261">
        <v>0</v>
      </c>
      <c r="AF54" s="263"/>
      <c r="AG54" s="260"/>
    </row>
    <row r="55" spans="1:33" ht="15.75" customHeight="1">
      <c r="A55" s="184"/>
      <c r="B55" s="184"/>
      <c r="C55" s="258" t="s">
        <v>231</v>
      </c>
      <c r="D55" s="259">
        <v>80</v>
      </c>
      <c r="E55" s="260"/>
      <c r="F55" s="261">
        <v>16000</v>
      </c>
      <c r="G55" s="259">
        <v>3</v>
      </c>
      <c r="H55" s="260"/>
      <c r="I55" s="259"/>
      <c r="J55" s="262">
        <v>1E-3</v>
      </c>
      <c r="K55" s="259">
        <v>0.5</v>
      </c>
      <c r="L55" s="259">
        <v>1</v>
      </c>
      <c r="M55" s="259"/>
      <c r="N55" s="260"/>
      <c r="O55" s="260">
        <v>1</v>
      </c>
      <c r="P55" s="260">
        <v>1</v>
      </c>
      <c r="Q55" s="260">
        <v>1</v>
      </c>
      <c r="R55" s="260">
        <v>1</v>
      </c>
      <c r="S55" s="260"/>
      <c r="T55" s="260"/>
      <c r="U55" s="259">
        <v>1</v>
      </c>
      <c r="V55" s="261">
        <v>200</v>
      </c>
      <c r="W55" s="260"/>
      <c r="X55" s="260"/>
      <c r="Y55" s="261">
        <v>100</v>
      </c>
      <c r="Z55" s="259">
        <v>1</v>
      </c>
      <c r="AA55" s="259">
        <v>1</v>
      </c>
      <c r="AB55" s="260"/>
      <c r="AC55" s="189">
        <v>3000</v>
      </c>
      <c r="AD55" s="189">
        <v>60</v>
      </c>
      <c r="AE55" s="264">
        <v>70</v>
      </c>
      <c r="AF55" s="189"/>
      <c r="AG55" s="260"/>
    </row>
    <row r="56" spans="1:33" ht="15.75" customHeight="1">
      <c r="A56" s="1"/>
      <c r="B56" s="1"/>
      <c r="C56" s="1"/>
      <c r="D56" s="1"/>
      <c r="E56" s="194"/>
      <c r="F56" s="194"/>
      <c r="G56" s="194"/>
      <c r="H56" s="194"/>
      <c r="I56" s="194"/>
      <c r="J56" s="194"/>
      <c r="K56" s="194"/>
      <c r="L56" s="194"/>
      <c r="M56" s="194"/>
      <c r="N56" s="194"/>
      <c r="O56" s="194"/>
      <c r="P56" s="194"/>
      <c r="Q56" s="194"/>
      <c r="R56" s="194"/>
      <c r="S56" s="194"/>
      <c r="T56" s="194"/>
      <c r="U56" s="1"/>
      <c r="V56" s="1"/>
      <c r="W56" s="194"/>
      <c r="X56" s="194"/>
      <c r="Y56" s="1"/>
      <c r="Z56" s="1"/>
      <c r="AA56" s="1"/>
      <c r="AB56" s="1"/>
      <c r="AC56" s="1"/>
      <c r="AD56" s="1"/>
      <c r="AE56" s="1"/>
      <c r="AF56" s="1"/>
      <c r="AG56" s="194"/>
    </row>
    <row r="57" spans="1:33" ht="15.75" customHeight="1">
      <c r="A57" s="1"/>
      <c r="B57" s="1"/>
      <c r="C57" s="1"/>
      <c r="D57" s="1"/>
      <c r="E57" s="194"/>
      <c r="F57" s="194"/>
      <c r="G57" s="194"/>
      <c r="H57" s="194"/>
      <c r="I57" s="194"/>
      <c r="J57" s="197"/>
      <c r="K57" s="194"/>
      <c r="L57" s="194"/>
      <c r="M57" s="194"/>
      <c r="N57" s="194"/>
      <c r="O57" s="194"/>
      <c r="P57" s="194"/>
      <c r="Q57" s="194"/>
      <c r="R57" s="194"/>
      <c r="S57" s="194"/>
      <c r="T57" s="194"/>
      <c r="U57" s="1"/>
      <c r="V57" s="1"/>
      <c r="W57" s="194"/>
      <c r="X57" s="194"/>
      <c r="Y57" s="1"/>
      <c r="Z57" s="1"/>
      <c r="AA57" s="1"/>
      <c r="AB57" s="1"/>
      <c r="AC57" s="1"/>
      <c r="AD57" s="1"/>
      <c r="AE57" s="1"/>
      <c r="AF57" s="1"/>
      <c r="AG57" s="194"/>
    </row>
    <row r="58" spans="1:33" ht="15.75" customHeight="1">
      <c r="A58" s="1"/>
      <c r="B58" s="1"/>
      <c r="C58" s="1"/>
      <c r="D58" s="1"/>
      <c r="E58" s="194"/>
      <c r="F58" s="194"/>
      <c r="G58" s="194"/>
      <c r="H58" s="194"/>
      <c r="I58" s="194"/>
      <c r="J58" s="194"/>
      <c r="K58" s="194"/>
      <c r="L58" s="194"/>
      <c r="M58" s="194"/>
      <c r="N58" s="194"/>
      <c r="O58" s="194"/>
      <c r="P58" s="194"/>
      <c r="Q58" s="194"/>
      <c r="R58" s="194"/>
      <c r="S58" s="194"/>
      <c r="T58" s="194"/>
      <c r="U58" s="1"/>
      <c r="V58" s="1"/>
      <c r="W58" s="194"/>
      <c r="X58" s="194"/>
      <c r="Y58" s="1"/>
      <c r="Z58" s="1"/>
      <c r="AA58" s="1"/>
      <c r="AB58" s="1"/>
      <c r="AC58" s="1"/>
      <c r="AD58" s="1"/>
      <c r="AE58" s="1"/>
      <c r="AF58" s="1"/>
      <c r="AG58" s="194"/>
    </row>
    <row r="59" spans="1:33" ht="15.75" customHeight="1">
      <c r="A59" s="1"/>
      <c r="B59" s="1"/>
      <c r="C59" s="1"/>
      <c r="D59" s="1"/>
      <c r="E59" s="194"/>
      <c r="F59" s="194"/>
      <c r="G59" s="194"/>
      <c r="H59" s="194"/>
      <c r="I59" s="194"/>
      <c r="J59" s="194"/>
      <c r="K59" s="194"/>
      <c r="L59" s="194"/>
      <c r="M59" s="194"/>
      <c r="N59" s="194"/>
      <c r="O59" s="194"/>
      <c r="P59" s="194"/>
      <c r="Q59" s="194"/>
      <c r="R59" s="194"/>
      <c r="S59" s="194"/>
      <c r="T59" s="194"/>
      <c r="U59" s="1"/>
      <c r="V59" s="1"/>
      <c r="W59" s="194"/>
      <c r="X59" s="194"/>
      <c r="Y59" s="1"/>
      <c r="Z59" s="1"/>
      <c r="AA59" s="1"/>
      <c r="AB59" s="1"/>
      <c r="AC59" s="1"/>
      <c r="AD59" s="1"/>
      <c r="AE59" s="1"/>
      <c r="AF59" s="1"/>
      <c r="AG59" s="194"/>
    </row>
    <row r="60" spans="1:33" ht="15.75" customHeight="1">
      <c r="A60" s="1"/>
      <c r="B60" s="1"/>
      <c r="C60" s="1"/>
      <c r="D60" s="1"/>
      <c r="E60" s="194"/>
      <c r="F60" s="194"/>
      <c r="G60" s="194"/>
      <c r="H60" s="194"/>
      <c r="I60" s="194"/>
      <c r="J60" s="194"/>
      <c r="K60" s="194"/>
      <c r="L60" s="194"/>
      <c r="M60" s="194"/>
      <c r="N60" s="194"/>
      <c r="O60" s="194"/>
      <c r="P60" s="194"/>
      <c r="Q60" s="194"/>
      <c r="R60" s="194"/>
      <c r="S60" s="194"/>
      <c r="T60" s="194"/>
      <c r="U60" s="1"/>
      <c r="V60" s="1"/>
      <c r="W60" s="194"/>
      <c r="X60" s="194"/>
      <c r="Y60" s="1"/>
      <c r="Z60" s="1"/>
      <c r="AA60" s="1"/>
      <c r="AB60" s="1"/>
      <c r="AC60" s="1"/>
      <c r="AD60" s="1"/>
      <c r="AE60" s="1"/>
      <c r="AF60" s="1"/>
      <c r="AG60" s="194"/>
    </row>
    <row r="61" spans="1:33" ht="15.75" customHeight="1">
      <c r="A61" s="1"/>
      <c r="B61" s="1"/>
      <c r="C61" s="1"/>
      <c r="D61" s="1"/>
      <c r="E61" s="194"/>
      <c r="F61" s="194"/>
      <c r="G61" s="194"/>
      <c r="H61" s="194"/>
      <c r="I61" s="194"/>
      <c r="J61" s="194"/>
      <c r="K61" s="194"/>
      <c r="L61" s="194"/>
      <c r="M61" s="194"/>
      <c r="N61" s="194"/>
      <c r="O61" s="194"/>
      <c r="P61" s="194"/>
      <c r="Q61" s="194"/>
      <c r="R61" s="194"/>
      <c r="S61" s="194"/>
      <c r="T61" s="194"/>
      <c r="U61" s="1"/>
      <c r="V61" s="1"/>
      <c r="W61" s="194"/>
      <c r="X61" s="194"/>
      <c r="Y61" s="1"/>
      <c r="Z61" s="1"/>
      <c r="AA61" s="1"/>
      <c r="AB61" s="1"/>
      <c r="AC61" s="1"/>
      <c r="AD61" s="1"/>
      <c r="AE61" s="1"/>
      <c r="AF61" s="1"/>
      <c r="AG61" s="194"/>
    </row>
    <row r="62" spans="1:33" ht="15.75" customHeight="1">
      <c r="A62" s="1"/>
      <c r="B62" s="1"/>
      <c r="C62" s="1"/>
      <c r="D62" s="1"/>
      <c r="E62" s="194"/>
      <c r="F62" s="194"/>
      <c r="G62" s="194"/>
      <c r="H62" s="194"/>
      <c r="I62" s="194"/>
      <c r="J62" s="194"/>
      <c r="K62" s="194"/>
      <c r="L62" s="194"/>
      <c r="M62" s="194"/>
      <c r="N62" s="194"/>
      <c r="O62" s="194"/>
      <c r="P62" s="194"/>
      <c r="Q62" s="194"/>
      <c r="R62" s="194"/>
      <c r="S62" s="194"/>
      <c r="T62" s="194"/>
      <c r="U62" s="1"/>
      <c r="V62" s="1"/>
      <c r="W62" s="194"/>
      <c r="X62" s="194"/>
      <c r="Y62" s="1"/>
      <c r="Z62" s="1"/>
      <c r="AA62" s="1"/>
      <c r="AB62" s="1"/>
      <c r="AC62" s="1"/>
      <c r="AD62" s="1"/>
      <c r="AE62" s="1"/>
      <c r="AF62" s="1"/>
      <c r="AG62" s="194"/>
    </row>
    <row r="63" spans="1:33" ht="15.75" customHeight="1">
      <c r="A63" s="1"/>
      <c r="B63" s="1"/>
      <c r="C63" s="1"/>
      <c r="D63" s="1"/>
      <c r="E63" s="194"/>
      <c r="F63" s="194"/>
      <c r="G63" s="194"/>
      <c r="H63" s="194"/>
      <c r="I63" s="194"/>
      <c r="J63" s="194"/>
      <c r="K63" s="194"/>
      <c r="L63" s="194"/>
      <c r="M63" s="194"/>
      <c r="N63" s="194"/>
      <c r="O63" s="194"/>
      <c r="P63" s="194"/>
      <c r="Q63" s="194"/>
      <c r="R63" s="194"/>
      <c r="S63" s="194"/>
      <c r="T63" s="194"/>
      <c r="U63" s="1"/>
      <c r="V63" s="1"/>
      <c r="W63" s="194"/>
      <c r="X63" s="194"/>
      <c r="Y63" s="1"/>
      <c r="Z63" s="1"/>
      <c r="AA63" s="1"/>
      <c r="AB63" s="1"/>
      <c r="AC63" s="1"/>
      <c r="AD63" s="1"/>
      <c r="AE63" s="1"/>
      <c r="AF63" s="1"/>
      <c r="AG63" s="194"/>
    </row>
    <row r="64" spans="1:33" ht="15.75" customHeight="1">
      <c r="A64" s="1"/>
      <c r="B64" s="1"/>
      <c r="C64" s="1"/>
      <c r="D64" s="1"/>
      <c r="E64" s="194"/>
      <c r="F64" s="194"/>
      <c r="G64" s="194"/>
      <c r="H64" s="194"/>
      <c r="I64" s="194"/>
      <c r="J64" s="194"/>
      <c r="K64" s="194"/>
      <c r="L64" s="194"/>
      <c r="M64" s="194"/>
      <c r="N64" s="194"/>
      <c r="O64" s="194"/>
      <c r="P64" s="194"/>
      <c r="Q64" s="194"/>
      <c r="R64" s="194"/>
      <c r="S64" s="194"/>
      <c r="T64" s="194"/>
      <c r="U64" s="1"/>
      <c r="V64" s="1"/>
      <c r="W64" s="194"/>
      <c r="X64" s="194"/>
      <c r="Y64" s="1"/>
      <c r="Z64" s="1"/>
      <c r="AA64" s="1"/>
      <c r="AB64" s="1"/>
      <c r="AC64" s="1"/>
      <c r="AD64" s="1"/>
      <c r="AE64" s="1"/>
      <c r="AF64" s="1"/>
      <c r="AG64" s="194"/>
    </row>
    <row r="65" spans="1:33" ht="15.75" customHeight="1">
      <c r="A65" s="1"/>
      <c r="B65" s="1"/>
      <c r="C65" s="1"/>
      <c r="D65" s="1"/>
      <c r="E65" s="194"/>
      <c r="F65" s="194"/>
      <c r="G65" s="194"/>
      <c r="H65" s="194"/>
      <c r="I65" s="194"/>
      <c r="J65" s="194"/>
      <c r="K65" s="194"/>
      <c r="L65" s="194"/>
      <c r="M65" s="194"/>
      <c r="N65" s="194"/>
      <c r="O65" s="194"/>
      <c r="P65" s="194"/>
      <c r="Q65" s="194"/>
      <c r="R65" s="194"/>
      <c r="S65" s="194"/>
      <c r="T65" s="194"/>
      <c r="U65" s="1"/>
      <c r="V65" s="1"/>
      <c r="W65" s="194"/>
      <c r="X65" s="194"/>
      <c r="Y65" s="1"/>
      <c r="Z65" s="1"/>
      <c r="AA65" s="1"/>
      <c r="AB65" s="1"/>
      <c r="AC65" s="1"/>
      <c r="AD65" s="1"/>
      <c r="AE65" s="1"/>
      <c r="AF65" s="1"/>
      <c r="AG65" s="194"/>
    </row>
    <row r="66" spans="1:33" ht="15.75" customHeight="1">
      <c r="A66" s="1"/>
      <c r="B66" s="1"/>
      <c r="C66" s="1"/>
      <c r="D66" s="1"/>
      <c r="E66" s="194"/>
      <c r="F66" s="194"/>
      <c r="G66" s="194"/>
      <c r="H66" s="194"/>
      <c r="I66" s="194"/>
      <c r="J66" s="194"/>
      <c r="K66" s="194"/>
      <c r="L66" s="194"/>
      <c r="M66" s="194"/>
      <c r="N66" s="194"/>
      <c r="O66" s="194"/>
      <c r="P66" s="194"/>
      <c r="Q66" s="194"/>
      <c r="R66" s="194"/>
      <c r="S66" s="194"/>
      <c r="T66" s="194"/>
      <c r="U66" s="1"/>
      <c r="V66" s="1"/>
      <c r="W66" s="194"/>
      <c r="X66" s="194"/>
      <c r="Y66" s="1"/>
      <c r="Z66" s="1"/>
      <c r="AA66" s="1"/>
      <c r="AB66" s="1"/>
      <c r="AC66" s="1"/>
      <c r="AD66" s="1"/>
      <c r="AE66" s="1"/>
      <c r="AF66" s="1"/>
      <c r="AG66" s="194"/>
    </row>
    <row r="67" spans="1:33" ht="15.75" customHeight="1">
      <c r="A67" s="1"/>
      <c r="B67" s="1"/>
      <c r="C67" s="1"/>
      <c r="D67" s="1"/>
      <c r="E67" s="194"/>
      <c r="F67" s="194"/>
      <c r="G67" s="194"/>
      <c r="H67" s="194"/>
      <c r="I67" s="194"/>
      <c r="J67" s="194"/>
      <c r="K67" s="194"/>
      <c r="L67" s="194"/>
      <c r="M67" s="194"/>
      <c r="N67" s="194"/>
      <c r="O67" s="194"/>
      <c r="P67" s="194"/>
      <c r="Q67" s="194"/>
      <c r="R67" s="194"/>
      <c r="S67" s="194"/>
      <c r="T67" s="194"/>
      <c r="U67" s="1"/>
      <c r="V67" s="1"/>
      <c r="W67" s="194"/>
      <c r="X67" s="194"/>
      <c r="Y67" s="1"/>
      <c r="Z67" s="1"/>
      <c r="AA67" s="1"/>
      <c r="AB67" s="1"/>
      <c r="AC67" s="1"/>
      <c r="AD67" s="1"/>
      <c r="AE67" s="1"/>
      <c r="AF67" s="1"/>
      <c r="AG67" s="194"/>
    </row>
    <row r="68" spans="1:33" ht="15.75" customHeight="1">
      <c r="A68" s="1"/>
      <c r="B68" s="1"/>
      <c r="C68" s="1"/>
      <c r="D68" s="1"/>
      <c r="E68" s="194"/>
      <c r="F68" s="194"/>
      <c r="G68" s="194"/>
      <c r="H68" s="194"/>
      <c r="I68" s="194"/>
      <c r="J68" s="194"/>
      <c r="K68" s="194"/>
      <c r="L68" s="194"/>
      <c r="M68" s="194"/>
      <c r="N68" s="194"/>
      <c r="O68" s="194"/>
      <c r="P68" s="194"/>
      <c r="Q68" s="194"/>
      <c r="R68" s="194"/>
      <c r="S68" s="194"/>
      <c r="T68" s="194"/>
      <c r="U68" s="1"/>
      <c r="V68" s="1"/>
      <c r="W68" s="194"/>
      <c r="X68" s="194"/>
      <c r="Y68" s="1"/>
      <c r="Z68" s="1"/>
      <c r="AA68" s="1"/>
      <c r="AB68" s="1"/>
      <c r="AC68" s="1"/>
      <c r="AD68" s="1"/>
      <c r="AE68" s="1"/>
      <c r="AF68" s="1"/>
      <c r="AG68" s="194"/>
    </row>
    <row r="69" spans="1:33" ht="15.75" customHeight="1">
      <c r="A69" s="1"/>
      <c r="B69" s="1"/>
      <c r="C69" s="1"/>
      <c r="D69" s="1"/>
      <c r="E69" s="194"/>
      <c r="F69" s="194"/>
      <c r="G69" s="194"/>
      <c r="H69" s="194"/>
      <c r="I69" s="194"/>
      <c r="J69" s="194"/>
      <c r="K69" s="194"/>
      <c r="L69" s="194"/>
      <c r="M69" s="194"/>
      <c r="N69" s="194"/>
      <c r="O69" s="194"/>
      <c r="P69" s="194"/>
      <c r="Q69" s="194"/>
      <c r="R69" s="194"/>
      <c r="S69" s="194"/>
      <c r="T69" s="194"/>
      <c r="U69" s="1"/>
      <c r="V69" s="1"/>
      <c r="W69" s="194"/>
      <c r="X69" s="194"/>
      <c r="Y69" s="1"/>
      <c r="Z69" s="1"/>
      <c r="AA69" s="1"/>
      <c r="AB69" s="1"/>
      <c r="AC69" s="1"/>
      <c r="AD69" s="1"/>
      <c r="AE69" s="1"/>
      <c r="AF69" s="1"/>
      <c r="AG69" s="194"/>
    </row>
    <row r="70" spans="1:33" ht="15.75" customHeight="1">
      <c r="A70" s="1"/>
      <c r="B70" s="1"/>
      <c r="C70" s="1"/>
      <c r="D70" s="1"/>
      <c r="E70" s="194"/>
      <c r="F70" s="194"/>
      <c r="G70" s="194"/>
      <c r="H70" s="194"/>
      <c r="I70" s="194"/>
      <c r="J70" s="194"/>
      <c r="K70" s="194"/>
      <c r="L70" s="194"/>
      <c r="M70" s="194"/>
      <c r="N70" s="194"/>
      <c r="O70" s="194"/>
      <c r="P70" s="194"/>
      <c r="Q70" s="194"/>
      <c r="R70" s="194"/>
      <c r="S70" s="194"/>
      <c r="T70" s="194"/>
      <c r="U70" s="1"/>
      <c r="V70" s="1"/>
      <c r="W70" s="194"/>
      <c r="X70" s="194"/>
      <c r="Y70" s="1"/>
      <c r="Z70" s="1"/>
      <c r="AA70" s="1"/>
      <c r="AB70" s="1"/>
      <c r="AC70" s="1"/>
      <c r="AD70" s="1"/>
      <c r="AE70" s="1"/>
      <c r="AF70" s="1"/>
      <c r="AG70" s="194"/>
    </row>
    <row r="71" spans="1:33" ht="15.75" customHeight="1">
      <c r="A71" s="1"/>
      <c r="B71" s="1"/>
      <c r="C71" s="1"/>
      <c r="D71" s="1"/>
      <c r="E71" s="194"/>
      <c r="F71" s="194"/>
      <c r="G71" s="194"/>
      <c r="H71" s="194"/>
      <c r="I71" s="194"/>
      <c r="J71" s="194"/>
      <c r="K71" s="194"/>
      <c r="L71" s="194"/>
      <c r="M71" s="194"/>
      <c r="N71" s="194"/>
      <c r="O71" s="194"/>
      <c r="P71" s="194"/>
      <c r="Q71" s="194"/>
      <c r="R71" s="194"/>
      <c r="S71" s="194"/>
      <c r="T71" s="194"/>
      <c r="U71" s="1"/>
      <c r="V71" s="1"/>
      <c r="W71" s="194"/>
      <c r="X71" s="194"/>
      <c r="Y71" s="1"/>
      <c r="Z71" s="1"/>
      <c r="AA71" s="1"/>
      <c r="AB71" s="1"/>
      <c r="AC71" s="1"/>
      <c r="AD71" s="1"/>
      <c r="AE71" s="1"/>
      <c r="AF71" s="1"/>
      <c r="AG71" s="194"/>
    </row>
    <row r="72" spans="1:33" ht="15.75" customHeight="1">
      <c r="A72" s="1"/>
      <c r="B72" s="1"/>
      <c r="C72" s="1"/>
      <c r="D72" s="1"/>
      <c r="E72" s="194"/>
      <c r="F72" s="194"/>
      <c r="G72" s="194"/>
      <c r="H72" s="194"/>
      <c r="I72" s="194"/>
      <c r="J72" s="194"/>
      <c r="K72" s="194"/>
      <c r="L72" s="194"/>
      <c r="M72" s="194"/>
      <c r="N72" s="194"/>
      <c r="O72" s="194"/>
      <c r="P72" s="194"/>
      <c r="Q72" s="194"/>
      <c r="R72" s="194"/>
      <c r="S72" s="194"/>
      <c r="T72" s="194"/>
      <c r="U72" s="1"/>
      <c r="V72" s="1"/>
      <c r="W72" s="194"/>
      <c r="X72" s="194"/>
      <c r="Y72" s="1"/>
      <c r="Z72" s="1"/>
      <c r="AA72" s="1"/>
      <c r="AB72" s="1"/>
      <c r="AC72" s="1"/>
      <c r="AD72" s="1"/>
      <c r="AE72" s="1"/>
      <c r="AF72" s="1"/>
      <c r="AG72" s="194"/>
    </row>
    <row r="73" spans="1:33" ht="15.75" customHeight="1">
      <c r="A73" s="1"/>
      <c r="B73" s="1"/>
      <c r="C73" s="1"/>
      <c r="D73" s="1"/>
      <c r="E73" s="194"/>
      <c r="F73" s="194"/>
      <c r="G73" s="194"/>
      <c r="H73" s="194"/>
      <c r="I73" s="194"/>
      <c r="J73" s="194"/>
      <c r="K73" s="194"/>
      <c r="L73" s="194"/>
      <c r="M73" s="194"/>
      <c r="N73" s="194"/>
      <c r="O73" s="194"/>
      <c r="P73" s="194"/>
      <c r="Q73" s="194"/>
      <c r="R73" s="194"/>
      <c r="S73" s="194"/>
      <c r="T73" s="194"/>
      <c r="U73" s="1"/>
      <c r="V73" s="1"/>
      <c r="W73" s="194"/>
      <c r="X73" s="194"/>
      <c r="Y73" s="1"/>
      <c r="Z73" s="1"/>
      <c r="AA73" s="1"/>
      <c r="AB73" s="1"/>
      <c r="AC73" s="1"/>
      <c r="AD73" s="1"/>
      <c r="AE73" s="1"/>
      <c r="AF73" s="1"/>
      <c r="AG73" s="194"/>
    </row>
    <row r="74" spans="1:33" ht="15.75" customHeight="1">
      <c r="A74" s="1"/>
      <c r="B74" s="1"/>
      <c r="C74" s="1"/>
      <c r="D74" s="1"/>
      <c r="E74" s="194"/>
      <c r="F74" s="194"/>
      <c r="G74" s="194"/>
      <c r="H74" s="194"/>
      <c r="I74" s="194"/>
      <c r="J74" s="194"/>
      <c r="K74" s="194"/>
      <c r="L74" s="194"/>
      <c r="M74" s="194"/>
      <c r="N74" s="194"/>
      <c r="O74" s="194"/>
      <c r="P74" s="194"/>
      <c r="Q74" s="194"/>
      <c r="R74" s="194"/>
      <c r="S74" s="194"/>
      <c r="T74" s="194"/>
      <c r="U74" s="1"/>
      <c r="V74" s="1"/>
      <c r="W74" s="194"/>
      <c r="X74" s="194"/>
      <c r="Y74" s="1"/>
      <c r="Z74" s="1"/>
      <c r="AA74" s="1"/>
      <c r="AB74" s="1"/>
      <c r="AC74" s="1"/>
      <c r="AD74" s="1"/>
      <c r="AE74" s="1"/>
      <c r="AF74" s="1"/>
      <c r="AG74" s="194"/>
    </row>
    <row r="75" spans="1:33" ht="15.75" customHeight="1">
      <c r="A75" s="1"/>
      <c r="B75" s="1"/>
      <c r="C75" s="1"/>
      <c r="D75" s="1"/>
      <c r="E75" s="194"/>
      <c r="F75" s="194"/>
      <c r="G75" s="194"/>
      <c r="H75" s="194"/>
      <c r="I75" s="194"/>
      <c r="J75" s="194"/>
      <c r="K75" s="194"/>
      <c r="L75" s="194"/>
      <c r="M75" s="194"/>
      <c r="N75" s="194"/>
      <c r="O75" s="194"/>
      <c r="P75" s="194"/>
      <c r="Q75" s="194"/>
      <c r="R75" s="194"/>
      <c r="S75" s="194"/>
      <c r="T75" s="194"/>
      <c r="U75" s="1"/>
      <c r="V75" s="1"/>
      <c r="W75" s="194"/>
      <c r="X75" s="194"/>
      <c r="Y75" s="1"/>
      <c r="Z75" s="1"/>
      <c r="AA75" s="1"/>
      <c r="AB75" s="1"/>
      <c r="AC75" s="1"/>
      <c r="AD75" s="1"/>
      <c r="AE75" s="1"/>
      <c r="AF75" s="1"/>
      <c r="AG75" s="194"/>
    </row>
    <row r="76" spans="1:33" ht="15.75" customHeight="1">
      <c r="A76" s="1"/>
      <c r="B76" s="1"/>
      <c r="C76" s="1"/>
      <c r="D76" s="1"/>
      <c r="E76" s="194"/>
      <c r="F76" s="194"/>
      <c r="G76" s="194"/>
      <c r="H76" s="194"/>
      <c r="I76" s="194"/>
      <c r="J76" s="194"/>
      <c r="K76" s="194"/>
      <c r="L76" s="194"/>
      <c r="M76" s="194"/>
      <c r="N76" s="194"/>
      <c r="O76" s="194"/>
      <c r="P76" s="194"/>
      <c r="Q76" s="194"/>
      <c r="R76" s="194"/>
      <c r="S76" s="194"/>
      <c r="T76" s="194"/>
      <c r="U76" s="1"/>
      <c r="V76" s="1"/>
      <c r="W76" s="194"/>
      <c r="X76" s="194"/>
      <c r="Y76" s="1"/>
      <c r="Z76" s="1"/>
      <c r="AA76" s="1"/>
      <c r="AB76" s="1"/>
      <c r="AC76" s="1"/>
      <c r="AD76" s="1"/>
      <c r="AE76" s="1"/>
      <c r="AF76" s="1"/>
      <c r="AG76" s="194"/>
    </row>
    <row r="77" spans="1:33" ht="15.75" customHeight="1">
      <c r="A77" s="1"/>
      <c r="B77" s="1"/>
      <c r="C77" s="1"/>
      <c r="D77" s="1"/>
      <c r="E77" s="194"/>
      <c r="F77" s="194"/>
      <c r="G77" s="194"/>
      <c r="H77" s="194"/>
      <c r="I77" s="194"/>
      <c r="J77" s="194"/>
      <c r="K77" s="194"/>
      <c r="L77" s="194"/>
      <c r="M77" s="194"/>
      <c r="N77" s="194"/>
      <c r="O77" s="194"/>
      <c r="P77" s="194"/>
      <c r="Q77" s="194"/>
      <c r="R77" s="194"/>
      <c r="S77" s="194"/>
      <c r="T77" s="194"/>
      <c r="U77" s="1"/>
      <c r="V77" s="1"/>
      <c r="W77" s="194"/>
      <c r="X77" s="194"/>
      <c r="Y77" s="1"/>
      <c r="Z77" s="1"/>
      <c r="AA77" s="1"/>
      <c r="AB77" s="1"/>
      <c r="AC77" s="1"/>
      <c r="AD77" s="1"/>
      <c r="AE77" s="1"/>
      <c r="AF77" s="1"/>
      <c r="AG77" s="194"/>
    </row>
    <row r="78" spans="1:33" ht="15.75" customHeight="1">
      <c r="A78" s="1"/>
      <c r="B78" s="1"/>
      <c r="C78" s="1"/>
      <c r="D78" s="1"/>
      <c r="E78" s="194"/>
      <c r="F78" s="194"/>
      <c r="G78" s="194"/>
      <c r="H78" s="194"/>
      <c r="I78" s="194"/>
      <c r="J78" s="194"/>
      <c r="K78" s="194"/>
      <c r="L78" s="194"/>
      <c r="M78" s="194"/>
      <c r="N78" s="194"/>
      <c r="O78" s="194"/>
      <c r="P78" s="194"/>
      <c r="Q78" s="194"/>
      <c r="R78" s="194"/>
      <c r="S78" s="194"/>
      <c r="T78" s="194"/>
      <c r="U78" s="1"/>
      <c r="V78" s="1"/>
      <c r="W78" s="194"/>
      <c r="X78" s="194"/>
      <c r="Y78" s="1"/>
      <c r="Z78" s="1"/>
      <c r="AA78" s="1"/>
      <c r="AB78" s="1"/>
      <c r="AC78" s="1"/>
      <c r="AD78" s="1"/>
      <c r="AE78" s="1"/>
      <c r="AF78" s="1"/>
      <c r="AG78" s="194"/>
    </row>
    <row r="79" spans="1:33" ht="15.75" customHeight="1">
      <c r="A79" s="1"/>
      <c r="B79" s="1"/>
      <c r="C79" s="1"/>
      <c r="D79" s="1"/>
      <c r="E79" s="194"/>
      <c r="F79" s="194"/>
      <c r="G79" s="194"/>
      <c r="H79" s="194"/>
      <c r="I79" s="194"/>
      <c r="J79" s="194"/>
      <c r="K79" s="194"/>
      <c r="L79" s="194"/>
      <c r="M79" s="194"/>
      <c r="N79" s="194"/>
      <c r="O79" s="194"/>
      <c r="P79" s="194"/>
      <c r="Q79" s="194"/>
      <c r="R79" s="194"/>
      <c r="S79" s="194"/>
      <c r="T79" s="194"/>
      <c r="U79" s="1"/>
      <c r="V79" s="1"/>
      <c r="W79" s="194"/>
      <c r="X79" s="194"/>
      <c r="Y79" s="1"/>
      <c r="Z79" s="1"/>
      <c r="AA79" s="1"/>
      <c r="AB79" s="1"/>
      <c r="AC79" s="1"/>
      <c r="AD79" s="1"/>
      <c r="AE79" s="1"/>
      <c r="AF79" s="1"/>
      <c r="AG79" s="194"/>
    </row>
    <row r="80" spans="1:33" ht="15.75" customHeight="1">
      <c r="A80" s="1"/>
      <c r="B80" s="1"/>
      <c r="C80" s="1"/>
      <c r="D80" s="1"/>
      <c r="E80" s="194"/>
      <c r="F80" s="194"/>
      <c r="G80" s="194"/>
      <c r="H80" s="194"/>
      <c r="I80" s="194"/>
      <c r="J80" s="194"/>
      <c r="K80" s="194"/>
      <c r="L80" s="194"/>
      <c r="M80" s="194"/>
      <c r="N80" s="194"/>
      <c r="O80" s="194"/>
      <c r="P80" s="194"/>
      <c r="Q80" s="194"/>
      <c r="R80" s="194"/>
      <c r="S80" s="194"/>
      <c r="T80" s="194"/>
      <c r="U80" s="1"/>
      <c r="V80" s="1"/>
      <c r="W80" s="194"/>
      <c r="X80" s="194"/>
      <c r="Y80" s="1"/>
      <c r="Z80" s="1"/>
      <c r="AA80" s="1"/>
      <c r="AB80" s="1"/>
      <c r="AC80" s="1"/>
      <c r="AD80" s="1"/>
      <c r="AE80" s="1"/>
      <c r="AF80" s="1"/>
      <c r="AG80" s="194"/>
    </row>
    <row r="81" spans="1:33" ht="15.75" customHeight="1">
      <c r="A81" s="1"/>
      <c r="B81" s="1"/>
      <c r="C81" s="1"/>
      <c r="D81" s="1"/>
      <c r="E81" s="194"/>
      <c r="F81" s="194"/>
      <c r="G81" s="194"/>
      <c r="H81" s="194"/>
      <c r="I81" s="194"/>
      <c r="J81" s="194"/>
      <c r="K81" s="194"/>
      <c r="L81" s="194"/>
      <c r="M81" s="194"/>
      <c r="N81" s="194"/>
      <c r="O81" s="194"/>
      <c r="P81" s="194"/>
      <c r="Q81" s="194"/>
      <c r="R81" s="194"/>
      <c r="S81" s="194"/>
      <c r="T81" s="194"/>
      <c r="U81" s="1"/>
      <c r="V81" s="1"/>
      <c r="W81" s="194"/>
      <c r="X81" s="194"/>
      <c r="Y81" s="1"/>
      <c r="Z81" s="1"/>
      <c r="AA81" s="1"/>
      <c r="AB81" s="1"/>
      <c r="AC81" s="1"/>
      <c r="AD81" s="1"/>
      <c r="AE81" s="1"/>
      <c r="AF81" s="1"/>
      <c r="AG81" s="194"/>
    </row>
    <row r="82" spans="1:33" ht="15.75" customHeight="1">
      <c r="A82" s="1"/>
      <c r="B82" s="1"/>
      <c r="C82" s="1"/>
      <c r="D82" s="1"/>
      <c r="E82" s="194"/>
      <c r="F82" s="194"/>
      <c r="G82" s="194"/>
      <c r="H82" s="194"/>
      <c r="I82" s="194"/>
      <c r="J82" s="194"/>
      <c r="K82" s="194"/>
      <c r="L82" s="194"/>
      <c r="M82" s="194"/>
      <c r="N82" s="194"/>
      <c r="O82" s="194"/>
      <c r="P82" s="194"/>
      <c r="Q82" s="194"/>
      <c r="R82" s="194"/>
      <c r="S82" s="194"/>
      <c r="T82" s="194"/>
      <c r="U82" s="1"/>
      <c r="V82" s="1"/>
      <c r="W82" s="194"/>
      <c r="X82" s="194"/>
      <c r="Y82" s="1"/>
      <c r="Z82" s="1"/>
      <c r="AA82" s="1"/>
      <c r="AB82" s="1"/>
      <c r="AC82" s="1"/>
      <c r="AD82" s="1"/>
      <c r="AE82" s="1"/>
      <c r="AF82" s="1"/>
      <c r="AG82" s="194"/>
    </row>
    <row r="83" spans="1:33" ht="15.75" customHeight="1">
      <c r="A83" s="1"/>
      <c r="B83" s="1"/>
      <c r="C83" s="1"/>
      <c r="D83" s="1"/>
      <c r="E83" s="194"/>
      <c r="F83" s="194"/>
      <c r="G83" s="194"/>
      <c r="H83" s="194"/>
      <c r="I83" s="194"/>
      <c r="J83" s="194"/>
      <c r="K83" s="194"/>
      <c r="L83" s="194"/>
      <c r="M83" s="194"/>
      <c r="N83" s="194"/>
      <c r="O83" s="194"/>
      <c r="P83" s="194"/>
      <c r="Q83" s="194"/>
      <c r="R83" s="194"/>
      <c r="S83" s="194"/>
      <c r="T83" s="194"/>
      <c r="U83" s="1"/>
      <c r="V83" s="1"/>
      <c r="W83" s="194"/>
      <c r="X83" s="194"/>
      <c r="Y83" s="1"/>
      <c r="Z83" s="1"/>
      <c r="AA83" s="1"/>
      <c r="AB83" s="1"/>
      <c r="AC83" s="1"/>
      <c r="AD83" s="1"/>
      <c r="AE83" s="1"/>
      <c r="AF83" s="1"/>
      <c r="AG83" s="194"/>
    </row>
    <row r="84" spans="1:33" ht="15.75" customHeight="1">
      <c r="A84" s="1"/>
      <c r="B84" s="1"/>
      <c r="C84" s="1"/>
      <c r="D84" s="1"/>
      <c r="E84" s="194"/>
      <c r="F84" s="194"/>
      <c r="G84" s="194"/>
      <c r="H84" s="194"/>
      <c r="I84" s="194"/>
      <c r="J84" s="194"/>
      <c r="K84" s="194"/>
      <c r="L84" s="194"/>
      <c r="M84" s="194"/>
      <c r="N84" s="194"/>
      <c r="O84" s="194"/>
      <c r="P84" s="194"/>
      <c r="Q84" s="194"/>
      <c r="R84" s="194"/>
      <c r="S84" s="194"/>
      <c r="T84" s="194"/>
      <c r="U84" s="1"/>
      <c r="V84" s="1"/>
      <c r="W84" s="194"/>
      <c r="X84" s="194"/>
      <c r="Y84" s="1"/>
      <c r="Z84" s="1"/>
      <c r="AA84" s="1"/>
      <c r="AB84" s="1"/>
      <c r="AC84" s="1"/>
      <c r="AD84" s="1"/>
      <c r="AE84" s="1"/>
      <c r="AF84" s="1"/>
      <c r="AG84" s="194"/>
    </row>
    <row r="85" spans="1:33" ht="15.75" customHeight="1">
      <c r="A85" s="1"/>
      <c r="B85" s="1"/>
      <c r="C85" s="1"/>
      <c r="D85" s="1"/>
      <c r="E85" s="194"/>
      <c r="F85" s="194"/>
      <c r="G85" s="194"/>
      <c r="H85" s="194"/>
      <c r="I85" s="194"/>
      <c r="J85" s="194"/>
      <c r="K85" s="194"/>
      <c r="L85" s="194"/>
      <c r="M85" s="194"/>
      <c r="N85" s="194"/>
      <c r="O85" s="194"/>
      <c r="P85" s="194"/>
      <c r="Q85" s="194"/>
      <c r="R85" s="194"/>
      <c r="S85" s="194"/>
      <c r="T85" s="194"/>
      <c r="U85" s="1"/>
      <c r="V85" s="1"/>
      <c r="W85" s="194"/>
      <c r="X85" s="194"/>
      <c r="Y85" s="1"/>
      <c r="Z85" s="1"/>
      <c r="AA85" s="1"/>
      <c r="AB85" s="1"/>
      <c r="AC85" s="1"/>
      <c r="AD85" s="1"/>
      <c r="AE85" s="1"/>
      <c r="AF85" s="1"/>
      <c r="AG85" s="194"/>
    </row>
    <row r="86" spans="1:33" ht="15.75" customHeight="1">
      <c r="A86" s="1"/>
      <c r="B86" s="1"/>
      <c r="C86" s="1"/>
      <c r="D86" s="1"/>
      <c r="E86" s="194"/>
      <c r="F86" s="194"/>
      <c r="G86" s="194"/>
      <c r="H86" s="194"/>
      <c r="I86" s="194"/>
      <c r="J86" s="194"/>
      <c r="K86" s="194"/>
      <c r="L86" s="194"/>
      <c r="M86" s="194"/>
      <c r="N86" s="194"/>
      <c r="O86" s="194"/>
      <c r="P86" s="194"/>
      <c r="Q86" s="194"/>
      <c r="R86" s="194"/>
      <c r="S86" s="194"/>
      <c r="T86" s="194"/>
      <c r="U86" s="1"/>
      <c r="V86" s="1"/>
      <c r="W86" s="194"/>
      <c r="X86" s="194"/>
      <c r="Y86" s="1"/>
      <c r="Z86" s="1"/>
      <c r="AA86" s="1"/>
      <c r="AB86" s="1"/>
      <c r="AC86" s="1"/>
      <c r="AD86" s="1"/>
      <c r="AE86" s="1"/>
      <c r="AF86" s="1"/>
      <c r="AG86" s="194"/>
    </row>
    <row r="87" spans="1:33" ht="15.75" customHeight="1">
      <c r="A87" s="1"/>
      <c r="B87" s="1"/>
      <c r="C87" s="1"/>
      <c r="D87" s="1"/>
      <c r="E87" s="194"/>
      <c r="F87" s="194"/>
      <c r="G87" s="194"/>
      <c r="H87" s="194"/>
      <c r="I87" s="194"/>
      <c r="J87" s="194"/>
      <c r="K87" s="194"/>
      <c r="L87" s="194"/>
      <c r="M87" s="194"/>
      <c r="N87" s="194"/>
      <c r="O87" s="194"/>
      <c r="P87" s="194"/>
      <c r="Q87" s="194"/>
      <c r="R87" s="194"/>
      <c r="S87" s="194"/>
      <c r="T87" s="194"/>
      <c r="U87" s="1"/>
      <c r="V87" s="1"/>
      <c r="W87" s="194"/>
      <c r="X87" s="194"/>
      <c r="Y87" s="1"/>
      <c r="Z87" s="1"/>
      <c r="AA87" s="1"/>
      <c r="AB87" s="1"/>
      <c r="AC87" s="1"/>
      <c r="AD87" s="1"/>
      <c r="AE87" s="1"/>
      <c r="AF87" s="1"/>
      <c r="AG87" s="194"/>
    </row>
    <row r="88" spans="1:33" ht="15.75" customHeight="1">
      <c r="A88" s="1"/>
      <c r="B88" s="1"/>
      <c r="C88" s="1"/>
      <c r="D88" s="1"/>
      <c r="E88" s="194"/>
      <c r="F88" s="194"/>
      <c r="G88" s="194"/>
      <c r="H88" s="194"/>
      <c r="I88" s="194"/>
      <c r="J88" s="194"/>
      <c r="K88" s="194"/>
      <c r="L88" s="194"/>
      <c r="M88" s="194"/>
      <c r="N88" s="194"/>
      <c r="O88" s="194"/>
      <c r="P88" s="194"/>
      <c r="Q88" s="194"/>
      <c r="R88" s="194"/>
      <c r="S88" s="194"/>
      <c r="T88" s="194"/>
      <c r="U88" s="1"/>
      <c r="V88" s="1"/>
      <c r="W88" s="194"/>
      <c r="X88" s="194"/>
      <c r="Y88" s="1"/>
      <c r="Z88" s="1"/>
      <c r="AA88" s="1"/>
      <c r="AB88" s="1"/>
      <c r="AC88" s="1"/>
      <c r="AD88" s="1"/>
      <c r="AE88" s="1"/>
      <c r="AF88" s="1"/>
      <c r="AG88" s="194"/>
    </row>
    <row r="89" spans="1:33" ht="15.75" customHeight="1">
      <c r="A89" s="1"/>
      <c r="B89" s="1"/>
      <c r="C89" s="1"/>
      <c r="D89" s="1"/>
      <c r="E89" s="194"/>
      <c r="F89" s="194"/>
      <c r="G89" s="194"/>
      <c r="H89" s="194"/>
      <c r="I89" s="194"/>
      <c r="J89" s="194"/>
      <c r="K89" s="194"/>
      <c r="L89" s="194"/>
      <c r="M89" s="194"/>
      <c r="N89" s="194"/>
      <c r="O89" s="194"/>
      <c r="P89" s="194"/>
      <c r="Q89" s="194"/>
      <c r="R89" s="194"/>
      <c r="S89" s="194"/>
      <c r="T89" s="194"/>
      <c r="U89" s="1"/>
      <c r="V89" s="1"/>
      <c r="W89" s="194"/>
      <c r="X89" s="194"/>
      <c r="Y89" s="1"/>
      <c r="Z89" s="1"/>
      <c r="AA89" s="1"/>
      <c r="AB89" s="1"/>
      <c r="AC89" s="1"/>
      <c r="AD89" s="1"/>
      <c r="AE89" s="1"/>
      <c r="AF89" s="1"/>
      <c r="AG89" s="194"/>
    </row>
    <row r="90" spans="1:33" ht="15.75" customHeight="1">
      <c r="A90" s="1"/>
      <c r="B90" s="1"/>
      <c r="C90" s="1"/>
      <c r="D90" s="1"/>
      <c r="E90" s="194"/>
      <c r="F90" s="194"/>
      <c r="G90" s="194"/>
      <c r="H90" s="194"/>
      <c r="I90" s="194"/>
      <c r="J90" s="194"/>
      <c r="K90" s="194"/>
      <c r="L90" s="194"/>
      <c r="M90" s="194"/>
      <c r="N90" s="194"/>
      <c r="O90" s="194"/>
      <c r="P90" s="194"/>
      <c r="Q90" s="194"/>
      <c r="R90" s="194"/>
      <c r="S90" s="194"/>
      <c r="T90" s="194"/>
      <c r="U90" s="1"/>
      <c r="V90" s="1"/>
      <c r="W90" s="194"/>
      <c r="X90" s="194"/>
      <c r="Y90" s="1"/>
      <c r="Z90" s="1"/>
      <c r="AA90" s="1"/>
      <c r="AB90" s="1"/>
      <c r="AC90" s="1"/>
      <c r="AD90" s="1"/>
      <c r="AE90" s="1"/>
      <c r="AF90" s="1"/>
      <c r="AG90" s="194"/>
    </row>
    <row r="91" spans="1:33" ht="15.75" customHeight="1">
      <c r="A91" s="1"/>
      <c r="B91" s="1"/>
      <c r="C91" s="1"/>
      <c r="D91" s="1"/>
      <c r="E91" s="194"/>
      <c r="F91" s="194"/>
      <c r="G91" s="194"/>
      <c r="H91" s="194"/>
      <c r="I91" s="194"/>
      <c r="J91" s="194"/>
      <c r="K91" s="194"/>
      <c r="L91" s="194"/>
      <c r="M91" s="194"/>
      <c r="N91" s="194"/>
      <c r="O91" s="194"/>
      <c r="P91" s="194"/>
      <c r="Q91" s="194"/>
      <c r="R91" s="194"/>
      <c r="S91" s="194"/>
      <c r="T91" s="194"/>
      <c r="U91" s="1"/>
      <c r="V91" s="1"/>
      <c r="W91" s="194"/>
      <c r="X91" s="194"/>
      <c r="Y91" s="1"/>
      <c r="Z91" s="1"/>
      <c r="AA91" s="1"/>
      <c r="AB91" s="1"/>
      <c r="AC91" s="1"/>
      <c r="AD91" s="1"/>
      <c r="AE91" s="1"/>
      <c r="AF91" s="1"/>
      <c r="AG91" s="194"/>
    </row>
    <row r="92" spans="1:33" ht="15.75" customHeight="1">
      <c r="A92" s="1"/>
      <c r="B92" s="1"/>
      <c r="C92" s="1"/>
      <c r="D92" s="1"/>
      <c r="E92" s="194"/>
      <c r="F92" s="194"/>
      <c r="G92" s="194"/>
      <c r="H92" s="194"/>
      <c r="I92" s="194"/>
      <c r="J92" s="194"/>
      <c r="K92" s="194"/>
      <c r="L92" s="194"/>
      <c r="M92" s="194"/>
      <c r="N92" s="194"/>
      <c r="O92" s="194"/>
      <c r="P92" s="194"/>
      <c r="Q92" s="194"/>
      <c r="R92" s="194"/>
      <c r="S92" s="194"/>
      <c r="T92" s="194"/>
      <c r="U92" s="1"/>
      <c r="V92" s="1"/>
      <c r="W92" s="194"/>
      <c r="X92" s="194"/>
      <c r="Y92" s="1"/>
      <c r="Z92" s="1"/>
      <c r="AA92" s="1"/>
      <c r="AB92" s="1"/>
      <c r="AC92" s="1"/>
      <c r="AD92" s="1"/>
      <c r="AE92" s="1"/>
      <c r="AF92" s="1"/>
      <c r="AG92" s="194"/>
    </row>
    <row r="93" spans="1:33" ht="15.75" customHeight="1">
      <c r="A93" s="1"/>
      <c r="B93" s="1"/>
      <c r="C93" s="1"/>
      <c r="D93" s="1"/>
      <c r="E93" s="194"/>
      <c r="F93" s="194"/>
      <c r="G93" s="194"/>
      <c r="H93" s="194"/>
      <c r="I93" s="194"/>
      <c r="J93" s="194"/>
      <c r="K93" s="194"/>
      <c r="L93" s="194"/>
      <c r="M93" s="194"/>
      <c r="N93" s="194"/>
      <c r="O93" s="194"/>
      <c r="P93" s="194"/>
      <c r="Q93" s="194"/>
      <c r="R93" s="194"/>
      <c r="S93" s="194"/>
      <c r="T93" s="194"/>
      <c r="U93" s="1"/>
      <c r="V93" s="1"/>
      <c r="W93" s="194"/>
      <c r="X93" s="194"/>
      <c r="Y93" s="1"/>
      <c r="Z93" s="1"/>
      <c r="AA93" s="1"/>
      <c r="AB93" s="1"/>
      <c r="AC93" s="1"/>
      <c r="AD93" s="1"/>
      <c r="AE93" s="1"/>
      <c r="AF93" s="1"/>
      <c r="AG93" s="194"/>
    </row>
    <row r="94" spans="1:33" ht="15.75" customHeight="1">
      <c r="A94" s="1"/>
      <c r="B94" s="1"/>
      <c r="C94" s="1"/>
      <c r="D94" s="1"/>
      <c r="E94" s="194"/>
      <c r="F94" s="194"/>
      <c r="G94" s="194"/>
      <c r="H94" s="194"/>
      <c r="I94" s="194"/>
      <c r="J94" s="194"/>
      <c r="K94" s="194"/>
      <c r="L94" s="194"/>
      <c r="M94" s="194"/>
      <c r="N94" s="194"/>
      <c r="O94" s="194"/>
      <c r="P94" s="194"/>
      <c r="Q94" s="194"/>
      <c r="R94" s="194"/>
      <c r="S94" s="194"/>
      <c r="T94" s="194"/>
      <c r="U94" s="1"/>
      <c r="V94" s="1"/>
      <c r="W94" s="194"/>
      <c r="X94" s="194"/>
      <c r="Y94" s="1"/>
      <c r="Z94" s="1"/>
      <c r="AA94" s="1"/>
      <c r="AB94" s="1"/>
      <c r="AC94" s="1"/>
      <c r="AD94" s="1"/>
      <c r="AE94" s="1"/>
      <c r="AF94" s="1"/>
      <c r="AG94" s="194"/>
    </row>
    <row r="95" spans="1:33" ht="15.75" customHeight="1">
      <c r="A95" s="1"/>
      <c r="B95" s="1"/>
      <c r="C95" s="1"/>
      <c r="D95" s="1"/>
      <c r="E95" s="194"/>
      <c r="F95" s="194"/>
      <c r="G95" s="194"/>
      <c r="H95" s="194"/>
      <c r="I95" s="194"/>
      <c r="J95" s="194"/>
      <c r="K95" s="194"/>
      <c r="L95" s="194"/>
      <c r="M95" s="194"/>
      <c r="N95" s="194"/>
      <c r="O95" s="194"/>
      <c r="P95" s="194"/>
      <c r="Q95" s="194"/>
      <c r="R95" s="194"/>
      <c r="S95" s="194"/>
      <c r="T95" s="194"/>
      <c r="U95" s="1"/>
      <c r="V95" s="1"/>
      <c r="W95" s="194"/>
      <c r="X95" s="194"/>
      <c r="Y95" s="1"/>
      <c r="Z95" s="1"/>
      <c r="AA95" s="1"/>
      <c r="AB95" s="1"/>
      <c r="AC95" s="1"/>
      <c r="AD95" s="1"/>
      <c r="AE95" s="1"/>
      <c r="AF95" s="1"/>
      <c r="AG95" s="194"/>
    </row>
    <row r="96" spans="1:33" ht="15.75" customHeight="1">
      <c r="A96" s="1"/>
      <c r="B96" s="1"/>
      <c r="C96" s="1"/>
      <c r="D96" s="1"/>
      <c r="E96" s="194"/>
      <c r="F96" s="194"/>
      <c r="G96" s="194"/>
      <c r="H96" s="194"/>
      <c r="I96" s="194"/>
      <c r="J96" s="194"/>
      <c r="K96" s="194"/>
      <c r="L96" s="194"/>
      <c r="M96" s="194"/>
      <c r="N96" s="194"/>
      <c r="O96" s="194"/>
      <c r="P96" s="194"/>
      <c r="Q96" s="194"/>
      <c r="R96" s="194"/>
      <c r="S96" s="194"/>
      <c r="T96" s="194"/>
      <c r="U96" s="1"/>
      <c r="V96" s="1"/>
      <c r="W96" s="194"/>
      <c r="X96" s="194"/>
      <c r="Y96" s="1"/>
      <c r="Z96" s="1"/>
      <c r="AA96" s="1"/>
      <c r="AB96" s="1"/>
      <c r="AC96" s="1"/>
      <c r="AD96" s="1"/>
      <c r="AE96" s="1"/>
      <c r="AF96" s="1"/>
      <c r="AG96" s="194"/>
    </row>
    <row r="97" spans="1:33" ht="15.75" customHeight="1">
      <c r="A97" s="1"/>
      <c r="B97" s="1"/>
      <c r="C97" s="1"/>
      <c r="D97" s="1"/>
      <c r="E97" s="194"/>
      <c r="F97" s="194"/>
      <c r="G97" s="194"/>
      <c r="H97" s="194"/>
      <c r="I97" s="194"/>
      <c r="J97" s="194"/>
      <c r="K97" s="194"/>
      <c r="L97" s="194"/>
      <c r="M97" s="194"/>
      <c r="N97" s="194"/>
      <c r="O97" s="194"/>
      <c r="P97" s="194"/>
      <c r="Q97" s="194"/>
      <c r="R97" s="194"/>
      <c r="S97" s="194"/>
      <c r="T97" s="194"/>
      <c r="U97" s="1"/>
      <c r="V97" s="1"/>
      <c r="W97" s="194"/>
      <c r="X97" s="194"/>
      <c r="Y97" s="1"/>
      <c r="Z97" s="1"/>
      <c r="AA97" s="1"/>
      <c r="AB97" s="1"/>
      <c r="AC97" s="1"/>
      <c r="AD97" s="1"/>
      <c r="AE97" s="1"/>
      <c r="AF97" s="1"/>
      <c r="AG97" s="194"/>
    </row>
    <row r="98" spans="1:33" ht="15.75" customHeight="1">
      <c r="A98" s="1"/>
      <c r="B98" s="1"/>
      <c r="C98" s="1"/>
      <c r="D98" s="1"/>
      <c r="E98" s="194"/>
      <c r="F98" s="194"/>
      <c r="G98" s="194"/>
      <c r="H98" s="194"/>
      <c r="I98" s="194"/>
      <c r="J98" s="194"/>
      <c r="K98" s="194"/>
      <c r="L98" s="194"/>
      <c r="M98" s="194"/>
      <c r="N98" s="194"/>
      <c r="O98" s="194"/>
      <c r="P98" s="194"/>
      <c r="Q98" s="194"/>
      <c r="R98" s="194"/>
      <c r="S98" s="194"/>
      <c r="T98" s="194"/>
      <c r="U98" s="1"/>
      <c r="V98" s="1"/>
      <c r="W98" s="194"/>
      <c r="X98" s="194"/>
      <c r="Y98" s="1"/>
      <c r="Z98" s="1"/>
      <c r="AA98" s="1"/>
      <c r="AB98" s="1"/>
      <c r="AC98" s="1"/>
      <c r="AD98" s="1"/>
      <c r="AE98" s="1"/>
      <c r="AF98" s="1"/>
      <c r="AG98" s="194"/>
    </row>
    <row r="99" spans="1:33" ht="15.75" customHeight="1">
      <c r="A99" s="1"/>
      <c r="B99" s="1"/>
      <c r="C99" s="1"/>
      <c r="D99" s="1"/>
      <c r="E99" s="194"/>
      <c r="F99" s="194"/>
      <c r="G99" s="194"/>
      <c r="H99" s="194"/>
      <c r="I99" s="194"/>
      <c r="J99" s="194"/>
      <c r="K99" s="194"/>
      <c r="L99" s="194"/>
      <c r="M99" s="194"/>
      <c r="N99" s="194"/>
      <c r="O99" s="194"/>
      <c r="P99" s="194"/>
      <c r="Q99" s="194"/>
      <c r="R99" s="194"/>
      <c r="S99" s="194"/>
      <c r="T99" s="194"/>
      <c r="U99" s="1"/>
      <c r="V99" s="1"/>
      <c r="W99" s="194"/>
      <c r="X99" s="194"/>
      <c r="Y99" s="1"/>
      <c r="Z99" s="1"/>
      <c r="AA99" s="1"/>
      <c r="AB99" s="1"/>
      <c r="AC99" s="1"/>
      <c r="AD99" s="1"/>
      <c r="AE99" s="1"/>
      <c r="AF99" s="1"/>
      <c r="AG99" s="194"/>
    </row>
    <row r="100" spans="1:33" ht="15.75" customHeight="1">
      <c r="A100" s="1"/>
      <c r="B100" s="1"/>
      <c r="C100" s="1"/>
      <c r="D100" s="1"/>
      <c r="E100" s="194"/>
      <c r="F100" s="194"/>
      <c r="G100" s="194"/>
      <c r="H100" s="194"/>
      <c r="I100" s="194"/>
      <c r="J100" s="194"/>
      <c r="K100" s="194"/>
      <c r="L100" s="194"/>
      <c r="M100" s="194"/>
      <c r="N100" s="194"/>
      <c r="O100" s="194"/>
      <c r="P100" s="194"/>
      <c r="Q100" s="194"/>
      <c r="R100" s="194"/>
      <c r="S100" s="194"/>
      <c r="T100" s="194"/>
      <c r="U100" s="1"/>
      <c r="V100" s="1"/>
      <c r="W100" s="194"/>
      <c r="X100" s="194"/>
      <c r="Y100" s="1"/>
      <c r="Z100" s="1"/>
      <c r="AA100" s="1"/>
      <c r="AB100" s="1"/>
      <c r="AC100" s="1"/>
      <c r="AD100" s="1"/>
      <c r="AE100" s="1"/>
      <c r="AF100" s="1"/>
      <c r="AG100" s="194"/>
    </row>
    <row r="101" spans="1:33" ht="15.75" customHeight="1">
      <c r="A101" s="1"/>
      <c r="B101" s="1"/>
      <c r="C101" s="1"/>
      <c r="D101" s="1"/>
      <c r="E101" s="194"/>
      <c r="F101" s="194"/>
      <c r="G101" s="194"/>
      <c r="H101" s="194"/>
      <c r="I101" s="194"/>
      <c r="J101" s="194"/>
      <c r="K101" s="194"/>
      <c r="L101" s="194"/>
      <c r="M101" s="194"/>
      <c r="N101" s="194"/>
      <c r="O101" s="194"/>
      <c r="P101" s="194"/>
      <c r="Q101" s="194"/>
      <c r="R101" s="194"/>
      <c r="S101" s="194"/>
      <c r="T101" s="194"/>
      <c r="U101" s="1"/>
      <c r="V101" s="1"/>
      <c r="W101" s="194"/>
      <c r="X101" s="194"/>
      <c r="Y101" s="1"/>
      <c r="Z101" s="1"/>
      <c r="AA101" s="1"/>
      <c r="AB101" s="1"/>
      <c r="AC101" s="1"/>
      <c r="AD101" s="1"/>
      <c r="AE101" s="1"/>
      <c r="AF101" s="1"/>
      <c r="AG101" s="194"/>
    </row>
    <row r="102" spans="1:33" ht="15.75" customHeight="1">
      <c r="A102" s="1"/>
      <c r="B102" s="1"/>
      <c r="C102" s="1"/>
      <c r="D102" s="1"/>
      <c r="E102" s="194"/>
      <c r="F102" s="194"/>
      <c r="G102" s="194"/>
      <c r="H102" s="194"/>
      <c r="I102" s="194"/>
      <c r="J102" s="194"/>
      <c r="K102" s="194"/>
      <c r="L102" s="194"/>
      <c r="M102" s="194"/>
      <c r="N102" s="194"/>
      <c r="O102" s="194"/>
      <c r="P102" s="194"/>
      <c r="Q102" s="194"/>
      <c r="R102" s="194"/>
      <c r="S102" s="194"/>
      <c r="T102" s="194"/>
      <c r="U102" s="1"/>
      <c r="V102" s="1"/>
      <c r="W102" s="194"/>
      <c r="X102" s="194"/>
      <c r="Y102" s="1"/>
      <c r="Z102" s="1"/>
      <c r="AA102" s="1"/>
      <c r="AB102" s="1"/>
      <c r="AC102" s="1"/>
      <c r="AD102" s="1"/>
      <c r="AE102" s="1"/>
      <c r="AF102" s="1"/>
      <c r="AG102" s="194"/>
    </row>
    <row r="103" spans="1:33" ht="15.75" customHeight="1">
      <c r="A103" s="1"/>
      <c r="B103" s="1"/>
      <c r="C103" s="1"/>
      <c r="D103" s="1"/>
      <c r="E103" s="194"/>
      <c r="F103" s="194"/>
      <c r="G103" s="194"/>
      <c r="H103" s="194"/>
      <c r="I103" s="194"/>
      <c r="J103" s="194"/>
      <c r="K103" s="194"/>
      <c r="L103" s="194"/>
      <c r="M103" s="194"/>
      <c r="N103" s="194"/>
      <c r="O103" s="194"/>
      <c r="P103" s="194"/>
      <c r="Q103" s="194"/>
      <c r="R103" s="194"/>
      <c r="S103" s="194"/>
      <c r="T103" s="194"/>
      <c r="U103" s="1"/>
      <c r="V103" s="1"/>
      <c r="W103" s="194"/>
      <c r="X103" s="194"/>
      <c r="Y103" s="1"/>
      <c r="Z103" s="1"/>
      <c r="AA103" s="1"/>
      <c r="AB103" s="1"/>
      <c r="AC103" s="1"/>
      <c r="AD103" s="1"/>
      <c r="AE103" s="1"/>
      <c r="AF103" s="1"/>
      <c r="AG103" s="194"/>
    </row>
    <row r="104" spans="1:33" ht="15.75" customHeight="1">
      <c r="A104" s="1"/>
      <c r="B104" s="1"/>
      <c r="C104" s="1"/>
      <c r="D104" s="1"/>
      <c r="E104" s="194"/>
      <c r="F104" s="194"/>
      <c r="G104" s="194"/>
      <c r="H104" s="194"/>
      <c r="I104" s="194"/>
      <c r="J104" s="194"/>
      <c r="K104" s="194"/>
      <c r="L104" s="194"/>
      <c r="M104" s="194"/>
      <c r="N104" s="194"/>
      <c r="O104" s="194"/>
      <c r="P104" s="194"/>
      <c r="Q104" s="194"/>
      <c r="R104" s="194"/>
      <c r="S104" s="194"/>
      <c r="T104" s="194"/>
      <c r="U104" s="1"/>
      <c r="V104" s="1"/>
      <c r="W104" s="194"/>
      <c r="X104" s="194"/>
      <c r="Y104" s="1"/>
      <c r="Z104" s="1"/>
      <c r="AA104" s="1"/>
      <c r="AB104" s="1"/>
      <c r="AC104" s="1"/>
      <c r="AD104" s="1"/>
      <c r="AE104" s="1"/>
      <c r="AF104" s="1"/>
      <c r="AG104" s="194"/>
    </row>
    <row r="105" spans="1:33" ht="15.75" customHeight="1">
      <c r="A105" s="1"/>
      <c r="B105" s="1"/>
      <c r="C105" s="1"/>
      <c r="D105" s="1"/>
      <c r="E105" s="194"/>
      <c r="F105" s="194"/>
      <c r="G105" s="194"/>
      <c r="H105" s="194"/>
      <c r="I105" s="194"/>
      <c r="J105" s="194"/>
      <c r="K105" s="194"/>
      <c r="L105" s="194"/>
      <c r="M105" s="194"/>
      <c r="N105" s="194"/>
      <c r="O105" s="194"/>
      <c r="P105" s="194"/>
      <c r="Q105" s="194"/>
      <c r="R105" s="194"/>
      <c r="S105" s="194"/>
      <c r="T105" s="194"/>
      <c r="U105" s="1"/>
      <c r="V105" s="1"/>
      <c r="W105" s="194"/>
      <c r="X105" s="194"/>
      <c r="Y105" s="1"/>
      <c r="Z105" s="1"/>
      <c r="AA105" s="1"/>
      <c r="AB105" s="1"/>
      <c r="AC105" s="1"/>
      <c r="AD105" s="1"/>
      <c r="AE105" s="1"/>
      <c r="AF105" s="1"/>
      <c r="AG105" s="194"/>
    </row>
    <row r="106" spans="1:33" ht="15.75" customHeight="1">
      <c r="A106" s="1"/>
      <c r="B106" s="1"/>
      <c r="C106" s="1"/>
      <c r="D106" s="1"/>
      <c r="E106" s="194"/>
      <c r="F106" s="194"/>
      <c r="G106" s="194"/>
      <c r="H106" s="194"/>
      <c r="I106" s="194"/>
      <c r="J106" s="194"/>
      <c r="K106" s="194"/>
      <c r="L106" s="194"/>
      <c r="M106" s="194"/>
      <c r="N106" s="194"/>
      <c r="O106" s="194"/>
      <c r="P106" s="194"/>
      <c r="Q106" s="194"/>
      <c r="R106" s="194"/>
      <c r="S106" s="194"/>
      <c r="T106" s="194"/>
      <c r="U106" s="1"/>
      <c r="V106" s="1"/>
      <c r="W106" s="194"/>
      <c r="X106" s="194"/>
      <c r="Y106" s="1"/>
      <c r="Z106" s="1"/>
      <c r="AA106" s="1"/>
      <c r="AB106" s="1"/>
      <c r="AC106" s="1"/>
      <c r="AD106" s="1"/>
      <c r="AE106" s="1"/>
      <c r="AF106" s="1"/>
      <c r="AG106" s="194"/>
    </row>
    <row r="107" spans="1:33" ht="15.75" customHeight="1">
      <c r="A107" s="1"/>
      <c r="B107" s="1"/>
      <c r="C107" s="1"/>
      <c r="D107" s="1"/>
      <c r="E107" s="194"/>
      <c r="F107" s="194"/>
      <c r="G107" s="194"/>
      <c r="H107" s="194"/>
      <c r="I107" s="194"/>
      <c r="J107" s="194"/>
      <c r="K107" s="194"/>
      <c r="L107" s="194"/>
      <c r="M107" s="194"/>
      <c r="N107" s="194"/>
      <c r="O107" s="194"/>
      <c r="P107" s="194"/>
      <c r="Q107" s="194"/>
      <c r="R107" s="194"/>
      <c r="S107" s="194"/>
      <c r="T107" s="194"/>
      <c r="U107" s="1"/>
      <c r="V107" s="1"/>
      <c r="W107" s="194"/>
      <c r="X107" s="194"/>
      <c r="Y107" s="1"/>
      <c r="Z107" s="1"/>
      <c r="AA107" s="1"/>
      <c r="AB107" s="1"/>
      <c r="AC107" s="1"/>
      <c r="AD107" s="1"/>
      <c r="AE107" s="1"/>
      <c r="AF107" s="1"/>
      <c r="AG107" s="194"/>
    </row>
    <row r="108" spans="1:33" ht="15.75" customHeight="1">
      <c r="A108" s="1"/>
      <c r="B108" s="1"/>
      <c r="C108" s="1"/>
      <c r="D108" s="1"/>
      <c r="E108" s="194"/>
      <c r="F108" s="194"/>
      <c r="G108" s="194"/>
      <c r="H108" s="194"/>
      <c r="I108" s="194"/>
      <c r="J108" s="194"/>
      <c r="K108" s="194"/>
      <c r="L108" s="194"/>
      <c r="M108" s="194"/>
      <c r="N108" s="194"/>
      <c r="O108" s="194"/>
      <c r="P108" s="194"/>
      <c r="Q108" s="194"/>
      <c r="R108" s="194"/>
      <c r="S108" s="194"/>
      <c r="T108" s="194"/>
      <c r="U108" s="1"/>
      <c r="V108" s="1"/>
      <c r="W108" s="194"/>
      <c r="X108" s="194"/>
      <c r="Y108" s="1"/>
      <c r="Z108" s="1"/>
      <c r="AA108" s="1"/>
      <c r="AB108" s="1"/>
      <c r="AC108" s="1"/>
      <c r="AD108" s="1"/>
      <c r="AE108" s="1"/>
      <c r="AF108" s="1"/>
      <c r="AG108" s="194"/>
    </row>
    <row r="109" spans="1:33" ht="15.75" customHeight="1">
      <c r="A109" s="1"/>
      <c r="B109" s="1"/>
      <c r="C109" s="1"/>
      <c r="D109" s="1"/>
      <c r="E109" s="194"/>
      <c r="F109" s="194"/>
      <c r="G109" s="194"/>
      <c r="H109" s="194"/>
      <c r="I109" s="194"/>
      <c r="J109" s="194"/>
      <c r="K109" s="194"/>
      <c r="L109" s="194"/>
      <c r="M109" s="194"/>
      <c r="N109" s="194"/>
      <c r="O109" s="194"/>
      <c r="P109" s="194"/>
      <c r="Q109" s="194"/>
      <c r="R109" s="194"/>
      <c r="S109" s="194"/>
      <c r="T109" s="194"/>
      <c r="U109" s="1"/>
      <c r="V109" s="1"/>
      <c r="W109" s="194"/>
      <c r="X109" s="194"/>
      <c r="Y109" s="1"/>
      <c r="Z109" s="1"/>
      <c r="AA109" s="1"/>
      <c r="AB109" s="1"/>
      <c r="AC109" s="1"/>
      <c r="AD109" s="1"/>
      <c r="AE109" s="1"/>
      <c r="AF109" s="1"/>
      <c r="AG109" s="194"/>
    </row>
    <row r="110" spans="1:33" ht="15.75" customHeight="1">
      <c r="A110" s="1"/>
      <c r="B110" s="1"/>
      <c r="C110" s="1"/>
      <c r="D110" s="1"/>
      <c r="E110" s="194"/>
      <c r="F110" s="194"/>
      <c r="G110" s="194"/>
      <c r="H110" s="194"/>
      <c r="I110" s="194"/>
      <c r="J110" s="194"/>
      <c r="K110" s="194"/>
      <c r="L110" s="194"/>
      <c r="M110" s="194"/>
      <c r="N110" s="194"/>
      <c r="O110" s="194"/>
      <c r="P110" s="194"/>
      <c r="Q110" s="194"/>
      <c r="R110" s="194"/>
      <c r="S110" s="194"/>
      <c r="T110" s="194"/>
      <c r="U110" s="1"/>
      <c r="V110" s="1"/>
      <c r="W110" s="194"/>
      <c r="X110" s="194"/>
      <c r="Y110" s="1"/>
      <c r="Z110" s="1"/>
      <c r="AA110" s="1"/>
      <c r="AB110" s="1"/>
      <c r="AC110" s="1"/>
      <c r="AD110" s="1"/>
      <c r="AE110" s="1"/>
      <c r="AF110" s="1"/>
      <c r="AG110" s="194"/>
    </row>
    <row r="111" spans="1:33" ht="15.75" customHeight="1">
      <c r="A111" s="1"/>
      <c r="B111" s="1"/>
      <c r="C111" s="1"/>
      <c r="D111" s="1"/>
      <c r="E111" s="194"/>
      <c r="F111" s="194"/>
      <c r="G111" s="194"/>
      <c r="H111" s="194"/>
      <c r="I111" s="194"/>
      <c r="J111" s="194"/>
      <c r="K111" s="194"/>
      <c r="L111" s="194"/>
      <c r="M111" s="194"/>
      <c r="N111" s="194"/>
      <c r="O111" s="194"/>
      <c r="P111" s="194"/>
      <c r="Q111" s="194"/>
      <c r="R111" s="194"/>
      <c r="S111" s="194"/>
      <c r="T111" s="194"/>
      <c r="U111" s="1"/>
      <c r="V111" s="1"/>
      <c r="W111" s="194"/>
      <c r="X111" s="194"/>
      <c r="Y111" s="1"/>
      <c r="Z111" s="1"/>
      <c r="AA111" s="1"/>
      <c r="AB111" s="1"/>
      <c r="AC111" s="1"/>
      <c r="AD111" s="1"/>
      <c r="AE111" s="1"/>
      <c r="AF111" s="1"/>
      <c r="AG111" s="194"/>
    </row>
    <row r="112" spans="1:33" ht="15.75" customHeight="1">
      <c r="A112" s="1"/>
      <c r="B112" s="1"/>
      <c r="C112" s="1"/>
      <c r="D112" s="1"/>
      <c r="E112" s="194"/>
      <c r="F112" s="194"/>
      <c r="G112" s="194"/>
      <c r="H112" s="194"/>
      <c r="I112" s="194"/>
      <c r="J112" s="194"/>
      <c r="K112" s="194"/>
      <c r="L112" s="194"/>
      <c r="M112" s="194"/>
      <c r="N112" s="194"/>
      <c r="O112" s="194"/>
      <c r="P112" s="194"/>
      <c r="Q112" s="194"/>
      <c r="R112" s="194"/>
      <c r="S112" s="194"/>
      <c r="T112" s="194"/>
      <c r="U112" s="1"/>
      <c r="V112" s="1"/>
      <c r="W112" s="194"/>
      <c r="X112" s="194"/>
      <c r="Y112" s="1"/>
      <c r="Z112" s="1"/>
      <c r="AA112" s="1"/>
      <c r="AB112" s="1"/>
      <c r="AC112" s="1"/>
      <c r="AD112" s="1"/>
      <c r="AE112" s="1"/>
      <c r="AF112" s="1"/>
      <c r="AG112" s="194"/>
    </row>
    <row r="113" spans="1:33" ht="15.75" customHeight="1">
      <c r="A113" s="1"/>
      <c r="B113" s="1"/>
      <c r="C113" s="1"/>
      <c r="D113" s="1"/>
      <c r="E113" s="194"/>
      <c r="F113" s="194"/>
      <c r="G113" s="194"/>
      <c r="H113" s="194"/>
      <c r="I113" s="194"/>
      <c r="J113" s="194"/>
      <c r="K113" s="194"/>
      <c r="L113" s="194"/>
      <c r="M113" s="194"/>
      <c r="N113" s="194"/>
      <c r="O113" s="194"/>
      <c r="P113" s="194"/>
      <c r="Q113" s="194"/>
      <c r="R113" s="194"/>
      <c r="S113" s="194"/>
      <c r="T113" s="194"/>
      <c r="U113" s="1"/>
      <c r="V113" s="1"/>
      <c r="W113" s="194"/>
      <c r="X113" s="194"/>
      <c r="Y113" s="1"/>
      <c r="Z113" s="1"/>
      <c r="AA113" s="1"/>
      <c r="AB113" s="1"/>
      <c r="AC113" s="1"/>
      <c r="AD113" s="1"/>
      <c r="AE113" s="1"/>
      <c r="AF113" s="1"/>
      <c r="AG113" s="194"/>
    </row>
    <row r="114" spans="1:33" ht="15.75" customHeight="1">
      <c r="A114" s="1"/>
      <c r="B114" s="1"/>
      <c r="C114" s="1"/>
      <c r="D114" s="1"/>
      <c r="E114" s="194"/>
      <c r="F114" s="194"/>
      <c r="G114" s="194"/>
      <c r="H114" s="194"/>
      <c r="I114" s="194"/>
      <c r="J114" s="194"/>
      <c r="K114" s="194"/>
      <c r="L114" s="194"/>
      <c r="M114" s="194"/>
      <c r="N114" s="194"/>
      <c r="O114" s="194"/>
      <c r="P114" s="194"/>
      <c r="Q114" s="194"/>
      <c r="R114" s="194"/>
      <c r="S114" s="194"/>
      <c r="T114" s="194"/>
      <c r="U114" s="1"/>
      <c r="V114" s="1"/>
      <c r="W114" s="194"/>
      <c r="X114" s="194"/>
      <c r="Y114" s="1"/>
      <c r="Z114" s="1"/>
      <c r="AA114" s="1"/>
      <c r="AB114" s="1"/>
      <c r="AC114" s="1"/>
      <c r="AD114" s="1"/>
      <c r="AE114" s="1"/>
      <c r="AF114" s="1"/>
      <c r="AG114" s="194"/>
    </row>
    <row r="115" spans="1:33" ht="15.75" customHeight="1">
      <c r="A115" s="1"/>
      <c r="B115" s="1"/>
      <c r="C115" s="1"/>
      <c r="D115" s="1"/>
      <c r="E115" s="194"/>
      <c r="F115" s="194"/>
      <c r="G115" s="194"/>
      <c r="H115" s="194"/>
      <c r="I115" s="194"/>
      <c r="J115" s="194"/>
      <c r="K115" s="194"/>
      <c r="L115" s="194"/>
      <c r="M115" s="194"/>
      <c r="N115" s="194"/>
      <c r="O115" s="194"/>
      <c r="P115" s="194"/>
      <c r="Q115" s="194"/>
      <c r="R115" s="194"/>
      <c r="S115" s="194"/>
      <c r="T115" s="194"/>
      <c r="U115" s="1"/>
      <c r="V115" s="1"/>
      <c r="W115" s="194"/>
      <c r="X115" s="194"/>
      <c r="Y115" s="1"/>
      <c r="Z115" s="1"/>
      <c r="AA115" s="1"/>
      <c r="AB115" s="1"/>
      <c r="AC115" s="1"/>
      <c r="AD115" s="1"/>
      <c r="AE115" s="1"/>
      <c r="AF115" s="1"/>
      <c r="AG115" s="194"/>
    </row>
    <row r="116" spans="1:33" ht="15.75" customHeight="1">
      <c r="A116" s="1"/>
      <c r="B116" s="1"/>
      <c r="C116" s="1"/>
      <c r="D116" s="1"/>
      <c r="E116" s="194"/>
      <c r="F116" s="194"/>
      <c r="G116" s="194"/>
      <c r="H116" s="194"/>
      <c r="I116" s="194"/>
      <c r="J116" s="194"/>
      <c r="K116" s="194"/>
      <c r="L116" s="194"/>
      <c r="M116" s="194"/>
      <c r="N116" s="194"/>
      <c r="O116" s="194"/>
      <c r="P116" s="194"/>
      <c r="Q116" s="194"/>
      <c r="R116" s="194"/>
      <c r="S116" s="194"/>
      <c r="T116" s="194"/>
      <c r="U116" s="1"/>
      <c r="V116" s="1"/>
      <c r="W116" s="194"/>
      <c r="X116" s="194"/>
      <c r="Y116" s="1"/>
      <c r="Z116" s="1"/>
      <c r="AA116" s="1"/>
      <c r="AB116" s="1"/>
      <c r="AC116" s="1"/>
      <c r="AD116" s="1"/>
      <c r="AE116" s="1"/>
      <c r="AF116" s="1"/>
      <c r="AG116" s="194"/>
    </row>
    <row r="117" spans="1:33" ht="15.75" customHeight="1">
      <c r="A117" s="1"/>
      <c r="B117" s="1"/>
      <c r="C117" s="1"/>
      <c r="D117" s="1"/>
      <c r="E117" s="194"/>
      <c r="F117" s="194"/>
      <c r="G117" s="194"/>
      <c r="H117" s="194"/>
      <c r="I117" s="194"/>
      <c r="J117" s="194"/>
      <c r="K117" s="194"/>
      <c r="L117" s="194"/>
      <c r="M117" s="194"/>
      <c r="N117" s="194"/>
      <c r="O117" s="194"/>
      <c r="P117" s="194"/>
      <c r="Q117" s="194"/>
      <c r="R117" s="194"/>
      <c r="S117" s="194"/>
      <c r="T117" s="194"/>
      <c r="U117" s="1"/>
      <c r="V117" s="1"/>
      <c r="W117" s="194"/>
      <c r="X117" s="194"/>
      <c r="Y117" s="1"/>
      <c r="Z117" s="1"/>
      <c r="AA117" s="1"/>
      <c r="AB117" s="1"/>
      <c r="AC117" s="1"/>
      <c r="AD117" s="1"/>
      <c r="AE117" s="1"/>
      <c r="AF117" s="1"/>
      <c r="AG117" s="194"/>
    </row>
    <row r="118" spans="1:33" ht="15.75" customHeight="1">
      <c r="A118" s="1"/>
      <c r="B118" s="1"/>
      <c r="C118" s="1"/>
      <c r="D118" s="1"/>
      <c r="E118" s="194"/>
      <c r="F118" s="194"/>
      <c r="G118" s="194"/>
      <c r="H118" s="194"/>
      <c r="I118" s="194"/>
      <c r="J118" s="194"/>
      <c r="K118" s="194"/>
      <c r="L118" s="194"/>
      <c r="M118" s="194"/>
      <c r="N118" s="194"/>
      <c r="O118" s="194"/>
      <c r="P118" s="194"/>
      <c r="Q118" s="194"/>
      <c r="R118" s="194"/>
      <c r="S118" s="194"/>
      <c r="T118" s="194"/>
      <c r="U118" s="1"/>
      <c r="V118" s="1"/>
      <c r="W118" s="194"/>
      <c r="X118" s="194"/>
      <c r="Y118" s="1"/>
      <c r="Z118" s="1"/>
      <c r="AA118" s="1"/>
      <c r="AB118" s="1"/>
      <c r="AC118" s="1"/>
      <c r="AD118" s="1"/>
      <c r="AE118" s="1"/>
      <c r="AF118" s="1"/>
      <c r="AG118" s="194"/>
    </row>
    <row r="119" spans="1:33" ht="15.75" customHeight="1">
      <c r="A119" s="1"/>
      <c r="B119" s="1"/>
      <c r="C119" s="1"/>
      <c r="D119" s="1"/>
      <c r="E119" s="194"/>
      <c r="F119" s="194"/>
      <c r="G119" s="194"/>
      <c r="H119" s="194"/>
      <c r="I119" s="194"/>
      <c r="J119" s="194"/>
      <c r="K119" s="194"/>
      <c r="L119" s="194"/>
      <c r="M119" s="194"/>
      <c r="N119" s="194"/>
      <c r="O119" s="194"/>
      <c r="P119" s="194"/>
      <c r="Q119" s="194"/>
      <c r="R119" s="194"/>
      <c r="S119" s="194"/>
      <c r="T119" s="194"/>
      <c r="U119" s="1"/>
      <c r="V119" s="1"/>
      <c r="W119" s="194"/>
      <c r="X119" s="194"/>
      <c r="Y119" s="1"/>
      <c r="Z119" s="1"/>
      <c r="AA119" s="1"/>
      <c r="AB119" s="1"/>
      <c r="AC119" s="1"/>
      <c r="AD119" s="1"/>
      <c r="AE119" s="1"/>
      <c r="AF119" s="1"/>
      <c r="AG119" s="194"/>
    </row>
    <row r="120" spans="1:33" ht="15.75" customHeight="1">
      <c r="A120" s="1"/>
      <c r="B120" s="1"/>
      <c r="C120" s="1"/>
      <c r="D120" s="1"/>
      <c r="E120" s="194"/>
      <c r="F120" s="194"/>
      <c r="G120" s="194"/>
      <c r="H120" s="194"/>
      <c r="I120" s="194"/>
      <c r="J120" s="194"/>
      <c r="K120" s="194"/>
      <c r="L120" s="194"/>
      <c r="M120" s="194"/>
      <c r="N120" s="194"/>
      <c r="O120" s="194"/>
      <c r="P120" s="194"/>
      <c r="Q120" s="194"/>
      <c r="R120" s="194"/>
      <c r="S120" s="194"/>
      <c r="T120" s="194"/>
      <c r="U120" s="1"/>
      <c r="V120" s="1"/>
      <c r="W120" s="194"/>
      <c r="X120" s="194"/>
      <c r="Y120" s="1"/>
      <c r="Z120" s="1"/>
      <c r="AA120" s="1"/>
      <c r="AB120" s="1"/>
      <c r="AC120" s="1"/>
      <c r="AD120" s="1"/>
      <c r="AE120" s="1"/>
      <c r="AF120" s="1"/>
      <c r="AG120" s="194"/>
    </row>
    <row r="121" spans="1:33" ht="15.75" customHeight="1">
      <c r="A121" s="1"/>
      <c r="B121" s="1"/>
      <c r="C121" s="1"/>
      <c r="D121" s="1"/>
      <c r="E121" s="194"/>
      <c r="F121" s="194"/>
      <c r="G121" s="194"/>
      <c r="H121" s="194"/>
      <c r="I121" s="194"/>
      <c r="J121" s="194"/>
      <c r="K121" s="194"/>
      <c r="L121" s="194"/>
      <c r="M121" s="194"/>
      <c r="N121" s="194"/>
      <c r="O121" s="194"/>
      <c r="P121" s="194"/>
      <c r="Q121" s="194"/>
      <c r="R121" s="194"/>
      <c r="S121" s="194"/>
      <c r="T121" s="194"/>
      <c r="U121" s="1"/>
      <c r="V121" s="1"/>
      <c r="W121" s="194"/>
      <c r="X121" s="194"/>
      <c r="Y121" s="1"/>
      <c r="Z121" s="1"/>
      <c r="AA121" s="1"/>
      <c r="AB121" s="1"/>
      <c r="AC121" s="1"/>
      <c r="AD121" s="1"/>
      <c r="AE121" s="1"/>
      <c r="AF121" s="1"/>
      <c r="AG121" s="194"/>
    </row>
    <row r="122" spans="1:33" ht="15.75" customHeight="1">
      <c r="A122" s="1"/>
      <c r="B122" s="1"/>
      <c r="C122" s="1"/>
      <c r="D122" s="1"/>
      <c r="E122" s="194"/>
      <c r="F122" s="194"/>
      <c r="G122" s="194"/>
      <c r="H122" s="194"/>
      <c r="I122" s="194"/>
      <c r="J122" s="194"/>
      <c r="K122" s="194"/>
      <c r="L122" s="194"/>
      <c r="M122" s="194"/>
      <c r="N122" s="194"/>
      <c r="O122" s="194"/>
      <c r="P122" s="194"/>
      <c r="Q122" s="194"/>
      <c r="R122" s="194"/>
      <c r="S122" s="194"/>
      <c r="T122" s="194"/>
      <c r="U122" s="1"/>
      <c r="V122" s="1"/>
      <c r="W122" s="194"/>
      <c r="X122" s="194"/>
      <c r="Y122" s="1"/>
      <c r="Z122" s="1"/>
      <c r="AA122" s="1"/>
      <c r="AB122" s="1"/>
      <c r="AC122" s="1"/>
      <c r="AD122" s="1"/>
      <c r="AE122" s="1"/>
      <c r="AF122" s="1"/>
      <c r="AG122" s="194"/>
    </row>
    <row r="123" spans="1:33" ht="15.75" customHeight="1">
      <c r="A123" s="1"/>
      <c r="B123" s="1"/>
      <c r="C123" s="1"/>
      <c r="D123" s="1"/>
      <c r="E123" s="194"/>
      <c r="F123" s="194"/>
      <c r="G123" s="194"/>
      <c r="H123" s="194"/>
      <c r="I123" s="194"/>
      <c r="J123" s="194"/>
      <c r="K123" s="194"/>
      <c r="L123" s="194"/>
      <c r="M123" s="194"/>
      <c r="N123" s="194"/>
      <c r="O123" s="194"/>
      <c r="P123" s="194"/>
      <c r="Q123" s="194"/>
      <c r="R123" s="194"/>
      <c r="S123" s="194"/>
      <c r="T123" s="194"/>
      <c r="U123" s="1"/>
      <c r="V123" s="1"/>
      <c r="W123" s="194"/>
      <c r="X123" s="194"/>
      <c r="Y123" s="1"/>
      <c r="Z123" s="1"/>
      <c r="AA123" s="1"/>
      <c r="AB123" s="1"/>
      <c r="AC123" s="1"/>
      <c r="AD123" s="1"/>
      <c r="AE123" s="1"/>
      <c r="AF123" s="1"/>
      <c r="AG123" s="194"/>
    </row>
    <row r="124" spans="1:33" ht="15.75" customHeight="1">
      <c r="A124" s="1"/>
      <c r="B124" s="1"/>
      <c r="C124" s="1"/>
      <c r="D124" s="1"/>
      <c r="E124" s="194"/>
      <c r="F124" s="194"/>
      <c r="G124" s="194"/>
      <c r="H124" s="194"/>
      <c r="I124" s="194"/>
      <c r="J124" s="194"/>
      <c r="K124" s="194"/>
      <c r="L124" s="194"/>
      <c r="M124" s="194"/>
      <c r="N124" s="194"/>
      <c r="O124" s="194"/>
      <c r="P124" s="194"/>
      <c r="Q124" s="194"/>
      <c r="R124" s="194"/>
      <c r="S124" s="194"/>
      <c r="T124" s="194"/>
      <c r="U124" s="1"/>
      <c r="V124" s="1"/>
      <c r="W124" s="194"/>
      <c r="X124" s="194"/>
      <c r="Y124" s="1"/>
      <c r="Z124" s="1"/>
      <c r="AA124" s="1"/>
      <c r="AB124" s="1"/>
      <c r="AC124" s="1"/>
      <c r="AD124" s="1"/>
      <c r="AE124" s="1"/>
      <c r="AF124" s="1"/>
      <c r="AG124" s="194"/>
    </row>
    <row r="125" spans="1:33" ht="15.75" customHeight="1">
      <c r="A125" s="1"/>
      <c r="B125" s="1"/>
      <c r="C125" s="1"/>
      <c r="D125" s="1"/>
      <c r="E125" s="194"/>
      <c r="F125" s="194"/>
      <c r="G125" s="194"/>
      <c r="H125" s="194"/>
      <c r="I125" s="194"/>
      <c r="J125" s="194"/>
      <c r="K125" s="194"/>
      <c r="L125" s="194"/>
      <c r="M125" s="194"/>
      <c r="N125" s="194"/>
      <c r="O125" s="194"/>
      <c r="P125" s="194"/>
      <c r="Q125" s="194"/>
      <c r="R125" s="194"/>
      <c r="S125" s="194"/>
      <c r="T125" s="194"/>
      <c r="U125" s="1"/>
      <c r="V125" s="1"/>
      <c r="W125" s="194"/>
      <c r="X125" s="194"/>
      <c r="Y125" s="1"/>
      <c r="Z125" s="1"/>
      <c r="AA125" s="1"/>
      <c r="AB125" s="1"/>
      <c r="AC125" s="1"/>
      <c r="AD125" s="1"/>
      <c r="AE125" s="1"/>
      <c r="AF125" s="1"/>
      <c r="AG125" s="194"/>
    </row>
    <row r="126" spans="1:33" ht="15.75" customHeight="1">
      <c r="A126" s="1"/>
      <c r="B126" s="1"/>
      <c r="C126" s="1"/>
      <c r="D126" s="1"/>
      <c r="E126" s="194"/>
      <c r="F126" s="194"/>
      <c r="G126" s="194"/>
      <c r="H126" s="194"/>
      <c r="I126" s="194"/>
      <c r="J126" s="194"/>
      <c r="K126" s="194"/>
      <c r="L126" s="194"/>
      <c r="M126" s="194"/>
      <c r="N126" s="194"/>
      <c r="O126" s="194"/>
      <c r="P126" s="194"/>
      <c r="Q126" s="194"/>
      <c r="R126" s="194"/>
      <c r="S126" s="194"/>
      <c r="T126" s="194"/>
      <c r="U126" s="1"/>
      <c r="V126" s="1"/>
      <c r="W126" s="194"/>
      <c r="X126" s="194"/>
      <c r="Y126" s="1"/>
      <c r="Z126" s="1"/>
      <c r="AA126" s="1"/>
      <c r="AB126" s="1"/>
      <c r="AC126" s="1"/>
      <c r="AD126" s="1"/>
      <c r="AE126" s="1"/>
      <c r="AF126" s="1"/>
      <c r="AG126" s="194"/>
    </row>
    <row r="127" spans="1:33" ht="15.75" customHeight="1">
      <c r="A127" s="1"/>
      <c r="B127" s="1"/>
      <c r="C127" s="1"/>
      <c r="D127" s="1"/>
      <c r="E127" s="194"/>
      <c r="F127" s="194"/>
      <c r="G127" s="194"/>
      <c r="H127" s="194"/>
      <c r="I127" s="194"/>
      <c r="J127" s="194"/>
      <c r="K127" s="194"/>
      <c r="L127" s="194"/>
      <c r="M127" s="194"/>
      <c r="N127" s="194"/>
      <c r="O127" s="194"/>
      <c r="P127" s="194"/>
      <c r="Q127" s="194"/>
      <c r="R127" s="194"/>
      <c r="S127" s="194"/>
      <c r="T127" s="194"/>
      <c r="U127" s="1"/>
      <c r="V127" s="1"/>
      <c r="W127" s="194"/>
      <c r="X127" s="194"/>
      <c r="Y127" s="1"/>
      <c r="Z127" s="1"/>
      <c r="AA127" s="1"/>
      <c r="AB127" s="1"/>
      <c r="AC127" s="1"/>
      <c r="AD127" s="1"/>
      <c r="AE127" s="1"/>
      <c r="AF127" s="1"/>
      <c r="AG127" s="194"/>
    </row>
    <row r="128" spans="1:33" ht="15.75" customHeight="1">
      <c r="A128" s="1"/>
      <c r="B128" s="1"/>
      <c r="C128" s="1"/>
      <c r="D128" s="1"/>
      <c r="E128" s="194"/>
      <c r="F128" s="194"/>
      <c r="G128" s="194"/>
      <c r="H128" s="194"/>
      <c r="I128" s="194"/>
      <c r="J128" s="194"/>
      <c r="K128" s="194"/>
      <c r="L128" s="194"/>
      <c r="M128" s="194"/>
      <c r="N128" s="194"/>
      <c r="O128" s="194"/>
      <c r="P128" s="194"/>
      <c r="Q128" s="194"/>
      <c r="R128" s="194"/>
      <c r="S128" s="194"/>
      <c r="T128" s="194"/>
      <c r="U128" s="1"/>
      <c r="V128" s="1"/>
      <c r="W128" s="194"/>
      <c r="X128" s="194"/>
      <c r="Y128" s="1"/>
      <c r="Z128" s="1"/>
      <c r="AA128" s="1"/>
      <c r="AB128" s="1"/>
      <c r="AC128" s="1"/>
      <c r="AD128" s="1"/>
      <c r="AE128" s="1"/>
      <c r="AF128" s="1"/>
      <c r="AG128" s="194"/>
    </row>
    <row r="129" spans="1:33" ht="15.75" customHeight="1">
      <c r="A129" s="1"/>
      <c r="B129" s="1"/>
      <c r="C129" s="1"/>
      <c r="D129" s="1"/>
      <c r="E129" s="194"/>
      <c r="F129" s="194"/>
      <c r="G129" s="194"/>
      <c r="H129" s="194"/>
      <c r="I129" s="194"/>
      <c r="J129" s="194"/>
      <c r="K129" s="194"/>
      <c r="L129" s="194"/>
      <c r="M129" s="194"/>
      <c r="N129" s="194"/>
      <c r="O129" s="194"/>
      <c r="P129" s="194"/>
      <c r="Q129" s="194"/>
      <c r="R129" s="194"/>
      <c r="S129" s="194"/>
      <c r="T129" s="194"/>
      <c r="U129" s="1"/>
      <c r="V129" s="1"/>
      <c r="W129" s="194"/>
      <c r="X129" s="194"/>
      <c r="Y129" s="1"/>
      <c r="Z129" s="1"/>
      <c r="AA129" s="1"/>
      <c r="AB129" s="1"/>
      <c r="AC129" s="1"/>
      <c r="AD129" s="1"/>
      <c r="AE129" s="1"/>
      <c r="AF129" s="1"/>
      <c r="AG129" s="194"/>
    </row>
    <row r="130" spans="1:33" ht="15.75" customHeight="1">
      <c r="A130" s="1"/>
      <c r="B130" s="1"/>
      <c r="C130" s="1"/>
      <c r="D130" s="1"/>
      <c r="E130" s="194"/>
      <c r="F130" s="194"/>
      <c r="G130" s="194"/>
      <c r="H130" s="194"/>
      <c r="I130" s="194"/>
      <c r="J130" s="194"/>
      <c r="K130" s="194"/>
      <c r="L130" s="194"/>
      <c r="M130" s="194"/>
      <c r="N130" s="194"/>
      <c r="O130" s="194"/>
      <c r="P130" s="194"/>
      <c r="Q130" s="194"/>
      <c r="R130" s="194"/>
      <c r="S130" s="194"/>
      <c r="T130" s="194"/>
      <c r="U130" s="1"/>
      <c r="V130" s="1"/>
      <c r="W130" s="194"/>
      <c r="X130" s="194"/>
      <c r="Y130" s="1"/>
      <c r="Z130" s="1"/>
      <c r="AA130" s="1"/>
      <c r="AB130" s="1"/>
      <c r="AC130" s="1"/>
      <c r="AD130" s="1"/>
      <c r="AE130" s="1"/>
      <c r="AF130" s="1"/>
      <c r="AG130" s="194"/>
    </row>
    <row r="131" spans="1:33" ht="15.75" customHeight="1">
      <c r="A131" s="1"/>
      <c r="B131" s="1"/>
      <c r="C131" s="1"/>
      <c r="D131" s="1"/>
      <c r="E131" s="194"/>
      <c r="F131" s="194"/>
      <c r="G131" s="194"/>
      <c r="H131" s="194"/>
      <c r="I131" s="194"/>
      <c r="J131" s="194"/>
      <c r="K131" s="194"/>
      <c r="L131" s="194"/>
      <c r="M131" s="194"/>
      <c r="N131" s="194"/>
      <c r="O131" s="194"/>
      <c r="P131" s="194"/>
      <c r="Q131" s="194"/>
      <c r="R131" s="194"/>
      <c r="S131" s="194"/>
      <c r="T131" s="194"/>
      <c r="U131" s="1"/>
      <c r="V131" s="1"/>
      <c r="W131" s="194"/>
      <c r="X131" s="194"/>
      <c r="Y131" s="1"/>
      <c r="Z131" s="1"/>
      <c r="AA131" s="1"/>
      <c r="AB131" s="1"/>
      <c r="AC131" s="1"/>
      <c r="AD131" s="1"/>
      <c r="AE131" s="1"/>
      <c r="AF131" s="1"/>
      <c r="AG131" s="194"/>
    </row>
    <row r="132" spans="1:33" ht="15.75" customHeight="1">
      <c r="A132" s="1"/>
      <c r="B132" s="1"/>
      <c r="C132" s="1"/>
      <c r="D132" s="1"/>
      <c r="E132" s="194"/>
      <c r="F132" s="194"/>
      <c r="G132" s="194"/>
      <c r="H132" s="194"/>
      <c r="I132" s="194"/>
      <c r="J132" s="194"/>
      <c r="K132" s="194"/>
      <c r="L132" s="194"/>
      <c r="M132" s="194"/>
      <c r="N132" s="194"/>
      <c r="O132" s="194"/>
      <c r="P132" s="194"/>
      <c r="Q132" s="194"/>
      <c r="R132" s="194"/>
      <c r="S132" s="194"/>
      <c r="T132" s="194"/>
      <c r="U132" s="1"/>
      <c r="V132" s="1"/>
      <c r="W132" s="194"/>
      <c r="X132" s="194"/>
      <c r="Y132" s="1"/>
      <c r="Z132" s="1"/>
      <c r="AA132" s="1"/>
      <c r="AB132" s="1"/>
      <c r="AC132" s="1"/>
      <c r="AD132" s="1"/>
      <c r="AE132" s="1"/>
      <c r="AF132" s="1"/>
      <c r="AG132" s="194"/>
    </row>
    <row r="133" spans="1:33" ht="15.75" customHeight="1">
      <c r="A133" s="1"/>
      <c r="B133" s="1"/>
      <c r="C133" s="1"/>
      <c r="D133" s="1"/>
      <c r="E133" s="194"/>
      <c r="F133" s="194"/>
      <c r="G133" s="194"/>
      <c r="H133" s="194"/>
      <c r="I133" s="194"/>
      <c r="J133" s="194"/>
      <c r="K133" s="194"/>
      <c r="L133" s="194"/>
      <c r="M133" s="194"/>
      <c r="N133" s="194"/>
      <c r="O133" s="194"/>
      <c r="P133" s="194"/>
      <c r="Q133" s="194"/>
      <c r="R133" s="194"/>
      <c r="S133" s="194"/>
      <c r="T133" s="194"/>
      <c r="U133" s="1"/>
      <c r="V133" s="1"/>
      <c r="W133" s="194"/>
      <c r="X133" s="194"/>
      <c r="Y133" s="1"/>
      <c r="Z133" s="1"/>
      <c r="AA133" s="1"/>
      <c r="AB133" s="1"/>
      <c r="AC133" s="1"/>
      <c r="AD133" s="1"/>
      <c r="AE133" s="1"/>
      <c r="AF133" s="1"/>
      <c r="AG133" s="194"/>
    </row>
    <row r="134" spans="1:33" ht="15.75" customHeight="1">
      <c r="A134" s="1"/>
      <c r="B134" s="1"/>
      <c r="C134" s="1"/>
      <c r="D134" s="1"/>
      <c r="E134" s="194"/>
      <c r="F134" s="194"/>
      <c r="G134" s="194"/>
      <c r="H134" s="194"/>
      <c r="I134" s="194"/>
      <c r="J134" s="194"/>
      <c r="K134" s="194"/>
      <c r="L134" s="194"/>
      <c r="M134" s="194"/>
      <c r="N134" s="194"/>
      <c r="O134" s="194"/>
      <c r="P134" s="194"/>
      <c r="Q134" s="194"/>
      <c r="R134" s="194"/>
      <c r="S134" s="194"/>
      <c r="T134" s="194"/>
      <c r="U134" s="1"/>
      <c r="V134" s="1"/>
      <c r="W134" s="194"/>
      <c r="X134" s="194"/>
      <c r="Y134" s="1"/>
      <c r="Z134" s="1"/>
      <c r="AA134" s="1"/>
      <c r="AB134" s="1"/>
      <c r="AC134" s="1"/>
      <c r="AD134" s="1"/>
      <c r="AE134" s="1"/>
      <c r="AF134" s="1"/>
      <c r="AG134" s="194"/>
    </row>
    <row r="135" spans="1:33" ht="15.75" customHeight="1">
      <c r="A135" s="1"/>
      <c r="B135" s="1"/>
      <c r="C135" s="1"/>
      <c r="D135" s="1"/>
      <c r="E135" s="194"/>
      <c r="F135" s="194"/>
      <c r="G135" s="194"/>
      <c r="H135" s="194"/>
      <c r="I135" s="194"/>
      <c r="J135" s="194"/>
      <c r="K135" s="194"/>
      <c r="L135" s="194"/>
      <c r="M135" s="194"/>
      <c r="N135" s="194"/>
      <c r="O135" s="194"/>
      <c r="P135" s="194"/>
      <c r="Q135" s="194"/>
      <c r="R135" s="194"/>
      <c r="S135" s="194"/>
      <c r="T135" s="194"/>
      <c r="U135" s="1"/>
      <c r="V135" s="1"/>
      <c r="W135" s="194"/>
      <c r="X135" s="194"/>
      <c r="Y135" s="1"/>
      <c r="Z135" s="1"/>
      <c r="AA135" s="1"/>
      <c r="AB135" s="1"/>
      <c r="AC135" s="1"/>
      <c r="AD135" s="1"/>
      <c r="AE135" s="1"/>
      <c r="AF135" s="1"/>
      <c r="AG135" s="194"/>
    </row>
    <row r="136" spans="1:33" ht="15.75" customHeight="1">
      <c r="A136" s="1"/>
      <c r="B136" s="1"/>
      <c r="C136" s="1"/>
      <c r="D136" s="1"/>
      <c r="E136" s="194"/>
      <c r="F136" s="194"/>
      <c r="G136" s="194"/>
      <c r="H136" s="194"/>
      <c r="I136" s="194"/>
      <c r="J136" s="194"/>
      <c r="K136" s="194"/>
      <c r="L136" s="194"/>
      <c r="M136" s="194"/>
      <c r="N136" s="194"/>
      <c r="O136" s="194"/>
      <c r="P136" s="194"/>
      <c r="Q136" s="194"/>
      <c r="R136" s="194"/>
      <c r="S136" s="194"/>
      <c r="T136" s="194"/>
      <c r="U136" s="1"/>
      <c r="V136" s="1"/>
      <c r="W136" s="194"/>
      <c r="X136" s="194"/>
      <c r="Y136" s="1"/>
      <c r="Z136" s="1"/>
      <c r="AA136" s="1"/>
      <c r="AB136" s="1"/>
      <c r="AC136" s="1"/>
      <c r="AD136" s="1"/>
      <c r="AE136" s="1"/>
      <c r="AF136" s="1"/>
      <c r="AG136" s="194"/>
    </row>
    <row r="137" spans="1:33" ht="15.75" customHeight="1">
      <c r="A137" s="1"/>
      <c r="B137" s="1"/>
      <c r="C137" s="1"/>
      <c r="D137" s="1"/>
      <c r="E137" s="194"/>
      <c r="F137" s="194"/>
      <c r="G137" s="194"/>
      <c r="H137" s="194"/>
      <c r="I137" s="194"/>
      <c r="J137" s="194"/>
      <c r="K137" s="194"/>
      <c r="L137" s="194"/>
      <c r="M137" s="194"/>
      <c r="N137" s="194"/>
      <c r="O137" s="194"/>
      <c r="P137" s="194"/>
      <c r="Q137" s="194"/>
      <c r="R137" s="194"/>
      <c r="S137" s="194"/>
      <c r="T137" s="194"/>
      <c r="U137" s="1"/>
      <c r="V137" s="1"/>
      <c r="W137" s="194"/>
      <c r="X137" s="194"/>
      <c r="Y137" s="1"/>
      <c r="Z137" s="1"/>
      <c r="AA137" s="1"/>
      <c r="AB137" s="1"/>
      <c r="AC137" s="1"/>
      <c r="AD137" s="1"/>
      <c r="AE137" s="1"/>
      <c r="AF137" s="1"/>
      <c r="AG137" s="194"/>
    </row>
    <row r="138" spans="1:33" ht="15.75" customHeight="1">
      <c r="A138" s="1"/>
      <c r="B138" s="1"/>
      <c r="C138" s="1"/>
      <c r="D138" s="1"/>
      <c r="E138" s="194"/>
      <c r="F138" s="194"/>
      <c r="G138" s="194"/>
      <c r="H138" s="194"/>
      <c r="I138" s="194"/>
      <c r="J138" s="194"/>
      <c r="K138" s="194"/>
      <c r="L138" s="194"/>
      <c r="M138" s="194"/>
      <c r="N138" s="194"/>
      <c r="O138" s="194"/>
      <c r="P138" s="194"/>
      <c r="Q138" s="194"/>
      <c r="R138" s="194"/>
      <c r="S138" s="194"/>
      <c r="T138" s="194"/>
      <c r="U138" s="1"/>
      <c r="V138" s="1"/>
      <c r="W138" s="194"/>
      <c r="X138" s="194"/>
      <c r="Y138" s="1"/>
      <c r="Z138" s="1"/>
      <c r="AA138" s="1"/>
      <c r="AB138" s="1"/>
      <c r="AC138" s="1"/>
      <c r="AD138" s="1"/>
      <c r="AE138" s="1"/>
      <c r="AF138" s="1"/>
      <c r="AG138" s="194"/>
    </row>
    <row r="139" spans="1:33" ht="15.75" customHeight="1">
      <c r="A139" s="1"/>
      <c r="B139" s="1"/>
      <c r="C139" s="1"/>
      <c r="D139" s="1"/>
      <c r="E139" s="194"/>
      <c r="F139" s="194"/>
      <c r="G139" s="194"/>
      <c r="H139" s="194"/>
      <c r="I139" s="194"/>
      <c r="J139" s="194"/>
      <c r="K139" s="194"/>
      <c r="L139" s="194"/>
      <c r="M139" s="194"/>
      <c r="N139" s="194"/>
      <c r="O139" s="194"/>
      <c r="P139" s="194"/>
      <c r="Q139" s="194"/>
      <c r="R139" s="194"/>
      <c r="S139" s="194"/>
      <c r="T139" s="194"/>
      <c r="U139" s="1"/>
      <c r="V139" s="1"/>
      <c r="W139" s="194"/>
      <c r="X139" s="194"/>
      <c r="Y139" s="1"/>
      <c r="Z139" s="1"/>
      <c r="AA139" s="1"/>
      <c r="AB139" s="1"/>
      <c r="AC139" s="1"/>
      <c r="AD139" s="1"/>
      <c r="AE139" s="1"/>
      <c r="AF139" s="1"/>
      <c r="AG139" s="194"/>
    </row>
    <row r="140" spans="1:33" ht="15.75" customHeight="1">
      <c r="A140" s="1"/>
      <c r="B140" s="1"/>
      <c r="C140" s="1"/>
      <c r="D140" s="1"/>
      <c r="E140" s="194"/>
      <c r="F140" s="194"/>
      <c r="G140" s="194"/>
      <c r="H140" s="194"/>
      <c r="I140" s="194"/>
      <c r="J140" s="194"/>
      <c r="K140" s="194"/>
      <c r="L140" s="194"/>
      <c r="M140" s="194"/>
      <c r="N140" s="194"/>
      <c r="O140" s="194"/>
      <c r="P140" s="194"/>
      <c r="Q140" s="194"/>
      <c r="R140" s="194"/>
      <c r="S140" s="194"/>
      <c r="T140" s="194"/>
      <c r="U140" s="1"/>
      <c r="V140" s="1"/>
      <c r="W140" s="194"/>
      <c r="X140" s="194"/>
      <c r="Y140" s="1"/>
      <c r="Z140" s="1"/>
      <c r="AA140" s="1"/>
      <c r="AB140" s="1"/>
      <c r="AC140" s="1"/>
      <c r="AD140" s="1"/>
      <c r="AE140" s="1"/>
      <c r="AF140" s="1"/>
      <c r="AG140" s="194"/>
    </row>
    <row r="141" spans="1:33" ht="15.75" customHeight="1">
      <c r="A141" s="1"/>
      <c r="B141" s="1"/>
      <c r="C141" s="1"/>
      <c r="D141" s="1"/>
      <c r="E141" s="194"/>
      <c r="F141" s="194"/>
      <c r="G141" s="194"/>
      <c r="H141" s="194"/>
      <c r="I141" s="194"/>
      <c r="J141" s="194"/>
      <c r="K141" s="194"/>
      <c r="L141" s="194"/>
      <c r="M141" s="194"/>
      <c r="N141" s="194"/>
      <c r="O141" s="194"/>
      <c r="P141" s="194"/>
      <c r="Q141" s="194"/>
      <c r="R141" s="194"/>
      <c r="S141" s="194"/>
      <c r="T141" s="194"/>
      <c r="U141" s="1"/>
      <c r="V141" s="1"/>
      <c r="W141" s="194"/>
      <c r="X141" s="194"/>
      <c r="Y141" s="1"/>
      <c r="Z141" s="1"/>
      <c r="AA141" s="1"/>
      <c r="AB141" s="1"/>
      <c r="AC141" s="1"/>
      <c r="AD141" s="1"/>
      <c r="AE141" s="1"/>
      <c r="AF141" s="1"/>
      <c r="AG141" s="194"/>
    </row>
    <row r="142" spans="1:33" ht="15.75" customHeight="1">
      <c r="A142" s="1"/>
      <c r="B142" s="1"/>
      <c r="C142" s="1"/>
      <c r="D142" s="1"/>
      <c r="E142" s="194"/>
      <c r="F142" s="194"/>
      <c r="G142" s="194"/>
      <c r="H142" s="194"/>
      <c r="I142" s="194"/>
      <c r="J142" s="194"/>
      <c r="K142" s="194"/>
      <c r="L142" s="194"/>
      <c r="M142" s="194"/>
      <c r="N142" s="194"/>
      <c r="O142" s="194"/>
      <c r="P142" s="194"/>
      <c r="Q142" s="194"/>
      <c r="R142" s="194"/>
      <c r="S142" s="194"/>
      <c r="T142" s="194"/>
      <c r="U142" s="1"/>
      <c r="V142" s="1"/>
      <c r="W142" s="194"/>
      <c r="X142" s="194"/>
      <c r="Y142" s="1"/>
      <c r="Z142" s="1"/>
      <c r="AA142" s="1"/>
      <c r="AB142" s="1"/>
      <c r="AC142" s="1"/>
      <c r="AD142" s="1"/>
      <c r="AE142" s="1"/>
      <c r="AF142" s="1"/>
      <c r="AG142" s="194"/>
    </row>
    <row r="143" spans="1:33" ht="15.75" customHeight="1">
      <c r="A143" s="1"/>
      <c r="B143" s="1"/>
      <c r="C143" s="1"/>
      <c r="D143" s="1"/>
      <c r="E143" s="194"/>
      <c r="F143" s="194"/>
      <c r="G143" s="194"/>
      <c r="H143" s="194"/>
      <c r="I143" s="194"/>
      <c r="J143" s="194"/>
      <c r="K143" s="194"/>
      <c r="L143" s="194"/>
      <c r="M143" s="194"/>
      <c r="N143" s="194"/>
      <c r="O143" s="194"/>
      <c r="P143" s="194"/>
      <c r="Q143" s="194"/>
      <c r="R143" s="194"/>
      <c r="S143" s="194"/>
      <c r="T143" s="194"/>
      <c r="U143" s="1"/>
      <c r="V143" s="1"/>
      <c r="W143" s="194"/>
      <c r="X143" s="194"/>
      <c r="Y143" s="1"/>
      <c r="Z143" s="1"/>
      <c r="AA143" s="1"/>
      <c r="AB143" s="1"/>
      <c r="AC143" s="1"/>
      <c r="AD143" s="1"/>
      <c r="AE143" s="1"/>
      <c r="AF143" s="1"/>
      <c r="AG143" s="194"/>
    </row>
    <row r="144" spans="1:33" ht="15.75" customHeight="1">
      <c r="A144" s="1"/>
      <c r="B144" s="1"/>
      <c r="C144" s="1"/>
      <c r="D144" s="1"/>
      <c r="E144" s="194"/>
      <c r="F144" s="194"/>
      <c r="G144" s="194"/>
      <c r="H144" s="194"/>
      <c r="I144" s="194"/>
      <c r="J144" s="194"/>
      <c r="K144" s="194"/>
      <c r="L144" s="194"/>
      <c r="M144" s="194"/>
      <c r="N144" s="194"/>
      <c r="O144" s="194"/>
      <c r="P144" s="194"/>
      <c r="Q144" s="194"/>
      <c r="R144" s="194"/>
      <c r="S144" s="194"/>
      <c r="T144" s="194"/>
      <c r="U144" s="1"/>
      <c r="V144" s="1"/>
      <c r="W144" s="194"/>
      <c r="X144" s="194"/>
      <c r="Y144" s="1"/>
      <c r="Z144" s="1"/>
      <c r="AA144" s="1"/>
      <c r="AB144" s="1"/>
      <c r="AC144" s="1"/>
      <c r="AD144" s="1"/>
      <c r="AE144" s="1"/>
      <c r="AF144" s="1"/>
      <c r="AG144" s="194"/>
    </row>
    <row r="145" spans="1:33" ht="15.75" customHeight="1">
      <c r="A145" s="1"/>
      <c r="B145" s="1"/>
      <c r="C145" s="1"/>
      <c r="D145" s="1"/>
      <c r="E145" s="194"/>
      <c r="F145" s="194"/>
      <c r="G145" s="194"/>
      <c r="H145" s="194"/>
      <c r="I145" s="194"/>
      <c r="J145" s="194"/>
      <c r="K145" s="194"/>
      <c r="L145" s="194"/>
      <c r="M145" s="194"/>
      <c r="N145" s="194"/>
      <c r="O145" s="194"/>
      <c r="P145" s="194"/>
      <c r="Q145" s="194"/>
      <c r="R145" s="194"/>
      <c r="S145" s="194"/>
      <c r="T145" s="194"/>
      <c r="U145" s="1"/>
      <c r="V145" s="1"/>
      <c r="W145" s="194"/>
      <c r="X145" s="194"/>
      <c r="Y145" s="1"/>
      <c r="Z145" s="1"/>
      <c r="AA145" s="1"/>
      <c r="AB145" s="1"/>
      <c r="AC145" s="1"/>
      <c r="AD145" s="1"/>
      <c r="AE145" s="1"/>
      <c r="AF145" s="1"/>
      <c r="AG145" s="194"/>
    </row>
    <row r="146" spans="1:33" ht="15.75" customHeight="1">
      <c r="A146" s="1"/>
      <c r="B146" s="1"/>
      <c r="C146" s="1"/>
      <c r="D146" s="1"/>
      <c r="E146" s="194"/>
      <c r="F146" s="194"/>
      <c r="G146" s="194"/>
      <c r="H146" s="194"/>
      <c r="I146" s="194"/>
      <c r="J146" s="194"/>
      <c r="K146" s="194"/>
      <c r="L146" s="194"/>
      <c r="M146" s="194"/>
      <c r="N146" s="194"/>
      <c r="O146" s="194"/>
      <c r="P146" s="194"/>
      <c r="Q146" s="194"/>
      <c r="R146" s="194"/>
      <c r="S146" s="194"/>
      <c r="T146" s="194"/>
      <c r="U146" s="1"/>
      <c r="V146" s="1"/>
      <c r="W146" s="194"/>
      <c r="X146" s="194"/>
      <c r="Y146" s="1"/>
      <c r="Z146" s="1"/>
      <c r="AA146" s="1"/>
      <c r="AB146" s="1"/>
      <c r="AC146" s="1"/>
      <c r="AD146" s="1"/>
      <c r="AE146" s="1"/>
      <c r="AF146" s="1"/>
      <c r="AG146" s="194"/>
    </row>
    <row r="147" spans="1:33" ht="15.75" customHeight="1">
      <c r="A147" s="1"/>
      <c r="B147" s="1"/>
      <c r="C147" s="1"/>
      <c r="D147" s="1"/>
      <c r="E147" s="194"/>
      <c r="F147" s="194"/>
      <c r="G147" s="194"/>
      <c r="H147" s="194"/>
      <c r="I147" s="194"/>
      <c r="J147" s="194"/>
      <c r="K147" s="194"/>
      <c r="L147" s="194"/>
      <c r="M147" s="194"/>
      <c r="N147" s="194"/>
      <c r="O147" s="194"/>
      <c r="P147" s="194"/>
      <c r="Q147" s="194"/>
      <c r="R147" s="194"/>
      <c r="S147" s="194"/>
      <c r="T147" s="194"/>
      <c r="U147" s="1"/>
      <c r="V147" s="1"/>
      <c r="W147" s="194"/>
      <c r="X147" s="194"/>
      <c r="Y147" s="1"/>
      <c r="Z147" s="1"/>
      <c r="AA147" s="1"/>
      <c r="AB147" s="1"/>
      <c r="AC147" s="1"/>
      <c r="AD147" s="1"/>
      <c r="AE147" s="1"/>
      <c r="AF147" s="1"/>
      <c r="AG147" s="194"/>
    </row>
    <row r="148" spans="1:33" ht="15.75" customHeight="1">
      <c r="A148" s="1"/>
      <c r="B148" s="1"/>
      <c r="C148" s="1"/>
      <c r="D148" s="1"/>
      <c r="E148" s="194"/>
      <c r="F148" s="194"/>
      <c r="G148" s="194"/>
      <c r="H148" s="194"/>
      <c r="I148" s="194"/>
      <c r="J148" s="194"/>
      <c r="K148" s="194"/>
      <c r="L148" s="194"/>
      <c r="M148" s="194"/>
      <c r="N148" s="194"/>
      <c r="O148" s="194"/>
      <c r="P148" s="194"/>
      <c r="Q148" s="194"/>
      <c r="R148" s="194"/>
      <c r="S148" s="194"/>
      <c r="T148" s="194"/>
      <c r="U148" s="1"/>
      <c r="V148" s="1"/>
      <c r="W148" s="194"/>
      <c r="X148" s="194"/>
      <c r="Y148" s="1"/>
      <c r="Z148" s="1"/>
      <c r="AA148" s="1"/>
      <c r="AB148" s="1"/>
      <c r="AC148" s="1"/>
      <c r="AD148" s="1"/>
      <c r="AE148" s="1"/>
      <c r="AF148" s="1"/>
      <c r="AG148" s="194"/>
    </row>
    <row r="149" spans="1:33" ht="15.75" customHeight="1">
      <c r="A149" s="1"/>
      <c r="B149" s="1"/>
      <c r="C149" s="1"/>
      <c r="D149" s="1"/>
      <c r="E149" s="194"/>
      <c r="F149" s="194"/>
      <c r="G149" s="194"/>
      <c r="H149" s="194"/>
      <c r="I149" s="194"/>
      <c r="J149" s="194"/>
      <c r="K149" s="194"/>
      <c r="L149" s="194"/>
      <c r="M149" s="194"/>
      <c r="N149" s="194"/>
      <c r="O149" s="194"/>
      <c r="P149" s="194"/>
      <c r="Q149" s="194"/>
      <c r="R149" s="194"/>
      <c r="S149" s="194"/>
      <c r="T149" s="194"/>
      <c r="U149" s="1"/>
      <c r="V149" s="1"/>
      <c r="W149" s="194"/>
      <c r="X149" s="194"/>
      <c r="Y149" s="1"/>
      <c r="Z149" s="1"/>
      <c r="AA149" s="1"/>
      <c r="AB149" s="1"/>
      <c r="AC149" s="1"/>
      <c r="AD149" s="1"/>
      <c r="AE149" s="1"/>
      <c r="AF149" s="1"/>
      <c r="AG149" s="194"/>
    </row>
    <row r="150" spans="1:33" ht="15.75" customHeight="1">
      <c r="A150" s="1"/>
      <c r="B150" s="1"/>
      <c r="C150" s="1"/>
      <c r="D150" s="1"/>
      <c r="E150" s="194"/>
      <c r="F150" s="194"/>
      <c r="G150" s="194"/>
      <c r="H150" s="194"/>
      <c r="I150" s="194"/>
      <c r="J150" s="194"/>
      <c r="K150" s="194"/>
      <c r="L150" s="194"/>
      <c r="M150" s="194"/>
      <c r="N150" s="194"/>
      <c r="O150" s="194"/>
      <c r="P150" s="194"/>
      <c r="Q150" s="194"/>
      <c r="R150" s="194"/>
      <c r="S150" s="194"/>
      <c r="T150" s="194"/>
      <c r="U150" s="1"/>
      <c r="V150" s="1"/>
      <c r="W150" s="194"/>
      <c r="X150" s="194"/>
      <c r="Y150" s="1"/>
      <c r="Z150" s="1"/>
      <c r="AA150" s="1"/>
      <c r="AB150" s="1"/>
      <c r="AC150" s="1"/>
      <c r="AD150" s="1"/>
      <c r="AE150" s="1"/>
      <c r="AF150" s="1"/>
      <c r="AG150" s="194"/>
    </row>
    <row r="151" spans="1:33" ht="15.75" customHeight="1">
      <c r="A151" s="1"/>
      <c r="B151" s="1"/>
      <c r="C151" s="1"/>
      <c r="D151" s="1"/>
      <c r="E151" s="194"/>
      <c r="F151" s="194"/>
      <c r="G151" s="194"/>
      <c r="H151" s="194"/>
      <c r="I151" s="194"/>
      <c r="J151" s="194"/>
      <c r="K151" s="194"/>
      <c r="L151" s="194"/>
      <c r="M151" s="194"/>
      <c r="N151" s="194"/>
      <c r="O151" s="194"/>
      <c r="P151" s="194"/>
      <c r="Q151" s="194"/>
      <c r="R151" s="194"/>
      <c r="S151" s="194"/>
      <c r="T151" s="194"/>
      <c r="U151" s="1"/>
      <c r="V151" s="1"/>
      <c r="W151" s="194"/>
      <c r="X151" s="194"/>
      <c r="Y151" s="1"/>
      <c r="Z151" s="1"/>
      <c r="AA151" s="1"/>
      <c r="AB151" s="1"/>
      <c r="AC151" s="1"/>
      <c r="AD151" s="1"/>
      <c r="AE151" s="1"/>
      <c r="AF151" s="1"/>
      <c r="AG151" s="194"/>
    </row>
    <row r="152" spans="1:33" ht="15.75" customHeight="1">
      <c r="A152" s="1"/>
      <c r="B152" s="1"/>
      <c r="C152" s="1"/>
      <c r="D152" s="1"/>
      <c r="E152" s="194"/>
      <c r="F152" s="194"/>
      <c r="G152" s="194"/>
      <c r="H152" s="194"/>
      <c r="I152" s="194"/>
      <c r="J152" s="194"/>
      <c r="K152" s="194"/>
      <c r="L152" s="194"/>
      <c r="M152" s="194"/>
      <c r="N152" s="194"/>
      <c r="O152" s="194"/>
      <c r="P152" s="194"/>
      <c r="Q152" s="194"/>
      <c r="R152" s="194"/>
      <c r="S152" s="194"/>
      <c r="T152" s="194"/>
      <c r="U152" s="1"/>
      <c r="V152" s="1"/>
      <c r="W152" s="194"/>
      <c r="X152" s="194"/>
      <c r="Y152" s="1"/>
      <c r="Z152" s="1"/>
      <c r="AA152" s="1"/>
      <c r="AB152" s="1"/>
      <c r="AC152" s="1"/>
      <c r="AD152" s="1"/>
      <c r="AE152" s="1"/>
      <c r="AF152" s="1"/>
      <c r="AG152" s="194"/>
    </row>
    <row r="153" spans="1:33" ht="15.75" customHeight="1">
      <c r="A153" s="1"/>
      <c r="B153" s="1"/>
      <c r="C153" s="1"/>
      <c r="D153" s="1"/>
      <c r="E153" s="194"/>
      <c r="F153" s="194"/>
      <c r="G153" s="194"/>
      <c r="H153" s="194"/>
      <c r="I153" s="194"/>
      <c r="J153" s="194"/>
      <c r="K153" s="194"/>
      <c r="L153" s="194"/>
      <c r="M153" s="194"/>
      <c r="N153" s="194"/>
      <c r="O153" s="194"/>
      <c r="P153" s="194"/>
      <c r="Q153" s="194"/>
      <c r="R153" s="194"/>
      <c r="S153" s="194"/>
      <c r="T153" s="194"/>
      <c r="U153" s="1"/>
      <c r="V153" s="1"/>
      <c r="W153" s="194"/>
      <c r="X153" s="194"/>
      <c r="Y153" s="1"/>
      <c r="Z153" s="1"/>
      <c r="AA153" s="1"/>
      <c r="AB153" s="1"/>
      <c r="AC153" s="1"/>
      <c r="AD153" s="1"/>
      <c r="AE153" s="1"/>
      <c r="AF153" s="1"/>
      <c r="AG153" s="194"/>
    </row>
    <row r="154" spans="1:33" ht="15.75" customHeight="1">
      <c r="A154" s="1"/>
      <c r="B154" s="1"/>
      <c r="C154" s="1"/>
      <c r="D154" s="1"/>
      <c r="E154" s="194"/>
      <c r="F154" s="194"/>
      <c r="G154" s="194"/>
      <c r="H154" s="194"/>
      <c r="I154" s="194"/>
      <c r="J154" s="194"/>
      <c r="K154" s="194"/>
      <c r="L154" s="194"/>
      <c r="M154" s="194"/>
      <c r="N154" s="194"/>
      <c r="O154" s="194"/>
      <c r="P154" s="194"/>
      <c r="Q154" s="194"/>
      <c r="R154" s="194"/>
      <c r="S154" s="194"/>
      <c r="T154" s="194"/>
      <c r="U154" s="1"/>
      <c r="V154" s="1"/>
      <c r="W154" s="194"/>
      <c r="X154" s="194"/>
      <c r="Y154" s="1"/>
      <c r="Z154" s="1"/>
      <c r="AA154" s="1"/>
      <c r="AB154" s="1"/>
      <c r="AC154" s="1"/>
      <c r="AD154" s="1"/>
      <c r="AE154" s="1"/>
      <c r="AF154" s="1"/>
      <c r="AG154" s="194"/>
    </row>
    <row r="155" spans="1:33" ht="15.75" customHeight="1">
      <c r="A155" s="1"/>
      <c r="B155" s="1"/>
      <c r="C155" s="1"/>
      <c r="D155" s="1"/>
      <c r="E155" s="194"/>
      <c r="F155" s="194"/>
      <c r="G155" s="194"/>
      <c r="H155" s="194"/>
      <c r="I155" s="194"/>
      <c r="J155" s="194"/>
      <c r="K155" s="194"/>
      <c r="L155" s="194"/>
      <c r="M155" s="194"/>
      <c r="N155" s="194"/>
      <c r="O155" s="194"/>
      <c r="P155" s="194"/>
      <c r="Q155" s="194"/>
      <c r="R155" s="194"/>
      <c r="S155" s="194"/>
      <c r="T155" s="194"/>
      <c r="U155" s="1"/>
      <c r="V155" s="1"/>
      <c r="W155" s="194"/>
      <c r="X155" s="194"/>
      <c r="Y155" s="1"/>
      <c r="Z155" s="1"/>
      <c r="AA155" s="1"/>
      <c r="AB155" s="1"/>
      <c r="AC155" s="1"/>
      <c r="AD155" s="1"/>
      <c r="AE155" s="1"/>
      <c r="AF155" s="1"/>
      <c r="AG155" s="194"/>
    </row>
    <row r="156" spans="1:33" ht="15.75" customHeight="1">
      <c r="A156" s="1"/>
      <c r="B156" s="1"/>
      <c r="C156" s="1"/>
      <c r="D156" s="1"/>
      <c r="E156" s="194"/>
      <c r="F156" s="194"/>
      <c r="G156" s="194"/>
      <c r="H156" s="194"/>
      <c r="I156" s="194"/>
      <c r="J156" s="194"/>
      <c r="K156" s="194"/>
      <c r="L156" s="194"/>
      <c r="M156" s="194"/>
      <c r="N156" s="194"/>
      <c r="O156" s="194"/>
      <c r="P156" s="194"/>
      <c r="Q156" s="194"/>
      <c r="R156" s="194"/>
      <c r="S156" s="194"/>
      <c r="T156" s="194"/>
      <c r="U156" s="1"/>
      <c r="V156" s="1"/>
      <c r="W156" s="194"/>
      <c r="X156" s="194"/>
      <c r="Y156" s="1"/>
      <c r="Z156" s="1"/>
      <c r="AA156" s="1"/>
      <c r="AB156" s="1"/>
      <c r="AC156" s="1"/>
      <c r="AD156" s="1"/>
      <c r="AE156" s="1"/>
      <c r="AF156" s="1"/>
      <c r="AG156" s="194"/>
    </row>
    <row r="157" spans="1:33" ht="15.75" customHeight="1">
      <c r="A157" s="1"/>
      <c r="B157" s="1"/>
      <c r="C157" s="1"/>
      <c r="D157" s="1"/>
      <c r="E157" s="194"/>
      <c r="F157" s="194"/>
      <c r="G157" s="194"/>
      <c r="H157" s="194"/>
      <c r="I157" s="194"/>
      <c r="J157" s="194"/>
      <c r="K157" s="194"/>
      <c r="L157" s="194"/>
      <c r="M157" s="194"/>
      <c r="N157" s="194"/>
      <c r="O157" s="194"/>
      <c r="P157" s="194"/>
      <c r="Q157" s="194"/>
      <c r="R157" s="194"/>
      <c r="S157" s="194"/>
      <c r="T157" s="194"/>
      <c r="U157" s="1"/>
      <c r="V157" s="1"/>
      <c r="W157" s="194"/>
      <c r="X157" s="194"/>
      <c r="Y157" s="1"/>
      <c r="Z157" s="1"/>
      <c r="AA157" s="1"/>
      <c r="AB157" s="1"/>
      <c r="AC157" s="1"/>
      <c r="AD157" s="1"/>
      <c r="AE157" s="1"/>
      <c r="AF157" s="1"/>
      <c r="AG157" s="194"/>
    </row>
    <row r="158" spans="1:33" ht="15.75" customHeight="1">
      <c r="A158" s="1"/>
      <c r="B158" s="1"/>
      <c r="C158" s="1"/>
      <c r="D158" s="1"/>
      <c r="E158" s="194"/>
      <c r="F158" s="194"/>
      <c r="G158" s="194"/>
      <c r="H158" s="194"/>
      <c r="I158" s="194"/>
      <c r="J158" s="194"/>
      <c r="K158" s="194"/>
      <c r="L158" s="194"/>
      <c r="M158" s="194"/>
      <c r="N158" s="194"/>
      <c r="O158" s="194"/>
      <c r="P158" s="194"/>
      <c r="Q158" s="194"/>
      <c r="R158" s="194"/>
      <c r="S158" s="194"/>
      <c r="T158" s="194"/>
      <c r="U158" s="1"/>
      <c r="V158" s="1"/>
      <c r="W158" s="194"/>
      <c r="X158" s="194"/>
      <c r="Y158" s="1"/>
      <c r="Z158" s="1"/>
      <c r="AA158" s="1"/>
      <c r="AB158" s="1"/>
      <c r="AC158" s="1"/>
      <c r="AD158" s="1"/>
      <c r="AE158" s="1"/>
      <c r="AF158" s="1"/>
      <c r="AG158" s="194"/>
    </row>
    <row r="159" spans="1:33" ht="15.75" customHeight="1">
      <c r="A159" s="1"/>
      <c r="B159" s="1"/>
      <c r="C159" s="1"/>
      <c r="D159" s="1"/>
      <c r="E159" s="194"/>
      <c r="F159" s="194"/>
      <c r="G159" s="194"/>
      <c r="H159" s="194"/>
      <c r="I159" s="194"/>
      <c r="J159" s="194"/>
      <c r="K159" s="194"/>
      <c r="L159" s="194"/>
      <c r="M159" s="194"/>
      <c r="N159" s="194"/>
      <c r="O159" s="194"/>
      <c r="P159" s="194"/>
      <c r="Q159" s="194"/>
      <c r="R159" s="194"/>
      <c r="S159" s="194"/>
      <c r="T159" s="194"/>
      <c r="U159" s="1"/>
      <c r="V159" s="1"/>
      <c r="W159" s="194"/>
      <c r="X159" s="194"/>
      <c r="Y159" s="1"/>
      <c r="Z159" s="1"/>
      <c r="AA159" s="1"/>
      <c r="AB159" s="1"/>
      <c r="AC159" s="1"/>
      <c r="AD159" s="1"/>
      <c r="AE159" s="1"/>
      <c r="AF159" s="1"/>
      <c r="AG159" s="194"/>
    </row>
    <row r="160" spans="1:33" ht="15.75" customHeight="1">
      <c r="A160" s="1"/>
      <c r="B160" s="1"/>
      <c r="C160" s="1"/>
      <c r="D160" s="1"/>
      <c r="E160" s="194"/>
      <c r="F160" s="194"/>
      <c r="G160" s="194"/>
      <c r="H160" s="194"/>
      <c r="I160" s="194"/>
      <c r="J160" s="194"/>
      <c r="K160" s="194"/>
      <c r="L160" s="194"/>
      <c r="M160" s="194"/>
      <c r="N160" s="194"/>
      <c r="O160" s="194"/>
      <c r="P160" s="194"/>
      <c r="Q160" s="194"/>
      <c r="R160" s="194"/>
      <c r="S160" s="194"/>
      <c r="T160" s="194"/>
      <c r="U160" s="1"/>
      <c r="V160" s="1"/>
      <c r="W160" s="194"/>
      <c r="X160" s="194"/>
      <c r="Y160" s="1"/>
      <c r="Z160" s="1"/>
      <c r="AA160" s="1"/>
      <c r="AB160" s="1"/>
      <c r="AC160" s="1"/>
      <c r="AD160" s="1"/>
      <c r="AE160" s="1"/>
      <c r="AF160" s="1"/>
      <c r="AG160" s="194"/>
    </row>
    <row r="161" spans="1:33" ht="15.75" customHeight="1">
      <c r="A161" s="1"/>
      <c r="B161" s="1"/>
      <c r="C161" s="1"/>
      <c r="D161" s="1"/>
      <c r="E161" s="194"/>
      <c r="F161" s="194"/>
      <c r="G161" s="194"/>
      <c r="H161" s="194"/>
      <c r="I161" s="194"/>
      <c r="J161" s="194"/>
      <c r="K161" s="194"/>
      <c r="L161" s="194"/>
      <c r="M161" s="194"/>
      <c r="N161" s="194"/>
      <c r="O161" s="194"/>
      <c r="P161" s="194"/>
      <c r="Q161" s="194"/>
      <c r="R161" s="194"/>
      <c r="S161" s="194"/>
      <c r="T161" s="194"/>
      <c r="U161" s="1"/>
      <c r="V161" s="1"/>
      <c r="W161" s="194"/>
      <c r="X161" s="194"/>
      <c r="Y161" s="1"/>
      <c r="Z161" s="1"/>
      <c r="AA161" s="1"/>
      <c r="AB161" s="1"/>
      <c r="AC161" s="1"/>
      <c r="AD161" s="1"/>
      <c r="AE161" s="1"/>
      <c r="AF161" s="1"/>
      <c r="AG161" s="194"/>
    </row>
    <row r="162" spans="1:33" ht="15.75" customHeight="1">
      <c r="A162" s="1"/>
      <c r="B162" s="1"/>
      <c r="C162" s="1"/>
      <c r="D162" s="1"/>
      <c r="E162" s="194"/>
      <c r="F162" s="194"/>
      <c r="G162" s="194"/>
      <c r="H162" s="194"/>
      <c r="I162" s="194"/>
      <c r="J162" s="194"/>
      <c r="K162" s="194"/>
      <c r="L162" s="194"/>
      <c r="M162" s="194"/>
      <c r="N162" s="194"/>
      <c r="O162" s="194"/>
      <c r="P162" s="194"/>
      <c r="Q162" s="194"/>
      <c r="R162" s="194"/>
      <c r="S162" s="194"/>
      <c r="T162" s="194"/>
      <c r="U162" s="1"/>
      <c r="V162" s="1"/>
      <c r="W162" s="194"/>
      <c r="X162" s="194"/>
      <c r="Y162" s="1"/>
      <c r="Z162" s="1"/>
      <c r="AA162" s="1"/>
      <c r="AB162" s="1"/>
      <c r="AC162" s="1"/>
      <c r="AD162" s="1"/>
      <c r="AE162" s="1"/>
      <c r="AF162" s="1"/>
      <c r="AG162" s="194"/>
    </row>
    <row r="163" spans="1:33" ht="15.75" customHeight="1">
      <c r="A163" s="1"/>
      <c r="B163" s="1"/>
      <c r="C163" s="1"/>
      <c r="D163" s="1"/>
      <c r="E163" s="194"/>
      <c r="F163" s="194"/>
      <c r="G163" s="194"/>
      <c r="H163" s="194"/>
      <c r="I163" s="194"/>
      <c r="J163" s="194"/>
      <c r="K163" s="194"/>
      <c r="L163" s="194"/>
      <c r="M163" s="194"/>
      <c r="N163" s="194"/>
      <c r="O163" s="194"/>
      <c r="P163" s="194"/>
      <c r="Q163" s="194"/>
      <c r="R163" s="194"/>
      <c r="S163" s="194"/>
      <c r="T163" s="194"/>
      <c r="U163" s="1"/>
      <c r="V163" s="1"/>
      <c r="W163" s="194"/>
      <c r="X163" s="194"/>
      <c r="Y163" s="1"/>
      <c r="Z163" s="1"/>
      <c r="AA163" s="1"/>
      <c r="AB163" s="1"/>
      <c r="AC163" s="1"/>
      <c r="AD163" s="1"/>
      <c r="AE163" s="1"/>
      <c r="AF163" s="1"/>
      <c r="AG163" s="194"/>
    </row>
    <row r="164" spans="1:33" ht="15.75" customHeight="1">
      <c r="A164" s="1"/>
      <c r="B164" s="1"/>
      <c r="C164" s="1"/>
      <c r="D164" s="1"/>
      <c r="E164" s="194"/>
      <c r="F164" s="194"/>
      <c r="G164" s="194"/>
      <c r="H164" s="194"/>
      <c r="I164" s="194"/>
      <c r="J164" s="194"/>
      <c r="K164" s="194"/>
      <c r="L164" s="194"/>
      <c r="M164" s="194"/>
      <c r="N164" s="194"/>
      <c r="O164" s="194"/>
      <c r="P164" s="194"/>
      <c r="Q164" s="194"/>
      <c r="R164" s="194"/>
      <c r="S164" s="194"/>
      <c r="T164" s="194"/>
      <c r="U164" s="1"/>
      <c r="V164" s="1"/>
      <c r="W164" s="194"/>
      <c r="X164" s="194"/>
      <c r="Y164" s="1"/>
      <c r="Z164" s="1"/>
      <c r="AA164" s="1"/>
      <c r="AB164" s="1"/>
      <c r="AC164" s="1"/>
      <c r="AD164" s="1"/>
      <c r="AE164" s="1"/>
      <c r="AF164" s="1"/>
      <c r="AG164" s="194"/>
    </row>
    <row r="165" spans="1:33" ht="15.75" customHeight="1">
      <c r="A165" s="1"/>
      <c r="B165" s="1"/>
      <c r="C165" s="1"/>
      <c r="D165" s="1"/>
      <c r="E165" s="194"/>
      <c r="F165" s="194"/>
      <c r="G165" s="194"/>
      <c r="H165" s="194"/>
      <c r="I165" s="194"/>
      <c r="J165" s="194"/>
      <c r="K165" s="194"/>
      <c r="L165" s="194"/>
      <c r="M165" s="194"/>
      <c r="N165" s="194"/>
      <c r="O165" s="194"/>
      <c r="P165" s="194"/>
      <c r="Q165" s="194"/>
      <c r="R165" s="194"/>
      <c r="S165" s="194"/>
      <c r="T165" s="194"/>
      <c r="U165" s="1"/>
      <c r="V165" s="1"/>
      <c r="W165" s="194"/>
      <c r="X165" s="194"/>
      <c r="Y165" s="1"/>
      <c r="Z165" s="1"/>
      <c r="AA165" s="1"/>
      <c r="AB165" s="1"/>
      <c r="AC165" s="1"/>
      <c r="AD165" s="1"/>
      <c r="AE165" s="1"/>
      <c r="AF165" s="1"/>
      <c r="AG165" s="194"/>
    </row>
    <row r="166" spans="1:33" ht="15.75" customHeight="1">
      <c r="A166" s="1"/>
      <c r="B166" s="1"/>
      <c r="C166" s="1"/>
      <c r="D166" s="1"/>
      <c r="E166" s="194"/>
      <c r="F166" s="194"/>
      <c r="G166" s="194"/>
      <c r="H166" s="194"/>
      <c r="I166" s="194"/>
      <c r="J166" s="194"/>
      <c r="K166" s="194"/>
      <c r="L166" s="194"/>
      <c r="M166" s="194"/>
      <c r="N166" s="194"/>
      <c r="O166" s="194"/>
      <c r="P166" s="194"/>
      <c r="Q166" s="194"/>
      <c r="R166" s="194"/>
      <c r="S166" s="194"/>
      <c r="T166" s="194"/>
      <c r="U166" s="1"/>
      <c r="V166" s="1"/>
      <c r="W166" s="194"/>
      <c r="X166" s="194"/>
      <c r="Y166" s="1"/>
      <c r="Z166" s="1"/>
      <c r="AA166" s="1"/>
      <c r="AB166" s="1"/>
      <c r="AC166" s="1"/>
      <c r="AD166" s="1"/>
      <c r="AE166" s="1"/>
      <c r="AF166" s="1"/>
      <c r="AG166" s="194"/>
    </row>
    <row r="167" spans="1:33" ht="15.75" customHeight="1">
      <c r="A167" s="1"/>
      <c r="B167" s="1"/>
      <c r="C167" s="1"/>
      <c r="D167" s="1"/>
      <c r="E167" s="194"/>
      <c r="F167" s="194"/>
      <c r="G167" s="194"/>
      <c r="H167" s="194"/>
      <c r="I167" s="194"/>
      <c r="J167" s="194"/>
      <c r="K167" s="194"/>
      <c r="L167" s="194"/>
      <c r="M167" s="194"/>
      <c r="N167" s="194"/>
      <c r="O167" s="194"/>
      <c r="P167" s="194"/>
      <c r="Q167" s="194"/>
      <c r="R167" s="194"/>
      <c r="S167" s="194"/>
      <c r="T167" s="194"/>
      <c r="U167" s="1"/>
      <c r="V167" s="1"/>
      <c r="W167" s="194"/>
      <c r="X167" s="194"/>
      <c r="Y167" s="1"/>
      <c r="Z167" s="1"/>
      <c r="AA167" s="1"/>
      <c r="AB167" s="1"/>
      <c r="AC167" s="1"/>
      <c r="AD167" s="1"/>
      <c r="AE167" s="1"/>
      <c r="AF167" s="1"/>
      <c r="AG167" s="194"/>
    </row>
    <row r="168" spans="1:33" ht="15.75" customHeight="1">
      <c r="A168" s="1"/>
      <c r="B168" s="1"/>
      <c r="C168" s="1"/>
      <c r="D168" s="1"/>
      <c r="E168" s="194"/>
      <c r="F168" s="194"/>
      <c r="G168" s="194"/>
      <c r="H168" s="194"/>
      <c r="I168" s="194"/>
      <c r="J168" s="194"/>
      <c r="K168" s="194"/>
      <c r="L168" s="194"/>
      <c r="M168" s="194"/>
      <c r="N168" s="194"/>
      <c r="O168" s="194"/>
      <c r="P168" s="194"/>
      <c r="Q168" s="194"/>
      <c r="R168" s="194"/>
      <c r="S168" s="194"/>
      <c r="T168" s="194"/>
      <c r="U168" s="1"/>
      <c r="V168" s="1"/>
      <c r="W168" s="194"/>
      <c r="X168" s="194"/>
      <c r="Y168" s="1"/>
      <c r="Z168" s="1"/>
      <c r="AA168" s="1"/>
      <c r="AB168" s="1"/>
      <c r="AC168" s="1"/>
      <c r="AD168" s="1"/>
      <c r="AE168" s="1"/>
      <c r="AF168" s="1"/>
      <c r="AG168" s="194"/>
    </row>
    <row r="169" spans="1:33" ht="15.75" customHeight="1">
      <c r="A169" s="1"/>
      <c r="B169" s="1"/>
      <c r="C169" s="1"/>
      <c r="D169" s="1"/>
      <c r="E169" s="194"/>
      <c r="F169" s="194"/>
      <c r="G169" s="194"/>
      <c r="H169" s="194"/>
      <c r="I169" s="194"/>
      <c r="J169" s="194"/>
      <c r="K169" s="194"/>
      <c r="L169" s="194"/>
      <c r="M169" s="194"/>
      <c r="N169" s="194"/>
      <c r="O169" s="194"/>
      <c r="P169" s="194"/>
      <c r="Q169" s="194"/>
      <c r="R169" s="194"/>
      <c r="S169" s="194"/>
      <c r="T169" s="194"/>
      <c r="U169" s="1"/>
      <c r="V169" s="1"/>
      <c r="W169" s="194"/>
      <c r="X169" s="194"/>
      <c r="Y169" s="1"/>
      <c r="Z169" s="1"/>
      <c r="AA169" s="1"/>
      <c r="AB169" s="1"/>
      <c r="AC169" s="1"/>
      <c r="AD169" s="1"/>
      <c r="AE169" s="1"/>
      <c r="AF169" s="1"/>
      <c r="AG169" s="194"/>
    </row>
    <row r="170" spans="1:33" ht="15.75" customHeight="1">
      <c r="A170" s="1"/>
      <c r="B170" s="1"/>
      <c r="C170" s="1"/>
      <c r="D170" s="1"/>
      <c r="E170" s="194"/>
      <c r="F170" s="194"/>
      <c r="G170" s="194"/>
      <c r="H170" s="194"/>
      <c r="I170" s="194"/>
      <c r="J170" s="194"/>
      <c r="K170" s="194"/>
      <c r="L170" s="194"/>
      <c r="M170" s="194"/>
      <c r="N170" s="194"/>
      <c r="O170" s="194"/>
      <c r="P170" s="194"/>
      <c r="Q170" s="194"/>
      <c r="R170" s="194"/>
      <c r="S170" s="194"/>
      <c r="T170" s="194"/>
      <c r="U170" s="1"/>
      <c r="V170" s="1"/>
      <c r="W170" s="194"/>
      <c r="X170" s="194"/>
      <c r="Y170" s="1"/>
      <c r="Z170" s="1"/>
      <c r="AA170" s="1"/>
      <c r="AB170" s="1"/>
      <c r="AC170" s="1"/>
      <c r="AD170" s="1"/>
      <c r="AE170" s="1"/>
      <c r="AF170" s="1"/>
      <c r="AG170" s="194"/>
    </row>
    <row r="171" spans="1:33" ht="15.75" customHeight="1">
      <c r="A171" s="1"/>
      <c r="B171" s="1"/>
      <c r="C171" s="1"/>
      <c r="D171" s="1"/>
      <c r="E171" s="194"/>
      <c r="F171" s="194"/>
      <c r="G171" s="194"/>
      <c r="H171" s="194"/>
      <c r="I171" s="194"/>
      <c r="J171" s="194"/>
      <c r="K171" s="194"/>
      <c r="L171" s="194"/>
      <c r="M171" s="194"/>
      <c r="N171" s="194"/>
      <c r="O171" s="194"/>
      <c r="P171" s="194"/>
      <c r="Q171" s="194"/>
      <c r="R171" s="194"/>
      <c r="S171" s="194"/>
      <c r="T171" s="194"/>
      <c r="U171" s="1"/>
      <c r="V171" s="1"/>
      <c r="W171" s="194"/>
      <c r="X171" s="194"/>
      <c r="Y171" s="1"/>
      <c r="Z171" s="1"/>
      <c r="AA171" s="1"/>
      <c r="AB171" s="1"/>
      <c r="AC171" s="1"/>
      <c r="AD171" s="1"/>
      <c r="AE171" s="1"/>
      <c r="AF171" s="1"/>
      <c r="AG171" s="194"/>
    </row>
    <row r="172" spans="1:33" ht="15.75" customHeight="1">
      <c r="A172" s="1"/>
      <c r="B172" s="1"/>
      <c r="C172" s="1"/>
      <c r="D172" s="1"/>
      <c r="E172" s="194"/>
      <c r="F172" s="194"/>
      <c r="G172" s="194"/>
      <c r="H172" s="194"/>
      <c r="I172" s="194"/>
      <c r="J172" s="194"/>
      <c r="K172" s="194"/>
      <c r="L172" s="194"/>
      <c r="M172" s="194"/>
      <c r="N172" s="194"/>
      <c r="O172" s="194"/>
      <c r="P172" s="194"/>
      <c r="Q172" s="194"/>
      <c r="R172" s="194"/>
      <c r="S172" s="194"/>
      <c r="T172" s="194"/>
      <c r="U172" s="1"/>
      <c r="V172" s="1"/>
      <c r="W172" s="194"/>
      <c r="X172" s="194"/>
      <c r="Y172" s="1"/>
      <c r="Z172" s="1"/>
      <c r="AA172" s="1"/>
      <c r="AB172" s="1"/>
      <c r="AC172" s="1"/>
      <c r="AD172" s="1"/>
      <c r="AE172" s="1"/>
      <c r="AF172" s="1"/>
      <c r="AG172" s="194"/>
    </row>
    <row r="173" spans="1:33" ht="15.75" customHeight="1">
      <c r="A173" s="1"/>
      <c r="B173" s="1"/>
      <c r="C173" s="1"/>
      <c r="D173" s="1"/>
      <c r="E173" s="194"/>
      <c r="F173" s="194"/>
      <c r="G173" s="194"/>
      <c r="H173" s="194"/>
      <c r="I173" s="194"/>
      <c r="J173" s="194"/>
      <c r="K173" s="194"/>
      <c r="L173" s="194"/>
      <c r="M173" s="194"/>
      <c r="N173" s="194"/>
      <c r="O173" s="194"/>
      <c r="P173" s="194"/>
      <c r="Q173" s="194"/>
      <c r="R173" s="194"/>
      <c r="S173" s="194"/>
      <c r="T173" s="194"/>
      <c r="U173" s="1"/>
      <c r="V173" s="1"/>
      <c r="W173" s="194"/>
      <c r="X173" s="194"/>
      <c r="Y173" s="1"/>
      <c r="Z173" s="1"/>
      <c r="AA173" s="1"/>
      <c r="AB173" s="1"/>
      <c r="AC173" s="1"/>
      <c r="AD173" s="1"/>
      <c r="AE173" s="1"/>
      <c r="AF173" s="1"/>
      <c r="AG173" s="194"/>
    </row>
    <row r="174" spans="1:33" ht="15.75" customHeight="1">
      <c r="A174" s="1"/>
      <c r="B174" s="1"/>
      <c r="C174" s="1"/>
      <c r="D174" s="1"/>
      <c r="E174" s="194"/>
      <c r="F174" s="194"/>
      <c r="G174" s="194"/>
      <c r="H174" s="194"/>
      <c r="I174" s="194"/>
      <c r="J174" s="194"/>
      <c r="K174" s="194"/>
      <c r="L174" s="194"/>
      <c r="M174" s="194"/>
      <c r="N174" s="194"/>
      <c r="O174" s="194"/>
      <c r="P174" s="194"/>
      <c r="Q174" s="194"/>
      <c r="R174" s="194"/>
      <c r="S174" s="194"/>
      <c r="T174" s="194"/>
      <c r="U174" s="1"/>
      <c r="V174" s="1"/>
      <c r="W174" s="194"/>
      <c r="X174" s="194"/>
      <c r="Y174" s="1"/>
      <c r="Z174" s="1"/>
      <c r="AA174" s="1"/>
      <c r="AB174" s="1"/>
      <c r="AC174" s="1"/>
      <c r="AD174" s="1"/>
      <c r="AE174" s="1"/>
      <c r="AF174" s="1"/>
      <c r="AG174" s="194"/>
    </row>
    <row r="175" spans="1:33" ht="15.75" customHeight="1">
      <c r="A175" s="1"/>
      <c r="B175" s="1"/>
      <c r="C175" s="1"/>
      <c r="D175" s="1"/>
      <c r="E175" s="194"/>
      <c r="F175" s="194"/>
      <c r="G175" s="194"/>
      <c r="H175" s="194"/>
      <c r="I175" s="194"/>
      <c r="J175" s="194"/>
      <c r="K175" s="194"/>
      <c r="L175" s="194"/>
      <c r="M175" s="194"/>
      <c r="N175" s="194"/>
      <c r="O175" s="194"/>
      <c r="P175" s="194"/>
      <c r="Q175" s="194"/>
      <c r="R175" s="194"/>
      <c r="S175" s="194"/>
      <c r="T175" s="194"/>
      <c r="U175" s="1"/>
      <c r="V175" s="1"/>
      <c r="W175" s="194"/>
      <c r="X175" s="194"/>
      <c r="Y175" s="1"/>
      <c r="Z175" s="1"/>
      <c r="AA175" s="1"/>
      <c r="AB175" s="1"/>
      <c r="AC175" s="1"/>
      <c r="AD175" s="1"/>
      <c r="AE175" s="1"/>
      <c r="AF175" s="1"/>
      <c r="AG175" s="194"/>
    </row>
    <row r="176" spans="1:33" ht="15.75" customHeight="1">
      <c r="A176" s="1"/>
      <c r="B176" s="1"/>
      <c r="C176" s="1"/>
      <c r="D176" s="1"/>
      <c r="E176" s="194"/>
      <c r="F176" s="194"/>
      <c r="G176" s="194"/>
      <c r="H176" s="194"/>
      <c r="I176" s="194"/>
      <c r="J176" s="194"/>
      <c r="K176" s="194"/>
      <c r="L176" s="194"/>
      <c r="M176" s="194"/>
      <c r="N176" s="194"/>
      <c r="O176" s="194"/>
      <c r="P176" s="194"/>
      <c r="Q176" s="194"/>
      <c r="R176" s="194"/>
      <c r="S176" s="194"/>
      <c r="T176" s="194"/>
      <c r="U176" s="1"/>
      <c r="V176" s="1"/>
      <c r="W176" s="194"/>
      <c r="X176" s="194"/>
      <c r="Y176" s="1"/>
      <c r="Z176" s="1"/>
      <c r="AA176" s="1"/>
      <c r="AB176" s="1"/>
      <c r="AC176" s="1"/>
      <c r="AD176" s="1"/>
      <c r="AE176" s="1"/>
      <c r="AF176" s="1"/>
      <c r="AG176" s="194"/>
    </row>
    <row r="177" spans="1:33" ht="15.75" customHeight="1">
      <c r="A177" s="1"/>
      <c r="B177" s="1"/>
      <c r="C177" s="1"/>
      <c r="D177" s="1"/>
      <c r="E177" s="194"/>
      <c r="F177" s="194"/>
      <c r="G177" s="194"/>
      <c r="H177" s="194"/>
      <c r="I177" s="194"/>
      <c r="J177" s="194"/>
      <c r="K177" s="194"/>
      <c r="L177" s="194"/>
      <c r="M177" s="194"/>
      <c r="N177" s="194"/>
      <c r="O177" s="194"/>
      <c r="P177" s="194"/>
      <c r="Q177" s="194"/>
      <c r="R177" s="194"/>
      <c r="S177" s="194"/>
      <c r="T177" s="194"/>
      <c r="U177" s="1"/>
      <c r="V177" s="1"/>
      <c r="W177" s="194"/>
      <c r="X177" s="194"/>
      <c r="Y177" s="1"/>
      <c r="Z177" s="1"/>
      <c r="AA177" s="1"/>
      <c r="AB177" s="1"/>
      <c r="AC177" s="1"/>
      <c r="AD177" s="1"/>
      <c r="AE177" s="1"/>
      <c r="AF177" s="1"/>
      <c r="AG177" s="194"/>
    </row>
    <row r="178" spans="1:33" ht="15.75" customHeight="1">
      <c r="A178" s="1"/>
      <c r="B178" s="1"/>
      <c r="C178" s="1"/>
      <c r="D178" s="1"/>
      <c r="E178" s="194"/>
      <c r="F178" s="194"/>
      <c r="G178" s="194"/>
      <c r="H178" s="194"/>
      <c r="I178" s="194"/>
      <c r="J178" s="194"/>
      <c r="K178" s="194"/>
      <c r="L178" s="194"/>
      <c r="M178" s="194"/>
      <c r="N178" s="194"/>
      <c r="O178" s="194"/>
      <c r="P178" s="194"/>
      <c r="Q178" s="194"/>
      <c r="R178" s="194"/>
      <c r="S178" s="194"/>
      <c r="T178" s="194"/>
      <c r="U178" s="1"/>
      <c r="V178" s="1"/>
      <c r="W178" s="194"/>
      <c r="X178" s="194"/>
      <c r="Y178" s="1"/>
      <c r="Z178" s="1"/>
      <c r="AA178" s="1"/>
      <c r="AB178" s="1"/>
      <c r="AC178" s="1"/>
      <c r="AD178" s="1"/>
      <c r="AE178" s="1"/>
      <c r="AF178" s="1"/>
      <c r="AG178" s="194"/>
    </row>
    <row r="179" spans="1:33" ht="15.75" customHeight="1">
      <c r="A179" s="1"/>
      <c r="B179" s="1"/>
      <c r="C179" s="1"/>
      <c r="D179" s="1"/>
      <c r="E179" s="194"/>
      <c r="F179" s="194"/>
      <c r="G179" s="194"/>
      <c r="H179" s="194"/>
      <c r="I179" s="194"/>
      <c r="J179" s="194"/>
      <c r="K179" s="194"/>
      <c r="L179" s="194"/>
      <c r="M179" s="194"/>
      <c r="N179" s="194"/>
      <c r="O179" s="194"/>
      <c r="P179" s="194"/>
      <c r="Q179" s="194"/>
      <c r="R179" s="194"/>
      <c r="S179" s="194"/>
      <c r="T179" s="194"/>
      <c r="U179" s="1"/>
      <c r="V179" s="1"/>
      <c r="W179" s="194"/>
      <c r="X179" s="194"/>
      <c r="Y179" s="1"/>
      <c r="Z179" s="1"/>
      <c r="AA179" s="1"/>
      <c r="AB179" s="1"/>
      <c r="AC179" s="1"/>
      <c r="AD179" s="1"/>
      <c r="AE179" s="1"/>
      <c r="AF179" s="1"/>
      <c r="AG179" s="194"/>
    </row>
    <row r="180" spans="1:33" ht="15.75" customHeight="1">
      <c r="A180" s="1"/>
      <c r="B180" s="1"/>
      <c r="C180" s="1"/>
      <c r="D180" s="1"/>
      <c r="E180" s="194"/>
      <c r="F180" s="194"/>
      <c r="G180" s="194"/>
      <c r="H180" s="194"/>
      <c r="I180" s="194"/>
      <c r="J180" s="194"/>
      <c r="K180" s="194"/>
      <c r="L180" s="194"/>
      <c r="M180" s="194"/>
      <c r="N180" s="194"/>
      <c r="O180" s="194"/>
      <c r="P180" s="194"/>
      <c r="Q180" s="194"/>
      <c r="R180" s="194"/>
      <c r="S180" s="194"/>
      <c r="T180" s="194"/>
      <c r="U180" s="1"/>
      <c r="V180" s="1"/>
      <c r="W180" s="194"/>
      <c r="X180" s="194"/>
      <c r="Y180" s="1"/>
      <c r="Z180" s="1"/>
      <c r="AA180" s="1"/>
      <c r="AB180" s="1"/>
      <c r="AC180" s="1"/>
      <c r="AD180" s="1"/>
      <c r="AE180" s="1"/>
      <c r="AF180" s="1"/>
      <c r="AG180" s="194"/>
    </row>
    <row r="181" spans="1:33" ht="15.75" customHeight="1">
      <c r="A181" s="1"/>
      <c r="B181" s="1"/>
      <c r="C181" s="1"/>
      <c r="D181" s="1"/>
      <c r="E181" s="194"/>
      <c r="F181" s="194"/>
      <c r="G181" s="194"/>
      <c r="H181" s="194"/>
      <c r="I181" s="194"/>
      <c r="J181" s="194"/>
      <c r="K181" s="194"/>
      <c r="L181" s="194"/>
      <c r="M181" s="194"/>
      <c r="N181" s="194"/>
      <c r="O181" s="194"/>
      <c r="P181" s="194"/>
      <c r="Q181" s="194"/>
      <c r="R181" s="194"/>
      <c r="S181" s="194"/>
      <c r="T181" s="194"/>
      <c r="U181" s="1"/>
      <c r="V181" s="1"/>
      <c r="W181" s="194"/>
      <c r="X181" s="194"/>
      <c r="Y181" s="1"/>
      <c r="Z181" s="1"/>
      <c r="AA181" s="1"/>
      <c r="AB181" s="1"/>
      <c r="AC181" s="1"/>
      <c r="AD181" s="1"/>
      <c r="AE181" s="1"/>
      <c r="AF181" s="1"/>
      <c r="AG181" s="194"/>
    </row>
    <row r="182" spans="1:33" ht="15.75" customHeight="1">
      <c r="A182" s="1"/>
      <c r="B182" s="1"/>
      <c r="C182" s="1"/>
      <c r="D182" s="1"/>
      <c r="E182" s="194"/>
      <c r="F182" s="194"/>
      <c r="G182" s="194"/>
      <c r="H182" s="194"/>
      <c r="I182" s="194"/>
      <c r="J182" s="194"/>
      <c r="K182" s="194"/>
      <c r="L182" s="194"/>
      <c r="M182" s="194"/>
      <c r="N182" s="194"/>
      <c r="O182" s="194"/>
      <c r="P182" s="194"/>
      <c r="Q182" s="194"/>
      <c r="R182" s="194"/>
      <c r="S182" s="194"/>
      <c r="T182" s="194"/>
      <c r="U182" s="1"/>
      <c r="V182" s="1"/>
      <c r="W182" s="194"/>
      <c r="X182" s="194"/>
      <c r="Y182" s="1"/>
      <c r="Z182" s="1"/>
      <c r="AA182" s="1"/>
      <c r="AB182" s="1"/>
      <c r="AC182" s="1"/>
      <c r="AD182" s="1"/>
      <c r="AE182" s="1"/>
      <c r="AF182" s="1"/>
      <c r="AG182" s="194"/>
    </row>
    <row r="183" spans="1:33" ht="15.75" customHeight="1">
      <c r="A183" s="1"/>
      <c r="B183" s="1"/>
      <c r="C183" s="1"/>
      <c r="D183" s="1"/>
      <c r="E183" s="194"/>
      <c r="F183" s="194"/>
      <c r="G183" s="194"/>
      <c r="H183" s="194"/>
      <c r="I183" s="194"/>
      <c r="J183" s="194"/>
      <c r="K183" s="194"/>
      <c r="L183" s="194"/>
      <c r="M183" s="194"/>
      <c r="N183" s="194"/>
      <c r="O183" s="194"/>
      <c r="P183" s="194"/>
      <c r="Q183" s="194"/>
      <c r="R183" s="194"/>
      <c r="S183" s="194"/>
      <c r="T183" s="194"/>
      <c r="U183" s="1"/>
      <c r="V183" s="1"/>
      <c r="W183" s="194"/>
      <c r="X183" s="194"/>
      <c r="Y183" s="1"/>
      <c r="Z183" s="1"/>
      <c r="AA183" s="1"/>
      <c r="AB183" s="1"/>
      <c r="AC183" s="1"/>
      <c r="AD183" s="1"/>
      <c r="AE183" s="1"/>
      <c r="AF183" s="1"/>
      <c r="AG183" s="194"/>
    </row>
    <row r="184" spans="1:33" ht="15.75" customHeight="1">
      <c r="A184" s="1"/>
      <c r="B184" s="1"/>
      <c r="C184" s="1"/>
      <c r="D184" s="1"/>
      <c r="E184" s="194"/>
      <c r="F184" s="194"/>
      <c r="G184" s="194"/>
      <c r="H184" s="194"/>
      <c r="I184" s="194"/>
      <c r="J184" s="194"/>
      <c r="K184" s="194"/>
      <c r="L184" s="194"/>
      <c r="M184" s="194"/>
      <c r="N184" s="194"/>
      <c r="O184" s="194"/>
      <c r="P184" s="194"/>
      <c r="Q184" s="194"/>
      <c r="R184" s="194"/>
      <c r="S184" s="194"/>
      <c r="T184" s="194"/>
      <c r="U184" s="1"/>
      <c r="V184" s="1"/>
      <c r="W184" s="194"/>
      <c r="X184" s="194"/>
      <c r="Y184" s="1"/>
      <c r="Z184" s="1"/>
      <c r="AA184" s="1"/>
      <c r="AB184" s="1"/>
      <c r="AC184" s="1"/>
      <c r="AD184" s="1"/>
      <c r="AE184" s="1"/>
      <c r="AF184" s="1"/>
      <c r="AG184" s="194"/>
    </row>
    <row r="185" spans="1:33" ht="15.75" customHeight="1">
      <c r="A185" s="1"/>
      <c r="B185" s="1"/>
      <c r="C185" s="1"/>
      <c r="D185" s="1"/>
      <c r="E185" s="194"/>
      <c r="F185" s="194"/>
      <c r="G185" s="194"/>
      <c r="H185" s="194"/>
      <c r="I185" s="194"/>
      <c r="J185" s="194"/>
      <c r="K185" s="194"/>
      <c r="L185" s="194"/>
      <c r="M185" s="194"/>
      <c r="N185" s="194"/>
      <c r="O185" s="194"/>
      <c r="P185" s="194"/>
      <c r="Q185" s="194"/>
      <c r="R185" s="194"/>
      <c r="S185" s="194"/>
      <c r="T185" s="194"/>
      <c r="U185" s="1"/>
      <c r="V185" s="1"/>
      <c r="W185" s="194"/>
      <c r="X185" s="194"/>
      <c r="Y185" s="1"/>
      <c r="Z185" s="1"/>
      <c r="AA185" s="1"/>
      <c r="AB185" s="1"/>
      <c r="AC185" s="1"/>
      <c r="AD185" s="1"/>
      <c r="AE185" s="1"/>
      <c r="AF185" s="1"/>
      <c r="AG185" s="194"/>
    </row>
    <row r="186" spans="1:33" ht="15.75" customHeight="1">
      <c r="A186" s="1"/>
      <c r="B186" s="1"/>
      <c r="C186" s="1"/>
      <c r="D186" s="1"/>
      <c r="E186" s="194"/>
      <c r="F186" s="194"/>
      <c r="G186" s="194"/>
      <c r="H186" s="194"/>
      <c r="I186" s="194"/>
      <c r="J186" s="194"/>
      <c r="K186" s="194"/>
      <c r="L186" s="194"/>
      <c r="M186" s="194"/>
      <c r="N186" s="194"/>
      <c r="O186" s="194"/>
      <c r="P186" s="194"/>
      <c r="Q186" s="194"/>
      <c r="R186" s="194"/>
      <c r="S186" s="194"/>
      <c r="T186" s="194"/>
      <c r="U186" s="1"/>
      <c r="V186" s="1"/>
      <c r="W186" s="194"/>
      <c r="X186" s="194"/>
      <c r="Y186" s="1"/>
      <c r="Z186" s="1"/>
      <c r="AA186" s="1"/>
      <c r="AB186" s="1"/>
      <c r="AC186" s="1"/>
      <c r="AD186" s="1"/>
      <c r="AE186" s="1"/>
      <c r="AF186" s="1"/>
      <c r="AG186" s="194"/>
    </row>
    <row r="187" spans="1:33" ht="15.75" customHeight="1">
      <c r="A187" s="1"/>
      <c r="B187" s="1"/>
      <c r="C187" s="1"/>
      <c r="D187" s="1"/>
      <c r="E187" s="194"/>
      <c r="F187" s="194"/>
      <c r="G187" s="194"/>
      <c r="H187" s="194"/>
      <c r="I187" s="194"/>
      <c r="J187" s="194"/>
      <c r="K187" s="194"/>
      <c r="L187" s="194"/>
      <c r="M187" s="194"/>
      <c r="N187" s="194"/>
      <c r="O187" s="194"/>
      <c r="P187" s="194"/>
      <c r="Q187" s="194"/>
      <c r="R187" s="194"/>
      <c r="S187" s="194"/>
      <c r="T187" s="194"/>
      <c r="U187" s="1"/>
      <c r="V187" s="1"/>
      <c r="W187" s="194"/>
      <c r="X187" s="194"/>
      <c r="Y187" s="1"/>
      <c r="Z187" s="1"/>
      <c r="AA187" s="1"/>
      <c r="AB187" s="1"/>
      <c r="AC187" s="1"/>
      <c r="AD187" s="1"/>
      <c r="AE187" s="1"/>
      <c r="AF187" s="1"/>
      <c r="AG187" s="194"/>
    </row>
    <row r="188" spans="1:33" ht="15.75" customHeight="1">
      <c r="A188" s="1"/>
      <c r="B188" s="1"/>
      <c r="C188" s="1"/>
      <c r="D188" s="1"/>
      <c r="E188" s="194"/>
      <c r="F188" s="194"/>
      <c r="G188" s="194"/>
      <c r="H188" s="194"/>
      <c r="I188" s="194"/>
      <c r="J188" s="194"/>
      <c r="K188" s="194"/>
      <c r="L188" s="194"/>
      <c r="M188" s="194"/>
      <c r="N188" s="194"/>
      <c r="O188" s="194"/>
      <c r="P188" s="194"/>
      <c r="Q188" s="194"/>
      <c r="R188" s="194"/>
      <c r="S188" s="194"/>
      <c r="T188" s="194"/>
      <c r="U188" s="1"/>
      <c r="V188" s="1"/>
      <c r="W188" s="194"/>
      <c r="X188" s="194"/>
      <c r="Y188" s="1"/>
      <c r="Z188" s="1"/>
      <c r="AA188" s="1"/>
      <c r="AB188" s="1"/>
      <c r="AC188" s="1"/>
      <c r="AD188" s="1"/>
      <c r="AE188" s="1"/>
      <c r="AF188" s="1"/>
      <c r="AG188" s="194"/>
    </row>
    <row r="189" spans="1:33" ht="15.75" customHeight="1">
      <c r="A189" s="1"/>
      <c r="B189" s="1"/>
      <c r="C189" s="1"/>
      <c r="D189" s="1"/>
      <c r="E189" s="194"/>
      <c r="F189" s="194"/>
      <c r="G189" s="194"/>
      <c r="H189" s="194"/>
      <c r="I189" s="194"/>
      <c r="J189" s="194"/>
      <c r="K189" s="194"/>
      <c r="L189" s="194"/>
      <c r="M189" s="194"/>
      <c r="N189" s="194"/>
      <c r="O189" s="194"/>
      <c r="P189" s="194"/>
      <c r="Q189" s="194"/>
      <c r="R189" s="194"/>
      <c r="S189" s="194"/>
      <c r="T189" s="194"/>
      <c r="U189" s="1"/>
      <c r="V189" s="1"/>
      <c r="W189" s="194"/>
      <c r="X189" s="194"/>
      <c r="Y189" s="1"/>
      <c r="Z189" s="1"/>
      <c r="AA189" s="1"/>
      <c r="AB189" s="1"/>
      <c r="AC189" s="1"/>
      <c r="AD189" s="1"/>
      <c r="AE189" s="1"/>
      <c r="AF189" s="1"/>
      <c r="AG189" s="194"/>
    </row>
    <row r="190" spans="1:33" ht="15.75" customHeight="1">
      <c r="A190" s="1"/>
      <c r="B190" s="1"/>
      <c r="C190" s="1"/>
      <c r="D190" s="1"/>
      <c r="E190" s="194"/>
      <c r="F190" s="194"/>
      <c r="G190" s="194"/>
      <c r="H190" s="194"/>
      <c r="I190" s="194"/>
      <c r="J190" s="194"/>
      <c r="K190" s="194"/>
      <c r="L190" s="194"/>
      <c r="M190" s="194"/>
      <c r="N190" s="194"/>
      <c r="O190" s="194"/>
      <c r="P190" s="194"/>
      <c r="Q190" s="194"/>
      <c r="R190" s="194"/>
      <c r="S190" s="194"/>
      <c r="T190" s="194"/>
      <c r="U190" s="1"/>
      <c r="V190" s="1"/>
      <c r="W190" s="194"/>
      <c r="X190" s="194"/>
      <c r="Y190" s="1"/>
      <c r="Z190" s="1"/>
      <c r="AA190" s="1"/>
      <c r="AB190" s="1"/>
      <c r="AC190" s="1"/>
      <c r="AD190" s="1"/>
      <c r="AE190" s="1"/>
      <c r="AF190" s="1"/>
      <c r="AG190" s="194"/>
    </row>
    <row r="191" spans="1:33" ht="15.75" customHeight="1">
      <c r="A191" s="1"/>
      <c r="B191" s="1"/>
      <c r="C191" s="1"/>
      <c r="D191" s="1"/>
      <c r="E191" s="194"/>
      <c r="F191" s="194"/>
      <c r="G191" s="194"/>
      <c r="H191" s="194"/>
      <c r="I191" s="194"/>
      <c r="J191" s="194"/>
      <c r="K191" s="194"/>
      <c r="L191" s="194"/>
      <c r="M191" s="194"/>
      <c r="N191" s="194"/>
      <c r="O191" s="194"/>
      <c r="P191" s="194"/>
      <c r="Q191" s="194"/>
      <c r="R191" s="194"/>
      <c r="S191" s="194"/>
      <c r="T191" s="194"/>
      <c r="U191" s="1"/>
      <c r="V191" s="1"/>
      <c r="W191" s="194"/>
      <c r="X191" s="194"/>
      <c r="Y191" s="1"/>
      <c r="Z191" s="1"/>
      <c r="AA191" s="1"/>
      <c r="AB191" s="1"/>
      <c r="AC191" s="1"/>
      <c r="AD191" s="1"/>
      <c r="AE191" s="1"/>
      <c r="AF191" s="1"/>
      <c r="AG191" s="194"/>
    </row>
    <row r="192" spans="1:33" ht="15.75" customHeight="1">
      <c r="A192" s="1"/>
      <c r="B192" s="1"/>
      <c r="C192" s="1"/>
      <c r="D192" s="1"/>
      <c r="E192" s="194"/>
      <c r="F192" s="194"/>
      <c r="G192" s="194"/>
      <c r="H192" s="194"/>
      <c r="I192" s="194"/>
      <c r="J192" s="194"/>
      <c r="K192" s="194"/>
      <c r="L192" s="194"/>
      <c r="M192" s="194"/>
      <c r="N192" s="194"/>
      <c r="O192" s="194"/>
      <c r="P192" s="194"/>
      <c r="Q192" s="194"/>
      <c r="R192" s="194"/>
      <c r="S192" s="194"/>
      <c r="T192" s="194"/>
      <c r="U192" s="1"/>
      <c r="V192" s="1"/>
      <c r="W192" s="194"/>
      <c r="X192" s="194"/>
      <c r="Y192" s="1"/>
      <c r="Z192" s="1"/>
      <c r="AA192" s="1"/>
      <c r="AB192" s="1"/>
      <c r="AC192" s="1"/>
      <c r="AD192" s="1"/>
      <c r="AE192" s="1"/>
      <c r="AF192" s="1"/>
      <c r="AG192" s="194"/>
    </row>
    <row r="193" spans="1:33" ht="15.75" customHeight="1">
      <c r="A193" s="1"/>
      <c r="B193" s="1"/>
      <c r="C193" s="1"/>
      <c r="D193" s="1"/>
      <c r="E193" s="194"/>
      <c r="F193" s="194"/>
      <c r="G193" s="194"/>
      <c r="H193" s="194"/>
      <c r="I193" s="194"/>
      <c r="J193" s="194"/>
      <c r="K193" s="194"/>
      <c r="L193" s="194"/>
      <c r="M193" s="194"/>
      <c r="N193" s="194"/>
      <c r="O193" s="194"/>
      <c r="P193" s="194"/>
      <c r="Q193" s="194"/>
      <c r="R193" s="194"/>
      <c r="S193" s="194"/>
      <c r="T193" s="194"/>
      <c r="U193" s="1"/>
      <c r="V193" s="1"/>
      <c r="W193" s="194"/>
      <c r="X193" s="194"/>
      <c r="Y193" s="1"/>
      <c r="Z193" s="1"/>
      <c r="AA193" s="1"/>
      <c r="AB193" s="1"/>
      <c r="AC193" s="1"/>
      <c r="AD193" s="1"/>
      <c r="AE193" s="1"/>
      <c r="AF193" s="1"/>
      <c r="AG193" s="194"/>
    </row>
    <row r="194" spans="1:33" ht="15.75" customHeight="1">
      <c r="A194" s="1"/>
      <c r="B194" s="1"/>
      <c r="C194" s="1"/>
      <c r="D194" s="1"/>
      <c r="E194" s="194"/>
      <c r="F194" s="194"/>
      <c r="G194" s="194"/>
      <c r="H194" s="194"/>
      <c r="I194" s="194"/>
      <c r="J194" s="194"/>
      <c r="K194" s="194"/>
      <c r="L194" s="194"/>
      <c r="M194" s="194"/>
      <c r="N194" s="194"/>
      <c r="O194" s="194"/>
      <c r="P194" s="194"/>
      <c r="Q194" s="194"/>
      <c r="R194" s="194"/>
      <c r="S194" s="194"/>
      <c r="T194" s="194"/>
      <c r="U194" s="1"/>
      <c r="V194" s="1"/>
      <c r="W194" s="194"/>
      <c r="X194" s="194"/>
      <c r="Y194" s="1"/>
      <c r="Z194" s="1"/>
      <c r="AA194" s="1"/>
      <c r="AB194" s="1"/>
      <c r="AC194" s="1"/>
      <c r="AD194" s="1"/>
      <c r="AE194" s="1"/>
      <c r="AF194" s="1"/>
      <c r="AG194" s="194"/>
    </row>
    <row r="195" spans="1:33" ht="15.75" customHeight="1">
      <c r="A195" s="1"/>
      <c r="B195" s="1"/>
      <c r="C195" s="1"/>
      <c r="D195" s="1"/>
      <c r="E195" s="194"/>
      <c r="F195" s="194"/>
      <c r="G195" s="194"/>
      <c r="H195" s="194"/>
      <c r="I195" s="194"/>
      <c r="J195" s="194"/>
      <c r="K195" s="194"/>
      <c r="L195" s="194"/>
      <c r="M195" s="194"/>
      <c r="N195" s="194"/>
      <c r="O195" s="194"/>
      <c r="P195" s="194"/>
      <c r="Q195" s="194"/>
      <c r="R195" s="194"/>
      <c r="S195" s="194"/>
      <c r="T195" s="194"/>
      <c r="U195" s="1"/>
      <c r="V195" s="1"/>
      <c r="W195" s="194"/>
      <c r="X195" s="194"/>
      <c r="Y195" s="1"/>
      <c r="Z195" s="1"/>
      <c r="AA195" s="1"/>
      <c r="AB195" s="1"/>
      <c r="AC195" s="1"/>
      <c r="AD195" s="1"/>
      <c r="AE195" s="1"/>
      <c r="AF195" s="1"/>
      <c r="AG195" s="194"/>
    </row>
    <row r="196" spans="1:33" ht="15.75" customHeight="1">
      <c r="A196" s="1"/>
      <c r="B196" s="1"/>
      <c r="C196" s="1"/>
      <c r="D196" s="1"/>
      <c r="E196" s="194"/>
      <c r="F196" s="194"/>
      <c r="G196" s="194"/>
      <c r="H196" s="194"/>
      <c r="I196" s="194"/>
      <c r="J196" s="194"/>
      <c r="K196" s="194"/>
      <c r="L196" s="194"/>
      <c r="M196" s="194"/>
      <c r="N196" s="194"/>
      <c r="O196" s="194"/>
      <c r="P196" s="194"/>
      <c r="Q196" s="194"/>
      <c r="R196" s="194"/>
      <c r="S196" s="194"/>
      <c r="T196" s="194"/>
      <c r="U196" s="1"/>
      <c r="V196" s="1"/>
      <c r="W196" s="194"/>
      <c r="X196" s="194"/>
      <c r="Y196" s="1"/>
      <c r="Z196" s="1"/>
      <c r="AA196" s="1"/>
      <c r="AB196" s="1"/>
      <c r="AC196" s="1"/>
      <c r="AD196" s="1"/>
      <c r="AE196" s="1"/>
      <c r="AF196" s="1"/>
      <c r="AG196" s="194"/>
    </row>
    <row r="197" spans="1:33" ht="15.75" customHeight="1">
      <c r="A197" s="1"/>
      <c r="B197" s="1"/>
      <c r="C197" s="1"/>
      <c r="D197" s="1"/>
      <c r="E197" s="194"/>
      <c r="F197" s="194"/>
      <c r="G197" s="194"/>
      <c r="H197" s="194"/>
      <c r="I197" s="194"/>
      <c r="J197" s="194"/>
      <c r="K197" s="194"/>
      <c r="L197" s="194"/>
      <c r="M197" s="194"/>
      <c r="N197" s="194"/>
      <c r="O197" s="194"/>
      <c r="P197" s="194"/>
      <c r="Q197" s="194"/>
      <c r="R197" s="194"/>
      <c r="S197" s="194"/>
      <c r="T197" s="194"/>
      <c r="U197" s="1"/>
      <c r="V197" s="1"/>
      <c r="W197" s="194"/>
      <c r="X197" s="194"/>
      <c r="Y197" s="1"/>
      <c r="Z197" s="1"/>
      <c r="AA197" s="1"/>
      <c r="AB197" s="1"/>
      <c r="AC197" s="1"/>
      <c r="AD197" s="1"/>
      <c r="AE197" s="1"/>
      <c r="AF197" s="1"/>
      <c r="AG197" s="194"/>
    </row>
    <row r="198" spans="1:33" ht="15.75" customHeight="1">
      <c r="A198" s="1"/>
      <c r="B198" s="1"/>
      <c r="C198" s="1"/>
      <c r="D198" s="1"/>
      <c r="E198" s="194"/>
      <c r="F198" s="194"/>
      <c r="G198" s="194"/>
      <c r="H198" s="194"/>
      <c r="I198" s="194"/>
      <c r="J198" s="194"/>
      <c r="K198" s="194"/>
      <c r="L198" s="194"/>
      <c r="M198" s="194"/>
      <c r="N198" s="194"/>
      <c r="O198" s="194"/>
      <c r="P198" s="194"/>
      <c r="Q198" s="194"/>
      <c r="R198" s="194"/>
      <c r="S198" s="194"/>
      <c r="T198" s="194"/>
      <c r="U198" s="1"/>
      <c r="V198" s="1"/>
      <c r="W198" s="194"/>
      <c r="X198" s="194"/>
      <c r="Y198" s="1"/>
      <c r="Z198" s="1"/>
      <c r="AA198" s="1"/>
      <c r="AB198" s="1"/>
      <c r="AC198" s="1"/>
      <c r="AD198" s="1"/>
      <c r="AE198" s="1"/>
      <c r="AF198" s="1"/>
      <c r="AG198" s="194"/>
    </row>
    <row r="199" spans="1:33" ht="15.75" customHeight="1">
      <c r="A199" s="1"/>
      <c r="B199" s="1"/>
      <c r="C199" s="1"/>
      <c r="D199" s="1"/>
      <c r="E199" s="194"/>
      <c r="F199" s="194"/>
      <c r="G199" s="194"/>
      <c r="H199" s="194"/>
      <c r="I199" s="194"/>
      <c r="J199" s="194"/>
      <c r="K199" s="194"/>
      <c r="L199" s="194"/>
      <c r="M199" s="194"/>
      <c r="N199" s="194"/>
      <c r="O199" s="194"/>
      <c r="P199" s="194"/>
      <c r="Q199" s="194"/>
      <c r="R199" s="194"/>
      <c r="S199" s="194"/>
      <c r="T199" s="194"/>
      <c r="U199" s="1"/>
      <c r="V199" s="1"/>
      <c r="W199" s="194"/>
      <c r="X199" s="194"/>
      <c r="Y199" s="1"/>
      <c r="Z199" s="1"/>
      <c r="AA199" s="1"/>
      <c r="AB199" s="1"/>
      <c r="AC199" s="1"/>
      <c r="AD199" s="1"/>
      <c r="AE199" s="1"/>
      <c r="AF199" s="1"/>
      <c r="AG199" s="194"/>
    </row>
    <row r="200" spans="1:33" ht="15.75" customHeight="1">
      <c r="A200" s="1"/>
      <c r="B200" s="1"/>
      <c r="C200" s="1"/>
      <c r="D200" s="1"/>
      <c r="E200" s="194"/>
      <c r="F200" s="194"/>
      <c r="G200" s="194"/>
      <c r="H200" s="194"/>
      <c r="I200" s="194"/>
      <c r="J200" s="194"/>
      <c r="K200" s="194"/>
      <c r="L200" s="194"/>
      <c r="M200" s="194"/>
      <c r="N200" s="194"/>
      <c r="O200" s="194"/>
      <c r="P200" s="194"/>
      <c r="Q200" s="194"/>
      <c r="R200" s="194"/>
      <c r="S200" s="194"/>
      <c r="T200" s="194"/>
      <c r="U200" s="1"/>
      <c r="V200" s="1"/>
      <c r="W200" s="194"/>
      <c r="X200" s="194"/>
      <c r="Y200" s="1"/>
      <c r="Z200" s="1"/>
      <c r="AA200" s="1"/>
      <c r="AB200" s="1"/>
      <c r="AC200" s="1"/>
      <c r="AD200" s="1"/>
      <c r="AE200" s="1"/>
      <c r="AF200" s="1"/>
      <c r="AG200" s="194"/>
    </row>
    <row r="201" spans="1:33" ht="15.75" customHeight="1">
      <c r="A201" s="1"/>
      <c r="B201" s="1"/>
      <c r="C201" s="1"/>
      <c r="D201" s="1"/>
      <c r="E201" s="194"/>
      <c r="F201" s="194"/>
      <c r="G201" s="194"/>
      <c r="H201" s="194"/>
      <c r="I201" s="194"/>
      <c r="J201" s="194"/>
      <c r="K201" s="194"/>
      <c r="L201" s="194"/>
      <c r="M201" s="194"/>
      <c r="N201" s="194"/>
      <c r="O201" s="194"/>
      <c r="P201" s="194"/>
      <c r="Q201" s="194"/>
      <c r="R201" s="194"/>
      <c r="S201" s="194"/>
      <c r="T201" s="194"/>
      <c r="U201" s="1"/>
      <c r="V201" s="1"/>
      <c r="W201" s="194"/>
      <c r="X201" s="194"/>
      <c r="Y201" s="1"/>
      <c r="Z201" s="1"/>
      <c r="AA201" s="1"/>
      <c r="AB201" s="1"/>
      <c r="AC201" s="1"/>
      <c r="AD201" s="1"/>
      <c r="AE201" s="1"/>
      <c r="AF201" s="1"/>
      <c r="AG201" s="194"/>
    </row>
    <row r="202" spans="1:33" ht="15.75" customHeight="1">
      <c r="A202" s="1"/>
      <c r="B202" s="1"/>
      <c r="C202" s="1"/>
      <c r="D202" s="1"/>
      <c r="E202" s="194"/>
      <c r="F202" s="194"/>
      <c r="G202" s="194"/>
      <c r="H202" s="194"/>
      <c r="I202" s="194"/>
      <c r="J202" s="194"/>
      <c r="K202" s="194"/>
      <c r="L202" s="194"/>
      <c r="M202" s="194"/>
      <c r="N202" s="194"/>
      <c r="O202" s="194"/>
      <c r="P202" s="194"/>
      <c r="Q202" s="194"/>
      <c r="R202" s="194"/>
      <c r="S202" s="194"/>
      <c r="T202" s="194"/>
      <c r="U202" s="1"/>
      <c r="V202" s="1"/>
      <c r="W202" s="194"/>
      <c r="X202" s="194"/>
      <c r="Y202" s="1"/>
      <c r="Z202" s="1"/>
      <c r="AA202" s="1"/>
      <c r="AB202" s="1"/>
      <c r="AC202" s="1"/>
      <c r="AD202" s="1"/>
      <c r="AE202" s="1"/>
      <c r="AF202" s="1"/>
      <c r="AG202" s="194"/>
    </row>
    <row r="203" spans="1:33" ht="15.75" customHeight="1">
      <c r="A203" s="1"/>
      <c r="B203" s="1"/>
      <c r="C203" s="1"/>
      <c r="D203" s="1"/>
      <c r="E203" s="194"/>
      <c r="F203" s="194"/>
      <c r="G203" s="194"/>
      <c r="H203" s="194"/>
      <c r="I203" s="194"/>
      <c r="J203" s="194"/>
      <c r="K203" s="194"/>
      <c r="L203" s="194"/>
      <c r="M203" s="194"/>
      <c r="N203" s="194"/>
      <c r="O203" s="194"/>
      <c r="P203" s="194"/>
      <c r="Q203" s="194"/>
      <c r="R203" s="194"/>
      <c r="S203" s="194"/>
      <c r="T203" s="194"/>
      <c r="U203" s="1"/>
      <c r="V203" s="1"/>
      <c r="W203" s="194"/>
      <c r="X203" s="194"/>
      <c r="Y203" s="1"/>
      <c r="Z203" s="1"/>
      <c r="AA203" s="1"/>
      <c r="AB203" s="1"/>
      <c r="AC203" s="1"/>
      <c r="AD203" s="1"/>
      <c r="AE203" s="1"/>
      <c r="AF203" s="1"/>
      <c r="AG203" s="194"/>
    </row>
    <row r="204" spans="1:33" ht="15.75" customHeight="1">
      <c r="A204" s="1"/>
      <c r="B204" s="1"/>
      <c r="C204" s="1"/>
      <c r="D204" s="1"/>
      <c r="E204" s="194"/>
      <c r="F204" s="194"/>
      <c r="G204" s="194"/>
      <c r="H204" s="194"/>
      <c r="I204" s="194"/>
      <c r="J204" s="194"/>
      <c r="K204" s="194"/>
      <c r="L204" s="194"/>
      <c r="M204" s="194"/>
      <c r="N204" s="194"/>
      <c r="O204" s="194"/>
      <c r="P204" s="194"/>
      <c r="Q204" s="194"/>
      <c r="R204" s="194"/>
      <c r="S204" s="194"/>
      <c r="T204" s="194"/>
      <c r="U204" s="1"/>
      <c r="V204" s="1"/>
      <c r="W204" s="194"/>
      <c r="X204" s="194"/>
      <c r="Y204" s="1"/>
      <c r="Z204" s="1"/>
      <c r="AA204" s="1"/>
      <c r="AB204" s="1"/>
      <c r="AC204" s="1"/>
      <c r="AD204" s="1"/>
      <c r="AE204" s="1"/>
      <c r="AF204" s="1"/>
      <c r="AG204" s="194"/>
    </row>
    <row r="205" spans="1:33" ht="15.75" customHeight="1">
      <c r="A205" s="1"/>
      <c r="B205" s="1"/>
      <c r="C205" s="1"/>
      <c r="D205" s="1"/>
      <c r="E205" s="194"/>
      <c r="F205" s="194"/>
      <c r="G205" s="194"/>
      <c r="H205" s="194"/>
      <c r="I205" s="194"/>
      <c r="J205" s="194"/>
      <c r="K205" s="194"/>
      <c r="L205" s="194"/>
      <c r="M205" s="194"/>
      <c r="N205" s="194"/>
      <c r="O205" s="194"/>
      <c r="P205" s="194"/>
      <c r="Q205" s="194"/>
      <c r="R205" s="194"/>
      <c r="S205" s="194"/>
      <c r="T205" s="194"/>
      <c r="U205" s="1"/>
      <c r="V205" s="1"/>
      <c r="W205" s="194"/>
      <c r="X205" s="194"/>
      <c r="Y205" s="1"/>
      <c r="Z205" s="1"/>
      <c r="AA205" s="1"/>
      <c r="AB205" s="1"/>
      <c r="AC205" s="1"/>
      <c r="AD205" s="1"/>
      <c r="AE205" s="1"/>
      <c r="AF205" s="1"/>
      <c r="AG205" s="194"/>
    </row>
    <row r="206" spans="1:33" ht="15.75" customHeight="1">
      <c r="A206" s="1"/>
      <c r="B206" s="1"/>
      <c r="C206" s="1"/>
      <c r="D206" s="1"/>
      <c r="E206" s="194"/>
      <c r="F206" s="194"/>
      <c r="G206" s="194"/>
      <c r="H206" s="194"/>
      <c r="I206" s="194"/>
      <c r="J206" s="194"/>
      <c r="K206" s="194"/>
      <c r="L206" s="194"/>
      <c r="M206" s="194"/>
      <c r="N206" s="194"/>
      <c r="O206" s="194"/>
      <c r="P206" s="194"/>
      <c r="Q206" s="194"/>
      <c r="R206" s="194"/>
      <c r="S206" s="194"/>
      <c r="T206" s="194"/>
      <c r="U206" s="1"/>
      <c r="V206" s="1"/>
      <c r="W206" s="194"/>
      <c r="X206" s="194"/>
      <c r="Y206" s="1"/>
      <c r="Z206" s="1"/>
      <c r="AA206" s="1"/>
      <c r="AB206" s="1"/>
      <c r="AC206" s="1"/>
      <c r="AD206" s="1"/>
      <c r="AE206" s="1"/>
      <c r="AF206" s="1"/>
      <c r="AG206" s="194"/>
    </row>
    <row r="207" spans="1:33" ht="15.75" customHeight="1">
      <c r="A207" s="1"/>
      <c r="B207" s="1"/>
      <c r="C207" s="1"/>
      <c r="D207" s="1"/>
      <c r="E207" s="194"/>
      <c r="F207" s="194"/>
      <c r="G207" s="194"/>
      <c r="H207" s="194"/>
      <c r="I207" s="194"/>
      <c r="J207" s="194"/>
      <c r="K207" s="194"/>
      <c r="L207" s="194"/>
      <c r="M207" s="194"/>
      <c r="N207" s="194"/>
      <c r="O207" s="194"/>
      <c r="P207" s="194"/>
      <c r="Q207" s="194"/>
      <c r="R207" s="194"/>
      <c r="S207" s="194"/>
      <c r="T207" s="194"/>
      <c r="U207" s="1"/>
      <c r="V207" s="1"/>
      <c r="W207" s="194"/>
      <c r="X207" s="194"/>
      <c r="Y207" s="1"/>
      <c r="Z207" s="1"/>
      <c r="AA207" s="1"/>
      <c r="AB207" s="1"/>
      <c r="AC207" s="1"/>
      <c r="AD207" s="1"/>
      <c r="AE207" s="1"/>
      <c r="AF207" s="1"/>
      <c r="AG207" s="194"/>
    </row>
    <row r="208" spans="1:33" ht="15.75" customHeight="1">
      <c r="A208" s="1"/>
      <c r="B208" s="1"/>
      <c r="C208" s="1"/>
      <c r="D208" s="1"/>
      <c r="E208" s="194"/>
      <c r="F208" s="194"/>
      <c r="G208" s="194"/>
      <c r="H208" s="194"/>
      <c r="I208" s="194"/>
      <c r="J208" s="194"/>
      <c r="K208" s="194"/>
      <c r="L208" s="194"/>
      <c r="M208" s="194"/>
      <c r="N208" s="194"/>
      <c r="O208" s="194"/>
      <c r="P208" s="194"/>
      <c r="Q208" s="194"/>
      <c r="R208" s="194"/>
      <c r="S208" s="194"/>
      <c r="T208" s="194"/>
      <c r="U208" s="1"/>
      <c r="V208" s="1"/>
      <c r="W208" s="194"/>
      <c r="X208" s="194"/>
      <c r="Y208" s="1"/>
      <c r="Z208" s="1"/>
      <c r="AA208" s="1"/>
      <c r="AB208" s="1"/>
      <c r="AC208" s="1"/>
      <c r="AD208" s="1"/>
      <c r="AE208" s="1"/>
      <c r="AF208" s="1"/>
      <c r="AG208" s="194"/>
    </row>
    <row r="209" spans="1:33" ht="15.75" customHeight="1">
      <c r="A209" s="1"/>
      <c r="B209" s="1"/>
      <c r="C209" s="1"/>
      <c r="D209" s="1"/>
      <c r="E209" s="194"/>
      <c r="F209" s="194"/>
      <c r="G209" s="194"/>
      <c r="H209" s="194"/>
      <c r="I209" s="194"/>
      <c r="J209" s="194"/>
      <c r="K209" s="194"/>
      <c r="L209" s="194"/>
      <c r="M209" s="194"/>
      <c r="N209" s="194"/>
      <c r="O209" s="194"/>
      <c r="P209" s="194"/>
      <c r="Q209" s="194"/>
      <c r="R209" s="194"/>
      <c r="S209" s="194"/>
      <c r="T209" s="194"/>
      <c r="U209" s="1"/>
      <c r="V209" s="1"/>
      <c r="W209" s="194"/>
      <c r="X209" s="194"/>
      <c r="Y209" s="1"/>
      <c r="Z209" s="1"/>
      <c r="AA209" s="1"/>
      <c r="AB209" s="1"/>
      <c r="AC209" s="1"/>
      <c r="AD209" s="1"/>
      <c r="AE209" s="1"/>
      <c r="AF209" s="1"/>
      <c r="AG209" s="194"/>
    </row>
    <row r="210" spans="1:33" ht="15.75" customHeight="1">
      <c r="A210" s="1"/>
      <c r="B210" s="1"/>
      <c r="C210" s="1"/>
      <c r="D210" s="1"/>
      <c r="E210" s="194"/>
      <c r="F210" s="194"/>
      <c r="G210" s="194"/>
      <c r="H210" s="194"/>
      <c r="I210" s="194"/>
      <c r="J210" s="194"/>
      <c r="K210" s="194"/>
      <c r="L210" s="194"/>
      <c r="M210" s="194"/>
      <c r="N210" s="194"/>
      <c r="O210" s="194"/>
      <c r="P210" s="194"/>
      <c r="Q210" s="194"/>
      <c r="R210" s="194"/>
      <c r="S210" s="194"/>
      <c r="T210" s="194"/>
      <c r="U210" s="1"/>
      <c r="V210" s="1"/>
      <c r="W210" s="194"/>
      <c r="X210" s="194"/>
      <c r="Y210" s="1"/>
      <c r="Z210" s="1"/>
      <c r="AA210" s="1"/>
      <c r="AB210" s="1"/>
      <c r="AC210" s="1"/>
      <c r="AD210" s="1"/>
      <c r="AE210" s="1"/>
      <c r="AF210" s="1"/>
      <c r="AG210" s="194"/>
    </row>
    <row r="211" spans="1:33" ht="15.75" customHeight="1">
      <c r="A211" s="1"/>
      <c r="B211" s="1"/>
      <c r="C211" s="1"/>
      <c r="D211" s="1"/>
      <c r="E211" s="194"/>
      <c r="F211" s="194"/>
      <c r="G211" s="194"/>
      <c r="H211" s="194"/>
      <c r="I211" s="194"/>
      <c r="J211" s="194"/>
      <c r="K211" s="194"/>
      <c r="L211" s="194"/>
      <c r="M211" s="194"/>
      <c r="N211" s="194"/>
      <c r="O211" s="194"/>
      <c r="P211" s="194"/>
      <c r="Q211" s="194"/>
      <c r="R211" s="194"/>
      <c r="S211" s="194"/>
      <c r="T211" s="194"/>
      <c r="U211" s="1"/>
      <c r="V211" s="1"/>
      <c r="W211" s="194"/>
      <c r="X211" s="194"/>
      <c r="Y211" s="1"/>
      <c r="Z211" s="1"/>
      <c r="AA211" s="1"/>
      <c r="AB211" s="1"/>
      <c r="AC211" s="1"/>
      <c r="AD211" s="1"/>
      <c r="AE211" s="1"/>
      <c r="AF211" s="1"/>
      <c r="AG211" s="194"/>
    </row>
    <row r="212" spans="1:33" ht="15.75" customHeight="1">
      <c r="A212" s="1"/>
      <c r="B212" s="1"/>
      <c r="C212" s="1"/>
      <c r="D212" s="1"/>
      <c r="E212" s="194"/>
      <c r="F212" s="194"/>
      <c r="G212" s="194"/>
      <c r="H212" s="194"/>
      <c r="I212" s="194"/>
      <c r="J212" s="194"/>
      <c r="K212" s="194"/>
      <c r="L212" s="194"/>
      <c r="M212" s="194"/>
      <c r="N212" s="194"/>
      <c r="O212" s="194"/>
      <c r="P212" s="194"/>
      <c r="Q212" s="194"/>
      <c r="R212" s="194"/>
      <c r="S212" s="194"/>
      <c r="T212" s="194"/>
      <c r="U212" s="1"/>
      <c r="V212" s="1"/>
      <c r="W212" s="194"/>
      <c r="X212" s="194"/>
      <c r="Y212" s="1"/>
      <c r="Z212" s="1"/>
      <c r="AA212" s="1"/>
      <c r="AB212" s="1"/>
      <c r="AC212" s="1"/>
      <c r="AD212" s="1"/>
      <c r="AE212" s="1"/>
      <c r="AF212" s="1"/>
      <c r="AG212" s="194"/>
    </row>
    <row r="213" spans="1:33" ht="15.75" customHeight="1">
      <c r="A213" s="1"/>
      <c r="B213" s="1"/>
      <c r="C213" s="1"/>
      <c r="D213" s="1"/>
      <c r="E213" s="194"/>
      <c r="F213" s="194"/>
      <c r="G213" s="194"/>
      <c r="H213" s="194"/>
      <c r="I213" s="194"/>
      <c r="J213" s="194"/>
      <c r="K213" s="194"/>
      <c r="L213" s="194"/>
      <c r="M213" s="194"/>
      <c r="N213" s="194"/>
      <c r="O213" s="194"/>
      <c r="P213" s="194"/>
      <c r="Q213" s="194"/>
      <c r="R213" s="194"/>
      <c r="S213" s="194"/>
      <c r="T213" s="194"/>
      <c r="U213" s="1"/>
      <c r="V213" s="1"/>
      <c r="W213" s="194"/>
      <c r="X213" s="194"/>
      <c r="Y213" s="1"/>
      <c r="Z213" s="1"/>
      <c r="AA213" s="1"/>
      <c r="AB213" s="1"/>
      <c r="AC213" s="1"/>
      <c r="AD213" s="1"/>
      <c r="AE213" s="1"/>
      <c r="AF213" s="1"/>
      <c r="AG213" s="194"/>
    </row>
    <row r="214" spans="1:33" ht="15.75" customHeight="1">
      <c r="A214" s="1"/>
      <c r="B214" s="1"/>
      <c r="C214" s="1"/>
      <c r="D214" s="1"/>
      <c r="E214" s="194"/>
      <c r="F214" s="194"/>
      <c r="G214" s="194"/>
      <c r="H214" s="194"/>
      <c r="I214" s="194"/>
      <c r="J214" s="194"/>
      <c r="K214" s="194"/>
      <c r="L214" s="194"/>
      <c r="M214" s="194"/>
      <c r="N214" s="194"/>
      <c r="O214" s="194"/>
      <c r="P214" s="194"/>
      <c r="Q214" s="194"/>
      <c r="R214" s="194"/>
      <c r="S214" s="194"/>
      <c r="T214" s="194"/>
      <c r="U214" s="1"/>
      <c r="V214" s="1"/>
      <c r="W214" s="194"/>
      <c r="X214" s="194"/>
      <c r="Y214" s="1"/>
      <c r="Z214" s="1"/>
      <c r="AA214" s="1"/>
      <c r="AB214" s="1"/>
      <c r="AC214" s="1"/>
      <c r="AD214" s="1"/>
      <c r="AE214" s="1"/>
      <c r="AF214" s="1"/>
      <c r="AG214" s="194"/>
    </row>
    <row r="215" spans="1:33" ht="15.75" customHeight="1">
      <c r="A215" s="1"/>
      <c r="B215" s="1"/>
      <c r="C215" s="1"/>
      <c r="D215" s="1"/>
      <c r="E215" s="194"/>
      <c r="F215" s="194"/>
      <c r="G215" s="194"/>
      <c r="H215" s="194"/>
      <c r="I215" s="194"/>
      <c r="J215" s="194"/>
      <c r="K215" s="194"/>
      <c r="L215" s="194"/>
      <c r="M215" s="194"/>
      <c r="N215" s="194"/>
      <c r="O215" s="194"/>
      <c r="P215" s="194"/>
      <c r="Q215" s="194"/>
      <c r="R215" s="194"/>
      <c r="S215" s="194"/>
      <c r="T215" s="194"/>
      <c r="U215" s="1"/>
      <c r="V215" s="1"/>
      <c r="W215" s="194"/>
      <c r="X215" s="194"/>
      <c r="Y215" s="1"/>
      <c r="Z215" s="1"/>
      <c r="AA215" s="1"/>
      <c r="AB215" s="1"/>
      <c r="AC215" s="1"/>
      <c r="AD215" s="1"/>
      <c r="AE215" s="1"/>
      <c r="AF215" s="1"/>
      <c r="AG215" s="194"/>
    </row>
    <row r="216" spans="1:33" ht="15.75" customHeight="1">
      <c r="A216" s="1"/>
      <c r="B216" s="1"/>
      <c r="C216" s="1"/>
      <c r="D216" s="1"/>
      <c r="E216" s="194"/>
      <c r="F216" s="194"/>
      <c r="G216" s="194"/>
      <c r="H216" s="194"/>
      <c r="I216" s="194"/>
      <c r="J216" s="194"/>
      <c r="K216" s="194"/>
      <c r="L216" s="194"/>
      <c r="M216" s="194"/>
      <c r="N216" s="194"/>
      <c r="O216" s="194"/>
      <c r="P216" s="194"/>
      <c r="Q216" s="194"/>
      <c r="R216" s="194"/>
      <c r="S216" s="194"/>
      <c r="T216" s="194"/>
      <c r="U216" s="1"/>
      <c r="V216" s="1"/>
      <c r="W216" s="194"/>
      <c r="X216" s="194"/>
      <c r="Y216" s="1"/>
      <c r="Z216" s="1"/>
      <c r="AA216" s="1"/>
      <c r="AB216" s="1"/>
      <c r="AC216" s="1"/>
      <c r="AD216" s="1"/>
      <c r="AE216" s="1"/>
      <c r="AF216" s="1"/>
      <c r="AG216" s="194"/>
    </row>
    <row r="217" spans="1:33" ht="15.75" customHeight="1">
      <c r="A217" s="1"/>
      <c r="B217" s="1"/>
      <c r="C217" s="1"/>
      <c r="D217" s="1"/>
      <c r="E217" s="194"/>
      <c r="F217" s="194"/>
      <c r="G217" s="194"/>
      <c r="H217" s="194"/>
      <c r="I217" s="194"/>
      <c r="J217" s="194"/>
      <c r="K217" s="194"/>
      <c r="L217" s="194"/>
      <c r="M217" s="194"/>
      <c r="N217" s="194"/>
      <c r="O217" s="194"/>
      <c r="P217" s="194"/>
      <c r="Q217" s="194"/>
      <c r="R217" s="194"/>
      <c r="S217" s="194"/>
      <c r="T217" s="194"/>
      <c r="U217" s="1"/>
      <c r="V217" s="1"/>
      <c r="W217" s="194"/>
      <c r="X217" s="194"/>
      <c r="Y217" s="1"/>
      <c r="Z217" s="1"/>
      <c r="AA217" s="1"/>
      <c r="AB217" s="1"/>
      <c r="AC217" s="1"/>
      <c r="AD217" s="1"/>
      <c r="AE217" s="1"/>
      <c r="AF217" s="1"/>
      <c r="AG217" s="194"/>
    </row>
    <row r="218" spans="1:33" ht="15.75" customHeight="1">
      <c r="A218" s="1"/>
      <c r="B218" s="1"/>
      <c r="C218" s="1"/>
      <c r="D218" s="1"/>
      <c r="E218" s="194"/>
      <c r="F218" s="194"/>
      <c r="G218" s="194"/>
      <c r="H218" s="194"/>
      <c r="I218" s="194"/>
      <c r="J218" s="194"/>
      <c r="K218" s="194"/>
      <c r="L218" s="194"/>
      <c r="M218" s="194"/>
      <c r="N218" s="194"/>
      <c r="O218" s="194"/>
      <c r="P218" s="194"/>
      <c r="Q218" s="194"/>
      <c r="R218" s="194"/>
      <c r="S218" s="194"/>
      <c r="T218" s="194"/>
      <c r="U218" s="1"/>
      <c r="V218" s="1"/>
      <c r="W218" s="194"/>
      <c r="X218" s="194"/>
      <c r="Y218" s="1"/>
      <c r="Z218" s="1"/>
      <c r="AA218" s="1"/>
      <c r="AB218" s="1"/>
      <c r="AC218" s="1"/>
      <c r="AD218" s="1"/>
      <c r="AE218" s="1"/>
      <c r="AF218" s="1"/>
      <c r="AG218" s="194"/>
    </row>
    <row r="219" spans="1:33" ht="15.75" customHeight="1">
      <c r="A219" s="1"/>
      <c r="B219" s="1"/>
      <c r="C219" s="1"/>
      <c r="D219" s="1"/>
      <c r="E219" s="194"/>
      <c r="F219" s="194"/>
      <c r="G219" s="194"/>
      <c r="H219" s="194"/>
      <c r="I219" s="194"/>
      <c r="J219" s="194"/>
      <c r="K219" s="194"/>
      <c r="L219" s="194"/>
      <c r="M219" s="194"/>
      <c r="N219" s="194"/>
      <c r="O219" s="194"/>
      <c r="P219" s="194"/>
      <c r="Q219" s="194"/>
      <c r="R219" s="194"/>
      <c r="S219" s="194"/>
      <c r="T219" s="194"/>
      <c r="U219" s="1"/>
      <c r="V219" s="1"/>
      <c r="W219" s="194"/>
      <c r="X219" s="194"/>
      <c r="Y219" s="1"/>
      <c r="Z219" s="1"/>
      <c r="AA219" s="1"/>
      <c r="AB219" s="1"/>
      <c r="AC219" s="1"/>
      <c r="AD219" s="1"/>
      <c r="AE219" s="1"/>
      <c r="AF219" s="1"/>
      <c r="AG219" s="194"/>
    </row>
    <row r="220" spans="1:33" ht="15.75" customHeight="1">
      <c r="A220" s="1"/>
      <c r="B220" s="1"/>
      <c r="C220" s="1"/>
      <c r="D220" s="1"/>
      <c r="E220" s="194"/>
      <c r="F220" s="194"/>
      <c r="G220" s="194"/>
      <c r="H220" s="194"/>
      <c r="I220" s="194"/>
      <c r="J220" s="194"/>
      <c r="K220" s="194"/>
      <c r="L220" s="194"/>
      <c r="M220" s="194"/>
      <c r="N220" s="194"/>
      <c r="O220" s="194"/>
      <c r="P220" s="194"/>
      <c r="Q220" s="194"/>
      <c r="R220" s="194"/>
      <c r="S220" s="194"/>
      <c r="T220" s="194"/>
      <c r="U220" s="1"/>
      <c r="V220" s="1"/>
      <c r="W220" s="194"/>
      <c r="X220" s="194"/>
      <c r="Y220" s="1"/>
      <c r="Z220" s="1"/>
      <c r="AA220" s="1"/>
      <c r="AB220" s="1"/>
      <c r="AC220" s="1"/>
      <c r="AD220" s="1"/>
      <c r="AE220" s="1"/>
      <c r="AF220" s="1"/>
      <c r="AG220" s="194"/>
    </row>
    <row r="221" spans="1:33" ht="15.75" customHeight="1">
      <c r="A221" s="1"/>
      <c r="B221" s="1"/>
      <c r="C221" s="1"/>
      <c r="D221" s="1"/>
      <c r="E221" s="194"/>
      <c r="F221" s="194"/>
      <c r="G221" s="194"/>
      <c r="H221" s="194"/>
      <c r="I221" s="194"/>
      <c r="J221" s="194"/>
      <c r="K221" s="194"/>
      <c r="L221" s="194"/>
      <c r="M221" s="194"/>
      <c r="N221" s="194"/>
      <c r="O221" s="194"/>
      <c r="P221" s="194"/>
      <c r="Q221" s="194"/>
      <c r="R221" s="194"/>
      <c r="S221" s="194"/>
      <c r="T221" s="194"/>
      <c r="U221" s="1"/>
      <c r="V221" s="1"/>
      <c r="W221" s="194"/>
      <c r="X221" s="194"/>
      <c r="Y221" s="1"/>
      <c r="Z221" s="1"/>
      <c r="AA221" s="1"/>
      <c r="AB221" s="1"/>
      <c r="AC221" s="1"/>
      <c r="AD221" s="1"/>
      <c r="AE221" s="1"/>
      <c r="AF221" s="1"/>
      <c r="AG221" s="194"/>
    </row>
    <row r="222" spans="1:33" ht="15.75" customHeight="1">
      <c r="A222" s="1"/>
      <c r="B222" s="1"/>
      <c r="C222" s="1"/>
      <c r="D222" s="1"/>
      <c r="E222" s="194"/>
      <c r="F222" s="194"/>
      <c r="G222" s="194"/>
      <c r="H222" s="194"/>
      <c r="I222" s="194"/>
      <c r="J222" s="194"/>
      <c r="K222" s="194"/>
      <c r="L222" s="194"/>
      <c r="M222" s="194"/>
      <c r="N222" s="194"/>
      <c r="O222" s="194"/>
      <c r="P222" s="194"/>
      <c r="Q222" s="194"/>
      <c r="R222" s="194"/>
      <c r="S222" s="194"/>
      <c r="T222" s="194"/>
      <c r="U222" s="1"/>
      <c r="V222" s="1"/>
      <c r="W222" s="194"/>
      <c r="X222" s="194"/>
      <c r="Y222" s="1"/>
      <c r="Z222" s="1"/>
      <c r="AA222" s="1"/>
      <c r="AB222" s="1"/>
      <c r="AC222" s="1"/>
      <c r="AD222" s="1"/>
      <c r="AE222" s="1"/>
      <c r="AF222" s="1"/>
      <c r="AG222" s="194"/>
    </row>
    <row r="223" spans="1:33" ht="15.75" customHeight="1">
      <c r="A223" s="1"/>
      <c r="B223" s="1"/>
      <c r="C223" s="1"/>
      <c r="D223" s="1"/>
      <c r="E223" s="194"/>
      <c r="F223" s="194"/>
      <c r="G223" s="194"/>
      <c r="H223" s="194"/>
      <c r="I223" s="194"/>
      <c r="J223" s="194"/>
      <c r="K223" s="194"/>
      <c r="L223" s="194"/>
      <c r="M223" s="194"/>
      <c r="N223" s="194"/>
      <c r="O223" s="194"/>
      <c r="P223" s="194"/>
      <c r="Q223" s="194"/>
      <c r="R223" s="194"/>
      <c r="S223" s="194"/>
      <c r="T223" s="194"/>
      <c r="U223" s="1"/>
      <c r="V223" s="1"/>
      <c r="W223" s="194"/>
      <c r="X223" s="194"/>
      <c r="Y223" s="1"/>
      <c r="Z223" s="1"/>
      <c r="AA223" s="1"/>
      <c r="AB223" s="1"/>
      <c r="AC223" s="1"/>
      <c r="AD223" s="1"/>
      <c r="AE223" s="1"/>
      <c r="AF223" s="1"/>
      <c r="AG223" s="194"/>
    </row>
    <row r="224" spans="1:33" ht="15.75" customHeight="1">
      <c r="A224" s="1"/>
      <c r="B224" s="1"/>
      <c r="C224" s="1"/>
      <c r="D224" s="1"/>
      <c r="E224" s="194"/>
      <c r="F224" s="194"/>
      <c r="G224" s="194"/>
      <c r="H224" s="194"/>
      <c r="I224" s="194"/>
      <c r="J224" s="194"/>
      <c r="K224" s="194"/>
      <c r="L224" s="194"/>
      <c r="M224" s="194"/>
      <c r="N224" s="194"/>
      <c r="O224" s="194"/>
      <c r="P224" s="194"/>
      <c r="Q224" s="194"/>
      <c r="R224" s="194"/>
      <c r="S224" s="194"/>
      <c r="T224" s="194"/>
      <c r="U224" s="1"/>
      <c r="V224" s="1"/>
      <c r="W224" s="194"/>
      <c r="X224" s="194"/>
      <c r="Y224" s="1"/>
      <c r="Z224" s="1"/>
      <c r="AA224" s="1"/>
      <c r="AB224" s="1"/>
      <c r="AC224" s="1"/>
      <c r="AD224" s="1"/>
      <c r="AE224" s="1"/>
      <c r="AF224" s="1"/>
      <c r="AG224" s="194"/>
    </row>
    <row r="225" spans="1:33" ht="15.75" customHeight="1">
      <c r="A225" s="1"/>
      <c r="B225" s="1"/>
      <c r="C225" s="1"/>
      <c r="D225" s="1"/>
      <c r="E225" s="194"/>
      <c r="F225" s="194"/>
      <c r="G225" s="194"/>
      <c r="H225" s="194"/>
      <c r="I225" s="194"/>
      <c r="J225" s="194"/>
      <c r="K225" s="194"/>
      <c r="L225" s="194"/>
      <c r="M225" s="194"/>
      <c r="N225" s="194"/>
      <c r="O225" s="194"/>
      <c r="P225" s="194"/>
      <c r="Q225" s="194"/>
      <c r="R225" s="194"/>
      <c r="S225" s="194"/>
      <c r="T225" s="194"/>
      <c r="U225" s="1"/>
      <c r="V225" s="1"/>
      <c r="W225" s="194"/>
      <c r="X225" s="194"/>
      <c r="Y225" s="1"/>
      <c r="Z225" s="1"/>
      <c r="AA225" s="1"/>
      <c r="AB225" s="1"/>
      <c r="AC225" s="1"/>
      <c r="AD225" s="1"/>
      <c r="AE225" s="1"/>
      <c r="AF225" s="1"/>
      <c r="AG225" s="194"/>
    </row>
    <row r="226" spans="1:33" ht="15.75" customHeight="1">
      <c r="A226" s="1"/>
      <c r="B226" s="1"/>
      <c r="C226" s="1"/>
      <c r="D226" s="1"/>
      <c r="E226" s="194"/>
      <c r="F226" s="194"/>
      <c r="G226" s="194"/>
      <c r="H226" s="194"/>
      <c r="I226" s="194"/>
      <c r="J226" s="194"/>
      <c r="K226" s="194"/>
      <c r="L226" s="194"/>
      <c r="M226" s="194"/>
      <c r="N226" s="194"/>
      <c r="O226" s="194"/>
      <c r="P226" s="194"/>
      <c r="Q226" s="194"/>
      <c r="R226" s="194"/>
      <c r="S226" s="194"/>
      <c r="T226" s="194"/>
      <c r="U226" s="1"/>
      <c r="V226" s="1"/>
      <c r="W226" s="194"/>
      <c r="X226" s="194"/>
      <c r="Y226" s="1"/>
      <c r="Z226" s="1"/>
      <c r="AA226" s="1"/>
      <c r="AB226" s="1"/>
      <c r="AC226" s="1"/>
      <c r="AD226" s="1"/>
      <c r="AE226" s="1"/>
      <c r="AF226" s="1"/>
      <c r="AG226" s="194"/>
    </row>
    <row r="227" spans="1:33" ht="15.75" customHeight="1">
      <c r="A227" s="1"/>
      <c r="B227" s="1"/>
      <c r="C227" s="1"/>
      <c r="D227" s="1"/>
      <c r="E227" s="194"/>
      <c r="F227" s="194"/>
      <c r="G227" s="194"/>
      <c r="H227" s="194"/>
      <c r="I227" s="194"/>
      <c r="J227" s="194"/>
      <c r="K227" s="194"/>
      <c r="L227" s="194"/>
      <c r="M227" s="194"/>
      <c r="N227" s="194"/>
      <c r="O227" s="194"/>
      <c r="P227" s="194"/>
      <c r="Q227" s="194"/>
      <c r="R227" s="194"/>
      <c r="S227" s="194"/>
      <c r="T227" s="194"/>
      <c r="U227" s="1"/>
      <c r="V227" s="1"/>
      <c r="W227" s="194"/>
      <c r="X227" s="194"/>
      <c r="Y227" s="1"/>
      <c r="Z227" s="1"/>
      <c r="AA227" s="1"/>
      <c r="AB227" s="1"/>
      <c r="AC227" s="1"/>
      <c r="AD227" s="1"/>
      <c r="AE227" s="1"/>
      <c r="AF227" s="1"/>
      <c r="AG227" s="194"/>
    </row>
    <row r="228" spans="1:33" ht="15.75" customHeight="1">
      <c r="A228" s="1"/>
      <c r="B228" s="1"/>
      <c r="C228" s="1"/>
      <c r="D228" s="1"/>
      <c r="E228" s="194"/>
      <c r="F228" s="194"/>
      <c r="G228" s="194"/>
      <c r="H228" s="194"/>
      <c r="I228" s="194"/>
      <c r="J228" s="194"/>
      <c r="K228" s="194"/>
      <c r="L228" s="194"/>
      <c r="M228" s="194"/>
      <c r="N228" s="194"/>
      <c r="O228" s="194"/>
      <c r="P228" s="194"/>
      <c r="Q228" s="194"/>
      <c r="R228" s="194"/>
      <c r="S228" s="194"/>
      <c r="T228" s="194"/>
      <c r="U228" s="1"/>
      <c r="V228" s="1"/>
      <c r="W228" s="194"/>
      <c r="X228" s="194"/>
      <c r="Y228" s="1"/>
      <c r="Z228" s="1"/>
      <c r="AA228" s="1"/>
      <c r="AB228" s="1"/>
      <c r="AC228" s="1"/>
      <c r="AD228" s="1"/>
      <c r="AE228" s="1"/>
      <c r="AF228" s="1"/>
      <c r="AG228" s="194"/>
    </row>
    <row r="229" spans="1:33" ht="15.75" customHeight="1">
      <c r="A229" s="1"/>
      <c r="B229" s="1"/>
      <c r="C229" s="1"/>
      <c r="D229" s="1"/>
      <c r="E229" s="194"/>
      <c r="F229" s="194"/>
      <c r="G229" s="194"/>
      <c r="H229" s="194"/>
      <c r="I229" s="194"/>
      <c r="J229" s="194"/>
      <c r="K229" s="194"/>
      <c r="L229" s="194"/>
      <c r="M229" s="194"/>
      <c r="N229" s="194"/>
      <c r="O229" s="194"/>
      <c r="P229" s="194"/>
      <c r="Q229" s="194"/>
      <c r="R229" s="194"/>
      <c r="S229" s="194"/>
      <c r="T229" s="194"/>
      <c r="U229" s="1"/>
      <c r="V229" s="1"/>
      <c r="W229" s="194"/>
      <c r="X229" s="194"/>
      <c r="Y229" s="1"/>
      <c r="Z229" s="1"/>
      <c r="AA229" s="1"/>
      <c r="AB229" s="1"/>
      <c r="AC229" s="1"/>
      <c r="AD229" s="1"/>
      <c r="AE229" s="1"/>
      <c r="AF229" s="1"/>
      <c r="AG229" s="194"/>
    </row>
    <row r="230" spans="1:33" ht="15.75" customHeight="1">
      <c r="A230" s="1"/>
      <c r="B230" s="1"/>
      <c r="C230" s="1"/>
      <c r="D230" s="1"/>
      <c r="E230" s="194"/>
      <c r="F230" s="194"/>
      <c r="G230" s="194"/>
      <c r="H230" s="194"/>
      <c r="I230" s="194"/>
      <c r="J230" s="194"/>
      <c r="K230" s="194"/>
      <c r="L230" s="194"/>
      <c r="M230" s="194"/>
      <c r="N230" s="194"/>
      <c r="O230" s="194"/>
      <c r="P230" s="194"/>
      <c r="Q230" s="194"/>
      <c r="R230" s="194"/>
      <c r="S230" s="194"/>
      <c r="T230" s="194"/>
      <c r="U230" s="1"/>
      <c r="V230" s="1"/>
      <c r="W230" s="194"/>
      <c r="X230" s="194"/>
      <c r="Y230" s="1"/>
      <c r="Z230" s="1"/>
      <c r="AA230" s="1"/>
      <c r="AB230" s="1"/>
      <c r="AC230" s="1"/>
      <c r="AD230" s="1"/>
      <c r="AE230" s="1"/>
      <c r="AF230" s="1"/>
      <c r="AG230" s="194"/>
    </row>
    <row r="231" spans="1:33" ht="15.75" customHeight="1">
      <c r="A231" s="1"/>
      <c r="B231" s="1"/>
      <c r="C231" s="1"/>
      <c r="D231" s="1"/>
      <c r="E231" s="194"/>
      <c r="F231" s="194"/>
      <c r="G231" s="194"/>
      <c r="H231" s="194"/>
      <c r="I231" s="194"/>
      <c r="J231" s="194"/>
      <c r="K231" s="194"/>
      <c r="L231" s="194"/>
      <c r="M231" s="194"/>
      <c r="N231" s="194"/>
      <c r="O231" s="194"/>
      <c r="P231" s="194"/>
      <c r="Q231" s="194"/>
      <c r="R231" s="194"/>
      <c r="S231" s="194"/>
      <c r="T231" s="194"/>
      <c r="U231" s="1"/>
      <c r="V231" s="1"/>
      <c r="W231" s="194"/>
      <c r="X231" s="194"/>
      <c r="Y231" s="1"/>
      <c r="Z231" s="1"/>
      <c r="AA231" s="1"/>
      <c r="AB231" s="1"/>
      <c r="AC231" s="1"/>
      <c r="AD231" s="1"/>
      <c r="AE231" s="1"/>
      <c r="AF231" s="1"/>
      <c r="AG231" s="194"/>
    </row>
    <row r="232" spans="1:33" ht="15.75" customHeight="1">
      <c r="A232" s="1"/>
      <c r="B232" s="1"/>
      <c r="C232" s="1"/>
      <c r="D232" s="1"/>
      <c r="E232" s="194"/>
      <c r="F232" s="194"/>
      <c r="G232" s="194"/>
      <c r="H232" s="194"/>
      <c r="I232" s="194"/>
      <c r="J232" s="194"/>
      <c r="K232" s="194"/>
      <c r="L232" s="194"/>
      <c r="M232" s="194"/>
      <c r="N232" s="194"/>
      <c r="O232" s="194"/>
      <c r="P232" s="194"/>
      <c r="Q232" s="194"/>
      <c r="R232" s="194"/>
      <c r="S232" s="194"/>
      <c r="T232" s="194"/>
      <c r="U232" s="1"/>
      <c r="V232" s="1"/>
      <c r="W232" s="194"/>
      <c r="X232" s="194"/>
      <c r="Y232" s="1"/>
      <c r="Z232" s="1"/>
      <c r="AA232" s="1"/>
      <c r="AB232" s="1"/>
      <c r="AC232" s="1"/>
      <c r="AD232" s="1"/>
      <c r="AE232" s="1"/>
      <c r="AF232" s="1"/>
      <c r="AG232" s="194"/>
    </row>
    <row r="233" spans="1:33" ht="15.75" customHeight="1">
      <c r="A233" s="1"/>
      <c r="B233" s="1"/>
      <c r="C233" s="1"/>
      <c r="D233" s="1"/>
      <c r="E233" s="194"/>
      <c r="F233" s="194"/>
      <c r="G233" s="194"/>
      <c r="H233" s="194"/>
      <c r="I233" s="194"/>
      <c r="J233" s="194"/>
      <c r="K233" s="194"/>
      <c r="L233" s="194"/>
      <c r="M233" s="194"/>
      <c r="N233" s="194"/>
      <c r="O233" s="194"/>
      <c r="P233" s="194"/>
      <c r="Q233" s="194"/>
      <c r="R233" s="194"/>
      <c r="S233" s="194"/>
      <c r="T233" s="194"/>
      <c r="U233" s="1"/>
      <c r="V233" s="1"/>
      <c r="W233" s="194"/>
      <c r="X233" s="194"/>
      <c r="Y233" s="1"/>
      <c r="Z233" s="1"/>
      <c r="AA233" s="1"/>
      <c r="AB233" s="1"/>
      <c r="AC233" s="1"/>
      <c r="AD233" s="1"/>
      <c r="AE233" s="1"/>
      <c r="AF233" s="1"/>
      <c r="AG233" s="194"/>
    </row>
    <row r="234" spans="1:33" ht="15.75" customHeight="1">
      <c r="A234" s="1"/>
      <c r="B234" s="1"/>
      <c r="C234" s="1"/>
      <c r="D234" s="1"/>
      <c r="E234" s="194"/>
      <c r="F234" s="194"/>
      <c r="G234" s="194"/>
      <c r="H234" s="194"/>
      <c r="I234" s="194"/>
      <c r="J234" s="194"/>
      <c r="K234" s="194"/>
      <c r="L234" s="194"/>
      <c r="M234" s="194"/>
      <c r="N234" s="194"/>
      <c r="O234" s="194"/>
      <c r="P234" s="194"/>
      <c r="Q234" s="194"/>
      <c r="R234" s="194"/>
      <c r="S234" s="194"/>
      <c r="T234" s="194"/>
      <c r="U234" s="1"/>
      <c r="V234" s="1"/>
      <c r="W234" s="194"/>
      <c r="X234" s="194"/>
      <c r="Y234" s="1"/>
      <c r="Z234" s="1"/>
      <c r="AA234" s="1"/>
      <c r="AB234" s="1"/>
      <c r="AC234" s="1"/>
      <c r="AD234" s="1"/>
      <c r="AE234" s="1"/>
      <c r="AF234" s="1"/>
      <c r="AG234" s="194"/>
    </row>
    <row r="235" spans="1:33" ht="15.75" customHeight="1">
      <c r="A235" s="1"/>
      <c r="B235" s="1"/>
      <c r="C235" s="1"/>
      <c r="D235" s="1"/>
      <c r="E235" s="194"/>
      <c r="F235" s="194"/>
      <c r="G235" s="194"/>
      <c r="H235" s="194"/>
      <c r="I235" s="194"/>
      <c r="J235" s="194"/>
      <c r="K235" s="194"/>
      <c r="L235" s="194"/>
      <c r="M235" s="194"/>
      <c r="N235" s="194"/>
      <c r="O235" s="194"/>
      <c r="P235" s="194"/>
      <c r="Q235" s="194"/>
      <c r="R235" s="194"/>
      <c r="S235" s="194"/>
      <c r="T235" s="194"/>
      <c r="U235" s="1"/>
      <c r="V235" s="1"/>
      <c r="W235" s="194"/>
      <c r="X235" s="194"/>
      <c r="Y235" s="1"/>
      <c r="Z235" s="1"/>
      <c r="AA235" s="1"/>
      <c r="AB235" s="1"/>
      <c r="AC235" s="1"/>
      <c r="AD235" s="1"/>
      <c r="AE235" s="1"/>
      <c r="AF235" s="1"/>
      <c r="AG235" s="194"/>
    </row>
    <row r="236" spans="1:33" ht="15.75" customHeight="1">
      <c r="A236" s="1"/>
      <c r="B236" s="1"/>
      <c r="C236" s="1"/>
      <c r="D236" s="1"/>
      <c r="E236" s="194"/>
      <c r="F236" s="194"/>
      <c r="G236" s="194"/>
      <c r="H236" s="194"/>
      <c r="I236" s="194"/>
      <c r="J236" s="194"/>
      <c r="K236" s="194"/>
      <c r="L236" s="194"/>
      <c r="M236" s="194"/>
      <c r="N236" s="194"/>
      <c r="O236" s="194"/>
      <c r="P236" s="194"/>
      <c r="Q236" s="194"/>
      <c r="R236" s="194"/>
      <c r="S236" s="194"/>
      <c r="T236" s="194"/>
      <c r="U236" s="1"/>
      <c r="V236" s="1"/>
      <c r="W236" s="194"/>
      <c r="X236" s="194"/>
      <c r="Y236" s="1"/>
      <c r="Z236" s="1"/>
      <c r="AA236" s="1"/>
      <c r="AB236" s="1"/>
      <c r="AC236" s="1"/>
      <c r="AD236" s="1"/>
      <c r="AE236" s="1"/>
      <c r="AF236" s="1"/>
      <c r="AG236" s="194"/>
    </row>
    <row r="237" spans="1:33" ht="15.75" customHeight="1">
      <c r="A237" s="1"/>
      <c r="B237" s="1"/>
      <c r="C237" s="1"/>
      <c r="D237" s="1"/>
      <c r="E237" s="194"/>
      <c r="F237" s="194"/>
      <c r="G237" s="194"/>
      <c r="H237" s="194"/>
      <c r="I237" s="194"/>
      <c r="J237" s="194"/>
      <c r="K237" s="194"/>
      <c r="L237" s="194"/>
      <c r="M237" s="194"/>
      <c r="N237" s="194"/>
      <c r="O237" s="194"/>
      <c r="P237" s="194"/>
      <c r="Q237" s="194"/>
      <c r="R237" s="194"/>
      <c r="S237" s="194"/>
      <c r="T237" s="194"/>
      <c r="U237" s="1"/>
      <c r="V237" s="1"/>
      <c r="W237" s="194"/>
      <c r="X237" s="194"/>
      <c r="Y237" s="1"/>
      <c r="Z237" s="1"/>
      <c r="AA237" s="1"/>
      <c r="AB237" s="1"/>
      <c r="AC237" s="1"/>
      <c r="AD237" s="1"/>
      <c r="AE237" s="1"/>
      <c r="AF237" s="1"/>
      <c r="AG237" s="194"/>
    </row>
    <row r="238" spans="1:33" ht="15.75" customHeight="1">
      <c r="A238" s="1"/>
      <c r="B238" s="1"/>
      <c r="C238" s="1"/>
      <c r="D238" s="1"/>
      <c r="E238" s="194"/>
      <c r="F238" s="194"/>
      <c r="G238" s="194"/>
      <c r="H238" s="194"/>
      <c r="I238" s="194"/>
      <c r="J238" s="194"/>
      <c r="K238" s="194"/>
      <c r="L238" s="194"/>
      <c r="M238" s="194"/>
      <c r="N238" s="194"/>
      <c r="O238" s="194"/>
      <c r="P238" s="194"/>
      <c r="Q238" s="194"/>
      <c r="R238" s="194"/>
      <c r="S238" s="194"/>
      <c r="T238" s="194"/>
      <c r="U238" s="1"/>
      <c r="V238" s="1"/>
      <c r="W238" s="194"/>
      <c r="X238" s="194"/>
      <c r="Y238" s="1"/>
      <c r="Z238" s="1"/>
      <c r="AA238" s="1"/>
      <c r="AB238" s="1"/>
      <c r="AC238" s="1"/>
      <c r="AD238" s="1"/>
      <c r="AE238" s="1"/>
      <c r="AF238" s="1"/>
      <c r="AG238" s="194"/>
    </row>
    <row r="239" spans="1:33" ht="15.75" customHeight="1">
      <c r="A239" s="1"/>
      <c r="B239" s="1"/>
      <c r="C239" s="1"/>
      <c r="D239" s="1"/>
      <c r="E239" s="194"/>
      <c r="F239" s="194"/>
      <c r="G239" s="194"/>
      <c r="H239" s="194"/>
      <c r="I239" s="194"/>
      <c r="J239" s="194"/>
      <c r="K239" s="194"/>
      <c r="L239" s="194"/>
      <c r="M239" s="194"/>
      <c r="N239" s="194"/>
      <c r="O239" s="194"/>
      <c r="P239" s="194"/>
      <c r="Q239" s="194"/>
      <c r="R239" s="194"/>
      <c r="S239" s="194"/>
      <c r="T239" s="194"/>
      <c r="U239" s="1"/>
      <c r="V239" s="1"/>
      <c r="W239" s="194"/>
      <c r="X239" s="194"/>
      <c r="Y239" s="1"/>
      <c r="Z239" s="1"/>
      <c r="AA239" s="1"/>
      <c r="AB239" s="1"/>
      <c r="AC239" s="1"/>
      <c r="AD239" s="1"/>
      <c r="AE239" s="1"/>
      <c r="AF239" s="1"/>
      <c r="AG239" s="194"/>
    </row>
    <row r="240" spans="1:33" ht="15.75" customHeight="1">
      <c r="A240" s="1"/>
      <c r="B240" s="1"/>
      <c r="C240" s="1"/>
      <c r="D240" s="1"/>
      <c r="E240" s="194"/>
      <c r="F240" s="194"/>
      <c r="G240" s="194"/>
      <c r="H240" s="194"/>
      <c r="I240" s="194"/>
      <c r="J240" s="194"/>
      <c r="K240" s="194"/>
      <c r="L240" s="194"/>
      <c r="M240" s="194"/>
      <c r="N240" s="194"/>
      <c r="O240" s="194"/>
      <c r="P240" s="194"/>
      <c r="Q240" s="194"/>
      <c r="R240" s="194"/>
      <c r="S240" s="194"/>
      <c r="T240" s="194"/>
      <c r="U240" s="1"/>
      <c r="V240" s="1"/>
      <c r="W240" s="194"/>
      <c r="X240" s="194"/>
      <c r="Y240" s="1"/>
      <c r="Z240" s="1"/>
      <c r="AA240" s="1"/>
      <c r="AB240" s="1"/>
      <c r="AC240" s="1"/>
      <c r="AD240" s="1"/>
      <c r="AE240" s="1"/>
      <c r="AF240" s="1"/>
      <c r="AG240" s="194"/>
    </row>
    <row r="241" spans="1:33" ht="15.75" customHeight="1">
      <c r="A241" s="1"/>
      <c r="B241" s="1"/>
      <c r="C241" s="1"/>
      <c r="D241" s="1"/>
      <c r="E241" s="194"/>
      <c r="F241" s="194"/>
      <c r="G241" s="194"/>
      <c r="H241" s="194"/>
      <c r="I241" s="194"/>
      <c r="J241" s="194"/>
      <c r="K241" s="194"/>
      <c r="L241" s="194"/>
      <c r="M241" s="194"/>
      <c r="N241" s="194"/>
      <c r="O241" s="194"/>
      <c r="P241" s="194"/>
      <c r="Q241" s="194"/>
      <c r="R241" s="194"/>
      <c r="S241" s="194"/>
      <c r="T241" s="194"/>
      <c r="U241" s="1"/>
      <c r="V241" s="1"/>
      <c r="W241" s="194"/>
      <c r="X241" s="194"/>
      <c r="Y241" s="1"/>
      <c r="Z241" s="1"/>
      <c r="AA241" s="1"/>
      <c r="AB241" s="1"/>
      <c r="AC241" s="1"/>
      <c r="AD241" s="1"/>
      <c r="AE241" s="1"/>
      <c r="AF241" s="1"/>
      <c r="AG241" s="194"/>
    </row>
    <row r="242" spans="1:33" ht="15.75" customHeight="1">
      <c r="A242" s="1"/>
      <c r="B242" s="1"/>
      <c r="C242" s="1"/>
      <c r="D242" s="1"/>
      <c r="E242" s="194"/>
      <c r="F242" s="194"/>
      <c r="G242" s="194"/>
      <c r="H242" s="194"/>
      <c r="I242" s="194"/>
      <c r="J242" s="194"/>
      <c r="K242" s="194"/>
      <c r="L242" s="194"/>
      <c r="M242" s="194"/>
      <c r="N242" s="194"/>
      <c r="O242" s="194"/>
      <c r="P242" s="194"/>
      <c r="Q242" s="194"/>
      <c r="R242" s="194"/>
      <c r="S242" s="194"/>
      <c r="T242" s="194"/>
      <c r="U242" s="1"/>
      <c r="V242" s="1"/>
      <c r="W242" s="194"/>
      <c r="X242" s="194"/>
      <c r="Y242" s="1"/>
      <c r="Z242" s="1"/>
      <c r="AA242" s="1"/>
      <c r="AB242" s="1"/>
      <c r="AC242" s="1"/>
      <c r="AD242" s="1"/>
      <c r="AE242" s="1"/>
      <c r="AF242" s="1"/>
      <c r="AG242" s="194"/>
    </row>
    <row r="243" spans="1:33" ht="15.75" customHeight="1">
      <c r="A243" s="1"/>
      <c r="B243" s="1"/>
      <c r="C243" s="1"/>
      <c r="D243" s="1"/>
      <c r="E243" s="194"/>
      <c r="F243" s="194"/>
      <c r="G243" s="194"/>
      <c r="H243" s="194"/>
      <c r="I243" s="194"/>
      <c r="J243" s="194"/>
      <c r="K243" s="194"/>
      <c r="L243" s="194"/>
      <c r="M243" s="194"/>
      <c r="N243" s="194"/>
      <c r="O243" s="194"/>
      <c r="P243" s="194"/>
      <c r="Q243" s="194"/>
      <c r="R243" s="194"/>
      <c r="S243" s="194"/>
      <c r="T243" s="194"/>
      <c r="U243" s="1"/>
      <c r="V243" s="1"/>
      <c r="W243" s="194"/>
      <c r="X243" s="194"/>
      <c r="Y243" s="1"/>
      <c r="Z243" s="1"/>
      <c r="AA243" s="1"/>
      <c r="AB243" s="1"/>
      <c r="AC243" s="1"/>
      <c r="AD243" s="1"/>
      <c r="AE243" s="1"/>
      <c r="AF243" s="1"/>
      <c r="AG243" s="194"/>
    </row>
    <row r="244" spans="1:33" ht="15.75" customHeight="1">
      <c r="A244" s="1"/>
      <c r="B244" s="1"/>
      <c r="C244" s="1"/>
      <c r="D244" s="1"/>
      <c r="E244" s="194"/>
      <c r="F244" s="194"/>
      <c r="G244" s="194"/>
      <c r="H244" s="194"/>
      <c r="I244" s="194"/>
      <c r="J244" s="194"/>
      <c r="K244" s="194"/>
      <c r="L244" s="194"/>
      <c r="M244" s="194"/>
      <c r="N244" s="194"/>
      <c r="O244" s="194"/>
      <c r="P244" s="194"/>
      <c r="Q244" s="194"/>
      <c r="R244" s="194"/>
      <c r="S244" s="194"/>
      <c r="T244" s="194"/>
      <c r="U244" s="1"/>
      <c r="V244" s="1"/>
      <c r="W244" s="194"/>
      <c r="X244" s="194"/>
      <c r="Y244" s="1"/>
      <c r="Z244" s="1"/>
      <c r="AA244" s="1"/>
      <c r="AB244" s="1"/>
      <c r="AC244" s="1"/>
      <c r="AD244" s="1"/>
      <c r="AE244" s="1"/>
      <c r="AF244" s="1"/>
      <c r="AG244" s="194"/>
    </row>
    <row r="245" spans="1:33" ht="15.75" customHeight="1">
      <c r="A245" s="1"/>
      <c r="B245" s="1"/>
      <c r="C245" s="1"/>
      <c r="D245" s="1"/>
      <c r="E245" s="194"/>
      <c r="F245" s="194"/>
      <c r="G245" s="194"/>
      <c r="H245" s="194"/>
      <c r="I245" s="194"/>
      <c r="J245" s="194"/>
      <c r="K245" s="194"/>
      <c r="L245" s="194"/>
      <c r="M245" s="194"/>
      <c r="N245" s="194"/>
      <c r="O245" s="194"/>
      <c r="P245" s="194"/>
      <c r="Q245" s="194"/>
      <c r="R245" s="194"/>
      <c r="S245" s="194"/>
      <c r="T245" s="194"/>
      <c r="U245" s="1"/>
      <c r="V245" s="1"/>
      <c r="W245" s="194"/>
      <c r="X245" s="194"/>
      <c r="Y245" s="1"/>
      <c r="Z245" s="1"/>
      <c r="AA245" s="1"/>
      <c r="AB245" s="1"/>
      <c r="AC245" s="1"/>
      <c r="AD245" s="1"/>
      <c r="AE245" s="1"/>
      <c r="AF245" s="1"/>
      <c r="AG245" s="194"/>
    </row>
    <row r="246" spans="1:33" ht="15.75" customHeight="1">
      <c r="A246" s="1"/>
      <c r="B246" s="1"/>
      <c r="C246" s="1"/>
      <c r="D246" s="1"/>
      <c r="E246" s="194"/>
      <c r="F246" s="194"/>
      <c r="G246" s="194"/>
      <c r="H246" s="194"/>
      <c r="I246" s="194"/>
      <c r="J246" s="194"/>
      <c r="K246" s="194"/>
      <c r="L246" s="194"/>
      <c r="M246" s="194"/>
      <c r="N246" s="194"/>
      <c r="O246" s="194"/>
      <c r="P246" s="194"/>
      <c r="Q246" s="194"/>
      <c r="R246" s="194"/>
      <c r="S246" s="194"/>
      <c r="T246" s="194"/>
      <c r="U246" s="1"/>
      <c r="V246" s="1"/>
      <c r="W246" s="194"/>
      <c r="X246" s="194"/>
      <c r="Y246" s="1"/>
      <c r="Z246" s="1"/>
      <c r="AA246" s="1"/>
      <c r="AB246" s="1"/>
      <c r="AC246" s="1"/>
      <c r="AD246" s="1"/>
      <c r="AE246" s="1"/>
      <c r="AF246" s="1"/>
      <c r="AG246" s="194"/>
    </row>
    <row r="247" spans="1:33" ht="15.75" customHeight="1">
      <c r="A247" s="1"/>
      <c r="B247" s="1"/>
      <c r="C247" s="1"/>
      <c r="D247" s="1"/>
      <c r="E247" s="194"/>
      <c r="F247" s="194"/>
      <c r="G247" s="194"/>
      <c r="H247" s="194"/>
      <c r="I247" s="194"/>
      <c r="J247" s="194"/>
      <c r="K247" s="194"/>
      <c r="L247" s="194"/>
      <c r="M247" s="194"/>
      <c r="N247" s="194"/>
      <c r="O247" s="194"/>
      <c r="P247" s="194"/>
      <c r="Q247" s="194"/>
      <c r="R247" s="194"/>
      <c r="S247" s="194"/>
      <c r="T247" s="194"/>
      <c r="U247" s="1"/>
      <c r="V247" s="1"/>
      <c r="W247" s="194"/>
      <c r="X247" s="194"/>
      <c r="Y247" s="1"/>
      <c r="Z247" s="1"/>
      <c r="AA247" s="1"/>
      <c r="AB247" s="1"/>
      <c r="AC247" s="1"/>
      <c r="AD247" s="1"/>
      <c r="AE247" s="1"/>
      <c r="AF247" s="1"/>
      <c r="AG247" s="194"/>
    </row>
    <row r="248" spans="1:33" ht="15.75" customHeight="1">
      <c r="A248" s="1"/>
      <c r="B248" s="1"/>
      <c r="C248" s="1"/>
      <c r="D248" s="1"/>
      <c r="E248" s="194"/>
      <c r="F248" s="194"/>
      <c r="G248" s="194"/>
      <c r="H248" s="194"/>
      <c r="I248" s="194"/>
      <c r="J248" s="194"/>
      <c r="K248" s="194"/>
      <c r="L248" s="194"/>
      <c r="M248" s="194"/>
      <c r="N248" s="194"/>
      <c r="O248" s="194"/>
      <c r="P248" s="194"/>
      <c r="Q248" s="194"/>
      <c r="R248" s="194"/>
      <c r="S248" s="194"/>
      <c r="T248" s="194"/>
      <c r="U248" s="1"/>
      <c r="V248" s="1"/>
      <c r="W248" s="194"/>
      <c r="X248" s="194"/>
      <c r="Y248" s="1"/>
      <c r="Z248" s="1"/>
      <c r="AA248" s="1"/>
      <c r="AB248" s="1"/>
      <c r="AC248" s="1"/>
      <c r="AD248" s="1"/>
      <c r="AE248" s="1"/>
      <c r="AF248" s="1"/>
      <c r="AG248" s="194"/>
    </row>
    <row r="249" spans="1:33" ht="15.75" customHeight="1">
      <c r="A249" s="1"/>
      <c r="B249" s="1"/>
      <c r="C249" s="1"/>
      <c r="D249" s="1"/>
      <c r="E249" s="194"/>
      <c r="F249" s="194"/>
      <c r="G249" s="194"/>
      <c r="H249" s="194"/>
      <c r="I249" s="194"/>
      <c r="J249" s="194"/>
      <c r="K249" s="194"/>
      <c r="L249" s="194"/>
      <c r="M249" s="194"/>
      <c r="N249" s="194"/>
      <c r="O249" s="194"/>
      <c r="P249" s="194"/>
      <c r="Q249" s="194"/>
      <c r="R249" s="194"/>
      <c r="S249" s="194"/>
      <c r="T249" s="194"/>
      <c r="U249" s="1"/>
      <c r="V249" s="1"/>
      <c r="W249" s="194"/>
      <c r="X249" s="194"/>
      <c r="Y249" s="1"/>
      <c r="Z249" s="1"/>
      <c r="AA249" s="1"/>
      <c r="AB249" s="1"/>
      <c r="AC249" s="1"/>
      <c r="AD249" s="1"/>
      <c r="AE249" s="1"/>
      <c r="AF249" s="1"/>
      <c r="AG249" s="194"/>
    </row>
    <row r="250" spans="1:33" ht="15.75" customHeight="1">
      <c r="A250" s="1"/>
      <c r="B250" s="1"/>
      <c r="C250" s="1"/>
      <c r="D250" s="1"/>
      <c r="E250" s="194"/>
      <c r="F250" s="194"/>
      <c r="G250" s="194"/>
      <c r="H250" s="194"/>
      <c r="I250" s="194"/>
      <c r="J250" s="194"/>
      <c r="K250" s="194"/>
      <c r="L250" s="194"/>
      <c r="M250" s="194"/>
      <c r="N250" s="194"/>
      <c r="O250" s="194"/>
      <c r="P250" s="194"/>
      <c r="Q250" s="194"/>
      <c r="R250" s="194"/>
      <c r="S250" s="194"/>
      <c r="T250" s="194"/>
      <c r="U250" s="1"/>
      <c r="V250" s="1"/>
      <c r="W250" s="194"/>
      <c r="X250" s="194"/>
      <c r="Y250" s="1"/>
      <c r="Z250" s="1"/>
      <c r="AA250" s="1"/>
      <c r="AB250" s="1"/>
      <c r="AC250" s="1"/>
      <c r="AD250" s="1"/>
      <c r="AE250" s="1"/>
      <c r="AF250" s="1"/>
      <c r="AG250" s="194"/>
    </row>
    <row r="251" spans="1:33" ht="15.75" customHeight="1">
      <c r="A251" s="1"/>
      <c r="B251" s="1"/>
      <c r="C251" s="1"/>
      <c r="D251" s="1"/>
      <c r="E251" s="194"/>
      <c r="F251" s="194"/>
      <c r="G251" s="194"/>
      <c r="H251" s="194"/>
      <c r="I251" s="194"/>
      <c r="J251" s="194"/>
      <c r="K251" s="194"/>
      <c r="L251" s="194"/>
      <c r="M251" s="194"/>
      <c r="N251" s="194"/>
      <c r="O251" s="194"/>
      <c r="P251" s="194"/>
      <c r="Q251" s="194"/>
      <c r="R251" s="194"/>
      <c r="S251" s="194"/>
      <c r="T251" s="194"/>
      <c r="U251" s="1"/>
      <c r="V251" s="1"/>
      <c r="W251" s="194"/>
      <c r="X251" s="194"/>
      <c r="Y251" s="1"/>
      <c r="Z251" s="1"/>
      <c r="AA251" s="1"/>
      <c r="AB251" s="1"/>
      <c r="AC251" s="1"/>
      <c r="AD251" s="1"/>
      <c r="AE251" s="1"/>
      <c r="AF251" s="1"/>
      <c r="AG251" s="194"/>
    </row>
    <row r="252" spans="1:33" ht="15.75" customHeight="1">
      <c r="A252" s="1"/>
      <c r="B252" s="1"/>
      <c r="C252" s="1"/>
      <c r="D252" s="1"/>
      <c r="E252" s="194"/>
      <c r="F252" s="194"/>
      <c r="G252" s="194"/>
      <c r="H252" s="194"/>
      <c r="I252" s="194"/>
      <c r="J252" s="194"/>
      <c r="K252" s="194"/>
      <c r="L252" s="194"/>
      <c r="M252" s="194"/>
      <c r="N252" s="194"/>
      <c r="O252" s="194"/>
      <c r="P252" s="194"/>
      <c r="Q252" s="194"/>
      <c r="R252" s="194"/>
      <c r="S252" s="194"/>
      <c r="T252" s="194"/>
      <c r="U252" s="1"/>
      <c r="V252" s="1"/>
      <c r="W252" s="194"/>
      <c r="X252" s="194"/>
      <c r="Y252" s="1"/>
      <c r="Z252" s="1"/>
      <c r="AA252" s="1"/>
      <c r="AB252" s="1"/>
      <c r="AC252" s="1"/>
      <c r="AD252" s="1"/>
      <c r="AE252" s="1"/>
      <c r="AF252" s="1"/>
      <c r="AG252" s="194"/>
    </row>
    <row r="253" spans="1:33" ht="15.75" customHeight="1">
      <c r="A253" s="1"/>
      <c r="B253" s="1"/>
      <c r="C253" s="1"/>
      <c r="D253" s="1"/>
      <c r="E253" s="194"/>
      <c r="F253" s="194"/>
      <c r="G253" s="194"/>
      <c r="H253" s="194"/>
      <c r="I253" s="194"/>
      <c r="J253" s="194"/>
      <c r="K253" s="194"/>
      <c r="L253" s="194"/>
      <c r="M253" s="194"/>
      <c r="N253" s="194"/>
      <c r="O253" s="194"/>
      <c r="P253" s="194"/>
      <c r="Q253" s="194"/>
      <c r="R253" s="194"/>
      <c r="S253" s="194"/>
      <c r="T253" s="194"/>
      <c r="U253" s="1"/>
      <c r="V253" s="1"/>
      <c r="W253" s="194"/>
      <c r="X253" s="194"/>
      <c r="Y253" s="1"/>
      <c r="Z253" s="1"/>
      <c r="AA253" s="1"/>
      <c r="AB253" s="1"/>
      <c r="AC253" s="1"/>
      <c r="AD253" s="1"/>
      <c r="AE253" s="1"/>
      <c r="AF253" s="1"/>
      <c r="AG253" s="194"/>
    </row>
    <row r="254" spans="1:33" ht="15.75" customHeight="1">
      <c r="A254" s="1"/>
      <c r="B254" s="1"/>
      <c r="C254" s="1"/>
      <c r="D254" s="1"/>
      <c r="E254" s="194"/>
      <c r="F254" s="194"/>
      <c r="G254" s="194"/>
      <c r="H254" s="194"/>
      <c r="I254" s="194"/>
      <c r="J254" s="194"/>
      <c r="K254" s="194"/>
      <c r="L254" s="194"/>
      <c r="M254" s="194"/>
      <c r="N254" s="194"/>
      <c r="O254" s="194"/>
      <c r="P254" s="194"/>
      <c r="Q254" s="194"/>
      <c r="R254" s="194"/>
      <c r="S254" s="194"/>
      <c r="T254" s="194"/>
      <c r="U254" s="1"/>
      <c r="V254" s="1"/>
      <c r="W254" s="194"/>
      <c r="X254" s="194"/>
      <c r="Y254" s="1"/>
      <c r="Z254" s="1"/>
      <c r="AA254" s="1"/>
      <c r="AB254" s="1"/>
      <c r="AC254" s="1"/>
      <c r="AD254" s="1"/>
      <c r="AE254" s="1"/>
      <c r="AF254" s="1"/>
      <c r="AG254" s="194"/>
    </row>
    <row r="255" spans="1:33" ht="15.75" customHeight="1">
      <c r="A255" s="1"/>
      <c r="B255" s="1"/>
      <c r="C255" s="1"/>
      <c r="D255" s="1"/>
      <c r="E255" s="194"/>
      <c r="F255" s="194"/>
      <c r="G255" s="194"/>
      <c r="H255" s="194"/>
      <c r="I255" s="194"/>
      <c r="J255" s="194"/>
      <c r="K255" s="194"/>
      <c r="L255" s="194"/>
      <c r="M255" s="194"/>
      <c r="N255" s="194"/>
      <c r="O255" s="194"/>
      <c r="P255" s="194"/>
      <c r="Q255" s="194"/>
      <c r="R255" s="194"/>
      <c r="S255" s="194"/>
      <c r="T255" s="194"/>
      <c r="U255" s="1"/>
      <c r="V255" s="1"/>
      <c r="W255" s="194"/>
      <c r="X255" s="194"/>
      <c r="Y255" s="1"/>
      <c r="Z255" s="1"/>
      <c r="AA255" s="1"/>
      <c r="AB255" s="1"/>
      <c r="AC255" s="1"/>
      <c r="AD255" s="1"/>
      <c r="AE255" s="1"/>
      <c r="AF255" s="1"/>
      <c r="AG255" s="194"/>
    </row>
    <row r="256" spans="1:33" ht="15.75" customHeight="1">
      <c r="A256" s="1"/>
      <c r="B256" s="1"/>
      <c r="C256" s="1"/>
      <c r="D256" s="1"/>
      <c r="E256" s="194"/>
      <c r="F256" s="194"/>
      <c r="G256" s="194"/>
      <c r="H256" s="194"/>
      <c r="I256" s="194"/>
      <c r="J256" s="194"/>
      <c r="K256" s="194"/>
      <c r="L256" s="194"/>
      <c r="M256" s="194"/>
      <c r="N256" s="194"/>
      <c r="O256" s="194"/>
      <c r="P256" s="194"/>
      <c r="Q256" s="194"/>
      <c r="R256" s="194"/>
      <c r="S256" s="194"/>
      <c r="T256" s="194"/>
      <c r="U256" s="1"/>
      <c r="V256" s="1"/>
      <c r="W256" s="194"/>
      <c r="X256" s="194"/>
      <c r="Y256" s="1"/>
      <c r="Z256" s="1"/>
      <c r="AA256" s="1"/>
      <c r="AB256" s="1"/>
      <c r="AC256" s="1"/>
      <c r="AD256" s="1"/>
      <c r="AE256" s="1"/>
      <c r="AF256" s="1"/>
      <c r="AG256" s="194"/>
    </row>
    <row r="257" spans="1:33" ht="15.75" customHeight="1">
      <c r="A257" s="1"/>
      <c r="B257" s="1"/>
      <c r="C257" s="1"/>
      <c r="D257" s="1"/>
      <c r="E257" s="194"/>
      <c r="F257" s="194"/>
      <c r="G257" s="194"/>
      <c r="H257" s="194"/>
      <c r="I257" s="194"/>
      <c r="J257" s="194"/>
      <c r="K257" s="194"/>
      <c r="L257" s="194"/>
      <c r="M257" s="194"/>
      <c r="N257" s="194"/>
      <c r="O257" s="194"/>
      <c r="P257" s="194"/>
      <c r="Q257" s="194"/>
      <c r="R257" s="194"/>
      <c r="S257" s="194"/>
      <c r="T257" s="194"/>
      <c r="U257" s="1"/>
      <c r="V257" s="1"/>
      <c r="W257" s="194"/>
      <c r="X257" s="194"/>
      <c r="Y257" s="1"/>
      <c r="Z257" s="1"/>
      <c r="AA257" s="1"/>
      <c r="AB257" s="1"/>
      <c r="AC257" s="1"/>
      <c r="AD257" s="1"/>
      <c r="AE257" s="1"/>
      <c r="AF257" s="1"/>
      <c r="AG257" s="194"/>
    </row>
    <row r="258" spans="1:33" ht="15.75" customHeight="1">
      <c r="A258" s="1"/>
      <c r="B258" s="1"/>
      <c r="C258" s="1"/>
      <c r="D258" s="1"/>
      <c r="E258" s="194"/>
      <c r="F258" s="194"/>
      <c r="G258" s="194"/>
      <c r="H258" s="194"/>
      <c r="I258" s="194"/>
      <c r="J258" s="194"/>
      <c r="K258" s="194"/>
      <c r="L258" s="194"/>
      <c r="M258" s="194"/>
      <c r="N258" s="194"/>
      <c r="O258" s="194"/>
      <c r="P258" s="194"/>
      <c r="Q258" s="194"/>
      <c r="R258" s="194"/>
      <c r="S258" s="194"/>
      <c r="T258" s="194"/>
      <c r="U258" s="1"/>
      <c r="V258" s="1"/>
      <c r="W258" s="194"/>
      <c r="X258" s="194"/>
      <c r="Y258" s="1"/>
      <c r="Z258" s="1"/>
      <c r="AA258" s="1"/>
      <c r="AB258" s="1"/>
      <c r="AC258" s="1"/>
      <c r="AD258" s="1"/>
      <c r="AE258" s="1"/>
      <c r="AF258" s="1"/>
      <c r="AG258" s="194"/>
    </row>
    <row r="259" spans="1:33" ht="15.75" customHeight="1">
      <c r="A259" s="1"/>
      <c r="B259" s="1"/>
      <c r="C259" s="1"/>
      <c r="D259" s="1"/>
      <c r="E259" s="194"/>
      <c r="F259" s="194"/>
      <c r="G259" s="194"/>
      <c r="H259" s="194"/>
      <c r="I259" s="194"/>
      <c r="J259" s="194"/>
      <c r="K259" s="194"/>
      <c r="L259" s="194"/>
      <c r="M259" s="194"/>
      <c r="N259" s="194"/>
      <c r="O259" s="194"/>
      <c r="P259" s="194"/>
      <c r="Q259" s="194"/>
      <c r="R259" s="194"/>
      <c r="S259" s="194"/>
      <c r="T259" s="194"/>
      <c r="U259" s="1"/>
      <c r="V259" s="1"/>
      <c r="W259" s="194"/>
      <c r="X259" s="194"/>
      <c r="Y259" s="1"/>
      <c r="Z259" s="1"/>
      <c r="AA259" s="1"/>
      <c r="AB259" s="1"/>
      <c r="AC259" s="1"/>
      <c r="AD259" s="1"/>
      <c r="AE259" s="1"/>
      <c r="AF259" s="1"/>
      <c r="AG259" s="194"/>
    </row>
    <row r="260" spans="1:33" ht="15.75" customHeight="1">
      <c r="A260" s="1"/>
      <c r="B260" s="1"/>
      <c r="C260" s="1"/>
      <c r="D260" s="1"/>
      <c r="E260" s="194"/>
      <c r="F260" s="194"/>
      <c r="G260" s="194"/>
      <c r="H260" s="194"/>
      <c r="I260" s="194"/>
      <c r="J260" s="194"/>
      <c r="K260" s="194"/>
      <c r="L260" s="194"/>
      <c r="M260" s="194"/>
      <c r="N260" s="194"/>
      <c r="O260" s="194"/>
      <c r="P260" s="194"/>
      <c r="Q260" s="194"/>
      <c r="R260" s="194"/>
      <c r="S260" s="194"/>
      <c r="T260" s="194"/>
      <c r="U260" s="1"/>
      <c r="V260" s="1"/>
      <c r="W260" s="194"/>
      <c r="X260" s="194"/>
      <c r="Y260" s="1"/>
      <c r="Z260" s="1"/>
      <c r="AA260" s="1"/>
      <c r="AB260" s="1"/>
      <c r="AC260" s="1"/>
      <c r="AD260" s="1"/>
      <c r="AE260" s="1"/>
      <c r="AF260" s="1"/>
      <c r="AG260" s="194"/>
    </row>
    <row r="261" spans="1:33" ht="15.75" customHeight="1">
      <c r="A261" s="1"/>
      <c r="B261" s="1"/>
      <c r="C261" s="1"/>
      <c r="D261" s="1"/>
      <c r="E261" s="194"/>
      <c r="F261" s="194"/>
      <c r="G261" s="194"/>
      <c r="H261" s="194"/>
      <c r="I261" s="194"/>
      <c r="J261" s="194"/>
      <c r="K261" s="194"/>
      <c r="L261" s="194"/>
      <c r="M261" s="194"/>
      <c r="N261" s="194"/>
      <c r="O261" s="194"/>
      <c r="P261" s="194"/>
      <c r="Q261" s="194"/>
      <c r="R261" s="194"/>
      <c r="S261" s="194"/>
      <c r="T261" s="194"/>
      <c r="U261" s="1"/>
      <c r="V261" s="1"/>
      <c r="W261" s="194"/>
      <c r="X261" s="194"/>
      <c r="Y261" s="1"/>
      <c r="Z261" s="1"/>
      <c r="AA261" s="1"/>
      <c r="AB261" s="1"/>
      <c r="AC261" s="1"/>
      <c r="AD261" s="1"/>
      <c r="AE261" s="1"/>
      <c r="AF261" s="1"/>
      <c r="AG261" s="194"/>
    </row>
    <row r="262" spans="1:33" ht="15.75" customHeight="1">
      <c r="A262" s="1"/>
      <c r="B262" s="1"/>
      <c r="C262" s="1"/>
      <c r="D262" s="1"/>
      <c r="E262" s="194"/>
      <c r="F262" s="194"/>
      <c r="G262" s="194"/>
      <c r="H262" s="194"/>
      <c r="I262" s="194"/>
      <c r="J262" s="194"/>
      <c r="K262" s="194"/>
      <c r="L262" s="194"/>
      <c r="M262" s="194"/>
      <c r="N262" s="194"/>
      <c r="O262" s="194"/>
      <c r="P262" s="194"/>
      <c r="Q262" s="194"/>
      <c r="R262" s="194"/>
      <c r="S262" s="194"/>
      <c r="T262" s="194"/>
      <c r="U262" s="1"/>
      <c r="V262" s="1"/>
      <c r="W262" s="194"/>
      <c r="X262" s="194"/>
      <c r="Y262" s="1"/>
      <c r="Z262" s="1"/>
      <c r="AA262" s="1"/>
      <c r="AB262" s="1"/>
      <c r="AC262" s="1"/>
      <c r="AD262" s="1"/>
      <c r="AE262" s="1"/>
      <c r="AF262" s="1"/>
      <c r="AG262" s="194"/>
    </row>
    <row r="263" spans="1:33" ht="15.75" customHeight="1">
      <c r="A263" s="1"/>
      <c r="B263" s="1"/>
      <c r="C263" s="1"/>
      <c r="D263" s="1"/>
      <c r="E263" s="194"/>
      <c r="F263" s="194"/>
      <c r="G263" s="194"/>
      <c r="H263" s="194"/>
      <c r="I263" s="194"/>
      <c r="J263" s="194"/>
      <c r="K263" s="194"/>
      <c r="L263" s="194"/>
      <c r="M263" s="194"/>
      <c r="N263" s="194"/>
      <c r="O263" s="194"/>
      <c r="P263" s="194"/>
      <c r="Q263" s="194"/>
      <c r="R263" s="194"/>
      <c r="S263" s="194"/>
      <c r="T263" s="194"/>
      <c r="U263" s="1"/>
      <c r="V263" s="1"/>
      <c r="W263" s="194"/>
      <c r="X263" s="194"/>
      <c r="Y263" s="1"/>
      <c r="Z263" s="1"/>
      <c r="AA263" s="1"/>
      <c r="AB263" s="1"/>
      <c r="AC263" s="1"/>
      <c r="AD263" s="1"/>
      <c r="AE263" s="1"/>
      <c r="AF263" s="1"/>
      <c r="AG263" s="194"/>
    </row>
    <row r="264" spans="1:33" ht="15.75" customHeight="1">
      <c r="A264" s="1"/>
      <c r="B264" s="1"/>
      <c r="C264" s="1"/>
      <c r="D264" s="1"/>
      <c r="E264" s="194"/>
      <c r="F264" s="194"/>
      <c r="G264" s="194"/>
      <c r="H264" s="194"/>
      <c r="I264" s="194"/>
      <c r="J264" s="194"/>
      <c r="K264" s="194"/>
      <c r="L264" s="194"/>
      <c r="M264" s="194"/>
      <c r="N264" s="194"/>
      <c r="O264" s="194"/>
      <c r="P264" s="194"/>
      <c r="Q264" s="194"/>
      <c r="R264" s="194"/>
      <c r="S264" s="194"/>
      <c r="T264" s="194"/>
      <c r="U264" s="1"/>
      <c r="V264" s="1"/>
      <c r="W264" s="194"/>
      <c r="X264" s="194"/>
      <c r="Y264" s="1"/>
      <c r="Z264" s="1"/>
      <c r="AA264" s="1"/>
      <c r="AB264" s="1"/>
      <c r="AC264" s="1"/>
      <c r="AD264" s="1"/>
      <c r="AE264" s="1"/>
      <c r="AF264" s="1"/>
      <c r="AG264" s="194"/>
    </row>
    <row r="265" spans="1:33" ht="15.75" customHeight="1">
      <c r="A265" s="1"/>
      <c r="B265" s="1"/>
      <c r="C265" s="1"/>
      <c r="D265" s="1"/>
      <c r="E265" s="194"/>
      <c r="F265" s="194"/>
      <c r="G265" s="194"/>
      <c r="H265" s="194"/>
      <c r="I265" s="194"/>
      <c r="J265" s="194"/>
      <c r="K265" s="194"/>
      <c r="L265" s="194"/>
      <c r="M265" s="194"/>
      <c r="N265" s="194"/>
      <c r="O265" s="194"/>
      <c r="P265" s="194"/>
      <c r="Q265" s="194"/>
      <c r="R265" s="194"/>
      <c r="S265" s="194"/>
      <c r="T265" s="194"/>
      <c r="U265" s="1"/>
      <c r="V265" s="1"/>
      <c r="W265" s="194"/>
      <c r="X265" s="194"/>
      <c r="Y265" s="1"/>
      <c r="Z265" s="1"/>
      <c r="AA265" s="1"/>
      <c r="AB265" s="1"/>
      <c r="AC265" s="1"/>
      <c r="AD265" s="1"/>
      <c r="AE265" s="1"/>
      <c r="AF265" s="1"/>
      <c r="AG265" s="194"/>
    </row>
    <row r="266" spans="1:33" ht="15.75" customHeight="1">
      <c r="A266" s="1"/>
      <c r="B266" s="1"/>
      <c r="C266" s="1"/>
      <c r="D266" s="1"/>
      <c r="E266" s="194"/>
      <c r="F266" s="194"/>
      <c r="G266" s="194"/>
      <c r="H266" s="194"/>
      <c r="I266" s="194"/>
      <c r="J266" s="194"/>
      <c r="K266" s="194"/>
      <c r="L266" s="194"/>
      <c r="M266" s="194"/>
      <c r="N266" s="194"/>
      <c r="O266" s="194"/>
      <c r="P266" s="194"/>
      <c r="Q266" s="194"/>
      <c r="R266" s="194"/>
      <c r="S266" s="194"/>
      <c r="T266" s="194"/>
      <c r="U266" s="1"/>
      <c r="V266" s="1"/>
      <c r="W266" s="194"/>
      <c r="X266" s="194"/>
      <c r="Y266" s="1"/>
      <c r="Z266" s="1"/>
      <c r="AA266" s="1"/>
      <c r="AB266" s="1"/>
      <c r="AC266" s="1"/>
      <c r="AD266" s="1"/>
      <c r="AE266" s="1"/>
      <c r="AF266" s="1"/>
      <c r="AG266" s="194"/>
    </row>
    <row r="267" spans="1:33" ht="15.75" customHeight="1">
      <c r="A267" s="1"/>
      <c r="B267" s="1"/>
      <c r="C267" s="1"/>
      <c r="D267" s="1"/>
      <c r="E267" s="194"/>
      <c r="F267" s="194"/>
      <c r="G267" s="194"/>
      <c r="H267" s="194"/>
      <c r="I267" s="194"/>
      <c r="J267" s="194"/>
      <c r="K267" s="194"/>
      <c r="L267" s="194"/>
      <c r="M267" s="194"/>
      <c r="N267" s="194"/>
      <c r="O267" s="194"/>
      <c r="P267" s="194"/>
      <c r="Q267" s="194"/>
      <c r="R267" s="194"/>
      <c r="S267" s="194"/>
      <c r="T267" s="194"/>
      <c r="U267" s="1"/>
      <c r="V267" s="1"/>
      <c r="W267" s="194"/>
      <c r="X267" s="194"/>
      <c r="Y267" s="1"/>
      <c r="Z267" s="1"/>
      <c r="AA267" s="1"/>
      <c r="AB267" s="1"/>
      <c r="AC267" s="1"/>
      <c r="AD267" s="1"/>
      <c r="AE267" s="1"/>
      <c r="AF267" s="1"/>
      <c r="AG267" s="194"/>
    </row>
    <row r="268" spans="1:33" ht="15.75" customHeight="1">
      <c r="A268" s="1"/>
      <c r="B268" s="1"/>
      <c r="C268" s="1"/>
      <c r="D268" s="1"/>
      <c r="E268" s="194"/>
      <c r="F268" s="194"/>
      <c r="G268" s="194"/>
      <c r="H268" s="194"/>
      <c r="I268" s="194"/>
      <c r="J268" s="194"/>
      <c r="K268" s="194"/>
      <c r="L268" s="194"/>
      <c r="M268" s="194"/>
      <c r="N268" s="194"/>
      <c r="O268" s="194"/>
      <c r="P268" s="194"/>
      <c r="Q268" s="194"/>
      <c r="R268" s="194"/>
      <c r="S268" s="194"/>
      <c r="T268" s="194"/>
      <c r="U268" s="1"/>
      <c r="V268" s="1"/>
      <c r="W268" s="194"/>
      <c r="X268" s="194"/>
      <c r="Y268" s="1"/>
      <c r="Z268" s="1"/>
      <c r="AA268" s="1"/>
      <c r="AB268" s="1"/>
      <c r="AC268" s="1"/>
      <c r="AD268" s="1"/>
      <c r="AE268" s="1"/>
      <c r="AF268" s="1"/>
      <c r="AG268" s="194"/>
    </row>
    <row r="269" spans="1:33" ht="15.75" customHeight="1">
      <c r="A269" s="1"/>
      <c r="B269" s="1"/>
      <c r="C269" s="1"/>
      <c r="D269" s="1"/>
      <c r="E269" s="194"/>
      <c r="F269" s="194"/>
      <c r="G269" s="194"/>
      <c r="H269" s="194"/>
      <c r="I269" s="194"/>
      <c r="J269" s="194"/>
      <c r="K269" s="194"/>
      <c r="L269" s="194"/>
      <c r="M269" s="194"/>
      <c r="N269" s="194"/>
      <c r="O269" s="194"/>
      <c r="P269" s="194"/>
      <c r="Q269" s="194"/>
      <c r="R269" s="194"/>
      <c r="S269" s="194"/>
      <c r="T269" s="194"/>
      <c r="U269" s="1"/>
      <c r="V269" s="1"/>
      <c r="W269" s="194"/>
      <c r="X269" s="194"/>
      <c r="Y269" s="1"/>
      <c r="Z269" s="1"/>
      <c r="AA269" s="1"/>
      <c r="AB269" s="1"/>
      <c r="AC269" s="1"/>
      <c r="AD269" s="1"/>
      <c r="AE269" s="1"/>
      <c r="AF269" s="1"/>
      <c r="AG269" s="194"/>
    </row>
    <row r="270" spans="1:33" ht="15.75" customHeight="1">
      <c r="A270" s="1"/>
      <c r="B270" s="1"/>
      <c r="C270" s="1"/>
      <c r="D270" s="1"/>
      <c r="E270" s="194"/>
      <c r="F270" s="194"/>
      <c r="G270" s="194"/>
      <c r="H270" s="194"/>
      <c r="I270" s="194"/>
      <c r="J270" s="194"/>
      <c r="K270" s="194"/>
      <c r="L270" s="194"/>
      <c r="M270" s="194"/>
      <c r="N270" s="194"/>
      <c r="O270" s="194"/>
      <c r="P270" s="194"/>
      <c r="Q270" s="194"/>
      <c r="R270" s="194"/>
      <c r="S270" s="194"/>
      <c r="T270" s="194"/>
      <c r="U270" s="1"/>
      <c r="V270" s="1"/>
      <c r="W270" s="194"/>
      <c r="X270" s="194"/>
      <c r="Y270" s="1"/>
      <c r="Z270" s="1"/>
      <c r="AA270" s="1"/>
      <c r="AB270" s="1"/>
      <c r="AC270" s="1"/>
      <c r="AD270" s="1"/>
      <c r="AE270" s="1"/>
      <c r="AF270" s="1"/>
      <c r="AG270" s="194"/>
    </row>
    <row r="271" spans="1:33" ht="15.75" customHeight="1">
      <c r="A271" s="1"/>
      <c r="B271" s="1"/>
      <c r="C271" s="1"/>
      <c r="D271" s="1"/>
      <c r="E271" s="194"/>
      <c r="F271" s="194"/>
      <c r="G271" s="194"/>
      <c r="H271" s="194"/>
      <c r="I271" s="194"/>
      <c r="J271" s="194"/>
      <c r="K271" s="194"/>
      <c r="L271" s="194"/>
      <c r="M271" s="194"/>
      <c r="N271" s="194"/>
      <c r="O271" s="194"/>
      <c r="P271" s="194"/>
      <c r="Q271" s="194"/>
      <c r="R271" s="194"/>
      <c r="S271" s="194"/>
      <c r="T271" s="194"/>
      <c r="U271" s="1"/>
      <c r="V271" s="1"/>
      <c r="W271" s="194"/>
      <c r="X271" s="194"/>
      <c r="Y271" s="1"/>
      <c r="Z271" s="1"/>
      <c r="AA271" s="1"/>
      <c r="AB271" s="1"/>
      <c r="AC271" s="1"/>
      <c r="AD271" s="1"/>
      <c r="AE271" s="1"/>
      <c r="AF271" s="1"/>
      <c r="AG271" s="194"/>
    </row>
    <row r="272" spans="1:33" ht="15.75" customHeight="1">
      <c r="A272" s="1"/>
      <c r="B272" s="1"/>
      <c r="C272" s="1"/>
      <c r="D272" s="1"/>
      <c r="E272" s="194"/>
      <c r="F272" s="194"/>
      <c r="G272" s="194"/>
      <c r="H272" s="194"/>
      <c r="I272" s="194"/>
      <c r="J272" s="194"/>
      <c r="K272" s="194"/>
      <c r="L272" s="194"/>
      <c r="M272" s="194"/>
      <c r="N272" s="194"/>
      <c r="O272" s="194"/>
      <c r="P272" s="194"/>
      <c r="Q272" s="194"/>
      <c r="R272" s="194"/>
      <c r="S272" s="194"/>
      <c r="T272" s="194"/>
      <c r="U272" s="1"/>
      <c r="V272" s="1"/>
      <c r="W272" s="194"/>
      <c r="X272" s="194"/>
      <c r="Y272" s="1"/>
      <c r="Z272" s="1"/>
      <c r="AA272" s="1"/>
      <c r="AB272" s="1"/>
      <c r="AC272" s="1"/>
      <c r="AD272" s="1"/>
      <c r="AE272" s="1"/>
      <c r="AF272" s="1"/>
      <c r="AG272" s="194"/>
    </row>
    <row r="273" spans="1:33" ht="15.75" customHeight="1">
      <c r="A273" s="1"/>
      <c r="B273" s="1"/>
      <c r="C273" s="1"/>
      <c r="D273" s="1"/>
      <c r="E273" s="194"/>
      <c r="F273" s="194"/>
      <c r="G273" s="194"/>
      <c r="H273" s="194"/>
      <c r="I273" s="194"/>
      <c r="J273" s="194"/>
      <c r="K273" s="194"/>
      <c r="L273" s="194"/>
      <c r="M273" s="194"/>
      <c r="N273" s="194"/>
      <c r="O273" s="194"/>
      <c r="P273" s="194"/>
      <c r="Q273" s="194"/>
      <c r="R273" s="194"/>
      <c r="S273" s="194"/>
      <c r="T273" s="194"/>
      <c r="U273" s="1"/>
      <c r="V273" s="1"/>
      <c r="W273" s="194"/>
      <c r="X273" s="194"/>
      <c r="Y273" s="1"/>
      <c r="Z273" s="1"/>
      <c r="AA273" s="1"/>
      <c r="AB273" s="1"/>
      <c r="AC273" s="1"/>
      <c r="AD273" s="1"/>
      <c r="AE273" s="1"/>
      <c r="AF273" s="1"/>
      <c r="AG273" s="194"/>
    </row>
    <row r="274" spans="1:33" ht="15.75" customHeight="1">
      <c r="A274" s="1"/>
      <c r="B274" s="1"/>
      <c r="C274" s="1"/>
      <c r="D274" s="1"/>
      <c r="E274" s="194"/>
      <c r="F274" s="194"/>
      <c r="G274" s="194"/>
      <c r="H274" s="194"/>
      <c r="I274" s="194"/>
      <c r="J274" s="194"/>
      <c r="K274" s="194"/>
      <c r="L274" s="194"/>
      <c r="M274" s="194"/>
      <c r="N274" s="194"/>
      <c r="O274" s="194"/>
      <c r="P274" s="194"/>
      <c r="Q274" s="194"/>
      <c r="R274" s="194"/>
      <c r="S274" s="194"/>
      <c r="T274" s="194"/>
      <c r="U274" s="1"/>
      <c r="V274" s="1"/>
      <c r="W274" s="194"/>
      <c r="X274" s="194"/>
      <c r="Y274" s="1"/>
      <c r="Z274" s="1"/>
      <c r="AA274" s="1"/>
      <c r="AB274" s="1"/>
      <c r="AC274" s="1"/>
      <c r="AD274" s="1"/>
      <c r="AE274" s="1"/>
      <c r="AF274" s="1"/>
      <c r="AG274" s="194"/>
    </row>
    <row r="275" spans="1:33" ht="15.75" customHeight="1">
      <c r="A275" s="1"/>
      <c r="B275" s="1"/>
      <c r="C275" s="1"/>
      <c r="D275" s="1"/>
      <c r="E275" s="194"/>
      <c r="F275" s="194"/>
      <c r="G275" s="194"/>
      <c r="H275" s="194"/>
      <c r="I275" s="194"/>
      <c r="J275" s="194"/>
      <c r="K275" s="194"/>
      <c r="L275" s="194"/>
      <c r="M275" s="194"/>
      <c r="N275" s="194"/>
      <c r="O275" s="194"/>
      <c r="P275" s="194"/>
      <c r="Q275" s="194"/>
      <c r="R275" s="194"/>
      <c r="S275" s="194"/>
      <c r="T275" s="194"/>
      <c r="U275" s="1"/>
      <c r="V275" s="1"/>
      <c r="W275" s="194"/>
      <c r="X275" s="194"/>
      <c r="Y275" s="1"/>
      <c r="Z275" s="1"/>
      <c r="AA275" s="1"/>
      <c r="AB275" s="1"/>
      <c r="AC275" s="1"/>
      <c r="AD275" s="1"/>
      <c r="AE275" s="1"/>
      <c r="AF275" s="1"/>
      <c r="AG275" s="194"/>
    </row>
    <row r="276" spans="1:33" ht="15.75" customHeight="1">
      <c r="A276" s="1"/>
      <c r="B276" s="1"/>
      <c r="C276" s="1"/>
      <c r="D276" s="1"/>
      <c r="E276" s="194"/>
      <c r="F276" s="194"/>
      <c r="G276" s="194"/>
      <c r="H276" s="194"/>
      <c r="I276" s="194"/>
      <c r="J276" s="194"/>
      <c r="K276" s="194"/>
      <c r="L276" s="194"/>
      <c r="M276" s="194"/>
      <c r="N276" s="194"/>
      <c r="O276" s="194"/>
      <c r="P276" s="194"/>
      <c r="Q276" s="194"/>
      <c r="R276" s="194"/>
      <c r="S276" s="194"/>
      <c r="T276" s="194"/>
      <c r="U276" s="1"/>
      <c r="V276" s="1"/>
      <c r="W276" s="194"/>
      <c r="X276" s="194"/>
      <c r="Y276" s="1"/>
      <c r="Z276" s="1"/>
      <c r="AA276" s="1"/>
      <c r="AB276" s="1"/>
      <c r="AC276" s="1"/>
      <c r="AD276" s="1"/>
      <c r="AE276" s="1"/>
      <c r="AF276" s="1"/>
      <c r="AG276" s="194"/>
    </row>
    <row r="277" spans="1:33" ht="15.75" customHeight="1">
      <c r="A277" s="1"/>
      <c r="B277" s="1"/>
      <c r="C277" s="1"/>
      <c r="D277" s="1"/>
      <c r="E277" s="194"/>
      <c r="F277" s="194"/>
      <c r="G277" s="194"/>
      <c r="H277" s="194"/>
      <c r="I277" s="194"/>
      <c r="J277" s="194"/>
      <c r="K277" s="194"/>
      <c r="L277" s="194"/>
      <c r="M277" s="194"/>
      <c r="N277" s="194"/>
      <c r="O277" s="194"/>
      <c r="P277" s="194"/>
      <c r="Q277" s="194"/>
      <c r="R277" s="194"/>
      <c r="S277" s="194"/>
      <c r="T277" s="194"/>
      <c r="U277" s="1"/>
      <c r="V277" s="1"/>
      <c r="W277" s="194"/>
      <c r="X277" s="194"/>
      <c r="Y277" s="1"/>
      <c r="Z277" s="1"/>
      <c r="AA277" s="1"/>
      <c r="AB277" s="1"/>
      <c r="AC277" s="1"/>
      <c r="AD277" s="1"/>
      <c r="AE277" s="1"/>
      <c r="AF277" s="1"/>
      <c r="AG277" s="194"/>
    </row>
    <row r="278" spans="1:33" ht="15.75" customHeight="1">
      <c r="A278" s="1"/>
      <c r="B278" s="1"/>
      <c r="C278" s="1"/>
      <c r="D278" s="1"/>
      <c r="E278" s="194"/>
      <c r="F278" s="194"/>
      <c r="G278" s="194"/>
      <c r="H278" s="194"/>
      <c r="I278" s="194"/>
      <c r="J278" s="194"/>
      <c r="K278" s="194"/>
      <c r="L278" s="194"/>
      <c r="M278" s="194"/>
      <c r="N278" s="194"/>
      <c r="O278" s="194"/>
      <c r="P278" s="194"/>
      <c r="Q278" s="194"/>
      <c r="R278" s="194"/>
      <c r="S278" s="194"/>
      <c r="T278" s="194"/>
      <c r="U278" s="1"/>
      <c r="V278" s="1"/>
      <c r="W278" s="194"/>
      <c r="X278" s="194"/>
      <c r="Y278" s="1"/>
      <c r="Z278" s="1"/>
      <c r="AA278" s="1"/>
      <c r="AB278" s="1"/>
      <c r="AC278" s="1"/>
      <c r="AD278" s="1"/>
      <c r="AE278" s="1"/>
      <c r="AF278" s="1"/>
      <c r="AG278" s="194"/>
    </row>
    <row r="279" spans="1:33" ht="15.75" customHeight="1">
      <c r="A279" s="1"/>
      <c r="B279" s="1"/>
      <c r="C279" s="1"/>
      <c r="D279" s="1"/>
      <c r="E279" s="194"/>
      <c r="F279" s="194"/>
      <c r="G279" s="194"/>
      <c r="H279" s="194"/>
      <c r="I279" s="194"/>
      <c r="J279" s="194"/>
      <c r="K279" s="194"/>
      <c r="L279" s="194"/>
      <c r="M279" s="194"/>
      <c r="N279" s="194"/>
      <c r="O279" s="194"/>
      <c r="P279" s="194"/>
      <c r="Q279" s="194"/>
      <c r="R279" s="194"/>
      <c r="S279" s="194"/>
      <c r="T279" s="194"/>
      <c r="U279" s="1"/>
      <c r="V279" s="1"/>
      <c r="W279" s="194"/>
      <c r="X279" s="194"/>
      <c r="Y279" s="1"/>
      <c r="Z279" s="1"/>
      <c r="AA279" s="1"/>
      <c r="AB279" s="1"/>
      <c r="AC279" s="1"/>
      <c r="AD279" s="1"/>
      <c r="AE279" s="1"/>
      <c r="AF279" s="1"/>
      <c r="AG279" s="194"/>
    </row>
    <row r="280" spans="1:33" ht="15.75" customHeight="1">
      <c r="A280" s="1"/>
      <c r="B280" s="1"/>
      <c r="C280" s="1"/>
      <c r="D280" s="1"/>
      <c r="E280" s="194"/>
      <c r="F280" s="194"/>
      <c r="G280" s="194"/>
      <c r="H280" s="194"/>
      <c r="I280" s="194"/>
      <c r="J280" s="194"/>
      <c r="K280" s="194"/>
      <c r="L280" s="194"/>
      <c r="M280" s="194"/>
      <c r="N280" s="194"/>
      <c r="O280" s="194"/>
      <c r="P280" s="194"/>
      <c r="Q280" s="194"/>
      <c r="R280" s="194"/>
      <c r="S280" s="194"/>
      <c r="T280" s="194"/>
      <c r="U280" s="1"/>
      <c r="V280" s="1"/>
      <c r="W280" s="194"/>
      <c r="X280" s="194"/>
      <c r="Y280" s="1"/>
      <c r="Z280" s="1"/>
      <c r="AA280" s="1"/>
      <c r="AB280" s="1"/>
      <c r="AC280" s="1"/>
      <c r="AD280" s="1"/>
      <c r="AE280" s="1"/>
      <c r="AF280" s="1"/>
      <c r="AG280" s="194"/>
    </row>
    <row r="281" spans="1:33" ht="15.75" customHeight="1">
      <c r="A281" s="1"/>
      <c r="B281" s="1"/>
      <c r="C281" s="1"/>
      <c r="D281" s="1"/>
      <c r="E281" s="194"/>
      <c r="F281" s="194"/>
      <c r="G281" s="194"/>
      <c r="H281" s="194"/>
      <c r="I281" s="194"/>
      <c r="J281" s="194"/>
      <c r="K281" s="194"/>
      <c r="L281" s="194"/>
      <c r="M281" s="194"/>
      <c r="N281" s="194"/>
      <c r="O281" s="194"/>
      <c r="P281" s="194"/>
      <c r="Q281" s="194"/>
      <c r="R281" s="194"/>
      <c r="S281" s="194"/>
      <c r="T281" s="194"/>
      <c r="U281" s="1"/>
      <c r="V281" s="1"/>
      <c r="W281" s="194"/>
      <c r="X281" s="194"/>
      <c r="Y281" s="1"/>
      <c r="Z281" s="1"/>
      <c r="AA281" s="1"/>
      <c r="AB281" s="1"/>
      <c r="AC281" s="1"/>
      <c r="AD281" s="1"/>
      <c r="AE281" s="1"/>
      <c r="AF281" s="1"/>
      <c r="AG281" s="194"/>
    </row>
    <row r="282" spans="1:33" ht="15.75" customHeight="1">
      <c r="A282" s="1"/>
      <c r="B282" s="1"/>
      <c r="C282" s="1"/>
      <c r="D282" s="1"/>
      <c r="E282" s="194"/>
      <c r="F282" s="194"/>
      <c r="G282" s="194"/>
      <c r="H282" s="194"/>
      <c r="I282" s="194"/>
      <c r="J282" s="194"/>
      <c r="K282" s="194"/>
      <c r="L282" s="194"/>
      <c r="M282" s="194"/>
      <c r="N282" s="194"/>
      <c r="O282" s="194"/>
      <c r="P282" s="194"/>
      <c r="Q282" s="194"/>
      <c r="R282" s="194"/>
      <c r="S282" s="194"/>
      <c r="T282" s="194"/>
      <c r="U282" s="1"/>
      <c r="V282" s="1"/>
      <c r="W282" s="194"/>
      <c r="X282" s="194"/>
      <c r="Y282" s="1"/>
      <c r="Z282" s="1"/>
      <c r="AA282" s="1"/>
      <c r="AB282" s="1"/>
      <c r="AC282" s="1"/>
      <c r="AD282" s="1"/>
      <c r="AE282" s="1"/>
      <c r="AF282" s="1"/>
      <c r="AG282" s="194"/>
    </row>
    <row r="283" spans="1:33" ht="15.75" customHeight="1">
      <c r="A283" s="1"/>
      <c r="B283" s="1"/>
      <c r="C283" s="1"/>
      <c r="D283" s="1"/>
      <c r="E283" s="194"/>
      <c r="F283" s="194"/>
      <c r="G283" s="194"/>
      <c r="H283" s="194"/>
      <c r="I283" s="194"/>
      <c r="J283" s="194"/>
      <c r="K283" s="194"/>
      <c r="L283" s="194"/>
      <c r="M283" s="194"/>
      <c r="N283" s="194"/>
      <c r="O283" s="194"/>
      <c r="P283" s="194"/>
      <c r="Q283" s="194"/>
      <c r="R283" s="194"/>
      <c r="S283" s="194"/>
      <c r="T283" s="194"/>
      <c r="U283" s="1"/>
      <c r="V283" s="1"/>
      <c r="W283" s="194"/>
      <c r="X283" s="194"/>
      <c r="Y283" s="1"/>
      <c r="Z283" s="1"/>
      <c r="AA283" s="1"/>
      <c r="AB283" s="1"/>
      <c r="AC283" s="1"/>
      <c r="AD283" s="1"/>
      <c r="AE283" s="1"/>
      <c r="AF283" s="1"/>
      <c r="AG283" s="194"/>
    </row>
    <row r="284" spans="1:33" ht="15.75" customHeight="1">
      <c r="A284" s="1"/>
      <c r="B284" s="1"/>
      <c r="C284" s="1"/>
      <c r="D284" s="1"/>
      <c r="E284" s="194"/>
      <c r="F284" s="194"/>
      <c r="G284" s="194"/>
      <c r="H284" s="194"/>
      <c r="I284" s="194"/>
      <c r="J284" s="194"/>
      <c r="K284" s="194"/>
      <c r="L284" s="194"/>
      <c r="M284" s="194"/>
      <c r="N284" s="194"/>
      <c r="O284" s="194"/>
      <c r="P284" s="194"/>
      <c r="Q284" s="194"/>
      <c r="R284" s="194"/>
      <c r="S284" s="194"/>
      <c r="T284" s="194"/>
      <c r="U284" s="1"/>
      <c r="V284" s="1"/>
      <c r="W284" s="194"/>
      <c r="X284" s="194"/>
      <c r="Y284" s="1"/>
      <c r="Z284" s="1"/>
      <c r="AA284" s="1"/>
      <c r="AB284" s="1"/>
      <c r="AC284" s="1"/>
      <c r="AD284" s="1"/>
      <c r="AE284" s="1"/>
      <c r="AF284" s="1"/>
      <c r="AG284" s="194"/>
    </row>
    <row r="285" spans="1:33" ht="15.75" customHeight="1">
      <c r="A285" s="1"/>
      <c r="B285" s="1"/>
      <c r="C285" s="1"/>
      <c r="D285" s="1"/>
      <c r="E285" s="194"/>
      <c r="F285" s="194"/>
      <c r="G285" s="194"/>
      <c r="H285" s="194"/>
      <c r="I285" s="194"/>
      <c r="J285" s="194"/>
      <c r="K285" s="194"/>
      <c r="L285" s="194"/>
      <c r="M285" s="194"/>
      <c r="N285" s="194"/>
      <c r="O285" s="194"/>
      <c r="P285" s="194"/>
      <c r="Q285" s="194"/>
      <c r="R285" s="194"/>
      <c r="S285" s="194"/>
      <c r="T285" s="194"/>
      <c r="U285" s="1"/>
      <c r="V285" s="1"/>
      <c r="W285" s="194"/>
      <c r="X285" s="194"/>
      <c r="Y285" s="1"/>
      <c r="Z285" s="1"/>
      <c r="AA285" s="1"/>
      <c r="AB285" s="1"/>
      <c r="AC285" s="1"/>
      <c r="AD285" s="1"/>
      <c r="AE285" s="1"/>
      <c r="AF285" s="1"/>
      <c r="AG285" s="194"/>
    </row>
    <row r="286" spans="1:33" ht="15.75" customHeight="1">
      <c r="A286" s="1"/>
      <c r="B286" s="1"/>
      <c r="C286" s="1"/>
      <c r="D286" s="1"/>
      <c r="E286" s="194"/>
      <c r="F286" s="194"/>
      <c r="G286" s="194"/>
      <c r="H286" s="194"/>
      <c r="I286" s="194"/>
      <c r="J286" s="194"/>
      <c r="K286" s="194"/>
      <c r="L286" s="194"/>
      <c r="M286" s="194"/>
      <c r="N286" s="194"/>
      <c r="O286" s="194"/>
      <c r="P286" s="194"/>
      <c r="Q286" s="194"/>
      <c r="R286" s="194"/>
      <c r="S286" s="194"/>
      <c r="T286" s="194"/>
      <c r="U286" s="1"/>
      <c r="V286" s="1"/>
      <c r="W286" s="194"/>
      <c r="X286" s="194"/>
      <c r="Y286" s="1"/>
      <c r="Z286" s="1"/>
      <c r="AA286" s="1"/>
      <c r="AB286" s="1"/>
      <c r="AC286" s="1"/>
      <c r="AD286" s="1"/>
      <c r="AE286" s="1"/>
      <c r="AF286" s="1"/>
      <c r="AG286" s="194"/>
    </row>
    <row r="287" spans="1:33" ht="15.75" customHeight="1">
      <c r="A287" s="1"/>
      <c r="B287" s="1"/>
      <c r="C287" s="1"/>
      <c r="D287" s="1"/>
      <c r="E287" s="194"/>
      <c r="F287" s="194"/>
      <c r="G287" s="194"/>
      <c r="H287" s="194"/>
      <c r="I287" s="194"/>
      <c r="J287" s="194"/>
      <c r="K287" s="194"/>
      <c r="L287" s="194"/>
      <c r="M287" s="194"/>
      <c r="N287" s="194"/>
      <c r="O287" s="194"/>
      <c r="P287" s="194"/>
      <c r="Q287" s="194"/>
      <c r="R287" s="194"/>
      <c r="S287" s="194"/>
      <c r="T287" s="194"/>
      <c r="U287" s="1"/>
      <c r="V287" s="1"/>
      <c r="W287" s="194"/>
      <c r="X287" s="194"/>
      <c r="Y287" s="1"/>
      <c r="Z287" s="1"/>
      <c r="AA287" s="1"/>
      <c r="AB287" s="1"/>
      <c r="AC287" s="1"/>
      <c r="AD287" s="1"/>
      <c r="AE287" s="1"/>
      <c r="AF287" s="1"/>
      <c r="AG287" s="194"/>
    </row>
    <row r="288" spans="1:33" ht="15.75" customHeight="1">
      <c r="A288" s="1"/>
      <c r="B288" s="1"/>
      <c r="C288" s="1"/>
      <c r="D288" s="1"/>
      <c r="E288" s="194"/>
      <c r="F288" s="194"/>
      <c r="G288" s="194"/>
      <c r="H288" s="194"/>
      <c r="I288" s="194"/>
      <c r="J288" s="194"/>
      <c r="K288" s="194"/>
      <c r="L288" s="194"/>
      <c r="M288" s="194"/>
      <c r="N288" s="194"/>
      <c r="O288" s="194"/>
      <c r="P288" s="194"/>
      <c r="Q288" s="194"/>
      <c r="R288" s="194"/>
      <c r="S288" s="194"/>
      <c r="T288" s="194"/>
      <c r="U288" s="1"/>
      <c r="V288" s="1"/>
      <c r="W288" s="194"/>
      <c r="X288" s="194"/>
      <c r="Y288" s="1"/>
      <c r="Z288" s="1"/>
      <c r="AA288" s="1"/>
      <c r="AB288" s="1"/>
      <c r="AC288" s="1"/>
      <c r="AD288" s="1"/>
      <c r="AE288" s="1"/>
      <c r="AF288" s="1"/>
      <c r="AG288" s="194"/>
    </row>
    <row r="289" spans="1:33" ht="15.75" customHeight="1">
      <c r="A289" s="1"/>
      <c r="B289" s="1"/>
      <c r="C289" s="1"/>
      <c r="D289" s="1"/>
      <c r="E289" s="194"/>
      <c r="F289" s="194"/>
      <c r="G289" s="194"/>
      <c r="H289" s="194"/>
      <c r="I289" s="194"/>
      <c r="J289" s="194"/>
      <c r="K289" s="194"/>
      <c r="L289" s="194"/>
      <c r="M289" s="194"/>
      <c r="N289" s="194"/>
      <c r="O289" s="194"/>
      <c r="P289" s="194"/>
      <c r="Q289" s="194"/>
      <c r="R289" s="194"/>
      <c r="S289" s="194"/>
      <c r="T289" s="194"/>
      <c r="U289" s="1"/>
      <c r="V289" s="1"/>
      <c r="W289" s="194"/>
      <c r="X289" s="194"/>
      <c r="Y289" s="1"/>
      <c r="Z289" s="1"/>
      <c r="AA289" s="1"/>
      <c r="AB289" s="1"/>
      <c r="AC289" s="1"/>
      <c r="AD289" s="1"/>
      <c r="AE289" s="1"/>
      <c r="AF289" s="1"/>
      <c r="AG289" s="194"/>
    </row>
    <row r="290" spans="1:33" ht="15.75" customHeight="1">
      <c r="A290" s="1"/>
      <c r="B290" s="1"/>
      <c r="C290" s="1"/>
      <c r="D290" s="1"/>
      <c r="E290" s="194"/>
      <c r="F290" s="194"/>
      <c r="G290" s="194"/>
      <c r="H290" s="194"/>
      <c r="I290" s="194"/>
      <c r="J290" s="194"/>
      <c r="K290" s="194"/>
      <c r="L290" s="194"/>
      <c r="M290" s="194"/>
      <c r="N290" s="194"/>
      <c r="O290" s="194"/>
      <c r="P290" s="194"/>
      <c r="Q290" s="194"/>
      <c r="R290" s="194"/>
      <c r="S290" s="194"/>
      <c r="T290" s="194"/>
      <c r="U290" s="1"/>
      <c r="V290" s="1"/>
      <c r="W290" s="194"/>
      <c r="X290" s="194"/>
      <c r="Y290" s="1"/>
      <c r="Z290" s="1"/>
      <c r="AA290" s="1"/>
      <c r="AB290" s="1"/>
      <c r="AC290" s="1"/>
      <c r="AD290" s="1"/>
      <c r="AE290" s="1"/>
      <c r="AF290" s="1"/>
      <c r="AG290" s="194"/>
    </row>
    <row r="291" spans="1:33" ht="15.75" customHeight="1">
      <c r="A291" s="1"/>
      <c r="B291" s="1"/>
      <c r="C291" s="1"/>
      <c r="D291" s="1"/>
      <c r="E291" s="194"/>
      <c r="F291" s="194"/>
      <c r="G291" s="194"/>
      <c r="H291" s="194"/>
      <c r="I291" s="194"/>
      <c r="J291" s="194"/>
      <c r="K291" s="194"/>
      <c r="L291" s="194"/>
      <c r="M291" s="194"/>
      <c r="N291" s="194"/>
      <c r="O291" s="194"/>
      <c r="P291" s="194"/>
      <c r="Q291" s="194"/>
      <c r="R291" s="194"/>
      <c r="S291" s="194"/>
      <c r="T291" s="194"/>
      <c r="U291" s="1"/>
      <c r="V291" s="1"/>
      <c r="W291" s="194"/>
      <c r="X291" s="194"/>
      <c r="Y291" s="1"/>
      <c r="Z291" s="1"/>
      <c r="AA291" s="1"/>
      <c r="AB291" s="1"/>
      <c r="AC291" s="1"/>
      <c r="AD291" s="1"/>
      <c r="AE291" s="1"/>
      <c r="AF291" s="1"/>
      <c r="AG291" s="194"/>
    </row>
    <row r="292" spans="1:33" ht="15.75" customHeight="1">
      <c r="A292" s="1"/>
      <c r="B292" s="1"/>
      <c r="C292" s="1"/>
      <c r="D292" s="1"/>
      <c r="E292" s="194"/>
      <c r="F292" s="194"/>
      <c r="G292" s="194"/>
      <c r="H292" s="194"/>
      <c r="I292" s="194"/>
      <c r="J292" s="194"/>
      <c r="K292" s="194"/>
      <c r="L292" s="194"/>
      <c r="M292" s="194"/>
      <c r="N292" s="194"/>
      <c r="O292" s="194"/>
      <c r="P292" s="194"/>
      <c r="Q292" s="194"/>
      <c r="R292" s="194"/>
      <c r="S292" s="194"/>
      <c r="T292" s="194"/>
      <c r="U292" s="1"/>
      <c r="V292" s="1"/>
      <c r="W292" s="194"/>
      <c r="X292" s="194"/>
      <c r="Y292" s="1"/>
      <c r="Z292" s="1"/>
      <c r="AA292" s="1"/>
      <c r="AB292" s="1"/>
      <c r="AC292" s="1"/>
      <c r="AD292" s="1"/>
      <c r="AE292" s="1"/>
      <c r="AF292" s="1"/>
      <c r="AG292" s="194"/>
    </row>
    <row r="293" spans="1:33" ht="15.75" customHeight="1">
      <c r="A293" s="1"/>
      <c r="B293" s="1"/>
      <c r="C293" s="1"/>
      <c r="D293" s="1"/>
      <c r="E293" s="194"/>
      <c r="F293" s="194"/>
      <c r="G293" s="194"/>
      <c r="H293" s="194"/>
      <c r="I293" s="194"/>
      <c r="J293" s="194"/>
      <c r="K293" s="194"/>
      <c r="L293" s="194"/>
      <c r="M293" s="194"/>
      <c r="N293" s="194"/>
      <c r="O293" s="194"/>
      <c r="P293" s="194"/>
      <c r="Q293" s="194"/>
      <c r="R293" s="194"/>
      <c r="S293" s="194"/>
      <c r="T293" s="194"/>
      <c r="U293" s="1"/>
      <c r="V293" s="1"/>
      <c r="W293" s="194"/>
      <c r="X293" s="194"/>
      <c r="Y293" s="1"/>
      <c r="Z293" s="1"/>
      <c r="AA293" s="1"/>
      <c r="AB293" s="1"/>
      <c r="AC293" s="1"/>
      <c r="AD293" s="1"/>
      <c r="AE293" s="1"/>
      <c r="AF293" s="1"/>
      <c r="AG293" s="194"/>
    </row>
    <row r="294" spans="1:33" ht="15.75" customHeight="1">
      <c r="A294" s="1"/>
      <c r="B294" s="1"/>
      <c r="C294" s="1"/>
      <c r="D294" s="1"/>
      <c r="E294" s="194"/>
      <c r="F294" s="194"/>
      <c r="G294" s="194"/>
      <c r="H294" s="194"/>
      <c r="I294" s="194"/>
      <c r="J294" s="194"/>
      <c r="K294" s="194"/>
      <c r="L294" s="194"/>
      <c r="M294" s="194"/>
      <c r="N294" s="194"/>
      <c r="O294" s="194"/>
      <c r="P294" s="194"/>
      <c r="Q294" s="194"/>
      <c r="R294" s="194"/>
      <c r="S294" s="194"/>
      <c r="T294" s="194"/>
      <c r="U294" s="1"/>
      <c r="V294" s="1"/>
      <c r="W294" s="194"/>
      <c r="X294" s="194"/>
      <c r="Y294" s="1"/>
      <c r="Z294" s="1"/>
      <c r="AA294" s="1"/>
      <c r="AB294" s="1"/>
      <c r="AC294" s="1"/>
      <c r="AD294" s="1"/>
      <c r="AE294" s="1"/>
      <c r="AF294" s="1"/>
      <c r="AG294" s="194"/>
    </row>
    <row r="295" spans="1:33" ht="15.75" customHeight="1">
      <c r="A295" s="1"/>
      <c r="B295" s="1"/>
      <c r="C295" s="1"/>
      <c r="D295" s="1"/>
      <c r="E295" s="194"/>
      <c r="F295" s="194"/>
      <c r="G295" s="194"/>
      <c r="H295" s="194"/>
      <c r="I295" s="194"/>
      <c r="J295" s="194"/>
      <c r="K295" s="194"/>
      <c r="L295" s="194"/>
      <c r="M295" s="194"/>
      <c r="N295" s="194"/>
      <c r="O295" s="194"/>
      <c r="P295" s="194"/>
      <c r="Q295" s="194"/>
      <c r="R295" s="194"/>
      <c r="S295" s="194"/>
      <c r="T295" s="194"/>
      <c r="U295" s="1"/>
      <c r="V295" s="1"/>
      <c r="W295" s="194"/>
      <c r="X295" s="194"/>
      <c r="Y295" s="1"/>
      <c r="Z295" s="1"/>
      <c r="AA295" s="1"/>
      <c r="AB295" s="1"/>
      <c r="AC295" s="1"/>
      <c r="AD295" s="1"/>
      <c r="AE295" s="1"/>
      <c r="AF295" s="1"/>
      <c r="AG295" s="194"/>
    </row>
    <row r="296" spans="1:33" ht="15.75" customHeight="1">
      <c r="A296" s="1"/>
      <c r="B296" s="1"/>
      <c r="C296" s="1"/>
      <c r="D296" s="1"/>
      <c r="E296" s="194"/>
      <c r="F296" s="194"/>
      <c r="G296" s="194"/>
      <c r="H296" s="194"/>
      <c r="I296" s="194"/>
      <c r="J296" s="194"/>
      <c r="K296" s="194"/>
      <c r="L296" s="194"/>
      <c r="M296" s="194"/>
      <c r="N296" s="194"/>
      <c r="O296" s="194"/>
      <c r="P296" s="194"/>
      <c r="Q296" s="194"/>
      <c r="R296" s="194"/>
      <c r="S296" s="194"/>
      <c r="T296" s="194"/>
      <c r="U296" s="1"/>
      <c r="V296" s="1"/>
      <c r="W296" s="194"/>
      <c r="X296" s="194"/>
      <c r="Y296" s="1"/>
      <c r="Z296" s="1"/>
      <c r="AA296" s="1"/>
      <c r="AB296" s="1"/>
      <c r="AC296" s="1"/>
      <c r="AD296" s="1"/>
      <c r="AE296" s="1"/>
      <c r="AF296" s="1"/>
      <c r="AG296" s="194"/>
    </row>
    <row r="297" spans="1:33" ht="15.75" customHeight="1">
      <c r="A297" s="1"/>
      <c r="B297" s="1"/>
      <c r="C297" s="1"/>
      <c r="D297" s="1"/>
      <c r="E297" s="194"/>
      <c r="F297" s="194"/>
      <c r="G297" s="194"/>
      <c r="H297" s="194"/>
      <c r="I297" s="194"/>
      <c r="J297" s="194"/>
      <c r="K297" s="194"/>
      <c r="L297" s="194"/>
      <c r="M297" s="194"/>
      <c r="N297" s="194"/>
      <c r="O297" s="194"/>
      <c r="P297" s="194"/>
      <c r="Q297" s="194"/>
      <c r="R297" s="194"/>
      <c r="S297" s="194"/>
      <c r="T297" s="194"/>
      <c r="U297" s="1"/>
      <c r="V297" s="1"/>
      <c r="W297" s="194"/>
      <c r="X297" s="194"/>
      <c r="Y297" s="1"/>
      <c r="Z297" s="1"/>
      <c r="AA297" s="1"/>
      <c r="AB297" s="1"/>
      <c r="AC297" s="1"/>
      <c r="AD297" s="1"/>
      <c r="AE297" s="1"/>
      <c r="AF297" s="1"/>
      <c r="AG297" s="194"/>
    </row>
    <row r="298" spans="1:33" ht="15.75" customHeight="1">
      <c r="A298" s="1"/>
      <c r="B298" s="1"/>
      <c r="C298" s="1"/>
      <c r="D298" s="1"/>
      <c r="E298" s="194"/>
      <c r="F298" s="194"/>
      <c r="G298" s="194"/>
      <c r="H298" s="194"/>
      <c r="I298" s="194"/>
      <c r="J298" s="194"/>
      <c r="K298" s="194"/>
      <c r="L298" s="194"/>
      <c r="M298" s="194"/>
      <c r="N298" s="194"/>
      <c r="O298" s="194"/>
      <c r="P298" s="194"/>
      <c r="Q298" s="194"/>
      <c r="R298" s="194"/>
      <c r="S298" s="194"/>
      <c r="T298" s="194"/>
      <c r="U298" s="1"/>
      <c r="V298" s="1"/>
      <c r="W298" s="194"/>
      <c r="X298" s="194"/>
      <c r="Y298" s="1"/>
      <c r="Z298" s="1"/>
      <c r="AA298" s="1"/>
      <c r="AB298" s="1"/>
      <c r="AC298" s="1"/>
      <c r="AD298" s="1"/>
      <c r="AE298" s="1"/>
      <c r="AF298" s="1"/>
      <c r="AG298" s="194"/>
    </row>
    <row r="299" spans="1:33" ht="15.75" customHeight="1">
      <c r="A299" s="1"/>
      <c r="B299" s="1"/>
      <c r="C299" s="1"/>
      <c r="D299" s="1"/>
      <c r="E299" s="194"/>
      <c r="F299" s="194"/>
      <c r="G299" s="194"/>
      <c r="H299" s="194"/>
      <c r="I299" s="194"/>
      <c r="J299" s="194"/>
      <c r="K299" s="194"/>
      <c r="L299" s="194"/>
      <c r="M299" s="194"/>
      <c r="N299" s="194"/>
      <c r="O299" s="194"/>
      <c r="P299" s="194"/>
      <c r="Q299" s="194"/>
      <c r="R299" s="194"/>
      <c r="S299" s="194"/>
      <c r="T299" s="194"/>
      <c r="U299" s="1"/>
      <c r="V299" s="1"/>
      <c r="W299" s="194"/>
      <c r="X299" s="194"/>
      <c r="Y299" s="1"/>
      <c r="Z299" s="1"/>
      <c r="AA299" s="1"/>
      <c r="AB299" s="1"/>
      <c r="AC299" s="1"/>
      <c r="AD299" s="1"/>
      <c r="AE299" s="1"/>
      <c r="AF299" s="1"/>
      <c r="AG299" s="194"/>
    </row>
    <row r="300" spans="1:33" ht="15.75" customHeight="1">
      <c r="A300" s="1"/>
      <c r="B300" s="1"/>
      <c r="C300" s="1"/>
      <c r="D300" s="1"/>
      <c r="E300" s="194"/>
      <c r="F300" s="194"/>
      <c r="G300" s="194"/>
      <c r="H300" s="194"/>
      <c r="I300" s="194"/>
      <c r="J300" s="194"/>
      <c r="K300" s="194"/>
      <c r="L300" s="194"/>
      <c r="M300" s="194"/>
      <c r="N300" s="194"/>
      <c r="O300" s="194"/>
      <c r="P300" s="194"/>
      <c r="Q300" s="194"/>
      <c r="R300" s="194"/>
      <c r="S300" s="194"/>
      <c r="T300" s="194"/>
      <c r="U300" s="1"/>
      <c r="V300" s="1"/>
      <c r="W300" s="194"/>
      <c r="X300" s="194"/>
      <c r="Y300" s="1"/>
      <c r="Z300" s="1"/>
      <c r="AA300" s="1"/>
      <c r="AB300" s="1"/>
      <c r="AC300" s="1"/>
      <c r="AD300" s="1"/>
      <c r="AE300" s="1"/>
      <c r="AF300" s="1"/>
      <c r="AG300" s="194"/>
    </row>
    <row r="301" spans="1:33" ht="15.75" customHeight="1">
      <c r="A301" s="1"/>
      <c r="B301" s="1"/>
      <c r="C301" s="1"/>
      <c r="D301" s="1"/>
      <c r="E301" s="194"/>
      <c r="F301" s="194"/>
      <c r="G301" s="194"/>
      <c r="H301" s="194"/>
      <c r="I301" s="194"/>
      <c r="J301" s="194"/>
      <c r="K301" s="194"/>
      <c r="L301" s="194"/>
      <c r="M301" s="194"/>
      <c r="N301" s="194"/>
      <c r="O301" s="194"/>
      <c r="P301" s="194"/>
      <c r="Q301" s="194"/>
      <c r="R301" s="194"/>
      <c r="S301" s="194"/>
      <c r="T301" s="194"/>
      <c r="U301" s="1"/>
      <c r="V301" s="1"/>
      <c r="W301" s="194"/>
      <c r="X301" s="194"/>
      <c r="Y301" s="1"/>
      <c r="Z301" s="1"/>
      <c r="AA301" s="1"/>
      <c r="AB301" s="1"/>
      <c r="AC301" s="1"/>
      <c r="AD301" s="1"/>
      <c r="AE301" s="1"/>
      <c r="AF301" s="1"/>
      <c r="AG301" s="194"/>
    </row>
    <row r="302" spans="1:33" ht="15.75" customHeight="1">
      <c r="A302" s="1"/>
      <c r="B302" s="1"/>
      <c r="C302" s="1"/>
      <c r="D302" s="1"/>
      <c r="E302" s="194"/>
      <c r="F302" s="194"/>
      <c r="G302" s="194"/>
      <c r="H302" s="194"/>
      <c r="I302" s="194"/>
      <c r="J302" s="194"/>
      <c r="K302" s="194"/>
      <c r="L302" s="194"/>
      <c r="M302" s="194"/>
      <c r="N302" s="194"/>
      <c r="O302" s="194"/>
      <c r="P302" s="194"/>
      <c r="Q302" s="194"/>
      <c r="R302" s="194"/>
      <c r="S302" s="194"/>
      <c r="T302" s="194"/>
      <c r="U302" s="1"/>
      <c r="V302" s="1"/>
      <c r="W302" s="194"/>
      <c r="X302" s="194"/>
      <c r="Y302" s="1"/>
      <c r="Z302" s="1"/>
      <c r="AA302" s="1"/>
      <c r="AB302" s="1"/>
      <c r="AC302" s="1"/>
      <c r="AD302" s="1"/>
      <c r="AE302" s="1"/>
      <c r="AF302" s="1"/>
      <c r="AG302" s="194"/>
    </row>
    <row r="303" spans="1:33" ht="15.75" customHeight="1">
      <c r="A303" s="1"/>
      <c r="B303" s="1"/>
      <c r="C303" s="1"/>
      <c r="D303" s="1"/>
      <c r="E303" s="194"/>
      <c r="F303" s="194"/>
      <c r="G303" s="194"/>
      <c r="H303" s="194"/>
      <c r="I303" s="194"/>
      <c r="J303" s="194"/>
      <c r="K303" s="194"/>
      <c r="L303" s="194"/>
      <c r="M303" s="194"/>
      <c r="N303" s="194"/>
      <c r="O303" s="194"/>
      <c r="P303" s="194"/>
      <c r="Q303" s="194"/>
      <c r="R303" s="194"/>
      <c r="S303" s="194"/>
      <c r="T303" s="194"/>
      <c r="U303" s="1"/>
      <c r="V303" s="1"/>
      <c r="W303" s="194"/>
      <c r="X303" s="194"/>
      <c r="Y303" s="1"/>
      <c r="Z303" s="1"/>
      <c r="AA303" s="1"/>
      <c r="AB303" s="1"/>
      <c r="AC303" s="1"/>
      <c r="AD303" s="1"/>
      <c r="AE303" s="1"/>
      <c r="AF303" s="1"/>
      <c r="AG303" s="194"/>
    </row>
    <row r="304" spans="1:33" ht="15.75" customHeight="1">
      <c r="A304" s="1"/>
      <c r="B304" s="1"/>
      <c r="C304" s="1"/>
      <c r="D304" s="1"/>
      <c r="E304" s="194"/>
      <c r="F304" s="194"/>
      <c r="G304" s="194"/>
      <c r="H304" s="194"/>
      <c r="I304" s="194"/>
      <c r="J304" s="194"/>
      <c r="K304" s="194"/>
      <c r="L304" s="194"/>
      <c r="M304" s="194"/>
      <c r="N304" s="194"/>
      <c r="O304" s="194"/>
      <c r="P304" s="194"/>
      <c r="Q304" s="194"/>
      <c r="R304" s="194"/>
      <c r="S304" s="194"/>
      <c r="T304" s="194"/>
      <c r="U304" s="1"/>
      <c r="V304" s="1"/>
      <c r="W304" s="194"/>
      <c r="X304" s="194"/>
      <c r="Y304" s="1"/>
      <c r="Z304" s="1"/>
      <c r="AA304" s="1"/>
      <c r="AB304" s="1"/>
      <c r="AC304" s="1"/>
      <c r="AD304" s="1"/>
      <c r="AE304" s="1"/>
      <c r="AF304" s="1"/>
      <c r="AG304" s="194"/>
    </row>
    <row r="305" spans="1:33" ht="15.75" customHeight="1">
      <c r="A305" s="1"/>
      <c r="B305" s="1"/>
      <c r="C305" s="1"/>
      <c r="D305" s="1"/>
      <c r="E305" s="194"/>
      <c r="F305" s="194"/>
      <c r="G305" s="194"/>
      <c r="H305" s="194"/>
      <c r="I305" s="194"/>
      <c r="J305" s="194"/>
      <c r="K305" s="194"/>
      <c r="L305" s="194"/>
      <c r="M305" s="194"/>
      <c r="N305" s="194"/>
      <c r="O305" s="194"/>
      <c r="P305" s="194"/>
      <c r="Q305" s="194"/>
      <c r="R305" s="194"/>
      <c r="S305" s="194"/>
      <c r="T305" s="194"/>
      <c r="U305" s="1"/>
      <c r="V305" s="1"/>
      <c r="W305" s="194"/>
      <c r="X305" s="194"/>
      <c r="Y305" s="1"/>
      <c r="Z305" s="1"/>
      <c r="AA305" s="1"/>
      <c r="AB305" s="1"/>
      <c r="AC305" s="1"/>
      <c r="AD305" s="1"/>
      <c r="AE305" s="1"/>
      <c r="AF305" s="1"/>
      <c r="AG305" s="194"/>
    </row>
    <row r="306" spans="1:33" ht="15.75" customHeight="1">
      <c r="A306" s="1"/>
      <c r="B306" s="1"/>
      <c r="C306" s="1"/>
      <c r="D306" s="1"/>
      <c r="E306" s="194"/>
      <c r="F306" s="194"/>
      <c r="G306" s="194"/>
      <c r="H306" s="194"/>
      <c r="I306" s="194"/>
      <c r="J306" s="194"/>
      <c r="K306" s="194"/>
      <c r="L306" s="194"/>
      <c r="M306" s="194"/>
      <c r="N306" s="194"/>
      <c r="O306" s="194"/>
      <c r="P306" s="194"/>
      <c r="Q306" s="194"/>
      <c r="R306" s="194"/>
      <c r="S306" s="194"/>
      <c r="T306" s="194"/>
      <c r="U306" s="1"/>
      <c r="V306" s="1"/>
      <c r="W306" s="194"/>
      <c r="X306" s="194"/>
      <c r="Y306" s="1"/>
      <c r="Z306" s="1"/>
      <c r="AA306" s="1"/>
      <c r="AB306" s="1"/>
      <c r="AC306" s="1"/>
      <c r="AD306" s="1"/>
      <c r="AE306" s="1"/>
      <c r="AF306" s="1"/>
      <c r="AG306" s="194"/>
    </row>
    <row r="307" spans="1:33" ht="15.75" customHeight="1">
      <c r="A307" s="1"/>
      <c r="B307" s="1"/>
      <c r="C307" s="1"/>
      <c r="D307" s="1"/>
      <c r="E307" s="194"/>
      <c r="F307" s="194"/>
      <c r="G307" s="194"/>
      <c r="H307" s="194"/>
      <c r="I307" s="194"/>
      <c r="J307" s="194"/>
      <c r="K307" s="194"/>
      <c r="L307" s="194"/>
      <c r="M307" s="194"/>
      <c r="N307" s="194"/>
      <c r="O307" s="194"/>
      <c r="P307" s="194"/>
      <c r="Q307" s="194"/>
      <c r="R307" s="194"/>
      <c r="S307" s="194"/>
      <c r="T307" s="194"/>
      <c r="U307" s="1"/>
      <c r="V307" s="1"/>
      <c r="W307" s="194"/>
      <c r="X307" s="194"/>
      <c r="Y307" s="1"/>
      <c r="Z307" s="1"/>
      <c r="AA307" s="1"/>
      <c r="AB307" s="1"/>
      <c r="AC307" s="1"/>
      <c r="AD307" s="1"/>
      <c r="AE307" s="1"/>
      <c r="AF307" s="1"/>
      <c r="AG307" s="194"/>
    </row>
    <row r="308" spans="1:33" ht="15.75" customHeight="1">
      <c r="A308" s="1"/>
      <c r="B308" s="1"/>
      <c r="C308" s="1"/>
      <c r="D308" s="1"/>
      <c r="E308" s="194"/>
      <c r="F308" s="194"/>
      <c r="G308" s="194"/>
      <c r="H308" s="194"/>
      <c r="I308" s="194"/>
      <c r="J308" s="194"/>
      <c r="K308" s="194"/>
      <c r="L308" s="194"/>
      <c r="M308" s="194"/>
      <c r="N308" s="194"/>
      <c r="O308" s="194"/>
      <c r="P308" s="194"/>
      <c r="Q308" s="194"/>
      <c r="R308" s="194"/>
      <c r="S308" s="194"/>
      <c r="T308" s="194"/>
      <c r="U308" s="1"/>
      <c r="V308" s="1"/>
      <c r="W308" s="194"/>
      <c r="X308" s="194"/>
      <c r="Y308" s="1"/>
      <c r="Z308" s="1"/>
      <c r="AA308" s="1"/>
      <c r="AB308" s="1"/>
      <c r="AC308" s="1"/>
      <c r="AD308" s="1"/>
      <c r="AE308" s="1"/>
      <c r="AF308" s="1"/>
      <c r="AG308" s="194"/>
    </row>
    <row r="309" spans="1:33" ht="15.75" customHeight="1">
      <c r="A309" s="1"/>
      <c r="B309" s="1"/>
      <c r="C309" s="1"/>
      <c r="D309" s="1"/>
      <c r="E309" s="194"/>
      <c r="F309" s="194"/>
      <c r="G309" s="194"/>
      <c r="H309" s="194"/>
      <c r="I309" s="194"/>
      <c r="J309" s="194"/>
      <c r="K309" s="194"/>
      <c r="L309" s="194"/>
      <c r="M309" s="194"/>
      <c r="N309" s="194"/>
      <c r="O309" s="194"/>
      <c r="P309" s="194"/>
      <c r="Q309" s="194"/>
      <c r="R309" s="194"/>
      <c r="S309" s="194"/>
      <c r="T309" s="194"/>
      <c r="U309" s="1"/>
      <c r="V309" s="1"/>
      <c r="W309" s="194"/>
      <c r="X309" s="194"/>
      <c r="Y309" s="1"/>
      <c r="Z309" s="1"/>
      <c r="AA309" s="1"/>
      <c r="AB309" s="1"/>
      <c r="AC309" s="1"/>
      <c r="AD309" s="1"/>
      <c r="AE309" s="1"/>
      <c r="AF309" s="1"/>
      <c r="AG309" s="194"/>
    </row>
    <row r="310" spans="1:33" ht="15.75" customHeight="1">
      <c r="A310" s="1"/>
      <c r="B310" s="1"/>
      <c r="C310" s="1"/>
      <c r="D310" s="1"/>
      <c r="E310" s="194"/>
      <c r="F310" s="194"/>
      <c r="G310" s="194"/>
      <c r="H310" s="194"/>
      <c r="I310" s="194"/>
      <c r="J310" s="194"/>
      <c r="K310" s="194"/>
      <c r="L310" s="194"/>
      <c r="M310" s="194"/>
      <c r="N310" s="194"/>
      <c r="O310" s="194"/>
      <c r="P310" s="194"/>
      <c r="Q310" s="194"/>
      <c r="R310" s="194"/>
      <c r="S310" s="194"/>
      <c r="T310" s="194"/>
      <c r="U310" s="1"/>
      <c r="V310" s="1"/>
      <c r="W310" s="194"/>
      <c r="X310" s="194"/>
      <c r="Y310" s="1"/>
      <c r="Z310" s="1"/>
      <c r="AA310" s="1"/>
      <c r="AB310" s="1"/>
      <c r="AC310" s="1"/>
      <c r="AD310" s="1"/>
      <c r="AE310" s="1"/>
      <c r="AF310" s="1"/>
      <c r="AG310" s="194"/>
    </row>
    <row r="311" spans="1:33" ht="15.75" customHeight="1">
      <c r="A311" s="1"/>
      <c r="B311" s="1"/>
      <c r="C311" s="1"/>
      <c r="D311" s="1"/>
      <c r="E311" s="194"/>
      <c r="F311" s="194"/>
      <c r="G311" s="194"/>
      <c r="H311" s="194"/>
      <c r="I311" s="194"/>
      <c r="J311" s="194"/>
      <c r="K311" s="194"/>
      <c r="L311" s="194"/>
      <c r="M311" s="194"/>
      <c r="N311" s="194"/>
      <c r="O311" s="194"/>
      <c r="P311" s="194"/>
      <c r="Q311" s="194"/>
      <c r="R311" s="194"/>
      <c r="S311" s="194"/>
      <c r="T311" s="194"/>
      <c r="U311" s="1"/>
      <c r="V311" s="1"/>
      <c r="W311" s="194"/>
      <c r="X311" s="194"/>
      <c r="Y311" s="1"/>
      <c r="Z311" s="1"/>
      <c r="AA311" s="1"/>
      <c r="AB311" s="1"/>
      <c r="AC311" s="1"/>
      <c r="AD311" s="1"/>
      <c r="AE311" s="1"/>
      <c r="AF311" s="1"/>
      <c r="AG311" s="194"/>
    </row>
    <row r="312" spans="1:33" ht="15.75" customHeight="1">
      <c r="A312" s="1"/>
      <c r="B312" s="1"/>
      <c r="C312" s="1"/>
      <c r="D312" s="1"/>
      <c r="E312" s="194"/>
      <c r="F312" s="194"/>
      <c r="G312" s="194"/>
      <c r="H312" s="194"/>
      <c r="I312" s="194"/>
      <c r="J312" s="194"/>
      <c r="K312" s="194"/>
      <c r="L312" s="194"/>
      <c r="M312" s="194"/>
      <c r="N312" s="194"/>
      <c r="O312" s="194"/>
      <c r="P312" s="194"/>
      <c r="Q312" s="194"/>
      <c r="R312" s="194"/>
      <c r="S312" s="194"/>
      <c r="T312" s="194"/>
      <c r="U312" s="1"/>
      <c r="V312" s="1"/>
      <c r="W312" s="194"/>
      <c r="X312" s="194"/>
      <c r="Y312" s="1"/>
      <c r="Z312" s="1"/>
      <c r="AA312" s="1"/>
      <c r="AB312" s="1"/>
      <c r="AC312" s="1"/>
      <c r="AD312" s="1"/>
      <c r="AE312" s="1"/>
      <c r="AF312" s="1"/>
      <c r="AG312" s="194"/>
    </row>
    <row r="313" spans="1:33" ht="15.75" customHeight="1">
      <c r="A313" s="1"/>
      <c r="B313" s="1"/>
      <c r="C313" s="1"/>
      <c r="D313" s="1"/>
      <c r="E313" s="194"/>
      <c r="F313" s="194"/>
      <c r="G313" s="194"/>
      <c r="H313" s="194"/>
      <c r="I313" s="194"/>
      <c r="J313" s="194"/>
      <c r="K313" s="194"/>
      <c r="L313" s="194"/>
      <c r="M313" s="194"/>
      <c r="N313" s="194"/>
      <c r="O313" s="194"/>
      <c r="P313" s="194"/>
      <c r="Q313" s="194"/>
      <c r="R313" s="194"/>
      <c r="S313" s="194"/>
      <c r="T313" s="194"/>
      <c r="U313" s="1"/>
      <c r="V313" s="1"/>
      <c r="W313" s="194"/>
      <c r="X313" s="194"/>
      <c r="Y313" s="1"/>
      <c r="Z313" s="1"/>
      <c r="AA313" s="1"/>
      <c r="AB313" s="1"/>
      <c r="AC313" s="1"/>
      <c r="AD313" s="1"/>
      <c r="AE313" s="1"/>
      <c r="AF313" s="1"/>
      <c r="AG313" s="194"/>
    </row>
    <row r="314" spans="1:33" ht="15.75" customHeight="1">
      <c r="A314" s="1"/>
      <c r="B314" s="1"/>
      <c r="C314" s="1"/>
      <c r="D314" s="1"/>
      <c r="E314" s="194"/>
      <c r="F314" s="194"/>
      <c r="G314" s="194"/>
      <c r="H314" s="194"/>
      <c r="I314" s="194"/>
      <c r="J314" s="194"/>
      <c r="K314" s="194"/>
      <c r="L314" s="194"/>
      <c r="M314" s="194"/>
      <c r="N314" s="194"/>
      <c r="O314" s="194"/>
      <c r="P314" s="194"/>
      <c r="Q314" s="194"/>
      <c r="R314" s="194"/>
      <c r="S314" s="194"/>
      <c r="T314" s="194"/>
      <c r="U314" s="1"/>
      <c r="V314" s="1"/>
      <c r="W314" s="194"/>
      <c r="X314" s="194"/>
      <c r="Y314" s="1"/>
      <c r="Z314" s="1"/>
      <c r="AA314" s="1"/>
      <c r="AB314" s="1"/>
      <c r="AC314" s="1"/>
      <c r="AD314" s="1"/>
      <c r="AE314" s="1"/>
      <c r="AF314" s="1"/>
      <c r="AG314" s="194"/>
    </row>
    <row r="315" spans="1:33" ht="15.75" customHeight="1">
      <c r="A315" s="1"/>
      <c r="B315" s="1"/>
      <c r="C315" s="1"/>
      <c r="D315" s="1"/>
      <c r="E315" s="194"/>
      <c r="F315" s="194"/>
      <c r="G315" s="194"/>
      <c r="H315" s="194"/>
      <c r="I315" s="194"/>
      <c r="J315" s="194"/>
      <c r="K315" s="194"/>
      <c r="L315" s="194"/>
      <c r="M315" s="194"/>
      <c r="N315" s="194"/>
      <c r="O315" s="194"/>
      <c r="P315" s="194"/>
      <c r="Q315" s="194"/>
      <c r="R315" s="194"/>
      <c r="S315" s="194"/>
      <c r="T315" s="194"/>
      <c r="U315" s="1"/>
      <c r="V315" s="1"/>
      <c r="W315" s="194"/>
      <c r="X315" s="194"/>
      <c r="Y315" s="1"/>
      <c r="Z315" s="1"/>
      <c r="AA315" s="1"/>
      <c r="AB315" s="1"/>
      <c r="AC315" s="1"/>
      <c r="AD315" s="1"/>
      <c r="AE315" s="1"/>
      <c r="AF315" s="1"/>
      <c r="AG315" s="194"/>
    </row>
    <row r="316" spans="1:33" ht="15.75" customHeight="1">
      <c r="A316" s="1"/>
      <c r="B316" s="1"/>
      <c r="C316" s="1"/>
      <c r="D316" s="1"/>
      <c r="E316" s="194"/>
      <c r="F316" s="194"/>
      <c r="G316" s="194"/>
      <c r="H316" s="194"/>
      <c r="I316" s="194"/>
      <c r="J316" s="194"/>
      <c r="K316" s="194"/>
      <c r="L316" s="194"/>
      <c r="M316" s="194"/>
      <c r="N316" s="194"/>
      <c r="O316" s="194"/>
      <c r="P316" s="194"/>
      <c r="Q316" s="194"/>
      <c r="R316" s="194"/>
      <c r="S316" s="194"/>
      <c r="T316" s="194"/>
      <c r="U316" s="1"/>
      <c r="V316" s="1"/>
      <c r="W316" s="194"/>
      <c r="X316" s="194"/>
      <c r="Y316" s="1"/>
      <c r="Z316" s="1"/>
      <c r="AA316" s="1"/>
      <c r="AB316" s="1"/>
      <c r="AC316" s="1"/>
      <c r="AD316" s="1"/>
      <c r="AE316" s="1"/>
      <c r="AF316" s="1"/>
      <c r="AG316" s="194"/>
    </row>
    <row r="317" spans="1:33" ht="15.75" customHeight="1">
      <c r="A317" s="1"/>
      <c r="B317" s="1"/>
      <c r="C317" s="1"/>
      <c r="D317" s="1"/>
      <c r="E317" s="194"/>
      <c r="F317" s="194"/>
      <c r="G317" s="194"/>
      <c r="H317" s="194"/>
      <c r="I317" s="194"/>
      <c r="J317" s="194"/>
      <c r="K317" s="194"/>
      <c r="L317" s="194"/>
      <c r="M317" s="194"/>
      <c r="N317" s="194"/>
      <c r="O317" s="194"/>
      <c r="P317" s="194"/>
      <c r="Q317" s="194"/>
      <c r="R317" s="194"/>
      <c r="S317" s="194"/>
      <c r="T317" s="194"/>
      <c r="U317" s="1"/>
      <c r="V317" s="1"/>
      <c r="W317" s="194"/>
      <c r="X317" s="194"/>
      <c r="Y317" s="1"/>
      <c r="Z317" s="1"/>
      <c r="AA317" s="1"/>
      <c r="AB317" s="1"/>
      <c r="AC317" s="1"/>
      <c r="AD317" s="1"/>
      <c r="AE317" s="1"/>
      <c r="AF317" s="1"/>
      <c r="AG317" s="194"/>
    </row>
    <row r="318" spans="1:33" ht="15.75" customHeight="1">
      <c r="A318" s="1"/>
      <c r="B318" s="1"/>
      <c r="C318" s="1"/>
      <c r="D318" s="1"/>
      <c r="E318" s="194"/>
      <c r="F318" s="194"/>
      <c r="G318" s="194"/>
      <c r="H318" s="194"/>
      <c r="I318" s="194"/>
      <c r="J318" s="194"/>
      <c r="K318" s="194"/>
      <c r="L318" s="194"/>
      <c r="M318" s="194"/>
      <c r="N318" s="194"/>
      <c r="O318" s="194"/>
      <c r="P318" s="194"/>
      <c r="Q318" s="194"/>
      <c r="R318" s="194"/>
      <c r="S318" s="194"/>
      <c r="T318" s="194"/>
      <c r="U318" s="1"/>
      <c r="V318" s="1"/>
      <c r="W318" s="194"/>
      <c r="X318" s="194"/>
      <c r="Y318" s="1"/>
      <c r="Z318" s="1"/>
      <c r="AA318" s="1"/>
      <c r="AB318" s="1"/>
      <c r="AC318" s="1"/>
      <c r="AD318" s="1"/>
      <c r="AE318" s="1"/>
      <c r="AF318" s="1"/>
      <c r="AG318" s="194"/>
    </row>
    <row r="319" spans="1:33" ht="15.75" customHeight="1">
      <c r="A319" s="1"/>
      <c r="B319" s="1"/>
      <c r="C319" s="1"/>
      <c r="D319" s="1"/>
      <c r="E319" s="194"/>
      <c r="F319" s="194"/>
      <c r="G319" s="194"/>
      <c r="H319" s="194"/>
      <c r="I319" s="194"/>
      <c r="J319" s="194"/>
      <c r="K319" s="194"/>
      <c r="L319" s="194"/>
      <c r="M319" s="194"/>
      <c r="N319" s="194"/>
      <c r="O319" s="194"/>
      <c r="P319" s="194"/>
      <c r="Q319" s="194"/>
      <c r="R319" s="194"/>
      <c r="S319" s="194"/>
      <c r="T319" s="194"/>
      <c r="U319" s="1"/>
      <c r="V319" s="1"/>
      <c r="W319" s="194"/>
      <c r="X319" s="194"/>
      <c r="Y319" s="1"/>
      <c r="Z319" s="1"/>
      <c r="AA319" s="1"/>
      <c r="AB319" s="1"/>
      <c r="AC319" s="1"/>
      <c r="AD319" s="1"/>
      <c r="AE319" s="1"/>
      <c r="AF319" s="1"/>
      <c r="AG319" s="194"/>
    </row>
    <row r="320" spans="1:33" ht="15.75" customHeight="1">
      <c r="A320" s="1"/>
      <c r="B320" s="1"/>
      <c r="C320" s="1"/>
      <c r="D320" s="1"/>
      <c r="E320" s="194"/>
      <c r="F320" s="194"/>
      <c r="G320" s="194"/>
      <c r="H320" s="194"/>
      <c r="I320" s="194"/>
      <c r="J320" s="194"/>
      <c r="K320" s="194"/>
      <c r="L320" s="194"/>
      <c r="M320" s="194"/>
      <c r="N320" s="194"/>
      <c r="O320" s="194"/>
      <c r="P320" s="194"/>
      <c r="Q320" s="194"/>
      <c r="R320" s="194"/>
      <c r="S320" s="194"/>
      <c r="T320" s="194"/>
      <c r="U320" s="1"/>
      <c r="V320" s="1"/>
      <c r="W320" s="194"/>
      <c r="X320" s="194"/>
      <c r="Y320" s="1"/>
      <c r="Z320" s="1"/>
      <c r="AA320" s="1"/>
      <c r="AB320" s="1"/>
      <c r="AC320" s="1"/>
      <c r="AD320" s="1"/>
      <c r="AE320" s="1"/>
      <c r="AF320" s="1"/>
      <c r="AG320" s="194"/>
    </row>
    <row r="321" spans="1:33" ht="15.75" customHeight="1">
      <c r="A321" s="1"/>
      <c r="B321" s="1"/>
      <c r="C321" s="1"/>
      <c r="D321" s="1"/>
      <c r="E321" s="194"/>
      <c r="F321" s="194"/>
      <c r="G321" s="194"/>
      <c r="H321" s="194"/>
      <c r="I321" s="194"/>
      <c r="J321" s="194"/>
      <c r="K321" s="194"/>
      <c r="L321" s="194"/>
      <c r="M321" s="194"/>
      <c r="N321" s="194"/>
      <c r="O321" s="194"/>
      <c r="P321" s="194"/>
      <c r="Q321" s="194"/>
      <c r="R321" s="194"/>
      <c r="S321" s="194"/>
      <c r="T321" s="194"/>
      <c r="U321" s="1"/>
      <c r="V321" s="1"/>
      <c r="W321" s="194"/>
      <c r="X321" s="194"/>
      <c r="Y321" s="1"/>
      <c r="Z321" s="1"/>
      <c r="AA321" s="1"/>
      <c r="AB321" s="1"/>
      <c r="AC321" s="1"/>
      <c r="AD321" s="1"/>
      <c r="AE321" s="1"/>
      <c r="AF321" s="1"/>
      <c r="AG321" s="194"/>
    </row>
    <row r="322" spans="1:33" ht="15.75" customHeight="1">
      <c r="A322" s="1"/>
      <c r="B322" s="1"/>
      <c r="C322" s="1"/>
      <c r="D322" s="1"/>
      <c r="E322" s="194"/>
      <c r="F322" s="194"/>
      <c r="G322" s="194"/>
      <c r="H322" s="194"/>
      <c r="I322" s="194"/>
      <c r="J322" s="194"/>
      <c r="K322" s="194"/>
      <c r="L322" s="194"/>
      <c r="M322" s="194"/>
      <c r="N322" s="194"/>
      <c r="O322" s="194"/>
      <c r="P322" s="194"/>
      <c r="Q322" s="194"/>
      <c r="R322" s="194"/>
      <c r="S322" s="194"/>
      <c r="T322" s="194"/>
      <c r="U322" s="1"/>
      <c r="V322" s="1"/>
      <c r="W322" s="194"/>
      <c r="X322" s="194"/>
      <c r="Y322" s="1"/>
      <c r="Z322" s="1"/>
      <c r="AA322" s="1"/>
      <c r="AB322" s="1"/>
      <c r="AC322" s="1"/>
      <c r="AD322" s="1"/>
      <c r="AE322" s="1"/>
      <c r="AF322" s="1"/>
      <c r="AG322" s="194"/>
    </row>
    <row r="323" spans="1:33" ht="15.75" customHeight="1">
      <c r="A323" s="1"/>
      <c r="B323" s="1"/>
      <c r="C323" s="1"/>
      <c r="D323" s="1"/>
      <c r="E323" s="194"/>
      <c r="F323" s="194"/>
      <c r="G323" s="194"/>
      <c r="H323" s="194"/>
      <c r="I323" s="194"/>
      <c r="J323" s="194"/>
      <c r="K323" s="194"/>
      <c r="L323" s="194"/>
      <c r="M323" s="194"/>
      <c r="N323" s="194"/>
      <c r="O323" s="194"/>
      <c r="P323" s="194"/>
      <c r="Q323" s="194"/>
      <c r="R323" s="194"/>
      <c r="S323" s="194"/>
      <c r="T323" s="194"/>
      <c r="U323" s="1"/>
      <c r="V323" s="1"/>
      <c r="W323" s="194"/>
      <c r="X323" s="194"/>
      <c r="Y323" s="1"/>
      <c r="Z323" s="1"/>
      <c r="AA323" s="1"/>
      <c r="AB323" s="1"/>
      <c r="AC323" s="1"/>
      <c r="AD323" s="1"/>
      <c r="AE323" s="1"/>
      <c r="AF323" s="1"/>
      <c r="AG323" s="194"/>
    </row>
    <row r="324" spans="1:33" ht="15.75" customHeight="1">
      <c r="A324" s="1"/>
      <c r="B324" s="1"/>
      <c r="C324" s="1"/>
      <c r="D324" s="1"/>
      <c r="E324" s="194"/>
      <c r="F324" s="194"/>
      <c r="G324" s="194"/>
      <c r="H324" s="194"/>
      <c r="I324" s="194"/>
      <c r="J324" s="194"/>
      <c r="K324" s="194"/>
      <c r="L324" s="194"/>
      <c r="M324" s="194"/>
      <c r="N324" s="194"/>
      <c r="O324" s="194"/>
      <c r="P324" s="194"/>
      <c r="Q324" s="194"/>
      <c r="R324" s="194"/>
      <c r="S324" s="194"/>
      <c r="T324" s="194"/>
      <c r="U324" s="1"/>
      <c r="V324" s="1"/>
      <c r="W324" s="194"/>
      <c r="X324" s="194"/>
      <c r="Y324" s="1"/>
      <c r="Z324" s="1"/>
      <c r="AA324" s="1"/>
      <c r="AB324" s="1"/>
      <c r="AC324" s="1"/>
      <c r="AD324" s="1"/>
      <c r="AE324" s="1"/>
      <c r="AF324" s="1"/>
      <c r="AG324" s="194"/>
    </row>
    <row r="325" spans="1:33" ht="15.75" customHeight="1">
      <c r="A325" s="1"/>
      <c r="B325" s="1"/>
      <c r="C325" s="1"/>
      <c r="D325" s="1"/>
      <c r="E325" s="194"/>
      <c r="F325" s="194"/>
      <c r="G325" s="194"/>
      <c r="H325" s="194"/>
      <c r="I325" s="194"/>
      <c r="J325" s="194"/>
      <c r="K325" s="194"/>
      <c r="L325" s="194"/>
      <c r="M325" s="194"/>
      <c r="N325" s="194"/>
      <c r="O325" s="194"/>
      <c r="P325" s="194"/>
      <c r="Q325" s="194"/>
      <c r="R325" s="194"/>
      <c r="S325" s="194"/>
      <c r="T325" s="194"/>
      <c r="U325" s="1"/>
      <c r="V325" s="1"/>
      <c r="W325" s="194"/>
      <c r="X325" s="194"/>
      <c r="Y325" s="1"/>
      <c r="Z325" s="1"/>
      <c r="AA325" s="1"/>
      <c r="AB325" s="1"/>
      <c r="AC325" s="1"/>
      <c r="AD325" s="1"/>
      <c r="AE325" s="1"/>
      <c r="AF325" s="1"/>
      <c r="AG325" s="194"/>
    </row>
    <row r="326" spans="1:33" ht="15.75" customHeight="1">
      <c r="A326" s="1"/>
      <c r="B326" s="1"/>
      <c r="C326" s="1"/>
      <c r="D326" s="1"/>
      <c r="E326" s="194"/>
      <c r="F326" s="194"/>
      <c r="G326" s="194"/>
      <c r="H326" s="194"/>
      <c r="I326" s="194"/>
      <c r="J326" s="194"/>
      <c r="K326" s="194"/>
      <c r="L326" s="194"/>
      <c r="M326" s="194"/>
      <c r="N326" s="194"/>
      <c r="O326" s="194"/>
      <c r="P326" s="194"/>
      <c r="Q326" s="194"/>
      <c r="R326" s="194"/>
      <c r="S326" s="194"/>
      <c r="T326" s="194"/>
      <c r="U326" s="1"/>
      <c r="V326" s="1"/>
      <c r="W326" s="194"/>
      <c r="X326" s="194"/>
      <c r="Y326" s="1"/>
      <c r="Z326" s="1"/>
      <c r="AA326" s="1"/>
      <c r="AB326" s="1"/>
      <c r="AC326" s="1"/>
      <c r="AD326" s="1"/>
      <c r="AE326" s="1"/>
      <c r="AF326" s="1"/>
      <c r="AG326" s="194"/>
    </row>
    <row r="327" spans="1:33" ht="15.75" customHeight="1">
      <c r="A327" s="1"/>
      <c r="B327" s="1"/>
      <c r="C327" s="1"/>
      <c r="D327" s="1"/>
      <c r="E327" s="194"/>
      <c r="F327" s="194"/>
      <c r="G327" s="194"/>
      <c r="H327" s="194"/>
      <c r="I327" s="194"/>
      <c r="J327" s="194"/>
      <c r="K327" s="194"/>
      <c r="L327" s="194"/>
      <c r="M327" s="194"/>
      <c r="N327" s="194"/>
      <c r="O327" s="194"/>
      <c r="P327" s="194"/>
      <c r="Q327" s="194"/>
      <c r="R327" s="194"/>
      <c r="S327" s="194"/>
      <c r="T327" s="194"/>
      <c r="U327" s="1"/>
      <c r="V327" s="1"/>
      <c r="W327" s="194"/>
      <c r="X327" s="194"/>
      <c r="Y327" s="1"/>
      <c r="Z327" s="1"/>
      <c r="AA327" s="1"/>
      <c r="AB327" s="1"/>
      <c r="AC327" s="1"/>
      <c r="AD327" s="1"/>
      <c r="AE327" s="1"/>
      <c r="AF327" s="1"/>
      <c r="AG327" s="194"/>
    </row>
    <row r="328" spans="1:33" ht="15.75" customHeight="1">
      <c r="A328" s="1"/>
      <c r="B328" s="1"/>
      <c r="C328" s="1"/>
      <c r="D328" s="1"/>
      <c r="E328" s="194"/>
      <c r="F328" s="194"/>
      <c r="G328" s="194"/>
      <c r="H328" s="194"/>
      <c r="I328" s="194"/>
      <c r="J328" s="194"/>
      <c r="K328" s="194"/>
      <c r="L328" s="194"/>
      <c r="M328" s="194"/>
      <c r="N328" s="194"/>
      <c r="O328" s="194"/>
      <c r="P328" s="194"/>
      <c r="Q328" s="194"/>
      <c r="R328" s="194"/>
      <c r="S328" s="194"/>
      <c r="T328" s="194"/>
      <c r="U328" s="1"/>
      <c r="V328" s="1"/>
      <c r="W328" s="194"/>
      <c r="X328" s="194"/>
      <c r="Y328" s="1"/>
      <c r="Z328" s="1"/>
      <c r="AA328" s="1"/>
      <c r="AB328" s="1"/>
      <c r="AC328" s="1"/>
      <c r="AD328" s="1"/>
      <c r="AE328" s="1"/>
      <c r="AF328" s="1"/>
      <c r="AG328" s="194"/>
    </row>
    <row r="329" spans="1:33" ht="15.75" customHeight="1">
      <c r="A329" s="1"/>
      <c r="B329" s="1"/>
      <c r="C329" s="1"/>
      <c r="D329" s="1"/>
      <c r="E329" s="194"/>
      <c r="F329" s="194"/>
      <c r="G329" s="194"/>
      <c r="H329" s="194"/>
      <c r="I329" s="194"/>
      <c r="J329" s="194"/>
      <c r="K329" s="194"/>
      <c r="L329" s="194"/>
      <c r="M329" s="194"/>
      <c r="N329" s="194"/>
      <c r="O329" s="194"/>
      <c r="P329" s="194"/>
      <c r="Q329" s="194"/>
      <c r="R329" s="194"/>
      <c r="S329" s="194"/>
      <c r="T329" s="194"/>
      <c r="U329" s="1"/>
      <c r="V329" s="1"/>
      <c r="W329" s="194"/>
      <c r="X329" s="194"/>
      <c r="Y329" s="1"/>
      <c r="Z329" s="1"/>
      <c r="AA329" s="1"/>
      <c r="AB329" s="1"/>
      <c r="AC329" s="1"/>
      <c r="AD329" s="1"/>
      <c r="AE329" s="1"/>
      <c r="AF329" s="1"/>
      <c r="AG329" s="194"/>
    </row>
    <row r="330" spans="1:33" ht="15.75" customHeight="1">
      <c r="A330" s="1"/>
      <c r="B330" s="1"/>
      <c r="C330" s="1"/>
      <c r="D330" s="1"/>
      <c r="E330" s="194"/>
      <c r="F330" s="194"/>
      <c r="G330" s="194"/>
      <c r="H330" s="194"/>
      <c r="I330" s="194"/>
      <c r="J330" s="194"/>
      <c r="K330" s="194"/>
      <c r="L330" s="194"/>
      <c r="M330" s="194"/>
      <c r="N330" s="194"/>
      <c r="O330" s="194"/>
      <c r="P330" s="194"/>
      <c r="Q330" s="194"/>
      <c r="R330" s="194"/>
      <c r="S330" s="194"/>
      <c r="T330" s="194"/>
      <c r="U330" s="1"/>
      <c r="V330" s="1"/>
      <c r="W330" s="194"/>
      <c r="X330" s="194"/>
      <c r="Y330" s="1"/>
      <c r="Z330" s="1"/>
      <c r="AA330" s="1"/>
      <c r="AB330" s="1"/>
      <c r="AC330" s="1"/>
      <c r="AD330" s="1"/>
      <c r="AE330" s="1"/>
      <c r="AF330" s="1"/>
      <c r="AG330" s="194"/>
    </row>
    <row r="331" spans="1:33" ht="15.75" customHeight="1">
      <c r="A331" s="1"/>
      <c r="B331" s="1"/>
      <c r="C331" s="1"/>
      <c r="D331" s="1"/>
      <c r="E331" s="194"/>
      <c r="F331" s="194"/>
      <c r="G331" s="194"/>
      <c r="H331" s="194"/>
      <c r="I331" s="194"/>
      <c r="J331" s="194"/>
      <c r="K331" s="194"/>
      <c r="L331" s="194"/>
      <c r="M331" s="194"/>
      <c r="N331" s="194"/>
      <c r="O331" s="194"/>
      <c r="P331" s="194"/>
      <c r="Q331" s="194"/>
      <c r="R331" s="194"/>
      <c r="S331" s="194"/>
      <c r="T331" s="194"/>
      <c r="U331" s="1"/>
      <c r="V331" s="1"/>
      <c r="W331" s="194"/>
      <c r="X331" s="194"/>
      <c r="Y331" s="1"/>
      <c r="Z331" s="1"/>
      <c r="AA331" s="1"/>
      <c r="AB331" s="1"/>
      <c r="AC331" s="1"/>
      <c r="AD331" s="1"/>
      <c r="AE331" s="1"/>
      <c r="AF331" s="1"/>
      <c r="AG331" s="194"/>
    </row>
    <row r="332" spans="1:33" ht="15.75" customHeight="1">
      <c r="A332" s="1"/>
      <c r="B332" s="1"/>
      <c r="C332" s="1"/>
      <c r="D332" s="1"/>
      <c r="E332" s="194"/>
      <c r="F332" s="194"/>
      <c r="G332" s="194"/>
      <c r="H332" s="194"/>
      <c r="I332" s="194"/>
      <c r="J332" s="194"/>
      <c r="K332" s="194"/>
      <c r="L332" s="194"/>
      <c r="M332" s="194"/>
      <c r="N332" s="194"/>
      <c r="O332" s="194"/>
      <c r="P332" s="194"/>
      <c r="Q332" s="194"/>
      <c r="R332" s="194"/>
      <c r="S332" s="194"/>
      <c r="T332" s="194"/>
      <c r="U332" s="1"/>
      <c r="V332" s="1"/>
      <c r="W332" s="194"/>
      <c r="X332" s="194"/>
      <c r="Y332" s="1"/>
      <c r="Z332" s="1"/>
      <c r="AA332" s="1"/>
      <c r="AB332" s="1"/>
      <c r="AC332" s="1"/>
      <c r="AD332" s="1"/>
      <c r="AE332" s="1"/>
      <c r="AF332" s="1"/>
      <c r="AG332" s="194"/>
    </row>
    <row r="333" spans="1:33" ht="15.75" customHeight="1">
      <c r="A333" s="1"/>
      <c r="B333" s="1"/>
      <c r="C333" s="1"/>
      <c r="D333" s="1"/>
      <c r="E333" s="194"/>
      <c r="F333" s="194"/>
      <c r="G333" s="194"/>
      <c r="H333" s="194"/>
      <c r="I333" s="194"/>
      <c r="J333" s="194"/>
      <c r="K333" s="194"/>
      <c r="L333" s="194"/>
      <c r="M333" s="194"/>
      <c r="N333" s="194"/>
      <c r="O333" s="194"/>
      <c r="P333" s="194"/>
      <c r="Q333" s="194"/>
      <c r="R333" s="194"/>
      <c r="S333" s="194"/>
      <c r="T333" s="194"/>
      <c r="U333" s="1"/>
      <c r="V333" s="1"/>
      <c r="W333" s="194"/>
      <c r="X333" s="194"/>
      <c r="Y333" s="1"/>
      <c r="Z333" s="1"/>
      <c r="AA333" s="1"/>
      <c r="AB333" s="1"/>
      <c r="AC333" s="1"/>
      <c r="AD333" s="1"/>
      <c r="AE333" s="1"/>
      <c r="AF333" s="1"/>
      <c r="AG333" s="194"/>
    </row>
    <row r="334" spans="1:33" ht="15.75" customHeight="1">
      <c r="A334" s="1"/>
      <c r="B334" s="1"/>
      <c r="C334" s="1"/>
      <c r="D334" s="1"/>
      <c r="E334" s="194"/>
      <c r="F334" s="194"/>
      <c r="G334" s="194"/>
      <c r="H334" s="194"/>
      <c r="I334" s="194"/>
      <c r="J334" s="194"/>
      <c r="K334" s="194"/>
      <c r="L334" s="194"/>
      <c r="M334" s="194"/>
      <c r="N334" s="194"/>
      <c r="O334" s="194"/>
      <c r="P334" s="194"/>
      <c r="Q334" s="194"/>
      <c r="R334" s="194"/>
      <c r="S334" s="194"/>
      <c r="T334" s="194"/>
      <c r="U334" s="1"/>
      <c r="V334" s="1"/>
      <c r="W334" s="194"/>
      <c r="X334" s="194"/>
      <c r="Y334" s="1"/>
      <c r="Z334" s="1"/>
      <c r="AA334" s="1"/>
      <c r="AB334" s="1"/>
      <c r="AC334" s="1"/>
      <c r="AD334" s="1"/>
      <c r="AE334" s="1"/>
      <c r="AF334" s="1"/>
      <c r="AG334" s="194"/>
    </row>
    <row r="335" spans="1:33" ht="15.75" customHeight="1">
      <c r="A335" s="1"/>
      <c r="B335" s="1"/>
      <c r="C335" s="1"/>
      <c r="D335" s="1"/>
      <c r="E335" s="194"/>
      <c r="F335" s="194"/>
      <c r="G335" s="194"/>
      <c r="H335" s="194"/>
      <c r="I335" s="194"/>
      <c r="J335" s="194"/>
      <c r="K335" s="194"/>
      <c r="L335" s="194"/>
      <c r="M335" s="194"/>
      <c r="N335" s="194"/>
      <c r="O335" s="194"/>
      <c r="P335" s="194"/>
      <c r="Q335" s="194"/>
      <c r="R335" s="194"/>
      <c r="S335" s="194"/>
      <c r="T335" s="194"/>
      <c r="U335" s="1"/>
      <c r="V335" s="1"/>
      <c r="W335" s="194"/>
      <c r="X335" s="194"/>
      <c r="Y335" s="1"/>
      <c r="Z335" s="1"/>
      <c r="AA335" s="1"/>
      <c r="AB335" s="1"/>
      <c r="AC335" s="1"/>
      <c r="AD335" s="1"/>
      <c r="AE335" s="1"/>
      <c r="AF335" s="1"/>
      <c r="AG335" s="194"/>
    </row>
    <row r="336" spans="1:33" ht="15.75" customHeight="1">
      <c r="A336" s="1"/>
      <c r="B336" s="1"/>
      <c r="C336" s="1"/>
      <c r="D336" s="1"/>
      <c r="E336" s="194"/>
      <c r="F336" s="194"/>
      <c r="G336" s="194"/>
      <c r="H336" s="194"/>
      <c r="I336" s="194"/>
      <c r="J336" s="194"/>
      <c r="K336" s="194"/>
      <c r="L336" s="194"/>
      <c r="M336" s="194"/>
      <c r="N336" s="194"/>
      <c r="O336" s="194"/>
      <c r="P336" s="194"/>
      <c r="Q336" s="194"/>
      <c r="R336" s="194"/>
      <c r="S336" s="194"/>
      <c r="T336" s="194"/>
      <c r="U336" s="1"/>
      <c r="V336" s="1"/>
      <c r="W336" s="194"/>
      <c r="X336" s="194"/>
      <c r="Y336" s="1"/>
      <c r="Z336" s="1"/>
      <c r="AA336" s="1"/>
      <c r="AB336" s="1"/>
      <c r="AC336" s="1"/>
      <c r="AD336" s="1"/>
      <c r="AE336" s="1"/>
      <c r="AF336" s="1"/>
      <c r="AG336" s="194"/>
    </row>
    <row r="337" spans="1:33" ht="15.75" customHeight="1">
      <c r="A337" s="1"/>
      <c r="B337" s="1"/>
      <c r="C337" s="1"/>
      <c r="D337" s="1"/>
      <c r="E337" s="194"/>
      <c r="F337" s="194"/>
      <c r="G337" s="194"/>
      <c r="H337" s="194"/>
      <c r="I337" s="194"/>
      <c r="J337" s="194"/>
      <c r="K337" s="194"/>
      <c r="L337" s="194"/>
      <c r="M337" s="194"/>
      <c r="N337" s="194"/>
      <c r="O337" s="194"/>
      <c r="P337" s="194"/>
      <c r="Q337" s="194"/>
      <c r="R337" s="194"/>
      <c r="S337" s="194"/>
      <c r="T337" s="194"/>
      <c r="U337" s="1"/>
      <c r="V337" s="1"/>
      <c r="W337" s="194"/>
      <c r="X337" s="194"/>
      <c r="Y337" s="1"/>
      <c r="Z337" s="1"/>
      <c r="AA337" s="1"/>
      <c r="AB337" s="1"/>
      <c r="AC337" s="1"/>
      <c r="AD337" s="1"/>
      <c r="AE337" s="1"/>
      <c r="AF337" s="1"/>
      <c r="AG337" s="194"/>
    </row>
    <row r="338" spans="1:33" ht="15.75" customHeight="1">
      <c r="A338" s="1"/>
      <c r="B338" s="1"/>
      <c r="C338" s="1"/>
      <c r="D338" s="1"/>
      <c r="E338" s="194"/>
      <c r="F338" s="194"/>
      <c r="G338" s="194"/>
      <c r="H338" s="194"/>
      <c r="I338" s="194"/>
      <c r="J338" s="194"/>
      <c r="K338" s="194"/>
      <c r="L338" s="194"/>
      <c r="M338" s="194"/>
      <c r="N338" s="194"/>
      <c r="O338" s="194"/>
      <c r="P338" s="194"/>
      <c r="Q338" s="194"/>
      <c r="R338" s="194"/>
      <c r="S338" s="194"/>
      <c r="T338" s="194"/>
      <c r="U338" s="1"/>
      <c r="V338" s="1"/>
      <c r="W338" s="194"/>
      <c r="X338" s="194"/>
      <c r="Y338" s="1"/>
      <c r="Z338" s="1"/>
      <c r="AA338" s="1"/>
      <c r="AB338" s="1"/>
      <c r="AC338" s="1"/>
      <c r="AD338" s="1"/>
      <c r="AE338" s="1"/>
      <c r="AF338" s="1"/>
      <c r="AG338" s="194"/>
    </row>
    <row r="339" spans="1:33" ht="15.75" customHeight="1">
      <c r="A339" s="1"/>
      <c r="B339" s="1"/>
      <c r="C339" s="1"/>
      <c r="D339" s="1"/>
      <c r="E339" s="194"/>
      <c r="F339" s="194"/>
      <c r="G339" s="194"/>
      <c r="H339" s="194"/>
      <c r="I339" s="194"/>
      <c r="J339" s="194"/>
      <c r="K339" s="194"/>
      <c r="L339" s="194"/>
      <c r="M339" s="194"/>
      <c r="N339" s="194"/>
      <c r="O339" s="194"/>
      <c r="P339" s="194"/>
      <c r="Q339" s="194"/>
      <c r="R339" s="194"/>
      <c r="S339" s="194"/>
      <c r="T339" s="194"/>
      <c r="U339" s="1"/>
      <c r="V339" s="1"/>
      <c r="W339" s="194"/>
      <c r="X339" s="194"/>
      <c r="Y339" s="1"/>
      <c r="Z339" s="1"/>
      <c r="AA339" s="1"/>
      <c r="AB339" s="1"/>
      <c r="AC339" s="1"/>
      <c r="AD339" s="1"/>
      <c r="AE339" s="1"/>
      <c r="AF339" s="1"/>
      <c r="AG339" s="194"/>
    </row>
    <row r="340" spans="1:33" ht="15.75" customHeight="1">
      <c r="A340" s="1"/>
      <c r="B340" s="1"/>
      <c r="C340" s="1"/>
      <c r="D340" s="1"/>
      <c r="E340" s="194"/>
      <c r="F340" s="194"/>
      <c r="G340" s="194"/>
      <c r="H340" s="194"/>
      <c r="I340" s="194"/>
      <c r="J340" s="194"/>
      <c r="K340" s="194"/>
      <c r="L340" s="194"/>
      <c r="M340" s="194"/>
      <c r="N340" s="194"/>
      <c r="O340" s="194"/>
      <c r="P340" s="194"/>
      <c r="Q340" s="194"/>
      <c r="R340" s="194"/>
      <c r="S340" s="194"/>
      <c r="T340" s="194"/>
      <c r="U340" s="1"/>
      <c r="V340" s="1"/>
      <c r="W340" s="194"/>
      <c r="X340" s="194"/>
      <c r="Y340" s="1"/>
      <c r="Z340" s="1"/>
      <c r="AA340" s="1"/>
      <c r="AB340" s="1"/>
      <c r="AC340" s="1"/>
      <c r="AD340" s="1"/>
      <c r="AE340" s="1"/>
      <c r="AF340" s="1"/>
      <c r="AG340" s="194"/>
    </row>
    <row r="341" spans="1:33" ht="15.75" customHeight="1">
      <c r="A341" s="1"/>
      <c r="B341" s="1"/>
      <c r="C341" s="1"/>
      <c r="D341" s="1"/>
      <c r="E341" s="194"/>
      <c r="F341" s="194"/>
      <c r="G341" s="194"/>
      <c r="H341" s="194"/>
      <c r="I341" s="194"/>
      <c r="J341" s="194"/>
      <c r="K341" s="194"/>
      <c r="L341" s="194"/>
      <c r="M341" s="194"/>
      <c r="N341" s="194"/>
      <c r="O341" s="194"/>
      <c r="P341" s="194"/>
      <c r="Q341" s="194"/>
      <c r="R341" s="194"/>
      <c r="S341" s="194"/>
      <c r="T341" s="194"/>
      <c r="U341" s="1"/>
      <c r="V341" s="1"/>
      <c r="W341" s="194"/>
      <c r="X341" s="194"/>
      <c r="Y341" s="1"/>
      <c r="Z341" s="1"/>
      <c r="AA341" s="1"/>
      <c r="AB341" s="1"/>
      <c r="AC341" s="1"/>
      <c r="AD341" s="1"/>
      <c r="AE341" s="1"/>
      <c r="AF341" s="1"/>
      <c r="AG341" s="194"/>
    </row>
    <row r="342" spans="1:33" ht="15.75" customHeight="1">
      <c r="A342" s="1"/>
      <c r="B342" s="1"/>
      <c r="C342" s="1"/>
      <c r="D342" s="1"/>
      <c r="E342" s="194"/>
      <c r="F342" s="194"/>
      <c r="G342" s="194"/>
      <c r="H342" s="194"/>
      <c r="I342" s="194"/>
      <c r="J342" s="194"/>
      <c r="K342" s="194"/>
      <c r="L342" s="194"/>
      <c r="M342" s="194"/>
      <c r="N342" s="194"/>
      <c r="O342" s="194"/>
      <c r="P342" s="194"/>
      <c r="Q342" s="194"/>
      <c r="R342" s="194"/>
      <c r="S342" s="194"/>
      <c r="T342" s="194"/>
      <c r="U342" s="1"/>
      <c r="V342" s="1"/>
      <c r="W342" s="194"/>
      <c r="X342" s="194"/>
      <c r="Y342" s="1"/>
      <c r="Z342" s="1"/>
      <c r="AA342" s="1"/>
      <c r="AB342" s="1"/>
      <c r="AC342" s="1"/>
      <c r="AD342" s="1"/>
      <c r="AE342" s="1"/>
      <c r="AF342" s="1"/>
      <c r="AG342" s="194"/>
    </row>
    <row r="343" spans="1:33" ht="15.75" customHeight="1">
      <c r="A343" s="1"/>
      <c r="B343" s="1"/>
      <c r="C343" s="1"/>
      <c r="D343" s="1"/>
      <c r="E343" s="194"/>
      <c r="F343" s="194"/>
      <c r="G343" s="194"/>
      <c r="H343" s="194"/>
      <c r="I343" s="194"/>
      <c r="J343" s="194"/>
      <c r="K343" s="194"/>
      <c r="L343" s="194"/>
      <c r="M343" s="194"/>
      <c r="N343" s="194"/>
      <c r="O343" s="194"/>
      <c r="P343" s="194"/>
      <c r="Q343" s="194"/>
      <c r="R343" s="194"/>
      <c r="S343" s="194"/>
      <c r="T343" s="194"/>
      <c r="U343" s="1"/>
      <c r="V343" s="1"/>
      <c r="W343" s="194"/>
      <c r="X343" s="194"/>
      <c r="Y343" s="1"/>
      <c r="Z343" s="1"/>
      <c r="AA343" s="1"/>
      <c r="AB343" s="1"/>
      <c r="AC343" s="1"/>
      <c r="AD343" s="1"/>
      <c r="AE343" s="1"/>
      <c r="AF343" s="1"/>
      <c r="AG343" s="194"/>
    </row>
    <row r="344" spans="1:33" ht="15.75" customHeight="1">
      <c r="A344" s="1"/>
      <c r="B344" s="1"/>
      <c r="C344" s="1"/>
      <c r="D344" s="1"/>
      <c r="E344" s="194"/>
      <c r="F344" s="194"/>
      <c r="G344" s="194"/>
      <c r="H344" s="194"/>
      <c r="I344" s="194"/>
      <c r="J344" s="194"/>
      <c r="K344" s="194"/>
      <c r="L344" s="194"/>
      <c r="M344" s="194"/>
      <c r="N344" s="194"/>
      <c r="O344" s="194"/>
      <c r="P344" s="194"/>
      <c r="Q344" s="194"/>
      <c r="R344" s="194"/>
      <c r="S344" s="194"/>
      <c r="T344" s="194"/>
      <c r="U344" s="1"/>
      <c r="V344" s="1"/>
      <c r="W344" s="194"/>
      <c r="X344" s="194"/>
      <c r="Y344" s="1"/>
      <c r="Z344" s="1"/>
      <c r="AA344" s="1"/>
      <c r="AB344" s="1"/>
      <c r="AC344" s="1"/>
      <c r="AD344" s="1"/>
      <c r="AE344" s="1"/>
      <c r="AF344" s="1"/>
      <c r="AG344" s="194"/>
    </row>
    <row r="345" spans="1:33" ht="15.75" customHeight="1">
      <c r="A345" s="1"/>
      <c r="B345" s="1"/>
      <c r="C345" s="1"/>
      <c r="D345" s="1"/>
      <c r="E345" s="194"/>
      <c r="F345" s="194"/>
      <c r="G345" s="194"/>
      <c r="H345" s="194"/>
      <c r="I345" s="194"/>
      <c r="J345" s="194"/>
      <c r="K345" s="194"/>
      <c r="L345" s="194"/>
      <c r="M345" s="194"/>
      <c r="N345" s="194"/>
      <c r="O345" s="194"/>
      <c r="P345" s="194"/>
      <c r="Q345" s="194"/>
      <c r="R345" s="194"/>
      <c r="S345" s="194"/>
      <c r="T345" s="194"/>
      <c r="U345" s="1"/>
      <c r="V345" s="1"/>
      <c r="W345" s="194"/>
      <c r="X345" s="194"/>
      <c r="Y345" s="1"/>
      <c r="Z345" s="1"/>
      <c r="AA345" s="1"/>
      <c r="AB345" s="1"/>
      <c r="AC345" s="1"/>
      <c r="AD345" s="1"/>
      <c r="AE345" s="1"/>
      <c r="AF345" s="1"/>
      <c r="AG345" s="194"/>
    </row>
    <row r="346" spans="1:33" ht="15.75" customHeight="1">
      <c r="A346" s="1"/>
      <c r="B346" s="1"/>
      <c r="C346" s="1"/>
      <c r="D346" s="1"/>
      <c r="E346" s="194"/>
      <c r="F346" s="194"/>
      <c r="G346" s="194"/>
      <c r="H346" s="194"/>
      <c r="I346" s="194"/>
      <c r="J346" s="194"/>
      <c r="K346" s="194"/>
      <c r="L346" s="194"/>
      <c r="M346" s="194"/>
      <c r="N346" s="194"/>
      <c r="O346" s="194"/>
      <c r="P346" s="194"/>
      <c r="Q346" s="194"/>
      <c r="R346" s="194"/>
      <c r="S346" s="194"/>
      <c r="T346" s="194"/>
      <c r="U346" s="1"/>
      <c r="V346" s="1"/>
      <c r="W346" s="194"/>
      <c r="X346" s="194"/>
      <c r="Y346" s="1"/>
      <c r="Z346" s="1"/>
      <c r="AA346" s="1"/>
      <c r="AB346" s="1"/>
      <c r="AC346" s="1"/>
      <c r="AD346" s="1"/>
      <c r="AE346" s="1"/>
      <c r="AF346" s="1"/>
      <c r="AG346" s="194"/>
    </row>
    <row r="347" spans="1:33" ht="15.75" customHeight="1">
      <c r="A347" s="1"/>
      <c r="B347" s="1"/>
      <c r="C347" s="1"/>
      <c r="D347" s="1"/>
      <c r="E347" s="194"/>
      <c r="F347" s="194"/>
      <c r="G347" s="194"/>
      <c r="H347" s="194"/>
      <c r="I347" s="194"/>
      <c r="J347" s="194"/>
      <c r="K347" s="194"/>
      <c r="L347" s="194"/>
      <c r="M347" s="194"/>
      <c r="N347" s="194"/>
      <c r="O347" s="194"/>
      <c r="P347" s="194"/>
      <c r="Q347" s="194"/>
      <c r="R347" s="194"/>
      <c r="S347" s="194"/>
      <c r="T347" s="194"/>
      <c r="U347" s="1"/>
      <c r="V347" s="1"/>
      <c r="W347" s="194"/>
      <c r="X347" s="194"/>
      <c r="Y347" s="1"/>
      <c r="Z347" s="1"/>
      <c r="AA347" s="1"/>
      <c r="AB347" s="1"/>
      <c r="AC347" s="1"/>
      <c r="AD347" s="1"/>
      <c r="AE347" s="1"/>
      <c r="AF347" s="1"/>
      <c r="AG347" s="194"/>
    </row>
    <row r="348" spans="1:33" ht="15.75" customHeight="1">
      <c r="A348" s="1"/>
      <c r="B348" s="1"/>
      <c r="C348" s="1"/>
      <c r="D348" s="1"/>
      <c r="E348" s="194"/>
      <c r="F348" s="194"/>
      <c r="G348" s="194"/>
      <c r="H348" s="194"/>
      <c r="I348" s="194"/>
      <c r="J348" s="194"/>
      <c r="K348" s="194"/>
      <c r="L348" s="194"/>
      <c r="M348" s="194"/>
      <c r="N348" s="194"/>
      <c r="O348" s="194"/>
      <c r="P348" s="194"/>
      <c r="Q348" s="194"/>
      <c r="R348" s="194"/>
      <c r="S348" s="194"/>
      <c r="T348" s="194"/>
      <c r="U348" s="1"/>
      <c r="V348" s="1"/>
      <c r="W348" s="194"/>
      <c r="X348" s="194"/>
      <c r="Y348" s="1"/>
      <c r="Z348" s="1"/>
      <c r="AA348" s="1"/>
      <c r="AB348" s="1"/>
      <c r="AC348" s="1"/>
      <c r="AD348" s="1"/>
      <c r="AE348" s="1"/>
      <c r="AF348" s="1"/>
      <c r="AG348" s="194"/>
    </row>
    <row r="349" spans="1:33" ht="15.75" customHeight="1">
      <c r="A349" s="1"/>
      <c r="B349" s="1"/>
      <c r="C349" s="1"/>
      <c r="D349" s="1"/>
      <c r="E349" s="194"/>
      <c r="F349" s="194"/>
      <c r="G349" s="194"/>
      <c r="H349" s="194"/>
      <c r="I349" s="194"/>
      <c r="J349" s="194"/>
      <c r="K349" s="194"/>
      <c r="L349" s="194"/>
      <c r="M349" s="194"/>
      <c r="N349" s="194"/>
      <c r="O349" s="194"/>
      <c r="P349" s="194"/>
      <c r="Q349" s="194"/>
      <c r="R349" s="194"/>
      <c r="S349" s="194"/>
      <c r="T349" s="194"/>
      <c r="U349" s="1"/>
      <c r="V349" s="1"/>
      <c r="W349" s="194"/>
      <c r="X349" s="194"/>
      <c r="Y349" s="1"/>
      <c r="Z349" s="1"/>
      <c r="AA349" s="1"/>
      <c r="AB349" s="1"/>
      <c r="AC349" s="1"/>
      <c r="AD349" s="1"/>
      <c r="AE349" s="1"/>
      <c r="AF349" s="1"/>
      <c r="AG349" s="194"/>
    </row>
    <row r="350" spans="1:33" ht="15.75" customHeight="1">
      <c r="A350" s="1"/>
      <c r="B350" s="1"/>
      <c r="C350" s="1"/>
      <c r="D350" s="1"/>
      <c r="E350" s="194"/>
      <c r="F350" s="194"/>
      <c r="G350" s="194"/>
      <c r="H350" s="194"/>
      <c r="I350" s="194"/>
      <c r="J350" s="194"/>
      <c r="K350" s="194"/>
      <c r="L350" s="194"/>
      <c r="M350" s="194"/>
      <c r="N350" s="194"/>
      <c r="O350" s="194"/>
      <c r="P350" s="194"/>
      <c r="Q350" s="194"/>
      <c r="R350" s="194"/>
      <c r="S350" s="194"/>
      <c r="T350" s="194"/>
      <c r="U350" s="1"/>
      <c r="V350" s="1"/>
      <c r="W350" s="194"/>
      <c r="X350" s="194"/>
      <c r="Y350" s="1"/>
      <c r="Z350" s="1"/>
      <c r="AA350" s="1"/>
      <c r="AB350" s="1"/>
      <c r="AC350" s="1"/>
      <c r="AD350" s="1"/>
      <c r="AE350" s="1"/>
      <c r="AF350" s="1"/>
      <c r="AG350" s="194"/>
    </row>
    <row r="351" spans="1:33" ht="15.75" customHeight="1">
      <c r="A351" s="1"/>
      <c r="B351" s="1"/>
      <c r="C351" s="1"/>
      <c r="D351" s="1"/>
      <c r="E351" s="194"/>
      <c r="F351" s="194"/>
      <c r="G351" s="194"/>
      <c r="H351" s="194"/>
      <c r="I351" s="194"/>
      <c r="J351" s="194"/>
      <c r="K351" s="194"/>
      <c r="L351" s="194"/>
      <c r="M351" s="194"/>
      <c r="N351" s="194"/>
      <c r="O351" s="194"/>
      <c r="P351" s="194"/>
      <c r="Q351" s="194"/>
      <c r="R351" s="194"/>
      <c r="S351" s="194"/>
      <c r="T351" s="194"/>
      <c r="U351" s="1"/>
      <c r="V351" s="1"/>
      <c r="W351" s="194"/>
      <c r="X351" s="194"/>
      <c r="Y351" s="1"/>
      <c r="Z351" s="1"/>
      <c r="AA351" s="1"/>
      <c r="AB351" s="1"/>
      <c r="AC351" s="1"/>
      <c r="AD351" s="1"/>
      <c r="AE351" s="1"/>
      <c r="AF351" s="1"/>
      <c r="AG351" s="194"/>
    </row>
    <row r="352" spans="1:33" ht="15.75" customHeight="1">
      <c r="A352" s="1"/>
      <c r="B352" s="1"/>
      <c r="C352" s="1"/>
      <c r="D352" s="1"/>
      <c r="E352" s="194"/>
      <c r="F352" s="194"/>
      <c r="G352" s="194"/>
      <c r="H352" s="194"/>
      <c r="I352" s="194"/>
      <c r="J352" s="194"/>
      <c r="K352" s="194"/>
      <c r="L352" s="194"/>
      <c r="M352" s="194"/>
      <c r="N352" s="194"/>
      <c r="O352" s="194"/>
      <c r="P352" s="194"/>
      <c r="Q352" s="194"/>
      <c r="R352" s="194"/>
      <c r="S352" s="194"/>
      <c r="T352" s="194"/>
      <c r="U352" s="1"/>
      <c r="V352" s="1"/>
      <c r="W352" s="194"/>
      <c r="X352" s="194"/>
      <c r="Y352" s="1"/>
      <c r="Z352" s="1"/>
      <c r="AA352" s="1"/>
      <c r="AB352" s="1"/>
      <c r="AC352" s="1"/>
      <c r="AD352" s="1"/>
      <c r="AE352" s="1"/>
      <c r="AF352" s="1"/>
      <c r="AG352" s="194"/>
    </row>
    <row r="353" spans="1:33" ht="15.75" customHeight="1">
      <c r="A353" s="1"/>
      <c r="B353" s="1"/>
      <c r="C353" s="1"/>
      <c r="D353" s="1"/>
      <c r="E353" s="194"/>
      <c r="F353" s="194"/>
      <c r="G353" s="194"/>
      <c r="H353" s="194"/>
      <c r="I353" s="194"/>
      <c r="J353" s="194"/>
      <c r="K353" s="194"/>
      <c r="L353" s="194"/>
      <c r="M353" s="194"/>
      <c r="N353" s="194"/>
      <c r="O353" s="194"/>
      <c r="P353" s="194"/>
      <c r="Q353" s="194"/>
      <c r="R353" s="194"/>
      <c r="S353" s="194"/>
      <c r="T353" s="194"/>
      <c r="U353" s="1"/>
      <c r="V353" s="1"/>
      <c r="W353" s="194"/>
      <c r="X353" s="194"/>
      <c r="Y353" s="1"/>
      <c r="Z353" s="1"/>
      <c r="AA353" s="1"/>
      <c r="AB353" s="1"/>
      <c r="AC353" s="1"/>
      <c r="AD353" s="1"/>
      <c r="AE353" s="1"/>
      <c r="AF353" s="1"/>
      <c r="AG353" s="194"/>
    </row>
    <row r="354" spans="1:33" ht="15.75" customHeight="1">
      <c r="A354" s="1"/>
      <c r="B354" s="1"/>
      <c r="C354" s="1"/>
      <c r="D354" s="1"/>
      <c r="E354" s="194"/>
      <c r="F354" s="194"/>
      <c r="G354" s="194"/>
      <c r="H354" s="194"/>
      <c r="I354" s="194"/>
      <c r="J354" s="194"/>
      <c r="K354" s="194"/>
      <c r="L354" s="194"/>
      <c r="M354" s="194"/>
      <c r="N354" s="194"/>
      <c r="O354" s="194"/>
      <c r="P354" s="194"/>
      <c r="Q354" s="194"/>
      <c r="R354" s="194"/>
      <c r="S354" s="194"/>
      <c r="T354" s="194"/>
      <c r="U354" s="1"/>
      <c r="V354" s="1"/>
      <c r="W354" s="194"/>
      <c r="X354" s="194"/>
      <c r="Y354" s="1"/>
      <c r="Z354" s="1"/>
      <c r="AA354" s="1"/>
      <c r="AB354" s="1"/>
      <c r="AC354" s="1"/>
      <c r="AD354" s="1"/>
      <c r="AE354" s="1"/>
      <c r="AF354" s="1"/>
      <c r="AG354" s="194"/>
    </row>
    <row r="355" spans="1:33" ht="15.75" customHeight="1">
      <c r="A355" s="1"/>
      <c r="B355" s="1"/>
      <c r="C355" s="1"/>
      <c r="D355" s="1"/>
      <c r="E355" s="194"/>
      <c r="F355" s="194"/>
      <c r="G355" s="194"/>
      <c r="H355" s="194"/>
      <c r="I355" s="194"/>
      <c r="J355" s="194"/>
      <c r="K355" s="194"/>
      <c r="L355" s="194"/>
      <c r="M355" s="194"/>
      <c r="N355" s="194"/>
      <c r="O355" s="194"/>
      <c r="P355" s="194"/>
      <c r="Q355" s="194"/>
      <c r="R355" s="194"/>
      <c r="S355" s="194"/>
      <c r="T355" s="194"/>
      <c r="U355" s="1"/>
      <c r="V355" s="1"/>
      <c r="W355" s="194"/>
      <c r="X355" s="194"/>
      <c r="Y355" s="1"/>
      <c r="Z355" s="1"/>
      <c r="AA355" s="1"/>
      <c r="AB355" s="1"/>
      <c r="AC355" s="1"/>
      <c r="AD355" s="1"/>
      <c r="AE355" s="1"/>
      <c r="AF355" s="1"/>
      <c r="AG355" s="194"/>
    </row>
    <row r="356" spans="1:33" ht="15.75" customHeight="1">
      <c r="A356" s="1"/>
      <c r="B356" s="1"/>
      <c r="C356" s="1"/>
      <c r="D356" s="1"/>
      <c r="E356" s="194"/>
      <c r="F356" s="194"/>
      <c r="G356" s="194"/>
      <c r="H356" s="194"/>
      <c r="I356" s="194"/>
      <c r="J356" s="194"/>
      <c r="K356" s="194"/>
      <c r="L356" s="194"/>
      <c r="M356" s="194"/>
      <c r="N356" s="194"/>
      <c r="O356" s="194"/>
      <c r="P356" s="194"/>
      <c r="Q356" s="194"/>
      <c r="R356" s="194"/>
      <c r="S356" s="194"/>
      <c r="T356" s="194"/>
      <c r="U356" s="1"/>
      <c r="V356" s="1"/>
      <c r="W356" s="194"/>
      <c r="X356" s="194"/>
      <c r="Y356" s="1"/>
      <c r="Z356" s="1"/>
      <c r="AA356" s="1"/>
      <c r="AB356" s="1"/>
      <c r="AC356" s="1"/>
      <c r="AD356" s="1"/>
      <c r="AE356" s="1"/>
      <c r="AF356" s="1"/>
      <c r="AG356" s="194"/>
    </row>
    <row r="357" spans="1:33" ht="15.75" customHeight="1">
      <c r="A357" s="1"/>
      <c r="B357" s="1"/>
      <c r="C357" s="1"/>
      <c r="D357" s="1"/>
      <c r="E357" s="194"/>
      <c r="F357" s="194"/>
      <c r="G357" s="194"/>
      <c r="H357" s="194"/>
      <c r="I357" s="194"/>
      <c r="J357" s="194"/>
      <c r="K357" s="194"/>
      <c r="L357" s="194"/>
      <c r="M357" s="194"/>
      <c r="N357" s="194"/>
      <c r="O357" s="194"/>
      <c r="P357" s="194"/>
      <c r="Q357" s="194"/>
      <c r="R357" s="194"/>
      <c r="S357" s="194"/>
      <c r="T357" s="194"/>
      <c r="U357" s="1"/>
      <c r="V357" s="1"/>
      <c r="W357" s="194"/>
      <c r="X357" s="194"/>
      <c r="Y357" s="1"/>
      <c r="Z357" s="1"/>
      <c r="AA357" s="1"/>
      <c r="AB357" s="1"/>
      <c r="AC357" s="1"/>
      <c r="AD357" s="1"/>
      <c r="AE357" s="1"/>
      <c r="AF357" s="1"/>
      <c r="AG357" s="194"/>
    </row>
    <row r="358" spans="1:33" ht="15.75" customHeight="1">
      <c r="A358" s="1"/>
      <c r="B358" s="1"/>
      <c r="C358" s="1"/>
      <c r="D358" s="1"/>
      <c r="E358" s="194"/>
      <c r="F358" s="194"/>
      <c r="G358" s="194"/>
      <c r="H358" s="194"/>
      <c r="I358" s="194"/>
      <c r="J358" s="194"/>
      <c r="K358" s="194"/>
      <c r="L358" s="194"/>
      <c r="M358" s="194"/>
      <c r="N358" s="194"/>
      <c r="O358" s="194"/>
      <c r="P358" s="194"/>
      <c r="Q358" s="194"/>
      <c r="R358" s="194"/>
      <c r="S358" s="194"/>
      <c r="T358" s="194"/>
      <c r="U358" s="1"/>
      <c r="V358" s="1"/>
      <c r="W358" s="194"/>
      <c r="X358" s="194"/>
      <c r="Y358" s="1"/>
      <c r="Z358" s="1"/>
      <c r="AA358" s="1"/>
      <c r="AB358" s="1"/>
      <c r="AC358" s="1"/>
      <c r="AD358" s="1"/>
      <c r="AE358" s="1"/>
      <c r="AF358" s="1"/>
      <c r="AG358" s="194"/>
    </row>
    <row r="359" spans="1:33" ht="15.75" customHeight="1">
      <c r="A359" s="1"/>
      <c r="B359" s="1"/>
      <c r="C359" s="1"/>
      <c r="D359" s="1"/>
      <c r="E359" s="194"/>
      <c r="F359" s="194"/>
      <c r="G359" s="194"/>
      <c r="H359" s="194"/>
      <c r="I359" s="194"/>
      <c r="J359" s="194"/>
      <c r="K359" s="194"/>
      <c r="L359" s="194"/>
      <c r="M359" s="194"/>
      <c r="N359" s="194"/>
      <c r="O359" s="194"/>
      <c r="P359" s="194"/>
      <c r="Q359" s="194"/>
      <c r="R359" s="194"/>
      <c r="S359" s="194"/>
      <c r="T359" s="194"/>
      <c r="U359" s="1"/>
      <c r="V359" s="1"/>
      <c r="W359" s="194"/>
      <c r="X359" s="194"/>
      <c r="Y359" s="1"/>
      <c r="Z359" s="1"/>
      <c r="AA359" s="1"/>
      <c r="AB359" s="1"/>
      <c r="AC359" s="1"/>
      <c r="AD359" s="1"/>
      <c r="AE359" s="1"/>
      <c r="AF359" s="1"/>
      <c r="AG359" s="194"/>
    </row>
    <row r="360" spans="1:33" ht="15.75" customHeight="1">
      <c r="A360" s="1"/>
      <c r="B360" s="1"/>
      <c r="C360" s="1"/>
      <c r="D360" s="1"/>
      <c r="E360" s="194"/>
      <c r="F360" s="194"/>
      <c r="G360" s="194"/>
      <c r="H360" s="194"/>
      <c r="I360" s="194"/>
      <c r="J360" s="194"/>
      <c r="K360" s="194"/>
      <c r="L360" s="194"/>
      <c r="M360" s="194"/>
      <c r="N360" s="194"/>
      <c r="O360" s="194"/>
      <c r="P360" s="194"/>
      <c r="Q360" s="194"/>
      <c r="R360" s="194"/>
      <c r="S360" s="194"/>
      <c r="T360" s="194"/>
      <c r="U360" s="1"/>
      <c r="V360" s="1"/>
      <c r="W360" s="194"/>
      <c r="X360" s="194"/>
      <c r="Y360" s="1"/>
      <c r="Z360" s="1"/>
      <c r="AA360" s="1"/>
      <c r="AB360" s="1"/>
      <c r="AC360" s="1"/>
      <c r="AD360" s="1"/>
      <c r="AE360" s="1"/>
      <c r="AF360" s="1"/>
      <c r="AG360" s="194"/>
    </row>
    <row r="361" spans="1:33" ht="15.75" customHeight="1">
      <c r="A361" s="1"/>
      <c r="B361" s="1"/>
      <c r="C361" s="1"/>
      <c r="D361" s="1"/>
      <c r="E361" s="194"/>
      <c r="F361" s="194"/>
      <c r="G361" s="194"/>
      <c r="H361" s="194"/>
      <c r="I361" s="194"/>
      <c r="J361" s="194"/>
      <c r="K361" s="194"/>
      <c r="L361" s="194"/>
      <c r="M361" s="194"/>
      <c r="N361" s="194"/>
      <c r="O361" s="194"/>
      <c r="P361" s="194"/>
      <c r="Q361" s="194"/>
      <c r="R361" s="194"/>
      <c r="S361" s="194"/>
      <c r="T361" s="194"/>
      <c r="U361" s="1"/>
      <c r="V361" s="1"/>
      <c r="W361" s="194"/>
      <c r="X361" s="194"/>
      <c r="Y361" s="1"/>
      <c r="Z361" s="1"/>
      <c r="AA361" s="1"/>
      <c r="AB361" s="1"/>
      <c r="AC361" s="1"/>
      <c r="AD361" s="1"/>
      <c r="AE361" s="1"/>
      <c r="AF361" s="1"/>
      <c r="AG361" s="194"/>
    </row>
    <row r="362" spans="1:33" ht="15.75" customHeight="1">
      <c r="A362" s="1"/>
      <c r="B362" s="1"/>
      <c r="C362" s="1"/>
      <c r="D362" s="1"/>
      <c r="E362" s="194"/>
      <c r="F362" s="194"/>
      <c r="G362" s="194"/>
      <c r="H362" s="194"/>
      <c r="I362" s="194"/>
      <c r="J362" s="194"/>
      <c r="K362" s="194"/>
      <c r="L362" s="194"/>
      <c r="M362" s="194"/>
      <c r="N362" s="194"/>
      <c r="O362" s="194"/>
      <c r="P362" s="194"/>
      <c r="Q362" s="194"/>
      <c r="R362" s="194"/>
      <c r="S362" s="194"/>
      <c r="T362" s="194"/>
      <c r="U362" s="1"/>
      <c r="V362" s="1"/>
      <c r="W362" s="194"/>
      <c r="X362" s="194"/>
      <c r="Y362" s="1"/>
      <c r="Z362" s="1"/>
      <c r="AA362" s="1"/>
      <c r="AB362" s="1"/>
      <c r="AC362" s="1"/>
      <c r="AD362" s="1"/>
      <c r="AE362" s="1"/>
      <c r="AF362" s="1"/>
      <c r="AG362" s="194"/>
    </row>
    <row r="363" spans="1:33" ht="15.75" customHeight="1">
      <c r="A363" s="1"/>
      <c r="B363" s="1"/>
      <c r="C363" s="1"/>
      <c r="D363" s="1"/>
      <c r="E363" s="194"/>
      <c r="F363" s="194"/>
      <c r="G363" s="194"/>
      <c r="H363" s="194"/>
      <c r="I363" s="194"/>
      <c r="J363" s="194"/>
      <c r="K363" s="194"/>
      <c r="L363" s="194"/>
      <c r="M363" s="194"/>
      <c r="N363" s="194"/>
      <c r="O363" s="194"/>
      <c r="P363" s="194"/>
      <c r="Q363" s="194"/>
      <c r="R363" s="194"/>
      <c r="S363" s="194"/>
      <c r="T363" s="194"/>
      <c r="U363" s="1"/>
      <c r="V363" s="1"/>
      <c r="W363" s="194"/>
      <c r="X363" s="194"/>
      <c r="Y363" s="1"/>
      <c r="Z363" s="1"/>
      <c r="AA363" s="1"/>
      <c r="AB363" s="1"/>
      <c r="AC363" s="1"/>
      <c r="AD363" s="1"/>
      <c r="AE363" s="1"/>
      <c r="AF363" s="1"/>
      <c r="AG363" s="194"/>
    </row>
    <row r="364" spans="1:33" ht="15.75" customHeight="1">
      <c r="A364" s="1"/>
      <c r="B364" s="1"/>
      <c r="C364" s="1"/>
      <c r="D364" s="1"/>
      <c r="E364" s="194"/>
      <c r="F364" s="194"/>
      <c r="G364" s="194"/>
      <c r="H364" s="194"/>
      <c r="I364" s="194"/>
      <c r="J364" s="194"/>
      <c r="K364" s="194"/>
      <c r="L364" s="194"/>
      <c r="M364" s="194"/>
      <c r="N364" s="194"/>
      <c r="O364" s="194"/>
      <c r="P364" s="194"/>
      <c r="Q364" s="194"/>
      <c r="R364" s="194"/>
      <c r="S364" s="194"/>
      <c r="T364" s="194"/>
      <c r="U364" s="1"/>
      <c r="V364" s="1"/>
      <c r="W364" s="194"/>
      <c r="X364" s="194"/>
      <c r="Y364" s="1"/>
      <c r="Z364" s="1"/>
      <c r="AA364" s="1"/>
      <c r="AB364" s="1"/>
      <c r="AC364" s="1"/>
      <c r="AD364" s="1"/>
      <c r="AE364" s="1"/>
      <c r="AF364" s="1"/>
      <c r="AG364" s="194"/>
    </row>
    <row r="365" spans="1:33" ht="15.75" customHeight="1">
      <c r="A365" s="1"/>
      <c r="B365" s="1"/>
      <c r="C365" s="1"/>
      <c r="D365" s="1"/>
      <c r="E365" s="194"/>
      <c r="F365" s="194"/>
      <c r="G365" s="194"/>
      <c r="H365" s="194"/>
      <c r="I365" s="194"/>
      <c r="J365" s="194"/>
      <c r="K365" s="194"/>
      <c r="L365" s="194"/>
      <c r="M365" s="194"/>
      <c r="N365" s="194"/>
      <c r="O365" s="194"/>
      <c r="P365" s="194"/>
      <c r="Q365" s="194"/>
      <c r="R365" s="194"/>
      <c r="S365" s="194"/>
      <c r="T365" s="194"/>
      <c r="U365" s="1"/>
      <c r="V365" s="1"/>
      <c r="W365" s="194"/>
      <c r="X365" s="194"/>
      <c r="Y365" s="1"/>
      <c r="Z365" s="1"/>
      <c r="AA365" s="1"/>
      <c r="AB365" s="1"/>
      <c r="AC365" s="1"/>
      <c r="AD365" s="1"/>
      <c r="AE365" s="1"/>
      <c r="AF365" s="1"/>
      <c r="AG365" s="194"/>
    </row>
    <row r="366" spans="1:33" ht="15.75" customHeight="1">
      <c r="A366" s="1"/>
      <c r="B366" s="1"/>
      <c r="C366" s="1"/>
      <c r="D366" s="1"/>
      <c r="E366" s="194"/>
      <c r="F366" s="194"/>
      <c r="G366" s="194"/>
      <c r="H366" s="194"/>
      <c r="I366" s="194"/>
      <c r="J366" s="194"/>
      <c r="K366" s="194"/>
      <c r="L366" s="194"/>
      <c r="M366" s="194"/>
      <c r="N366" s="194"/>
      <c r="O366" s="194"/>
      <c r="P366" s="194"/>
      <c r="Q366" s="194"/>
      <c r="R366" s="194"/>
      <c r="S366" s="194"/>
      <c r="T366" s="194"/>
      <c r="U366" s="1"/>
      <c r="V366" s="1"/>
      <c r="W366" s="194"/>
      <c r="X366" s="194"/>
      <c r="Y366" s="1"/>
      <c r="Z366" s="1"/>
      <c r="AA366" s="1"/>
      <c r="AB366" s="1"/>
      <c r="AC366" s="1"/>
      <c r="AD366" s="1"/>
      <c r="AE366" s="1"/>
      <c r="AF366" s="1"/>
      <c r="AG366" s="194"/>
    </row>
    <row r="367" spans="1:33" ht="15.75" customHeight="1">
      <c r="A367" s="1"/>
      <c r="B367" s="1"/>
      <c r="C367" s="1"/>
      <c r="D367" s="1"/>
      <c r="E367" s="194"/>
      <c r="F367" s="194"/>
      <c r="G367" s="194"/>
      <c r="H367" s="194"/>
      <c r="I367" s="194"/>
      <c r="J367" s="194"/>
      <c r="K367" s="194"/>
      <c r="L367" s="194"/>
      <c r="M367" s="194"/>
      <c r="N367" s="194"/>
      <c r="O367" s="194"/>
      <c r="P367" s="194"/>
      <c r="Q367" s="194"/>
      <c r="R367" s="194"/>
      <c r="S367" s="194"/>
      <c r="T367" s="194"/>
      <c r="U367" s="1"/>
      <c r="V367" s="1"/>
      <c r="W367" s="194"/>
      <c r="X367" s="194"/>
      <c r="Y367" s="1"/>
      <c r="Z367" s="1"/>
      <c r="AA367" s="1"/>
      <c r="AB367" s="1"/>
      <c r="AC367" s="1"/>
      <c r="AD367" s="1"/>
      <c r="AE367" s="1"/>
      <c r="AF367" s="1"/>
      <c r="AG367" s="194"/>
    </row>
    <row r="368" spans="1:33" ht="15.75" customHeight="1">
      <c r="A368" s="1"/>
      <c r="B368" s="1"/>
      <c r="C368" s="1"/>
      <c r="D368" s="1"/>
      <c r="E368" s="194"/>
      <c r="F368" s="194"/>
      <c r="G368" s="194"/>
      <c r="H368" s="194"/>
      <c r="I368" s="194"/>
      <c r="J368" s="194"/>
      <c r="K368" s="194"/>
      <c r="L368" s="194"/>
      <c r="M368" s="194"/>
      <c r="N368" s="194"/>
      <c r="O368" s="194"/>
      <c r="P368" s="194"/>
      <c r="Q368" s="194"/>
      <c r="R368" s="194"/>
      <c r="S368" s="194"/>
      <c r="T368" s="194"/>
      <c r="U368" s="1"/>
      <c r="V368" s="1"/>
      <c r="W368" s="194"/>
      <c r="X368" s="194"/>
      <c r="Y368" s="1"/>
      <c r="Z368" s="1"/>
      <c r="AA368" s="1"/>
      <c r="AB368" s="1"/>
      <c r="AC368" s="1"/>
      <c r="AD368" s="1"/>
      <c r="AE368" s="1"/>
      <c r="AF368" s="1"/>
      <c r="AG368" s="194"/>
    </row>
    <row r="369" spans="1:33" ht="15.75" customHeight="1">
      <c r="A369" s="1"/>
      <c r="B369" s="1"/>
      <c r="C369" s="1"/>
      <c r="D369" s="1"/>
      <c r="E369" s="194"/>
      <c r="F369" s="194"/>
      <c r="G369" s="194"/>
      <c r="H369" s="194"/>
      <c r="I369" s="194"/>
      <c r="J369" s="194"/>
      <c r="K369" s="194"/>
      <c r="L369" s="194"/>
      <c r="M369" s="194"/>
      <c r="N369" s="194"/>
      <c r="O369" s="194"/>
      <c r="P369" s="194"/>
      <c r="Q369" s="194"/>
      <c r="R369" s="194"/>
      <c r="S369" s="194"/>
      <c r="T369" s="194"/>
      <c r="U369" s="1"/>
      <c r="V369" s="1"/>
      <c r="W369" s="194"/>
      <c r="X369" s="194"/>
      <c r="Y369" s="1"/>
      <c r="Z369" s="1"/>
      <c r="AA369" s="1"/>
      <c r="AB369" s="1"/>
      <c r="AC369" s="1"/>
      <c r="AD369" s="1"/>
      <c r="AE369" s="1"/>
      <c r="AF369" s="1"/>
      <c r="AG369" s="194"/>
    </row>
    <row r="370" spans="1:33" ht="15.75" customHeight="1">
      <c r="A370" s="1"/>
      <c r="B370" s="1"/>
      <c r="C370" s="1"/>
      <c r="D370" s="1"/>
      <c r="E370" s="194"/>
      <c r="F370" s="194"/>
      <c r="G370" s="194"/>
      <c r="H370" s="194"/>
      <c r="I370" s="194"/>
      <c r="J370" s="194"/>
      <c r="K370" s="194"/>
      <c r="L370" s="194"/>
      <c r="M370" s="194"/>
      <c r="N370" s="194"/>
      <c r="O370" s="194"/>
      <c r="P370" s="194"/>
      <c r="Q370" s="194"/>
      <c r="R370" s="194"/>
      <c r="S370" s="194"/>
      <c r="T370" s="194"/>
      <c r="U370" s="1"/>
      <c r="V370" s="1"/>
      <c r="W370" s="194"/>
      <c r="X370" s="194"/>
      <c r="Y370" s="1"/>
      <c r="Z370" s="1"/>
      <c r="AA370" s="1"/>
      <c r="AB370" s="1"/>
      <c r="AC370" s="1"/>
      <c r="AD370" s="1"/>
      <c r="AE370" s="1"/>
      <c r="AF370" s="1"/>
      <c r="AG370" s="194"/>
    </row>
    <row r="371" spans="1:33" ht="15.75" customHeight="1">
      <c r="A371" s="1"/>
      <c r="B371" s="1"/>
      <c r="C371" s="1"/>
      <c r="D371" s="1"/>
      <c r="E371" s="194"/>
      <c r="F371" s="194"/>
      <c r="G371" s="194"/>
      <c r="H371" s="194"/>
      <c r="I371" s="194"/>
      <c r="J371" s="194"/>
      <c r="K371" s="194"/>
      <c r="L371" s="194"/>
      <c r="M371" s="194"/>
      <c r="N371" s="194"/>
      <c r="O371" s="194"/>
      <c r="P371" s="194"/>
      <c r="Q371" s="194"/>
      <c r="R371" s="194"/>
      <c r="S371" s="194"/>
      <c r="T371" s="194"/>
      <c r="U371" s="1"/>
      <c r="V371" s="1"/>
      <c r="W371" s="194"/>
      <c r="X371" s="194"/>
      <c r="Y371" s="1"/>
      <c r="Z371" s="1"/>
      <c r="AA371" s="1"/>
      <c r="AB371" s="1"/>
      <c r="AC371" s="1"/>
      <c r="AD371" s="1"/>
      <c r="AE371" s="1"/>
      <c r="AF371" s="1"/>
      <c r="AG371" s="194"/>
    </row>
    <row r="372" spans="1:33" ht="15.75" customHeight="1">
      <c r="A372" s="1"/>
      <c r="B372" s="1"/>
      <c r="C372" s="1"/>
      <c r="D372" s="1"/>
      <c r="E372" s="194"/>
      <c r="F372" s="194"/>
      <c r="G372" s="194"/>
      <c r="H372" s="194"/>
      <c r="I372" s="194"/>
      <c r="J372" s="194"/>
      <c r="K372" s="194"/>
      <c r="L372" s="194"/>
      <c r="M372" s="194"/>
      <c r="N372" s="194"/>
      <c r="O372" s="194"/>
      <c r="P372" s="194"/>
      <c r="Q372" s="194"/>
      <c r="R372" s="194"/>
      <c r="S372" s="194"/>
      <c r="T372" s="194"/>
      <c r="U372" s="1"/>
      <c r="V372" s="1"/>
      <c r="W372" s="194"/>
      <c r="X372" s="194"/>
      <c r="Y372" s="1"/>
      <c r="Z372" s="1"/>
      <c r="AA372" s="1"/>
      <c r="AB372" s="1"/>
      <c r="AC372" s="1"/>
      <c r="AD372" s="1"/>
      <c r="AE372" s="1"/>
      <c r="AF372" s="1"/>
      <c r="AG372" s="194"/>
    </row>
    <row r="373" spans="1:33" ht="15.75" customHeight="1">
      <c r="A373" s="1"/>
      <c r="B373" s="1"/>
      <c r="C373" s="1"/>
      <c r="D373" s="1"/>
      <c r="E373" s="194"/>
      <c r="F373" s="194"/>
      <c r="G373" s="194"/>
      <c r="H373" s="194"/>
      <c r="I373" s="194"/>
      <c r="J373" s="194"/>
      <c r="K373" s="194"/>
      <c r="L373" s="194"/>
      <c r="M373" s="194"/>
      <c r="N373" s="194"/>
      <c r="O373" s="194"/>
      <c r="P373" s="194"/>
      <c r="Q373" s="194"/>
      <c r="R373" s="194"/>
      <c r="S373" s="194"/>
      <c r="T373" s="194"/>
      <c r="U373" s="1"/>
      <c r="V373" s="1"/>
      <c r="W373" s="194"/>
      <c r="X373" s="194"/>
      <c r="Y373" s="1"/>
      <c r="Z373" s="1"/>
      <c r="AA373" s="1"/>
      <c r="AB373" s="1"/>
      <c r="AC373" s="1"/>
      <c r="AD373" s="1"/>
      <c r="AE373" s="1"/>
      <c r="AF373" s="1"/>
      <c r="AG373" s="194"/>
    </row>
    <row r="374" spans="1:33" ht="15.75" customHeight="1">
      <c r="A374" s="1"/>
      <c r="B374" s="1"/>
      <c r="C374" s="1"/>
      <c r="D374" s="1"/>
      <c r="E374" s="194"/>
      <c r="F374" s="194"/>
      <c r="G374" s="194"/>
      <c r="H374" s="194"/>
      <c r="I374" s="194"/>
      <c r="J374" s="194"/>
      <c r="K374" s="194"/>
      <c r="L374" s="194"/>
      <c r="M374" s="194"/>
      <c r="N374" s="194"/>
      <c r="O374" s="194"/>
      <c r="P374" s="194"/>
      <c r="Q374" s="194"/>
      <c r="R374" s="194"/>
      <c r="S374" s="194"/>
      <c r="T374" s="194"/>
      <c r="U374" s="1"/>
      <c r="V374" s="1"/>
      <c r="W374" s="194"/>
      <c r="X374" s="194"/>
      <c r="Y374" s="1"/>
      <c r="Z374" s="1"/>
      <c r="AA374" s="1"/>
      <c r="AB374" s="1"/>
      <c r="AC374" s="1"/>
      <c r="AD374" s="1"/>
      <c r="AE374" s="1"/>
      <c r="AF374" s="1"/>
      <c r="AG374" s="194"/>
    </row>
    <row r="375" spans="1:33" ht="15.75" customHeight="1">
      <c r="A375" s="1"/>
      <c r="B375" s="1"/>
      <c r="C375" s="1"/>
      <c r="D375" s="1"/>
      <c r="E375" s="194"/>
      <c r="F375" s="194"/>
      <c r="G375" s="194"/>
      <c r="H375" s="194"/>
      <c r="I375" s="194"/>
      <c r="J375" s="194"/>
      <c r="K375" s="194"/>
      <c r="L375" s="194"/>
      <c r="M375" s="194"/>
      <c r="N375" s="194"/>
      <c r="O375" s="194"/>
      <c r="P375" s="194"/>
      <c r="Q375" s="194"/>
      <c r="R375" s="194"/>
      <c r="S375" s="194"/>
      <c r="T375" s="194"/>
      <c r="U375" s="1"/>
      <c r="V375" s="1"/>
      <c r="W375" s="194"/>
      <c r="X375" s="194"/>
      <c r="Y375" s="1"/>
      <c r="Z375" s="1"/>
      <c r="AA375" s="1"/>
      <c r="AB375" s="1"/>
      <c r="AC375" s="1"/>
      <c r="AD375" s="1"/>
      <c r="AE375" s="1"/>
      <c r="AF375" s="1"/>
      <c r="AG375" s="194"/>
    </row>
    <row r="376" spans="1:33" ht="15.75" customHeight="1">
      <c r="A376" s="1"/>
      <c r="B376" s="1"/>
      <c r="C376" s="1"/>
      <c r="D376" s="1"/>
      <c r="E376" s="194"/>
      <c r="F376" s="194"/>
      <c r="G376" s="194"/>
      <c r="H376" s="194"/>
      <c r="I376" s="194"/>
      <c r="J376" s="194"/>
      <c r="K376" s="194"/>
      <c r="L376" s="194"/>
      <c r="M376" s="194"/>
      <c r="N376" s="194"/>
      <c r="O376" s="194"/>
      <c r="P376" s="194"/>
      <c r="Q376" s="194"/>
      <c r="R376" s="194"/>
      <c r="S376" s="194"/>
      <c r="T376" s="194"/>
      <c r="U376" s="1"/>
      <c r="V376" s="1"/>
      <c r="W376" s="194"/>
      <c r="X376" s="194"/>
      <c r="Y376" s="1"/>
      <c r="Z376" s="1"/>
      <c r="AA376" s="1"/>
      <c r="AB376" s="1"/>
      <c r="AC376" s="1"/>
      <c r="AD376" s="1"/>
      <c r="AE376" s="1"/>
      <c r="AF376" s="1"/>
      <c r="AG376" s="194"/>
    </row>
    <row r="377" spans="1:33" ht="15.75" customHeight="1">
      <c r="A377" s="1"/>
      <c r="B377" s="1"/>
      <c r="C377" s="1"/>
      <c r="D377" s="1"/>
      <c r="E377" s="194"/>
      <c r="F377" s="194"/>
      <c r="G377" s="194"/>
      <c r="H377" s="194"/>
      <c r="I377" s="194"/>
      <c r="J377" s="194"/>
      <c r="K377" s="194"/>
      <c r="L377" s="194"/>
      <c r="M377" s="194"/>
      <c r="N377" s="194"/>
      <c r="O377" s="194"/>
      <c r="P377" s="194"/>
      <c r="Q377" s="194"/>
      <c r="R377" s="194"/>
      <c r="S377" s="194"/>
      <c r="T377" s="194"/>
      <c r="U377" s="1"/>
      <c r="V377" s="1"/>
      <c r="W377" s="194"/>
      <c r="X377" s="194"/>
      <c r="Y377" s="1"/>
      <c r="Z377" s="1"/>
      <c r="AA377" s="1"/>
      <c r="AB377" s="1"/>
      <c r="AC377" s="1"/>
      <c r="AD377" s="1"/>
      <c r="AE377" s="1"/>
      <c r="AF377" s="1"/>
      <c r="AG377" s="194"/>
    </row>
    <row r="378" spans="1:33" ht="15.75" customHeight="1">
      <c r="A378" s="1"/>
      <c r="B378" s="1"/>
      <c r="C378" s="1"/>
      <c r="D378" s="1"/>
      <c r="E378" s="194"/>
      <c r="F378" s="194"/>
      <c r="G378" s="194"/>
      <c r="H378" s="194"/>
      <c r="I378" s="194"/>
      <c r="J378" s="194"/>
      <c r="K378" s="194"/>
      <c r="L378" s="194"/>
      <c r="M378" s="194"/>
      <c r="N378" s="194"/>
      <c r="O378" s="194"/>
      <c r="P378" s="194"/>
      <c r="Q378" s="194"/>
      <c r="R378" s="194"/>
      <c r="S378" s="194"/>
      <c r="T378" s="194"/>
      <c r="U378" s="1"/>
      <c r="V378" s="1"/>
      <c r="W378" s="194"/>
      <c r="X378" s="194"/>
      <c r="Y378" s="1"/>
      <c r="Z378" s="1"/>
      <c r="AA378" s="1"/>
      <c r="AB378" s="1"/>
      <c r="AC378" s="1"/>
      <c r="AD378" s="1"/>
      <c r="AE378" s="1"/>
      <c r="AF378" s="1"/>
      <c r="AG378" s="194"/>
    </row>
    <row r="379" spans="1:33" ht="15.75" customHeight="1">
      <c r="A379" s="1"/>
      <c r="B379" s="1"/>
      <c r="C379" s="1"/>
      <c r="D379" s="1"/>
      <c r="E379" s="194"/>
      <c r="F379" s="194"/>
      <c r="G379" s="194"/>
      <c r="H379" s="194"/>
      <c r="I379" s="194"/>
      <c r="J379" s="194"/>
      <c r="K379" s="194"/>
      <c r="L379" s="194"/>
      <c r="M379" s="194"/>
      <c r="N379" s="194"/>
      <c r="O379" s="194"/>
      <c r="P379" s="194"/>
      <c r="Q379" s="194"/>
      <c r="R379" s="194"/>
      <c r="S379" s="194"/>
      <c r="T379" s="194"/>
      <c r="U379" s="1"/>
      <c r="V379" s="1"/>
      <c r="W379" s="194"/>
      <c r="X379" s="194"/>
      <c r="Y379" s="1"/>
      <c r="Z379" s="1"/>
      <c r="AA379" s="1"/>
      <c r="AB379" s="1"/>
      <c r="AC379" s="1"/>
      <c r="AD379" s="1"/>
      <c r="AE379" s="1"/>
      <c r="AF379" s="1"/>
      <c r="AG379" s="194"/>
    </row>
    <row r="380" spans="1:33" ht="15.75" customHeight="1">
      <c r="A380" s="1"/>
      <c r="B380" s="1"/>
      <c r="C380" s="1"/>
      <c r="D380" s="1"/>
      <c r="E380" s="194"/>
      <c r="F380" s="194"/>
      <c r="G380" s="194"/>
      <c r="H380" s="194"/>
      <c r="I380" s="194"/>
      <c r="J380" s="194"/>
      <c r="K380" s="194"/>
      <c r="L380" s="194"/>
      <c r="M380" s="194"/>
      <c r="N380" s="194"/>
      <c r="O380" s="194"/>
      <c r="P380" s="194"/>
      <c r="Q380" s="194"/>
      <c r="R380" s="194"/>
      <c r="S380" s="194"/>
      <c r="T380" s="194"/>
      <c r="U380" s="1"/>
      <c r="V380" s="1"/>
      <c r="W380" s="194"/>
      <c r="X380" s="194"/>
      <c r="Y380" s="1"/>
      <c r="Z380" s="1"/>
      <c r="AA380" s="1"/>
      <c r="AB380" s="1"/>
      <c r="AC380" s="1"/>
      <c r="AD380" s="1"/>
      <c r="AE380" s="1"/>
      <c r="AF380" s="1"/>
      <c r="AG380" s="194"/>
    </row>
    <row r="381" spans="1:33" ht="15.75" customHeight="1">
      <c r="A381" s="1"/>
      <c r="B381" s="1"/>
      <c r="C381" s="1"/>
      <c r="D381" s="1"/>
      <c r="E381" s="194"/>
      <c r="F381" s="194"/>
      <c r="G381" s="194"/>
      <c r="H381" s="194"/>
      <c r="I381" s="194"/>
      <c r="J381" s="194"/>
      <c r="K381" s="194"/>
      <c r="L381" s="194"/>
      <c r="M381" s="194"/>
      <c r="N381" s="194"/>
      <c r="O381" s="194"/>
      <c r="P381" s="194"/>
      <c r="Q381" s="194"/>
      <c r="R381" s="194"/>
      <c r="S381" s="194"/>
      <c r="T381" s="194"/>
      <c r="U381" s="1"/>
      <c r="V381" s="1"/>
      <c r="W381" s="194"/>
      <c r="X381" s="194"/>
      <c r="Y381" s="1"/>
      <c r="Z381" s="1"/>
      <c r="AA381" s="1"/>
      <c r="AB381" s="1"/>
      <c r="AC381" s="1"/>
      <c r="AD381" s="1"/>
      <c r="AE381" s="1"/>
      <c r="AF381" s="1"/>
      <c r="AG381" s="194"/>
    </row>
    <row r="382" spans="1:33" ht="15.75" customHeight="1">
      <c r="A382" s="1"/>
      <c r="B382" s="1"/>
      <c r="C382" s="1"/>
      <c r="D382" s="1"/>
      <c r="E382" s="194"/>
      <c r="F382" s="194"/>
      <c r="G382" s="194"/>
      <c r="H382" s="194"/>
      <c r="I382" s="194"/>
      <c r="J382" s="194"/>
      <c r="K382" s="194"/>
      <c r="L382" s="194"/>
      <c r="M382" s="194"/>
      <c r="N382" s="194"/>
      <c r="O382" s="194"/>
      <c r="P382" s="194"/>
      <c r="Q382" s="194"/>
      <c r="R382" s="194"/>
      <c r="S382" s="194"/>
      <c r="T382" s="194"/>
      <c r="U382" s="1"/>
      <c r="V382" s="1"/>
      <c r="W382" s="194"/>
      <c r="X382" s="194"/>
      <c r="Y382" s="1"/>
      <c r="Z382" s="1"/>
      <c r="AA382" s="1"/>
      <c r="AB382" s="1"/>
      <c r="AC382" s="1"/>
      <c r="AD382" s="1"/>
      <c r="AE382" s="1"/>
      <c r="AF382" s="1"/>
      <c r="AG382" s="194"/>
    </row>
    <row r="383" spans="1:33" ht="15.75" customHeight="1">
      <c r="A383" s="1"/>
      <c r="B383" s="1"/>
      <c r="C383" s="1"/>
      <c r="D383" s="1"/>
      <c r="E383" s="194"/>
      <c r="F383" s="194"/>
      <c r="G383" s="194"/>
      <c r="H383" s="194"/>
      <c r="I383" s="194"/>
      <c r="J383" s="194"/>
      <c r="K383" s="194"/>
      <c r="L383" s="194"/>
      <c r="M383" s="194"/>
      <c r="N383" s="194"/>
      <c r="O383" s="194"/>
      <c r="P383" s="194"/>
      <c r="Q383" s="194"/>
      <c r="R383" s="194"/>
      <c r="S383" s="194"/>
      <c r="T383" s="194"/>
      <c r="U383" s="1"/>
      <c r="V383" s="1"/>
      <c r="W383" s="194"/>
      <c r="X383" s="194"/>
      <c r="Y383" s="1"/>
      <c r="Z383" s="1"/>
      <c r="AA383" s="1"/>
      <c r="AB383" s="1"/>
      <c r="AC383" s="1"/>
      <c r="AD383" s="1"/>
      <c r="AE383" s="1"/>
      <c r="AF383" s="1"/>
      <c r="AG383" s="194"/>
    </row>
    <row r="384" spans="1:33" ht="15.75" customHeight="1">
      <c r="A384" s="1"/>
      <c r="B384" s="1"/>
      <c r="C384" s="1"/>
      <c r="D384" s="1"/>
      <c r="E384" s="194"/>
      <c r="F384" s="194"/>
      <c r="G384" s="194"/>
      <c r="H384" s="194"/>
      <c r="I384" s="194"/>
      <c r="J384" s="194"/>
      <c r="K384" s="194"/>
      <c r="L384" s="194"/>
      <c r="M384" s="194"/>
      <c r="N384" s="194"/>
      <c r="O384" s="194"/>
      <c r="P384" s="194"/>
      <c r="Q384" s="194"/>
      <c r="R384" s="194"/>
      <c r="S384" s="194"/>
      <c r="T384" s="194"/>
      <c r="U384" s="1"/>
      <c r="V384" s="1"/>
      <c r="W384" s="194"/>
      <c r="X384" s="194"/>
      <c r="Y384" s="1"/>
      <c r="Z384" s="1"/>
      <c r="AA384" s="1"/>
      <c r="AB384" s="1"/>
      <c r="AC384" s="1"/>
      <c r="AD384" s="1"/>
      <c r="AE384" s="1"/>
      <c r="AF384" s="1"/>
      <c r="AG384" s="194"/>
    </row>
    <row r="385" spans="1:33" ht="15.75" customHeight="1">
      <c r="A385" s="1"/>
      <c r="B385" s="1"/>
      <c r="C385" s="1"/>
      <c r="D385" s="1"/>
      <c r="E385" s="194"/>
      <c r="F385" s="194"/>
      <c r="G385" s="194"/>
      <c r="H385" s="194"/>
      <c r="I385" s="194"/>
      <c r="J385" s="194"/>
      <c r="K385" s="194"/>
      <c r="L385" s="194"/>
      <c r="M385" s="194"/>
      <c r="N385" s="194"/>
      <c r="O385" s="194"/>
      <c r="P385" s="194"/>
      <c r="Q385" s="194"/>
      <c r="R385" s="194"/>
      <c r="S385" s="194"/>
      <c r="T385" s="194"/>
      <c r="U385" s="1"/>
      <c r="V385" s="1"/>
      <c r="W385" s="194"/>
      <c r="X385" s="194"/>
      <c r="Y385" s="1"/>
      <c r="Z385" s="1"/>
      <c r="AA385" s="1"/>
      <c r="AB385" s="1"/>
      <c r="AC385" s="1"/>
      <c r="AD385" s="1"/>
      <c r="AE385" s="1"/>
      <c r="AF385" s="1"/>
      <c r="AG385" s="194"/>
    </row>
    <row r="386" spans="1:33" ht="15.75" customHeight="1">
      <c r="A386" s="1"/>
      <c r="B386" s="1"/>
      <c r="C386" s="1"/>
      <c r="D386" s="1"/>
      <c r="E386" s="194"/>
      <c r="F386" s="194"/>
      <c r="G386" s="194"/>
      <c r="H386" s="194"/>
      <c r="I386" s="194"/>
      <c r="J386" s="194"/>
      <c r="K386" s="194"/>
      <c r="L386" s="194"/>
      <c r="M386" s="194"/>
      <c r="N386" s="194"/>
      <c r="O386" s="194"/>
      <c r="P386" s="194"/>
      <c r="Q386" s="194"/>
      <c r="R386" s="194"/>
      <c r="S386" s="194"/>
      <c r="T386" s="194"/>
      <c r="U386" s="1"/>
      <c r="V386" s="1"/>
      <c r="W386" s="194"/>
      <c r="X386" s="194"/>
      <c r="Y386" s="1"/>
      <c r="Z386" s="1"/>
      <c r="AA386" s="1"/>
      <c r="AB386" s="1"/>
      <c r="AC386" s="1"/>
      <c r="AD386" s="1"/>
      <c r="AE386" s="1"/>
      <c r="AF386" s="1"/>
      <c r="AG386" s="194"/>
    </row>
    <row r="387" spans="1:33" ht="15.75" customHeight="1">
      <c r="A387" s="1"/>
      <c r="B387" s="1"/>
      <c r="C387" s="1"/>
      <c r="D387" s="1"/>
      <c r="E387" s="194"/>
      <c r="F387" s="194"/>
      <c r="G387" s="194"/>
      <c r="H387" s="194"/>
      <c r="I387" s="194"/>
      <c r="J387" s="194"/>
      <c r="K387" s="194"/>
      <c r="L387" s="194"/>
      <c r="M387" s="194"/>
      <c r="N387" s="194"/>
      <c r="O387" s="194"/>
      <c r="P387" s="194"/>
      <c r="Q387" s="194"/>
      <c r="R387" s="194"/>
      <c r="S387" s="194"/>
      <c r="T387" s="194"/>
      <c r="U387" s="1"/>
      <c r="V387" s="1"/>
      <c r="W387" s="194"/>
      <c r="X387" s="194"/>
      <c r="Y387" s="1"/>
      <c r="Z387" s="1"/>
      <c r="AA387" s="1"/>
      <c r="AB387" s="1"/>
      <c r="AC387" s="1"/>
      <c r="AD387" s="1"/>
      <c r="AE387" s="1"/>
      <c r="AF387" s="1"/>
      <c r="AG387" s="194"/>
    </row>
    <row r="388" spans="1:33" ht="15.75" customHeight="1">
      <c r="A388" s="1"/>
      <c r="B388" s="1"/>
      <c r="C388" s="1"/>
      <c r="D388" s="1"/>
      <c r="E388" s="194"/>
      <c r="F388" s="194"/>
      <c r="G388" s="194"/>
      <c r="H388" s="194"/>
      <c r="I388" s="194"/>
      <c r="J388" s="194"/>
      <c r="K388" s="194"/>
      <c r="L388" s="194"/>
      <c r="M388" s="194"/>
      <c r="N388" s="194"/>
      <c r="O388" s="194"/>
      <c r="P388" s="194"/>
      <c r="Q388" s="194"/>
      <c r="R388" s="194"/>
      <c r="S388" s="194"/>
      <c r="T388" s="194"/>
      <c r="U388" s="1"/>
      <c r="V388" s="1"/>
      <c r="W388" s="194"/>
      <c r="X388" s="194"/>
      <c r="Y388" s="1"/>
      <c r="Z388" s="1"/>
      <c r="AA388" s="1"/>
      <c r="AB388" s="1"/>
      <c r="AC388" s="1"/>
      <c r="AD388" s="1"/>
      <c r="AE388" s="1"/>
      <c r="AF388" s="1"/>
      <c r="AG388" s="194"/>
    </row>
    <row r="389" spans="1:33" ht="15.75" customHeight="1">
      <c r="A389" s="1"/>
      <c r="B389" s="1"/>
      <c r="C389" s="1"/>
      <c r="D389" s="1"/>
      <c r="E389" s="194"/>
      <c r="F389" s="194"/>
      <c r="G389" s="194"/>
      <c r="H389" s="194"/>
      <c r="I389" s="194"/>
      <c r="J389" s="194"/>
      <c r="K389" s="194"/>
      <c r="L389" s="194"/>
      <c r="M389" s="194"/>
      <c r="N389" s="194"/>
      <c r="O389" s="194"/>
      <c r="P389" s="194"/>
      <c r="Q389" s="194"/>
      <c r="R389" s="194"/>
      <c r="S389" s="194"/>
      <c r="T389" s="194"/>
      <c r="U389" s="1"/>
      <c r="V389" s="1"/>
      <c r="W389" s="194"/>
      <c r="X389" s="194"/>
      <c r="Y389" s="1"/>
      <c r="Z389" s="1"/>
      <c r="AA389" s="1"/>
      <c r="AB389" s="1"/>
      <c r="AC389" s="1"/>
      <c r="AD389" s="1"/>
      <c r="AE389" s="1"/>
      <c r="AF389" s="1"/>
      <c r="AG389" s="194"/>
    </row>
    <row r="390" spans="1:33" ht="15.75" customHeight="1">
      <c r="A390" s="1"/>
      <c r="B390" s="1"/>
      <c r="C390" s="1"/>
      <c r="D390" s="1"/>
      <c r="E390" s="194"/>
      <c r="F390" s="194"/>
      <c r="G390" s="194"/>
      <c r="H390" s="194"/>
      <c r="I390" s="194"/>
      <c r="J390" s="194"/>
      <c r="K390" s="194"/>
      <c r="L390" s="194"/>
      <c r="M390" s="194"/>
      <c r="N390" s="194"/>
      <c r="O390" s="194"/>
      <c r="P390" s="194"/>
      <c r="Q390" s="194"/>
      <c r="R390" s="194"/>
      <c r="S390" s="194"/>
      <c r="T390" s="194"/>
      <c r="U390" s="1"/>
      <c r="V390" s="1"/>
      <c r="W390" s="194"/>
      <c r="X390" s="194"/>
      <c r="Y390" s="1"/>
      <c r="Z390" s="1"/>
      <c r="AA390" s="1"/>
      <c r="AB390" s="1"/>
      <c r="AC390" s="1"/>
      <c r="AD390" s="1"/>
      <c r="AE390" s="1"/>
      <c r="AF390" s="1"/>
      <c r="AG390" s="194"/>
    </row>
    <row r="391" spans="1:33" ht="15.75" customHeight="1">
      <c r="A391" s="1"/>
      <c r="B391" s="1"/>
      <c r="C391" s="1"/>
      <c r="D391" s="1"/>
      <c r="E391" s="194"/>
      <c r="F391" s="194"/>
      <c r="G391" s="194"/>
      <c r="H391" s="194"/>
      <c r="I391" s="194"/>
      <c r="J391" s="194"/>
      <c r="K391" s="194"/>
      <c r="L391" s="194"/>
      <c r="M391" s="194"/>
      <c r="N391" s="194"/>
      <c r="O391" s="194"/>
      <c r="P391" s="194"/>
      <c r="Q391" s="194"/>
      <c r="R391" s="194"/>
      <c r="S391" s="194"/>
      <c r="T391" s="194"/>
      <c r="U391" s="1"/>
      <c r="V391" s="1"/>
      <c r="W391" s="194"/>
      <c r="X391" s="194"/>
      <c r="Y391" s="1"/>
      <c r="Z391" s="1"/>
      <c r="AA391" s="1"/>
      <c r="AB391" s="1"/>
      <c r="AC391" s="1"/>
      <c r="AD391" s="1"/>
      <c r="AE391" s="1"/>
      <c r="AF391" s="1"/>
      <c r="AG391" s="194"/>
    </row>
    <row r="392" spans="1:33" ht="15.75" customHeight="1">
      <c r="A392" s="1"/>
      <c r="B392" s="1"/>
      <c r="C392" s="1"/>
      <c r="D392" s="1"/>
      <c r="E392" s="194"/>
      <c r="F392" s="194"/>
      <c r="G392" s="194"/>
      <c r="H392" s="194"/>
      <c r="I392" s="194"/>
      <c r="J392" s="194"/>
      <c r="K392" s="194"/>
      <c r="L392" s="194"/>
      <c r="M392" s="194"/>
      <c r="N392" s="194"/>
      <c r="O392" s="194"/>
      <c r="P392" s="194"/>
      <c r="Q392" s="194"/>
      <c r="R392" s="194"/>
      <c r="S392" s="194"/>
      <c r="T392" s="194"/>
      <c r="U392" s="1"/>
      <c r="V392" s="1"/>
      <c r="W392" s="194"/>
      <c r="X392" s="194"/>
      <c r="Y392" s="1"/>
      <c r="Z392" s="1"/>
      <c r="AA392" s="1"/>
      <c r="AB392" s="1"/>
      <c r="AC392" s="1"/>
      <c r="AD392" s="1"/>
      <c r="AE392" s="1"/>
      <c r="AF392" s="1"/>
      <c r="AG392" s="194"/>
    </row>
    <row r="393" spans="1:33" ht="15.75" customHeight="1">
      <c r="A393" s="1"/>
      <c r="B393" s="1"/>
      <c r="C393" s="1"/>
      <c r="D393" s="1"/>
      <c r="E393" s="194"/>
      <c r="F393" s="194"/>
      <c r="G393" s="194"/>
      <c r="H393" s="194"/>
      <c r="I393" s="194"/>
      <c r="J393" s="194"/>
      <c r="K393" s="194"/>
      <c r="L393" s="194"/>
      <c r="M393" s="194"/>
      <c r="N393" s="194"/>
      <c r="O393" s="194"/>
      <c r="P393" s="194"/>
      <c r="Q393" s="194"/>
      <c r="R393" s="194"/>
      <c r="S393" s="194"/>
      <c r="T393" s="194"/>
      <c r="U393" s="1"/>
      <c r="V393" s="1"/>
      <c r="W393" s="194"/>
      <c r="X393" s="194"/>
      <c r="Y393" s="1"/>
      <c r="Z393" s="1"/>
      <c r="AA393" s="1"/>
      <c r="AB393" s="1"/>
      <c r="AC393" s="1"/>
      <c r="AD393" s="1"/>
      <c r="AE393" s="1"/>
      <c r="AF393" s="1"/>
      <c r="AG393" s="194"/>
    </row>
    <row r="394" spans="1:33" ht="15.75" customHeight="1">
      <c r="A394" s="1"/>
      <c r="B394" s="1"/>
      <c r="C394" s="1"/>
      <c r="D394" s="1"/>
      <c r="E394" s="194"/>
      <c r="F394" s="194"/>
      <c r="G394" s="194"/>
      <c r="H394" s="194"/>
      <c r="I394" s="194"/>
      <c r="J394" s="194"/>
      <c r="K394" s="194"/>
      <c r="L394" s="194"/>
      <c r="M394" s="194"/>
      <c r="N394" s="194"/>
      <c r="O394" s="194"/>
      <c r="P394" s="194"/>
      <c r="Q394" s="194"/>
      <c r="R394" s="194"/>
      <c r="S394" s="194"/>
      <c r="T394" s="194"/>
      <c r="U394" s="1"/>
      <c r="V394" s="1"/>
      <c r="W394" s="194"/>
      <c r="X394" s="194"/>
      <c r="Y394" s="1"/>
      <c r="Z394" s="1"/>
      <c r="AA394" s="1"/>
      <c r="AB394" s="1"/>
      <c r="AC394" s="1"/>
      <c r="AD394" s="1"/>
      <c r="AE394" s="1"/>
      <c r="AF394" s="1"/>
      <c r="AG394" s="194"/>
    </row>
    <row r="395" spans="1:33" ht="15.75" customHeight="1">
      <c r="A395" s="1"/>
      <c r="B395" s="1"/>
      <c r="C395" s="1"/>
      <c r="D395" s="1"/>
      <c r="E395" s="194"/>
      <c r="F395" s="194"/>
      <c r="G395" s="194"/>
      <c r="H395" s="194"/>
      <c r="I395" s="194"/>
      <c r="J395" s="194"/>
      <c r="K395" s="194"/>
      <c r="L395" s="194"/>
      <c r="M395" s="194"/>
      <c r="N395" s="194"/>
      <c r="O395" s="194"/>
      <c r="P395" s="194"/>
      <c r="Q395" s="194"/>
      <c r="R395" s="194"/>
      <c r="S395" s="194"/>
      <c r="T395" s="194"/>
      <c r="U395" s="1"/>
      <c r="V395" s="1"/>
      <c r="W395" s="194"/>
      <c r="X395" s="194"/>
      <c r="Y395" s="1"/>
      <c r="Z395" s="1"/>
      <c r="AA395" s="1"/>
      <c r="AB395" s="1"/>
      <c r="AC395" s="1"/>
      <c r="AD395" s="1"/>
      <c r="AE395" s="1"/>
      <c r="AF395" s="1"/>
      <c r="AG395" s="194"/>
    </row>
    <row r="396" spans="1:33" ht="15.75" customHeight="1">
      <c r="A396" s="1"/>
      <c r="B396" s="1"/>
      <c r="C396" s="1"/>
      <c r="D396" s="1"/>
      <c r="E396" s="194"/>
      <c r="F396" s="194"/>
      <c r="G396" s="194"/>
      <c r="H396" s="194"/>
      <c r="I396" s="194"/>
      <c r="J396" s="194"/>
      <c r="K396" s="194"/>
      <c r="L396" s="194"/>
      <c r="M396" s="194"/>
      <c r="N396" s="194"/>
      <c r="O396" s="194"/>
      <c r="P396" s="194"/>
      <c r="Q396" s="194"/>
      <c r="R396" s="194"/>
      <c r="S396" s="194"/>
      <c r="T396" s="194"/>
      <c r="U396" s="1"/>
      <c r="V396" s="1"/>
      <c r="W396" s="194"/>
      <c r="X396" s="194"/>
      <c r="Y396" s="1"/>
      <c r="Z396" s="1"/>
      <c r="AA396" s="1"/>
      <c r="AB396" s="1"/>
      <c r="AC396" s="1"/>
      <c r="AD396" s="1"/>
      <c r="AE396" s="1"/>
      <c r="AF396" s="1"/>
      <c r="AG396" s="194"/>
    </row>
    <row r="397" spans="1:33" ht="15.75" customHeight="1">
      <c r="A397" s="1"/>
      <c r="B397" s="1"/>
      <c r="C397" s="1"/>
      <c r="D397" s="1"/>
      <c r="E397" s="194"/>
      <c r="F397" s="194"/>
      <c r="G397" s="194"/>
      <c r="H397" s="194"/>
      <c r="I397" s="194"/>
      <c r="J397" s="194"/>
      <c r="K397" s="194"/>
      <c r="L397" s="194"/>
      <c r="M397" s="194"/>
      <c r="N397" s="194"/>
      <c r="O397" s="194"/>
      <c r="P397" s="194"/>
      <c r="Q397" s="194"/>
      <c r="R397" s="194"/>
      <c r="S397" s="194"/>
      <c r="T397" s="194"/>
      <c r="U397" s="1"/>
      <c r="V397" s="1"/>
      <c r="W397" s="194"/>
      <c r="X397" s="194"/>
      <c r="Y397" s="1"/>
      <c r="Z397" s="1"/>
      <c r="AA397" s="1"/>
      <c r="AB397" s="1"/>
      <c r="AC397" s="1"/>
      <c r="AD397" s="1"/>
      <c r="AE397" s="1"/>
      <c r="AF397" s="1"/>
      <c r="AG397" s="194"/>
    </row>
    <row r="398" spans="1:33" ht="15.75" customHeight="1">
      <c r="A398" s="1"/>
      <c r="B398" s="1"/>
      <c r="C398" s="1"/>
      <c r="D398" s="1"/>
      <c r="E398" s="194"/>
      <c r="F398" s="194"/>
      <c r="G398" s="194"/>
      <c r="H398" s="194"/>
      <c r="I398" s="194"/>
      <c r="J398" s="194"/>
      <c r="K398" s="194"/>
      <c r="L398" s="194"/>
      <c r="M398" s="194"/>
      <c r="N398" s="194"/>
      <c r="O398" s="194"/>
      <c r="P398" s="194"/>
      <c r="Q398" s="194"/>
      <c r="R398" s="194"/>
      <c r="S398" s="194"/>
      <c r="T398" s="194"/>
      <c r="U398" s="1"/>
      <c r="V398" s="1"/>
      <c r="W398" s="194"/>
      <c r="X398" s="194"/>
      <c r="Y398" s="1"/>
      <c r="Z398" s="1"/>
      <c r="AA398" s="1"/>
      <c r="AB398" s="1"/>
      <c r="AC398" s="1"/>
      <c r="AD398" s="1"/>
      <c r="AE398" s="1"/>
      <c r="AF398" s="1"/>
      <c r="AG398" s="194"/>
    </row>
    <row r="399" spans="1:33" ht="15.75" customHeight="1">
      <c r="A399" s="1"/>
      <c r="B399" s="1"/>
      <c r="C399" s="1"/>
      <c r="D399" s="1"/>
      <c r="E399" s="194"/>
      <c r="F399" s="194"/>
      <c r="G399" s="194"/>
      <c r="H399" s="194"/>
      <c r="I399" s="194"/>
      <c r="J399" s="194"/>
      <c r="K399" s="194"/>
      <c r="L399" s="194"/>
      <c r="M399" s="194"/>
      <c r="N399" s="194"/>
      <c r="O399" s="194"/>
      <c r="P399" s="194"/>
      <c r="Q399" s="194"/>
      <c r="R399" s="194"/>
      <c r="S399" s="194"/>
      <c r="T399" s="194"/>
      <c r="U399" s="1"/>
      <c r="V399" s="1"/>
      <c r="W399" s="194"/>
      <c r="X399" s="194"/>
      <c r="Y399" s="1"/>
      <c r="Z399" s="1"/>
      <c r="AA399" s="1"/>
      <c r="AB399" s="1"/>
      <c r="AC399" s="1"/>
      <c r="AD399" s="1"/>
      <c r="AE399" s="1"/>
      <c r="AF399" s="1"/>
      <c r="AG399" s="194"/>
    </row>
    <row r="400" spans="1:33" ht="15.75" customHeight="1">
      <c r="A400" s="1"/>
      <c r="B400" s="1"/>
      <c r="C400" s="1"/>
      <c r="D400" s="1"/>
      <c r="E400" s="194"/>
      <c r="F400" s="194"/>
      <c r="G400" s="194"/>
      <c r="H400" s="194"/>
      <c r="I400" s="194"/>
      <c r="J400" s="194"/>
      <c r="K400" s="194"/>
      <c r="L400" s="194"/>
      <c r="M400" s="194"/>
      <c r="N400" s="194"/>
      <c r="O400" s="194"/>
      <c r="P400" s="194"/>
      <c r="Q400" s="194"/>
      <c r="R400" s="194"/>
      <c r="S400" s="194"/>
      <c r="T400" s="194"/>
      <c r="U400" s="1"/>
      <c r="V400" s="1"/>
      <c r="W400" s="194"/>
      <c r="X400" s="194"/>
      <c r="Y400" s="1"/>
      <c r="Z400" s="1"/>
      <c r="AA400" s="1"/>
      <c r="AB400" s="1"/>
      <c r="AC400" s="1"/>
      <c r="AD400" s="1"/>
      <c r="AE400" s="1"/>
      <c r="AF400" s="1"/>
      <c r="AG400" s="194"/>
    </row>
    <row r="401" spans="1:33" ht="15.75" customHeight="1">
      <c r="A401" s="1"/>
      <c r="B401" s="1"/>
      <c r="C401" s="1"/>
      <c r="D401" s="1"/>
      <c r="E401" s="194"/>
      <c r="F401" s="194"/>
      <c r="G401" s="194"/>
      <c r="H401" s="194"/>
      <c r="I401" s="194"/>
      <c r="J401" s="194"/>
      <c r="K401" s="194"/>
      <c r="L401" s="194"/>
      <c r="M401" s="194"/>
      <c r="N401" s="194"/>
      <c r="O401" s="194"/>
      <c r="P401" s="194"/>
      <c r="Q401" s="194"/>
      <c r="R401" s="194"/>
      <c r="S401" s="194"/>
      <c r="T401" s="194"/>
      <c r="U401" s="1"/>
      <c r="V401" s="1"/>
      <c r="W401" s="194"/>
      <c r="X401" s="194"/>
      <c r="Y401" s="1"/>
      <c r="Z401" s="1"/>
      <c r="AA401" s="1"/>
      <c r="AB401" s="1"/>
      <c r="AC401" s="1"/>
      <c r="AD401" s="1"/>
      <c r="AE401" s="1"/>
      <c r="AF401" s="1"/>
      <c r="AG401" s="194"/>
    </row>
    <row r="402" spans="1:33" ht="15.75" customHeight="1">
      <c r="A402" s="1"/>
      <c r="B402" s="1"/>
      <c r="C402" s="1"/>
      <c r="D402" s="1"/>
      <c r="E402" s="194"/>
      <c r="F402" s="194"/>
      <c r="G402" s="194"/>
      <c r="H402" s="194"/>
      <c r="I402" s="194"/>
      <c r="J402" s="194"/>
      <c r="K402" s="194"/>
      <c r="L402" s="194"/>
      <c r="M402" s="194"/>
      <c r="N402" s="194"/>
      <c r="O402" s="194"/>
      <c r="P402" s="194"/>
      <c r="Q402" s="194"/>
      <c r="R402" s="194"/>
      <c r="S402" s="194"/>
      <c r="T402" s="194"/>
      <c r="U402" s="1"/>
      <c r="V402" s="1"/>
      <c r="W402" s="194"/>
      <c r="X402" s="194"/>
      <c r="Y402" s="1"/>
      <c r="Z402" s="1"/>
      <c r="AA402" s="1"/>
      <c r="AB402" s="1"/>
      <c r="AC402" s="1"/>
      <c r="AD402" s="1"/>
      <c r="AE402" s="1"/>
      <c r="AF402" s="1"/>
      <c r="AG402" s="194"/>
    </row>
    <row r="403" spans="1:33" ht="15.75" customHeight="1">
      <c r="A403" s="1"/>
      <c r="B403" s="1"/>
      <c r="C403" s="1"/>
      <c r="D403" s="1"/>
      <c r="E403" s="194"/>
      <c r="F403" s="194"/>
      <c r="G403" s="194"/>
      <c r="H403" s="194"/>
      <c r="I403" s="194"/>
      <c r="J403" s="194"/>
      <c r="K403" s="194"/>
      <c r="L403" s="194"/>
      <c r="M403" s="194"/>
      <c r="N403" s="194"/>
      <c r="O403" s="194"/>
      <c r="P403" s="194"/>
      <c r="Q403" s="194"/>
      <c r="R403" s="194"/>
      <c r="S403" s="194"/>
      <c r="T403" s="194"/>
      <c r="U403" s="1"/>
      <c r="V403" s="1"/>
      <c r="W403" s="194"/>
      <c r="X403" s="194"/>
      <c r="Y403" s="1"/>
      <c r="Z403" s="1"/>
      <c r="AA403" s="1"/>
      <c r="AB403" s="1"/>
      <c r="AC403" s="1"/>
      <c r="AD403" s="1"/>
      <c r="AE403" s="1"/>
      <c r="AF403" s="1"/>
      <c r="AG403" s="194"/>
    </row>
    <row r="404" spans="1:33" ht="15.75" customHeight="1">
      <c r="A404" s="1"/>
      <c r="B404" s="1"/>
      <c r="C404" s="1"/>
      <c r="D404" s="1"/>
      <c r="E404" s="194"/>
      <c r="F404" s="194"/>
      <c r="G404" s="194"/>
      <c r="H404" s="194"/>
      <c r="I404" s="194"/>
      <c r="J404" s="194"/>
      <c r="K404" s="194"/>
      <c r="L404" s="194"/>
      <c r="M404" s="194"/>
      <c r="N404" s="194"/>
      <c r="O404" s="194"/>
      <c r="P404" s="194"/>
      <c r="Q404" s="194"/>
      <c r="R404" s="194"/>
      <c r="S404" s="194"/>
      <c r="T404" s="194"/>
      <c r="U404" s="1"/>
      <c r="V404" s="1"/>
      <c r="W404" s="194"/>
      <c r="X404" s="194"/>
      <c r="Y404" s="1"/>
      <c r="Z404" s="1"/>
      <c r="AA404" s="1"/>
      <c r="AB404" s="1"/>
      <c r="AC404" s="1"/>
      <c r="AD404" s="1"/>
      <c r="AE404" s="1"/>
      <c r="AF404" s="1"/>
      <c r="AG404" s="194"/>
    </row>
    <row r="405" spans="1:33" ht="15.75" customHeight="1">
      <c r="A405" s="1"/>
      <c r="B405" s="1"/>
      <c r="C405" s="1"/>
      <c r="D405" s="1"/>
      <c r="E405" s="194"/>
      <c r="F405" s="194"/>
      <c r="G405" s="194"/>
      <c r="H405" s="194"/>
      <c r="I405" s="194"/>
      <c r="J405" s="194"/>
      <c r="K405" s="194"/>
      <c r="L405" s="194"/>
      <c r="M405" s="194"/>
      <c r="N405" s="194"/>
      <c r="O405" s="194"/>
      <c r="P405" s="194"/>
      <c r="Q405" s="194"/>
      <c r="R405" s="194"/>
      <c r="S405" s="194"/>
      <c r="T405" s="194"/>
      <c r="U405" s="1"/>
      <c r="V405" s="1"/>
      <c r="W405" s="194"/>
      <c r="X405" s="194"/>
      <c r="Y405" s="1"/>
      <c r="Z405" s="1"/>
      <c r="AA405" s="1"/>
      <c r="AB405" s="1"/>
      <c r="AC405" s="1"/>
      <c r="AD405" s="1"/>
      <c r="AE405" s="1"/>
      <c r="AF405" s="1"/>
      <c r="AG405" s="194"/>
    </row>
    <row r="406" spans="1:33" ht="15.75" customHeight="1">
      <c r="A406" s="1"/>
      <c r="B406" s="1"/>
      <c r="C406" s="1"/>
      <c r="D406" s="1"/>
      <c r="E406" s="194"/>
      <c r="F406" s="194"/>
      <c r="G406" s="194"/>
      <c r="H406" s="194"/>
      <c r="I406" s="194"/>
      <c r="J406" s="194"/>
      <c r="K406" s="194"/>
      <c r="L406" s="194"/>
      <c r="M406" s="194"/>
      <c r="N406" s="194"/>
      <c r="O406" s="194"/>
      <c r="P406" s="194"/>
      <c r="Q406" s="194"/>
      <c r="R406" s="194"/>
      <c r="S406" s="194"/>
      <c r="T406" s="194"/>
      <c r="U406" s="1"/>
      <c r="V406" s="1"/>
      <c r="W406" s="194"/>
      <c r="X406" s="194"/>
      <c r="Y406" s="1"/>
      <c r="Z406" s="1"/>
      <c r="AA406" s="1"/>
      <c r="AB406" s="1"/>
      <c r="AC406" s="1"/>
      <c r="AD406" s="1"/>
      <c r="AE406" s="1"/>
      <c r="AF406" s="1"/>
      <c r="AG406" s="194"/>
    </row>
    <row r="407" spans="1:33" ht="15.75" customHeight="1">
      <c r="A407" s="1"/>
      <c r="B407" s="1"/>
      <c r="C407" s="1"/>
      <c r="D407" s="1"/>
      <c r="E407" s="194"/>
      <c r="F407" s="194"/>
      <c r="G407" s="194"/>
      <c r="H407" s="194"/>
      <c r="I407" s="194"/>
      <c r="J407" s="194"/>
      <c r="K407" s="194"/>
      <c r="L407" s="194"/>
      <c r="M407" s="194"/>
      <c r="N407" s="194"/>
      <c r="O407" s="194"/>
      <c r="P407" s="194"/>
      <c r="Q407" s="194"/>
      <c r="R407" s="194"/>
      <c r="S407" s="194"/>
      <c r="T407" s="194"/>
      <c r="U407" s="1"/>
      <c r="V407" s="1"/>
      <c r="W407" s="194"/>
      <c r="X407" s="194"/>
      <c r="Y407" s="1"/>
      <c r="Z407" s="1"/>
      <c r="AA407" s="1"/>
      <c r="AB407" s="1"/>
      <c r="AC407" s="1"/>
      <c r="AD407" s="1"/>
      <c r="AE407" s="1"/>
      <c r="AF407" s="1"/>
      <c r="AG407" s="194"/>
    </row>
    <row r="408" spans="1:33" ht="15.75" customHeight="1">
      <c r="A408" s="1"/>
      <c r="B408" s="1"/>
      <c r="C408" s="1"/>
      <c r="D408" s="1"/>
      <c r="E408" s="194"/>
      <c r="F408" s="194"/>
      <c r="G408" s="194"/>
      <c r="H408" s="194"/>
      <c r="I408" s="194"/>
      <c r="J408" s="194"/>
      <c r="K408" s="194"/>
      <c r="L408" s="194"/>
      <c r="M408" s="194"/>
      <c r="N408" s="194"/>
      <c r="O408" s="194"/>
      <c r="P408" s="194"/>
      <c r="Q408" s="194"/>
      <c r="R408" s="194"/>
      <c r="S408" s="194"/>
      <c r="T408" s="194"/>
      <c r="U408" s="1"/>
      <c r="V408" s="1"/>
      <c r="W408" s="194"/>
      <c r="X408" s="194"/>
      <c r="Y408" s="1"/>
      <c r="Z408" s="1"/>
      <c r="AA408" s="1"/>
      <c r="AB408" s="1"/>
      <c r="AC408" s="1"/>
      <c r="AD408" s="1"/>
      <c r="AE408" s="1"/>
      <c r="AF408" s="1"/>
      <c r="AG408" s="194"/>
    </row>
    <row r="409" spans="1:33" ht="15.75" customHeight="1">
      <c r="A409" s="1"/>
      <c r="B409" s="1"/>
      <c r="C409" s="1"/>
      <c r="D409" s="1"/>
      <c r="E409" s="194"/>
      <c r="F409" s="194"/>
      <c r="G409" s="194"/>
      <c r="H409" s="194"/>
      <c r="I409" s="194"/>
      <c r="J409" s="194"/>
      <c r="K409" s="194"/>
      <c r="L409" s="194"/>
      <c r="M409" s="194"/>
      <c r="N409" s="194"/>
      <c r="O409" s="194"/>
      <c r="P409" s="194"/>
      <c r="Q409" s="194"/>
      <c r="R409" s="194"/>
      <c r="S409" s="194"/>
      <c r="T409" s="194"/>
      <c r="U409" s="1"/>
      <c r="V409" s="1"/>
      <c r="W409" s="194"/>
      <c r="X409" s="194"/>
      <c r="Y409" s="1"/>
      <c r="Z409" s="1"/>
      <c r="AA409" s="1"/>
      <c r="AB409" s="1"/>
      <c r="AC409" s="1"/>
      <c r="AD409" s="1"/>
      <c r="AE409" s="1"/>
      <c r="AF409" s="1"/>
      <c r="AG409" s="194"/>
    </row>
    <row r="410" spans="1:33" ht="15.75" customHeight="1">
      <c r="A410" s="1"/>
      <c r="B410" s="1"/>
      <c r="C410" s="1"/>
      <c r="D410" s="1"/>
      <c r="E410" s="194"/>
      <c r="F410" s="194"/>
      <c r="G410" s="194"/>
      <c r="H410" s="194"/>
      <c r="I410" s="194"/>
      <c r="J410" s="194"/>
      <c r="K410" s="194"/>
      <c r="L410" s="194"/>
      <c r="M410" s="194"/>
      <c r="N410" s="194"/>
      <c r="O410" s="194"/>
      <c r="P410" s="194"/>
      <c r="Q410" s="194"/>
      <c r="R410" s="194"/>
      <c r="S410" s="194"/>
      <c r="T410" s="194"/>
      <c r="U410" s="1"/>
      <c r="V410" s="1"/>
      <c r="W410" s="194"/>
      <c r="X410" s="194"/>
      <c r="Y410" s="1"/>
      <c r="Z410" s="1"/>
      <c r="AA410" s="1"/>
      <c r="AB410" s="1"/>
      <c r="AC410" s="1"/>
      <c r="AD410" s="1"/>
      <c r="AE410" s="1"/>
      <c r="AF410" s="1"/>
      <c r="AG410" s="194"/>
    </row>
    <row r="411" spans="1:33" ht="15.75" customHeight="1">
      <c r="A411" s="1"/>
      <c r="B411" s="1"/>
      <c r="C411" s="1"/>
      <c r="D411" s="1"/>
      <c r="E411" s="194"/>
      <c r="F411" s="194"/>
      <c r="G411" s="194"/>
      <c r="H411" s="194"/>
      <c r="I411" s="194"/>
      <c r="J411" s="194"/>
      <c r="K411" s="194"/>
      <c r="L411" s="194"/>
      <c r="M411" s="194"/>
      <c r="N411" s="194"/>
      <c r="O411" s="194"/>
      <c r="P411" s="194"/>
      <c r="Q411" s="194"/>
      <c r="R411" s="194"/>
      <c r="S411" s="194"/>
      <c r="T411" s="194"/>
      <c r="U411" s="1"/>
      <c r="V411" s="1"/>
      <c r="W411" s="194"/>
      <c r="X411" s="194"/>
      <c r="Y411" s="1"/>
      <c r="Z411" s="1"/>
      <c r="AA411" s="1"/>
      <c r="AB411" s="1"/>
      <c r="AC411" s="1"/>
      <c r="AD411" s="1"/>
      <c r="AE411" s="1"/>
      <c r="AF411" s="1"/>
      <c r="AG411" s="194"/>
    </row>
    <row r="412" spans="1:33" ht="15.75" customHeight="1">
      <c r="A412" s="1"/>
      <c r="B412" s="1"/>
      <c r="C412" s="1"/>
      <c r="D412" s="1"/>
      <c r="E412" s="194"/>
      <c r="F412" s="194"/>
      <c r="G412" s="194"/>
      <c r="H412" s="194"/>
      <c r="I412" s="194"/>
      <c r="J412" s="194"/>
      <c r="K412" s="194"/>
      <c r="L412" s="194"/>
      <c r="M412" s="194"/>
      <c r="N412" s="194"/>
      <c r="O412" s="194"/>
      <c r="P412" s="194"/>
      <c r="Q412" s="194"/>
      <c r="R412" s="194"/>
      <c r="S412" s="194"/>
      <c r="T412" s="194"/>
      <c r="U412" s="1"/>
      <c r="V412" s="1"/>
      <c r="W412" s="194"/>
      <c r="X412" s="194"/>
      <c r="Y412" s="1"/>
      <c r="Z412" s="1"/>
      <c r="AA412" s="1"/>
      <c r="AB412" s="1"/>
      <c r="AC412" s="1"/>
      <c r="AD412" s="1"/>
      <c r="AE412" s="1"/>
      <c r="AF412" s="1"/>
      <c r="AG412" s="194"/>
    </row>
    <row r="413" spans="1:33" ht="15.75" customHeight="1">
      <c r="A413" s="1"/>
      <c r="B413" s="1"/>
      <c r="C413" s="1"/>
      <c r="D413" s="1"/>
      <c r="E413" s="194"/>
      <c r="F413" s="194"/>
      <c r="G413" s="194"/>
      <c r="H413" s="194"/>
      <c r="I413" s="194"/>
      <c r="J413" s="194"/>
      <c r="K413" s="194"/>
      <c r="L413" s="194"/>
      <c r="M413" s="194"/>
      <c r="N413" s="194"/>
      <c r="O413" s="194"/>
      <c r="P413" s="194"/>
      <c r="Q413" s="194"/>
      <c r="R413" s="194"/>
      <c r="S413" s="194"/>
      <c r="T413" s="194"/>
      <c r="U413" s="1"/>
      <c r="V413" s="1"/>
      <c r="W413" s="194"/>
      <c r="X413" s="194"/>
      <c r="Y413" s="1"/>
      <c r="Z413" s="1"/>
      <c r="AA413" s="1"/>
      <c r="AB413" s="1"/>
      <c r="AC413" s="1"/>
      <c r="AD413" s="1"/>
      <c r="AE413" s="1"/>
      <c r="AF413" s="1"/>
      <c r="AG413" s="194"/>
    </row>
    <row r="414" spans="1:33" ht="15.75" customHeight="1">
      <c r="A414" s="1"/>
      <c r="B414" s="1"/>
      <c r="C414" s="1"/>
      <c r="D414" s="1"/>
      <c r="E414" s="194"/>
      <c r="F414" s="194"/>
      <c r="G414" s="194"/>
      <c r="H414" s="194"/>
      <c r="I414" s="194"/>
      <c r="J414" s="194"/>
      <c r="K414" s="194"/>
      <c r="L414" s="194"/>
      <c r="M414" s="194"/>
      <c r="N414" s="194"/>
      <c r="O414" s="194"/>
      <c r="P414" s="194"/>
      <c r="Q414" s="194"/>
      <c r="R414" s="194"/>
      <c r="S414" s="194"/>
      <c r="T414" s="194"/>
      <c r="U414" s="1"/>
      <c r="V414" s="1"/>
      <c r="W414" s="194"/>
      <c r="X414" s="194"/>
      <c r="Y414" s="1"/>
      <c r="Z414" s="1"/>
      <c r="AA414" s="1"/>
      <c r="AB414" s="1"/>
      <c r="AC414" s="1"/>
      <c r="AD414" s="1"/>
      <c r="AE414" s="1"/>
      <c r="AF414" s="1"/>
      <c r="AG414" s="194"/>
    </row>
    <row r="415" spans="1:33" ht="15.75" customHeight="1">
      <c r="A415" s="1"/>
      <c r="B415" s="1"/>
      <c r="C415" s="1"/>
      <c r="D415" s="1"/>
      <c r="E415" s="194"/>
      <c r="F415" s="194"/>
      <c r="G415" s="194"/>
      <c r="H415" s="194"/>
      <c r="I415" s="194"/>
      <c r="J415" s="194"/>
      <c r="K415" s="194"/>
      <c r="L415" s="194"/>
      <c r="M415" s="194"/>
      <c r="N415" s="194"/>
      <c r="O415" s="194"/>
      <c r="P415" s="194"/>
      <c r="Q415" s="194"/>
      <c r="R415" s="194"/>
      <c r="S415" s="194"/>
      <c r="T415" s="194"/>
      <c r="U415" s="1"/>
      <c r="V415" s="1"/>
      <c r="W415" s="194"/>
      <c r="X415" s="194"/>
      <c r="Y415" s="1"/>
      <c r="Z415" s="1"/>
      <c r="AA415" s="1"/>
      <c r="AB415" s="1"/>
      <c r="AC415" s="1"/>
      <c r="AD415" s="1"/>
      <c r="AE415" s="1"/>
      <c r="AF415" s="1"/>
      <c r="AG415" s="194"/>
    </row>
    <row r="416" spans="1:33" ht="15.75" customHeight="1">
      <c r="A416" s="1"/>
      <c r="B416" s="1"/>
      <c r="C416" s="1"/>
      <c r="D416" s="1"/>
      <c r="E416" s="194"/>
      <c r="F416" s="194"/>
      <c r="G416" s="194"/>
      <c r="H416" s="194"/>
      <c r="I416" s="194"/>
      <c r="J416" s="194"/>
      <c r="K416" s="194"/>
      <c r="L416" s="194"/>
      <c r="M416" s="194"/>
      <c r="N416" s="194"/>
      <c r="O416" s="194"/>
      <c r="P416" s="194"/>
      <c r="Q416" s="194"/>
      <c r="R416" s="194"/>
      <c r="S416" s="194"/>
      <c r="T416" s="194"/>
      <c r="U416" s="1"/>
      <c r="V416" s="1"/>
      <c r="W416" s="194"/>
      <c r="X416" s="194"/>
      <c r="Y416" s="1"/>
      <c r="Z416" s="1"/>
      <c r="AA416" s="1"/>
      <c r="AB416" s="1"/>
      <c r="AC416" s="1"/>
      <c r="AD416" s="1"/>
      <c r="AE416" s="1"/>
      <c r="AF416" s="1"/>
      <c r="AG416" s="194"/>
    </row>
    <row r="417" spans="1:33" ht="15.75" customHeight="1">
      <c r="A417" s="1"/>
      <c r="B417" s="1"/>
      <c r="C417" s="1"/>
      <c r="D417" s="1"/>
      <c r="E417" s="194"/>
      <c r="F417" s="194"/>
      <c r="G417" s="194"/>
      <c r="H417" s="194"/>
      <c r="I417" s="194"/>
      <c r="J417" s="194"/>
      <c r="K417" s="194"/>
      <c r="L417" s="194"/>
      <c r="M417" s="194"/>
      <c r="N417" s="194"/>
      <c r="O417" s="194"/>
      <c r="P417" s="194"/>
      <c r="Q417" s="194"/>
      <c r="R417" s="194"/>
      <c r="S417" s="194"/>
      <c r="T417" s="194"/>
      <c r="U417" s="1"/>
      <c r="V417" s="1"/>
      <c r="W417" s="194"/>
      <c r="X417" s="194"/>
      <c r="Y417" s="1"/>
      <c r="Z417" s="1"/>
      <c r="AA417" s="1"/>
      <c r="AB417" s="1"/>
      <c r="AC417" s="1"/>
      <c r="AD417" s="1"/>
      <c r="AE417" s="1"/>
      <c r="AF417" s="1"/>
      <c r="AG417" s="194"/>
    </row>
    <row r="418" spans="1:33" ht="15.75" customHeight="1">
      <c r="A418" s="1"/>
      <c r="B418" s="1"/>
      <c r="C418" s="1"/>
      <c r="D418" s="1"/>
      <c r="E418" s="194"/>
      <c r="F418" s="194"/>
      <c r="G418" s="194"/>
      <c r="H418" s="194"/>
      <c r="I418" s="194"/>
      <c r="J418" s="194"/>
      <c r="K418" s="194"/>
      <c r="L418" s="194"/>
      <c r="M418" s="194"/>
      <c r="N418" s="194"/>
      <c r="O418" s="194"/>
      <c r="P418" s="194"/>
      <c r="Q418" s="194"/>
      <c r="R418" s="194"/>
      <c r="S418" s="194"/>
      <c r="T418" s="194"/>
      <c r="U418" s="1"/>
      <c r="V418" s="1"/>
      <c r="W418" s="194"/>
      <c r="X418" s="194"/>
      <c r="Y418" s="1"/>
      <c r="Z418" s="1"/>
      <c r="AA418" s="1"/>
      <c r="AB418" s="1"/>
      <c r="AC418" s="1"/>
      <c r="AD418" s="1"/>
      <c r="AE418" s="1"/>
      <c r="AF418" s="1"/>
      <c r="AG418" s="194"/>
    </row>
    <row r="419" spans="1:33" ht="15.75" customHeight="1">
      <c r="A419" s="1"/>
      <c r="B419" s="1"/>
      <c r="C419" s="1"/>
      <c r="D419" s="1"/>
      <c r="E419" s="194"/>
      <c r="F419" s="194"/>
      <c r="G419" s="194"/>
      <c r="H419" s="194"/>
      <c r="I419" s="194"/>
      <c r="J419" s="194"/>
      <c r="K419" s="194"/>
      <c r="L419" s="194"/>
      <c r="M419" s="194"/>
      <c r="N419" s="194"/>
      <c r="O419" s="194"/>
      <c r="P419" s="194"/>
      <c r="Q419" s="194"/>
      <c r="R419" s="194"/>
      <c r="S419" s="194"/>
      <c r="T419" s="194"/>
      <c r="U419" s="1"/>
      <c r="V419" s="1"/>
      <c r="W419" s="194"/>
      <c r="X419" s="194"/>
      <c r="Y419" s="1"/>
      <c r="Z419" s="1"/>
      <c r="AA419" s="1"/>
      <c r="AB419" s="1"/>
      <c r="AC419" s="1"/>
      <c r="AD419" s="1"/>
      <c r="AE419" s="1"/>
      <c r="AF419" s="1"/>
      <c r="AG419" s="194"/>
    </row>
    <row r="420" spans="1:33" ht="15.75" customHeight="1">
      <c r="A420" s="1"/>
      <c r="B420" s="1"/>
      <c r="C420" s="1"/>
      <c r="D420" s="1"/>
      <c r="E420" s="194"/>
      <c r="F420" s="194"/>
      <c r="G420" s="194"/>
      <c r="H420" s="194"/>
      <c r="I420" s="194"/>
      <c r="J420" s="194"/>
      <c r="K420" s="194"/>
      <c r="L420" s="194"/>
      <c r="M420" s="194"/>
      <c r="N420" s="194"/>
      <c r="O420" s="194"/>
      <c r="P420" s="194"/>
      <c r="Q420" s="194"/>
      <c r="R420" s="194"/>
      <c r="S420" s="194"/>
      <c r="T420" s="194"/>
      <c r="U420" s="1"/>
      <c r="V420" s="1"/>
      <c r="W420" s="194"/>
      <c r="X420" s="194"/>
      <c r="Y420" s="1"/>
      <c r="Z420" s="1"/>
      <c r="AA420" s="1"/>
      <c r="AB420" s="1"/>
      <c r="AC420" s="1"/>
      <c r="AD420" s="1"/>
      <c r="AE420" s="1"/>
      <c r="AF420" s="1"/>
      <c r="AG420" s="194"/>
    </row>
    <row r="421" spans="1:33" ht="15.75" customHeight="1">
      <c r="A421" s="1"/>
      <c r="B421" s="1"/>
      <c r="C421" s="1"/>
      <c r="D421" s="1"/>
      <c r="E421" s="194"/>
      <c r="F421" s="194"/>
      <c r="G421" s="194"/>
      <c r="H421" s="194"/>
      <c r="I421" s="194"/>
      <c r="J421" s="194"/>
      <c r="K421" s="194"/>
      <c r="L421" s="194"/>
      <c r="M421" s="194"/>
      <c r="N421" s="194"/>
      <c r="O421" s="194"/>
      <c r="P421" s="194"/>
      <c r="Q421" s="194"/>
      <c r="R421" s="194"/>
      <c r="S421" s="194"/>
      <c r="T421" s="194"/>
      <c r="U421" s="1"/>
      <c r="V421" s="1"/>
      <c r="W421" s="194"/>
      <c r="X421" s="194"/>
      <c r="Y421" s="1"/>
      <c r="Z421" s="1"/>
      <c r="AA421" s="1"/>
      <c r="AB421" s="1"/>
      <c r="AC421" s="1"/>
      <c r="AD421" s="1"/>
      <c r="AE421" s="1"/>
      <c r="AF421" s="1"/>
      <c r="AG421" s="194"/>
    </row>
    <row r="422" spans="1:33" ht="15.75" customHeight="1">
      <c r="A422" s="1"/>
      <c r="B422" s="1"/>
      <c r="C422" s="1"/>
      <c r="D422" s="1"/>
      <c r="E422" s="194"/>
      <c r="F422" s="194"/>
      <c r="G422" s="194"/>
      <c r="H422" s="194"/>
      <c r="I422" s="194"/>
      <c r="J422" s="194"/>
      <c r="K422" s="194"/>
      <c r="L422" s="194"/>
      <c r="M422" s="194"/>
      <c r="N422" s="194"/>
      <c r="O422" s="194"/>
      <c r="P422" s="194"/>
      <c r="Q422" s="194"/>
      <c r="R422" s="194"/>
      <c r="S422" s="194"/>
      <c r="T422" s="194"/>
      <c r="U422" s="1"/>
      <c r="V422" s="1"/>
      <c r="W422" s="194"/>
      <c r="X422" s="194"/>
      <c r="Y422" s="1"/>
      <c r="Z422" s="1"/>
      <c r="AA422" s="1"/>
      <c r="AB422" s="1"/>
      <c r="AC422" s="1"/>
      <c r="AD422" s="1"/>
      <c r="AE422" s="1"/>
      <c r="AF422" s="1"/>
      <c r="AG422" s="194"/>
    </row>
    <row r="423" spans="1:33" ht="15.75" customHeight="1">
      <c r="A423" s="1"/>
      <c r="B423" s="1"/>
      <c r="C423" s="1"/>
      <c r="D423" s="1"/>
      <c r="E423" s="194"/>
      <c r="F423" s="194"/>
      <c r="G423" s="194"/>
      <c r="H423" s="194"/>
      <c r="I423" s="194"/>
      <c r="J423" s="194"/>
      <c r="K423" s="194"/>
      <c r="L423" s="194"/>
      <c r="M423" s="194"/>
      <c r="N423" s="194"/>
      <c r="O423" s="194"/>
      <c r="P423" s="194"/>
      <c r="Q423" s="194"/>
      <c r="R423" s="194"/>
      <c r="S423" s="194"/>
      <c r="T423" s="194"/>
      <c r="U423" s="1"/>
      <c r="V423" s="1"/>
      <c r="W423" s="194"/>
      <c r="X423" s="194"/>
      <c r="Y423" s="1"/>
      <c r="Z423" s="1"/>
      <c r="AA423" s="1"/>
      <c r="AB423" s="1"/>
      <c r="AC423" s="1"/>
      <c r="AD423" s="1"/>
      <c r="AE423" s="1"/>
      <c r="AF423" s="1"/>
      <c r="AG423" s="194"/>
    </row>
    <row r="424" spans="1:33" ht="15.75" customHeight="1">
      <c r="A424" s="1"/>
      <c r="B424" s="1"/>
      <c r="C424" s="1"/>
      <c r="D424" s="1"/>
      <c r="E424" s="194"/>
      <c r="F424" s="194"/>
      <c r="G424" s="194"/>
      <c r="H424" s="194"/>
      <c r="I424" s="194"/>
      <c r="J424" s="194"/>
      <c r="K424" s="194"/>
      <c r="L424" s="194"/>
      <c r="M424" s="194"/>
      <c r="N424" s="194"/>
      <c r="O424" s="194"/>
      <c r="P424" s="194"/>
      <c r="Q424" s="194"/>
      <c r="R424" s="194"/>
      <c r="S424" s="194"/>
      <c r="T424" s="194"/>
      <c r="U424" s="1"/>
      <c r="V424" s="1"/>
      <c r="W424" s="194"/>
      <c r="X424" s="194"/>
      <c r="Y424" s="1"/>
      <c r="Z424" s="1"/>
      <c r="AA424" s="1"/>
      <c r="AB424" s="1"/>
      <c r="AC424" s="1"/>
      <c r="AD424" s="1"/>
      <c r="AE424" s="1"/>
      <c r="AF424" s="1"/>
      <c r="AG424" s="194"/>
    </row>
    <row r="425" spans="1:33" ht="15.75" customHeight="1">
      <c r="A425" s="1"/>
      <c r="B425" s="1"/>
      <c r="C425" s="1"/>
      <c r="D425" s="1"/>
      <c r="E425" s="194"/>
      <c r="F425" s="194"/>
      <c r="G425" s="194"/>
      <c r="H425" s="194"/>
      <c r="I425" s="194"/>
      <c r="J425" s="194"/>
      <c r="K425" s="194"/>
      <c r="L425" s="194"/>
      <c r="M425" s="194"/>
      <c r="N425" s="194"/>
      <c r="O425" s="194"/>
      <c r="P425" s="194"/>
      <c r="Q425" s="194"/>
      <c r="R425" s="194"/>
      <c r="S425" s="194"/>
      <c r="T425" s="194"/>
      <c r="U425" s="1"/>
      <c r="V425" s="1"/>
      <c r="W425" s="194"/>
      <c r="X425" s="194"/>
      <c r="Y425" s="1"/>
      <c r="Z425" s="1"/>
      <c r="AA425" s="1"/>
      <c r="AB425" s="1"/>
      <c r="AC425" s="1"/>
      <c r="AD425" s="1"/>
      <c r="AE425" s="1"/>
      <c r="AF425" s="1"/>
      <c r="AG425" s="194"/>
    </row>
    <row r="426" spans="1:33" ht="15.75" customHeight="1">
      <c r="A426" s="1"/>
      <c r="B426" s="1"/>
      <c r="C426" s="1"/>
      <c r="D426" s="1"/>
      <c r="E426" s="194"/>
      <c r="F426" s="194"/>
      <c r="G426" s="194"/>
      <c r="H426" s="194"/>
      <c r="I426" s="194"/>
      <c r="J426" s="194"/>
      <c r="K426" s="194"/>
      <c r="L426" s="194"/>
      <c r="M426" s="194"/>
      <c r="N426" s="194"/>
      <c r="O426" s="194"/>
      <c r="P426" s="194"/>
      <c r="Q426" s="194"/>
      <c r="R426" s="194"/>
      <c r="S426" s="194"/>
      <c r="T426" s="194"/>
      <c r="U426" s="1"/>
      <c r="V426" s="1"/>
      <c r="W426" s="194"/>
      <c r="X426" s="194"/>
      <c r="Y426" s="1"/>
      <c r="Z426" s="1"/>
      <c r="AA426" s="1"/>
      <c r="AB426" s="1"/>
      <c r="AC426" s="1"/>
      <c r="AD426" s="1"/>
      <c r="AE426" s="1"/>
      <c r="AF426" s="1"/>
      <c r="AG426" s="194"/>
    </row>
    <row r="427" spans="1:33" ht="15.75" customHeight="1">
      <c r="A427" s="1"/>
      <c r="B427" s="1"/>
      <c r="C427" s="1"/>
      <c r="D427" s="1"/>
      <c r="E427" s="194"/>
      <c r="F427" s="194"/>
      <c r="G427" s="194"/>
      <c r="H427" s="194"/>
      <c r="I427" s="194"/>
      <c r="J427" s="194"/>
      <c r="K427" s="194"/>
      <c r="L427" s="194"/>
      <c r="M427" s="194"/>
      <c r="N427" s="194"/>
      <c r="O427" s="194"/>
      <c r="P427" s="194"/>
      <c r="Q427" s="194"/>
      <c r="R427" s="194"/>
      <c r="S427" s="194"/>
      <c r="T427" s="194"/>
      <c r="U427" s="1"/>
      <c r="V427" s="1"/>
      <c r="W427" s="194"/>
      <c r="X427" s="194"/>
      <c r="Y427" s="1"/>
      <c r="Z427" s="1"/>
      <c r="AA427" s="1"/>
      <c r="AB427" s="1"/>
      <c r="AC427" s="1"/>
      <c r="AD427" s="1"/>
      <c r="AE427" s="1"/>
      <c r="AF427" s="1"/>
      <c r="AG427" s="194"/>
    </row>
    <row r="428" spans="1:33" ht="15.75" customHeight="1">
      <c r="A428" s="1"/>
      <c r="B428" s="1"/>
      <c r="C428" s="1"/>
      <c r="D428" s="1"/>
      <c r="E428" s="194"/>
      <c r="F428" s="194"/>
      <c r="G428" s="194"/>
      <c r="H428" s="194"/>
      <c r="I428" s="194"/>
      <c r="J428" s="194"/>
      <c r="K428" s="194"/>
      <c r="L428" s="194"/>
      <c r="M428" s="194"/>
      <c r="N428" s="194"/>
      <c r="O428" s="194"/>
      <c r="P428" s="194"/>
      <c r="Q428" s="194"/>
      <c r="R428" s="194"/>
      <c r="S428" s="194"/>
      <c r="T428" s="194"/>
      <c r="U428" s="1"/>
      <c r="V428" s="1"/>
      <c r="W428" s="194"/>
      <c r="X428" s="194"/>
      <c r="Y428" s="1"/>
      <c r="Z428" s="1"/>
      <c r="AA428" s="1"/>
      <c r="AB428" s="1"/>
      <c r="AC428" s="1"/>
      <c r="AD428" s="1"/>
      <c r="AE428" s="1"/>
      <c r="AF428" s="1"/>
      <c r="AG428" s="194"/>
    </row>
    <row r="429" spans="1:33" ht="15.75" customHeight="1">
      <c r="A429" s="1"/>
      <c r="B429" s="1"/>
      <c r="C429" s="1"/>
      <c r="D429" s="1"/>
      <c r="E429" s="194"/>
      <c r="F429" s="194"/>
      <c r="G429" s="194"/>
      <c r="H429" s="194"/>
      <c r="I429" s="194"/>
      <c r="J429" s="194"/>
      <c r="K429" s="194"/>
      <c r="L429" s="194"/>
      <c r="M429" s="194"/>
      <c r="N429" s="194"/>
      <c r="O429" s="194"/>
      <c r="P429" s="194"/>
      <c r="Q429" s="194"/>
      <c r="R429" s="194"/>
      <c r="S429" s="194"/>
      <c r="T429" s="194"/>
      <c r="U429" s="1"/>
      <c r="V429" s="1"/>
      <c r="W429" s="194"/>
      <c r="X429" s="194"/>
      <c r="Y429" s="1"/>
      <c r="Z429" s="1"/>
      <c r="AA429" s="1"/>
      <c r="AB429" s="1"/>
      <c r="AC429" s="1"/>
      <c r="AD429" s="1"/>
      <c r="AE429" s="1"/>
      <c r="AF429" s="1"/>
      <c r="AG429" s="194"/>
    </row>
    <row r="430" spans="1:33" ht="15.75" customHeight="1">
      <c r="A430" s="1"/>
      <c r="B430" s="1"/>
      <c r="C430" s="1"/>
      <c r="D430" s="1"/>
      <c r="E430" s="194"/>
      <c r="F430" s="194"/>
      <c r="G430" s="194"/>
      <c r="H430" s="194"/>
      <c r="I430" s="194"/>
      <c r="J430" s="194"/>
      <c r="K430" s="194"/>
      <c r="L430" s="194"/>
      <c r="M430" s="194"/>
      <c r="N430" s="194"/>
      <c r="O430" s="194"/>
      <c r="P430" s="194"/>
      <c r="Q430" s="194"/>
      <c r="R430" s="194"/>
      <c r="S430" s="194"/>
      <c r="T430" s="194"/>
      <c r="U430" s="1"/>
      <c r="V430" s="1"/>
      <c r="W430" s="194"/>
      <c r="X430" s="194"/>
      <c r="Y430" s="1"/>
      <c r="Z430" s="1"/>
      <c r="AA430" s="1"/>
      <c r="AB430" s="1"/>
      <c r="AC430" s="1"/>
      <c r="AD430" s="1"/>
      <c r="AE430" s="1"/>
      <c r="AF430" s="1"/>
      <c r="AG430" s="194"/>
    </row>
    <row r="431" spans="1:33" ht="15.75" customHeight="1">
      <c r="A431" s="1"/>
      <c r="B431" s="1"/>
      <c r="C431" s="1"/>
      <c r="D431" s="1"/>
      <c r="E431" s="194"/>
      <c r="F431" s="194"/>
      <c r="G431" s="194"/>
      <c r="H431" s="194"/>
      <c r="I431" s="194"/>
      <c r="J431" s="194"/>
      <c r="K431" s="194"/>
      <c r="L431" s="194"/>
      <c r="M431" s="194"/>
      <c r="N431" s="194"/>
      <c r="O431" s="194"/>
      <c r="P431" s="194"/>
      <c r="Q431" s="194"/>
      <c r="R431" s="194"/>
      <c r="S431" s="194"/>
      <c r="T431" s="194"/>
      <c r="U431" s="1"/>
      <c r="V431" s="1"/>
      <c r="W431" s="194"/>
      <c r="X431" s="194"/>
      <c r="Y431" s="1"/>
      <c r="Z431" s="1"/>
      <c r="AA431" s="1"/>
      <c r="AB431" s="1"/>
      <c r="AC431" s="1"/>
      <c r="AD431" s="1"/>
      <c r="AE431" s="1"/>
      <c r="AF431" s="1"/>
      <c r="AG431" s="194"/>
    </row>
    <row r="432" spans="1:33" ht="15.75" customHeight="1">
      <c r="A432" s="1"/>
      <c r="B432" s="1"/>
      <c r="C432" s="1"/>
      <c r="D432" s="1"/>
      <c r="E432" s="194"/>
      <c r="F432" s="194"/>
      <c r="G432" s="194"/>
      <c r="H432" s="194"/>
      <c r="I432" s="194"/>
      <c r="J432" s="194"/>
      <c r="K432" s="194"/>
      <c r="L432" s="194"/>
      <c r="M432" s="194"/>
      <c r="N432" s="194"/>
      <c r="O432" s="194"/>
      <c r="P432" s="194"/>
      <c r="Q432" s="194"/>
      <c r="R432" s="194"/>
      <c r="S432" s="194"/>
      <c r="T432" s="194"/>
      <c r="U432" s="1"/>
      <c r="V432" s="1"/>
      <c r="W432" s="194"/>
      <c r="X432" s="194"/>
      <c r="Y432" s="1"/>
      <c r="Z432" s="1"/>
      <c r="AA432" s="1"/>
      <c r="AB432" s="1"/>
      <c r="AC432" s="1"/>
      <c r="AD432" s="1"/>
      <c r="AE432" s="1"/>
      <c r="AF432" s="1"/>
      <c r="AG432" s="194"/>
    </row>
    <row r="433" spans="1:33" ht="15.75" customHeight="1">
      <c r="A433" s="1"/>
      <c r="B433" s="1"/>
      <c r="C433" s="1"/>
      <c r="D433" s="1"/>
      <c r="E433" s="194"/>
      <c r="F433" s="194"/>
      <c r="G433" s="194"/>
      <c r="H433" s="194"/>
      <c r="I433" s="194"/>
      <c r="J433" s="194"/>
      <c r="K433" s="194"/>
      <c r="L433" s="194"/>
      <c r="M433" s="194"/>
      <c r="N433" s="194"/>
      <c r="O433" s="194"/>
      <c r="P433" s="194"/>
      <c r="Q433" s="194"/>
      <c r="R433" s="194"/>
      <c r="S433" s="194"/>
      <c r="T433" s="194"/>
      <c r="U433" s="1"/>
      <c r="V433" s="1"/>
      <c r="W433" s="194"/>
      <c r="X433" s="194"/>
      <c r="Y433" s="1"/>
      <c r="Z433" s="1"/>
      <c r="AA433" s="1"/>
      <c r="AB433" s="1"/>
      <c r="AC433" s="1"/>
      <c r="AD433" s="1"/>
      <c r="AE433" s="1"/>
      <c r="AF433" s="1"/>
      <c r="AG433" s="194"/>
    </row>
    <row r="434" spans="1:33" ht="15.75" customHeight="1">
      <c r="A434" s="1"/>
      <c r="B434" s="1"/>
      <c r="C434" s="1"/>
      <c r="D434" s="1"/>
      <c r="E434" s="194"/>
      <c r="F434" s="194"/>
      <c r="G434" s="194"/>
      <c r="H434" s="194"/>
      <c r="I434" s="194"/>
      <c r="J434" s="194"/>
      <c r="K434" s="194"/>
      <c r="L434" s="194"/>
      <c r="M434" s="194"/>
      <c r="N434" s="194"/>
      <c r="O434" s="194"/>
      <c r="P434" s="194"/>
      <c r="Q434" s="194"/>
      <c r="R434" s="194"/>
      <c r="S434" s="194"/>
      <c r="T434" s="194"/>
      <c r="U434" s="1"/>
      <c r="V434" s="1"/>
      <c r="W434" s="194"/>
      <c r="X434" s="194"/>
      <c r="Y434" s="1"/>
      <c r="Z434" s="1"/>
      <c r="AA434" s="1"/>
      <c r="AB434" s="1"/>
      <c r="AC434" s="1"/>
      <c r="AD434" s="1"/>
      <c r="AE434" s="1"/>
      <c r="AF434" s="1"/>
      <c r="AG434" s="194"/>
    </row>
    <row r="435" spans="1:33" ht="15.75" customHeight="1">
      <c r="A435" s="1"/>
      <c r="B435" s="1"/>
      <c r="C435" s="1"/>
      <c r="D435" s="1"/>
      <c r="E435" s="194"/>
      <c r="F435" s="194"/>
      <c r="G435" s="194"/>
      <c r="H435" s="194"/>
      <c r="I435" s="194"/>
      <c r="J435" s="194"/>
      <c r="K435" s="194"/>
      <c r="L435" s="194"/>
      <c r="M435" s="194"/>
      <c r="N435" s="194"/>
      <c r="O435" s="194"/>
      <c r="P435" s="194"/>
      <c r="Q435" s="194"/>
      <c r="R435" s="194"/>
      <c r="S435" s="194"/>
      <c r="T435" s="194"/>
      <c r="U435" s="1"/>
      <c r="V435" s="1"/>
      <c r="W435" s="194"/>
      <c r="X435" s="194"/>
      <c r="Y435" s="1"/>
      <c r="Z435" s="1"/>
      <c r="AA435" s="1"/>
      <c r="AB435" s="1"/>
      <c r="AC435" s="1"/>
      <c r="AD435" s="1"/>
      <c r="AE435" s="1"/>
      <c r="AF435" s="1"/>
      <c r="AG435" s="194"/>
    </row>
    <row r="436" spans="1:33" ht="15.75" customHeight="1">
      <c r="A436" s="1"/>
      <c r="B436" s="1"/>
      <c r="C436" s="1"/>
      <c r="D436" s="1"/>
      <c r="E436" s="194"/>
      <c r="F436" s="194"/>
      <c r="G436" s="194"/>
      <c r="H436" s="194"/>
      <c r="I436" s="194"/>
      <c r="J436" s="194"/>
      <c r="K436" s="194"/>
      <c r="L436" s="194"/>
      <c r="M436" s="194"/>
      <c r="N436" s="194"/>
      <c r="O436" s="194"/>
      <c r="P436" s="194"/>
      <c r="Q436" s="194"/>
      <c r="R436" s="194"/>
      <c r="S436" s="194"/>
      <c r="T436" s="194"/>
      <c r="U436" s="1"/>
      <c r="V436" s="1"/>
      <c r="W436" s="194"/>
      <c r="X436" s="194"/>
      <c r="Y436" s="1"/>
      <c r="Z436" s="1"/>
      <c r="AA436" s="1"/>
      <c r="AB436" s="1"/>
      <c r="AC436" s="1"/>
      <c r="AD436" s="1"/>
      <c r="AE436" s="1"/>
      <c r="AF436" s="1"/>
      <c r="AG436" s="194"/>
    </row>
    <row r="437" spans="1:33" ht="15.75" customHeight="1">
      <c r="A437" s="1"/>
      <c r="B437" s="1"/>
      <c r="C437" s="1"/>
      <c r="D437" s="1"/>
      <c r="E437" s="194"/>
      <c r="F437" s="194"/>
      <c r="G437" s="194"/>
      <c r="H437" s="194"/>
      <c r="I437" s="194"/>
      <c r="J437" s="194"/>
      <c r="K437" s="194"/>
      <c r="L437" s="194"/>
      <c r="M437" s="194"/>
      <c r="N437" s="194"/>
      <c r="O437" s="194"/>
      <c r="P437" s="194"/>
      <c r="Q437" s="194"/>
      <c r="R437" s="194"/>
      <c r="S437" s="194"/>
      <c r="T437" s="194"/>
      <c r="U437" s="1"/>
      <c r="V437" s="1"/>
      <c r="W437" s="194"/>
      <c r="X437" s="194"/>
      <c r="Y437" s="1"/>
      <c r="Z437" s="1"/>
      <c r="AA437" s="1"/>
      <c r="AB437" s="1"/>
      <c r="AC437" s="1"/>
      <c r="AD437" s="1"/>
      <c r="AE437" s="1"/>
      <c r="AF437" s="1"/>
      <c r="AG437" s="194"/>
    </row>
    <row r="438" spans="1:33" ht="15.75" customHeight="1">
      <c r="A438" s="1"/>
      <c r="B438" s="1"/>
      <c r="C438" s="1"/>
      <c r="D438" s="1"/>
      <c r="E438" s="194"/>
      <c r="F438" s="194"/>
      <c r="G438" s="194"/>
      <c r="H438" s="194"/>
      <c r="I438" s="194"/>
      <c r="J438" s="194"/>
      <c r="K438" s="194"/>
      <c r="L438" s="194"/>
      <c r="M438" s="194"/>
      <c r="N438" s="194"/>
      <c r="O438" s="194"/>
      <c r="P438" s="194"/>
      <c r="Q438" s="194"/>
      <c r="R438" s="194"/>
      <c r="S438" s="194"/>
      <c r="T438" s="194"/>
      <c r="U438" s="1"/>
      <c r="V438" s="1"/>
      <c r="W438" s="194"/>
      <c r="X438" s="194"/>
      <c r="Y438" s="1"/>
      <c r="Z438" s="1"/>
      <c r="AA438" s="1"/>
      <c r="AB438" s="1"/>
      <c r="AC438" s="1"/>
      <c r="AD438" s="1"/>
      <c r="AE438" s="1"/>
      <c r="AF438" s="1"/>
      <c r="AG438" s="194"/>
    </row>
    <row r="439" spans="1:33" ht="15.75" customHeight="1">
      <c r="A439" s="1"/>
      <c r="B439" s="1"/>
      <c r="C439" s="1"/>
      <c r="D439" s="1"/>
      <c r="E439" s="194"/>
      <c r="F439" s="194"/>
      <c r="G439" s="194"/>
      <c r="H439" s="194"/>
      <c r="I439" s="194"/>
      <c r="J439" s="194"/>
      <c r="K439" s="194"/>
      <c r="L439" s="194"/>
      <c r="M439" s="194"/>
      <c r="N439" s="194"/>
      <c r="O439" s="194"/>
      <c r="P439" s="194"/>
      <c r="Q439" s="194"/>
      <c r="R439" s="194"/>
      <c r="S439" s="194"/>
      <c r="T439" s="194"/>
      <c r="U439" s="1"/>
      <c r="V439" s="1"/>
      <c r="W439" s="194"/>
      <c r="X439" s="194"/>
      <c r="Y439" s="1"/>
      <c r="Z439" s="1"/>
      <c r="AA439" s="1"/>
      <c r="AB439" s="1"/>
      <c r="AC439" s="1"/>
      <c r="AD439" s="1"/>
      <c r="AE439" s="1"/>
      <c r="AF439" s="1"/>
      <c r="AG439" s="194"/>
    </row>
    <row r="440" spans="1:33" ht="15.75" customHeight="1">
      <c r="A440" s="1"/>
      <c r="B440" s="1"/>
      <c r="C440" s="1"/>
      <c r="D440" s="1"/>
      <c r="E440" s="194"/>
      <c r="F440" s="194"/>
      <c r="G440" s="194"/>
      <c r="H440" s="194"/>
      <c r="I440" s="194"/>
      <c r="J440" s="194"/>
      <c r="K440" s="194"/>
      <c r="L440" s="194"/>
      <c r="M440" s="194"/>
      <c r="N440" s="194"/>
      <c r="O440" s="194"/>
      <c r="P440" s="194"/>
      <c r="Q440" s="194"/>
      <c r="R440" s="194"/>
      <c r="S440" s="194"/>
      <c r="T440" s="194"/>
      <c r="U440" s="1"/>
      <c r="V440" s="1"/>
      <c r="W440" s="194"/>
      <c r="X440" s="194"/>
      <c r="Y440" s="1"/>
      <c r="Z440" s="1"/>
      <c r="AA440" s="1"/>
      <c r="AB440" s="1"/>
      <c r="AC440" s="1"/>
      <c r="AD440" s="1"/>
      <c r="AE440" s="1"/>
      <c r="AF440" s="1"/>
      <c r="AG440" s="194"/>
    </row>
    <row r="441" spans="1:33" ht="15.75" customHeight="1">
      <c r="A441" s="1"/>
      <c r="B441" s="1"/>
      <c r="C441" s="1"/>
      <c r="D441" s="1"/>
      <c r="E441" s="194"/>
      <c r="F441" s="194"/>
      <c r="G441" s="194"/>
      <c r="H441" s="194"/>
      <c r="I441" s="194"/>
      <c r="J441" s="194"/>
      <c r="K441" s="194"/>
      <c r="L441" s="194"/>
      <c r="M441" s="194"/>
      <c r="N441" s="194"/>
      <c r="O441" s="194"/>
      <c r="P441" s="194"/>
      <c r="Q441" s="194"/>
      <c r="R441" s="194"/>
      <c r="S441" s="194"/>
      <c r="T441" s="194"/>
      <c r="U441" s="1"/>
      <c r="V441" s="1"/>
      <c r="W441" s="194"/>
      <c r="X441" s="194"/>
      <c r="Y441" s="1"/>
      <c r="Z441" s="1"/>
      <c r="AA441" s="1"/>
      <c r="AB441" s="1"/>
      <c r="AC441" s="1"/>
      <c r="AD441" s="1"/>
      <c r="AE441" s="1"/>
      <c r="AF441" s="1"/>
      <c r="AG441" s="194"/>
    </row>
    <row r="442" spans="1:33" ht="15.75" customHeight="1">
      <c r="A442" s="1"/>
      <c r="B442" s="1"/>
      <c r="C442" s="1"/>
      <c r="D442" s="1"/>
      <c r="E442" s="194"/>
      <c r="F442" s="194"/>
      <c r="G442" s="194"/>
      <c r="H442" s="194"/>
      <c r="I442" s="194"/>
      <c r="J442" s="194"/>
      <c r="K442" s="194"/>
      <c r="L442" s="194"/>
      <c r="M442" s="194"/>
      <c r="N442" s="194"/>
      <c r="O442" s="194"/>
      <c r="P442" s="194"/>
      <c r="Q442" s="194"/>
      <c r="R442" s="194"/>
      <c r="S442" s="194"/>
      <c r="T442" s="194"/>
      <c r="U442" s="1"/>
      <c r="V442" s="1"/>
      <c r="W442" s="194"/>
      <c r="X442" s="194"/>
      <c r="Y442" s="1"/>
      <c r="Z442" s="1"/>
      <c r="AA442" s="1"/>
      <c r="AB442" s="1"/>
      <c r="AC442" s="1"/>
      <c r="AD442" s="1"/>
      <c r="AE442" s="1"/>
      <c r="AF442" s="1"/>
      <c r="AG442" s="194"/>
    </row>
    <row r="443" spans="1:33" ht="15.75" customHeight="1">
      <c r="A443" s="1"/>
      <c r="B443" s="1"/>
      <c r="C443" s="1"/>
      <c r="D443" s="1"/>
      <c r="E443" s="194"/>
      <c r="F443" s="194"/>
      <c r="G443" s="194"/>
      <c r="H443" s="194"/>
      <c r="I443" s="194"/>
      <c r="J443" s="194"/>
      <c r="K443" s="194"/>
      <c r="L443" s="194"/>
      <c r="M443" s="194"/>
      <c r="N443" s="194"/>
      <c r="O443" s="194"/>
      <c r="P443" s="194"/>
      <c r="Q443" s="194"/>
      <c r="R443" s="194"/>
      <c r="S443" s="194"/>
      <c r="T443" s="194"/>
      <c r="U443" s="1"/>
      <c r="V443" s="1"/>
      <c r="W443" s="194"/>
      <c r="X443" s="194"/>
      <c r="Y443" s="1"/>
      <c r="Z443" s="1"/>
      <c r="AA443" s="1"/>
      <c r="AB443" s="1"/>
      <c r="AC443" s="1"/>
      <c r="AD443" s="1"/>
      <c r="AE443" s="1"/>
      <c r="AF443" s="1"/>
      <c r="AG443" s="194"/>
    </row>
    <row r="444" spans="1:33" ht="15.75" customHeight="1">
      <c r="A444" s="1"/>
      <c r="B444" s="1"/>
      <c r="C444" s="1"/>
      <c r="D444" s="1"/>
      <c r="E444" s="194"/>
      <c r="F444" s="194"/>
      <c r="G444" s="194"/>
      <c r="H444" s="194"/>
      <c r="I444" s="194"/>
      <c r="J444" s="194"/>
      <c r="K444" s="194"/>
      <c r="L444" s="194"/>
      <c r="M444" s="194"/>
      <c r="N444" s="194"/>
      <c r="O444" s="194"/>
      <c r="P444" s="194"/>
      <c r="Q444" s="194"/>
      <c r="R444" s="194"/>
      <c r="S444" s="194"/>
      <c r="T444" s="194"/>
      <c r="U444" s="1"/>
      <c r="V444" s="1"/>
      <c r="W444" s="194"/>
      <c r="X444" s="194"/>
      <c r="Y444" s="1"/>
      <c r="Z444" s="1"/>
      <c r="AA444" s="1"/>
      <c r="AB444" s="1"/>
      <c r="AC444" s="1"/>
      <c r="AD444" s="1"/>
      <c r="AE444" s="1"/>
      <c r="AF444" s="1"/>
      <c r="AG444" s="194"/>
    </row>
    <row r="445" spans="1:33" ht="15.75" customHeight="1">
      <c r="A445" s="1"/>
      <c r="B445" s="1"/>
      <c r="C445" s="1"/>
      <c r="D445" s="1"/>
      <c r="E445" s="194"/>
      <c r="F445" s="194"/>
      <c r="G445" s="194"/>
      <c r="H445" s="194"/>
      <c r="I445" s="194"/>
      <c r="J445" s="194"/>
      <c r="K445" s="194"/>
      <c r="L445" s="194"/>
      <c r="M445" s="194"/>
      <c r="N445" s="194"/>
      <c r="O445" s="194"/>
      <c r="P445" s="194"/>
      <c r="Q445" s="194"/>
      <c r="R445" s="194"/>
      <c r="S445" s="194"/>
      <c r="T445" s="194"/>
      <c r="U445" s="1"/>
      <c r="V445" s="1"/>
      <c r="W445" s="194"/>
      <c r="X445" s="194"/>
      <c r="Y445" s="1"/>
      <c r="Z445" s="1"/>
      <c r="AA445" s="1"/>
      <c r="AB445" s="1"/>
      <c r="AC445" s="1"/>
      <c r="AD445" s="1"/>
      <c r="AE445" s="1"/>
      <c r="AF445" s="1"/>
      <c r="AG445" s="194"/>
    </row>
    <row r="446" spans="1:33" ht="15.75" customHeight="1">
      <c r="A446" s="1"/>
      <c r="B446" s="1"/>
      <c r="C446" s="1"/>
      <c r="D446" s="1"/>
      <c r="E446" s="194"/>
      <c r="F446" s="194"/>
      <c r="G446" s="194"/>
      <c r="H446" s="194"/>
      <c r="I446" s="194"/>
      <c r="J446" s="194"/>
      <c r="K446" s="194"/>
      <c r="L446" s="194"/>
      <c r="M446" s="194"/>
      <c r="N446" s="194"/>
      <c r="O446" s="194"/>
      <c r="P446" s="194"/>
      <c r="Q446" s="194"/>
      <c r="R446" s="194"/>
      <c r="S446" s="194"/>
      <c r="T446" s="194"/>
      <c r="U446" s="1"/>
      <c r="V446" s="1"/>
      <c r="W446" s="194"/>
      <c r="X446" s="194"/>
      <c r="Y446" s="1"/>
      <c r="Z446" s="1"/>
      <c r="AA446" s="1"/>
      <c r="AB446" s="1"/>
      <c r="AC446" s="1"/>
      <c r="AD446" s="1"/>
      <c r="AE446" s="1"/>
      <c r="AF446" s="1"/>
      <c r="AG446" s="194"/>
    </row>
    <row r="447" spans="1:33" ht="15.75" customHeight="1">
      <c r="A447" s="1"/>
      <c r="B447" s="1"/>
      <c r="C447" s="1"/>
      <c r="D447" s="1"/>
      <c r="E447" s="194"/>
      <c r="F447" s="194"/>
      <c r="G447" s="194"/>
      <c r="H447" s="194"/>
      <c r="I447" s="194"/>
      <c r="J447" s="194"/>
      <c r="K447" s="194"/>
      <c r="L447" s="194"/>
      <c r="M447" s="194"/>
      <c r="N447" s="194"/>
      <c r="O447" s="194"/>
      <c r="P447" s="194"/>
      <c r="Q447" s="194"/>
      <c r="R447" s="194"/>
      <c r="S447" s="194"/>
      <c r="T447" s="194"/>
      <c r="U447" s="1"/>
      <c r="V447" s="1"/>
      <c r="W447" s="194"/>
      <c r="X447" s="194"/>
      <c r="Y447" s="1"/>
      <c r="Z447" s="1"/>
      <c r="AA447" s="1"/>
      <c r="AB447" s="1"/>
      <c r="AC447" s="1"/>
      <c r="AD447" s="1"/>
      <c r="AE447" s="1"/>
      <c r="AF447" s="1"/>
      <c r="AG447" s="194"/>
    </row>
    <row r="448" spans="1:33" ht="15.75" customHeight="1">
      <c r="A448" s="1"/>
      <c r="B448" s="1"/>
      <c r="C448" s="1"/>
      <c r="D448" s="1"/>
      <c r="E448" s="194"/>
      <c r="F448" s="194"/>
      <c r="G448" s="194"/>
      <c r="H448" s="194"/>
      <c r="I448" s="194"/>
      <c r="J448" s="194"/>
      <c r="K448" s="194"/>
      <c r="L448" s="194"/>
      <c r="M448" s="194"/>
      <c r="N448" s="194"/>
      <c r="O448" s="194"/>
      <c r="P448" s="194"/>
      <c r="Q448" s="194"/>
      <c r="R448" s="194"/>
      <c r="S448" s="194"/>
      <c r="T448" s="194"/>
      <c r="U448" s="1"/>
      <c r="V448" s="1"/>
      <c r="W448" s="194"/>
      <c r="X448" s="194"/>
      <c r="Y448" s="1"/>
      <c r="Z448" s="1"/>
      <c r="AA448" s="1"/>
      <c r="AB448" s="1"/>
      <c r="AC448" s="1"/>
      <c r="AD448" s="1"/>
      <c r="AE448" s="1"/>
      <c r="AF448" s="1"/>
      <c r="AG448" s="194"/>
    </row>
    <row r="449" spans="1:33" ht="15.75" customHeight="1">
      <c r="A449" s="1"/>
      <c r="B449" s="1"/>
      <c r="C449" s="1"/>
      <c r="D449" s="1"/>
      <c r="E449" s="194"/>
      <c r="F449" s="194"/>
      <c r="G449" s="194"/>
      <c r="H449" s="194"/>
      <c r="I449" s="194"/>
      <c r="J449" s="194"/>
      <c r="K449" s="194"/>
      <c r="L449" s="194"/>
      <c r="M449" s="194"/>
      <c r="N449" s="194"/>
      <c r="O449" s="194"/>
      <c r="P449" s="194"/>
      <c r="Q449" s="194"/>
      <c r="R449" s="194"/>
      <c r="S449" s="194"/>
      <c r="T449" s="194"/>
      <c r="U449" s="1"/>
      <c r="V449" s="1"/>
      <c r="W449" s="194"/>
      <c r="X449" s="194"/>
      <c r="Y449" s="1"/>
      <c r="Z449" s="1"/>
      <c r="AA449" s="1"/>
      <c r="AB449" s="1"/>
      <c r="AC449" s="1"/>
      <c r="AD449" s="1"/>
      <c r="AE449" s="1"/>
      <c r="AF449" s="1"/>
      <c r="AG449" s="194"/>
    </row>
    <row r="450" spans="1:33" ht="15.75" customHeight="1">
      <c r="A450" s="1"/>
      <c r="B450" s="1"/>
      <c r="C450" s="1"/>
      <c r="D450" s="1"/>
      <c r="E450" s="194"/>
      <c r="F450" s="194"/>
      <c r="G450" s="194"/>
      <c r="H450" s="194"/>
      <c r="I450" s="194"/>
      <c r="J450" s="194"/>
      <c r="K450" s="194"/>
      <c r="L450" s="194"/>
      <c r="M450" s="194"/>
      <c r="N450" s="194"/>
      <c r="O450" s="194"/>
      <c r="P450" s="194"/>
      <c r="Q450" s="194"/>
      <c r="R450" s="194"/>
      <c r="S450" s="194"/>
      <c r="T450" s="194"/>
      <c r="U450" s="1"/>
      <c r="V450" s="1"/>
      <c r="W450" s="194"/>
      <c r="X450" s="194"/>
      <c r="Y450" s="1"/>
      <c r="Z450" s="1"/>
      <c r="AA450" s="1"/>
      <c r="AB450" s="1"/>
      <c r="AC450" s="1"/>
      <c r="AD450" s="1"/>
      <c r="AE450" s="1"/>
      <c r="AF450" s="1"/>
      <c r="AG450" s="194"/>
    </row>
    <row r="451" spans="1:33" ht="15.75" customHeight="1">
      <c r="A451" s="1"/>
      <c r="B451" s="1"/>
      <c r="C451" s="1"/>
      <c r="D451" s="1"/>
      <c r="E451" s="194"/>
      <c r="F451" s="194"/>
      <c r="G451" s="194"/>
      <c r="H451" s="194"/>
      <c r="I451" s="194"/>
      <c r="J451" s="194"/>
      <c r="K451" s="194"/>
      <c r="L451" s="194"/>
      <c r="M451" s="194"/>
      <c r="N451" s="194"/>
      <c r="O451" s="194"/>
      <c r="P451" s="194"/>
      <c r="Q451" s="194"/>
      <c r="R451" s="194"/>
      <c r="S451" s="194"/>
      <c r="T451" s="194"/>
      <c r="U451" s="1"/>
      <c r="V451" s="1"/>
      <c r="W451" s="194"/>
      <c r="X451" s="194"/>
      <c r="Y451" s="1"/>
      <c r="Z451" s="1"/>
      <c r="AA451" s="1"/>
      <c r="AB451" s="1"/>
      <c r="AC451" s="1"/>
      <c r="AD451" s="1"/>
      <c r="AE451" s="1"/>
      <c r="AF451" s="1"/>
      <c r="AG451" s="194"/>
    </row>
    <row r="452" spans="1:33" ht="15.75" customHeight="1">
      <c r="A452" s="1"/>
      <c r="B452" s="1"/>
      <c r="C452" s="1"/>
      <c r="D452" s="1"/>
      <c r="E452" s="194"/>
      <c r="F452" s="194"/>
      <c r="G452" s="194"/>
      <c r="H452" s="194"/>
      <c r="I452" s="194"/>
      <c r="J452" s="194"/>
      <c r="K452" s="194"/>
      <c r="L452" s="194"/>
      <c r="M452" s="194"/>
      <c r="N452" s="194"/>
      <c r="O452" s="194"/>
      <c r="P452" s="194"/>
      <c r="Q452" s="194"/>
      <c r="R452" s="194"/>
      <c r="S452" s="194"/>
      <c r="T452" s="194"/>
      <c r="U452" s="1"/>
      <c r="V452" s="1"/>
      <c r="W452" s="194"/>
      <c r="X452" s="194"/>
      <c r="Y452" s="1"/>
      <c r="Z452" s="1"/>
      <c r="AA452" s="1"/>
      <c r="AB452" s="1"/>
      <c r="AC452" s="1"/>
      <c r="AD452" s="1"/>
      <c r="AE452" s="1"/>
      <c r="AF452" s="1"/>
      <c r="AG452" s="194"/>
    </row>
    <row r="453" spans="1:33" ht="15.75" customHeight="1">
      <c r="A453" s="1"/>
      <c r="B453" s="1"/>
      <c r="C453" s="1"/>
      <c r="D453" s="1"/>
      <c r="E453" s="194"/>
      <c r="F453" s="194"/>
      <c r="G453" s="194"/>
      <c r="H453" s="194"/>
      <c r="I453" s="194"/>
      <c r="J453" s="194"/>
      <c r="K453" s="194"/>
      <c r="L453" s="194"/>
      <c r="M453" s="194"/>
      <c r="N453" s="194"/>
      <c r="O453" s="194"/>
      <c r="P453" s="194"/>
      <c r="Q453" s="194"/>
      <c r="R453" s="194"/>
      <c r="S453" s="194"/>
      <c r="T453" s="194"/>
      <c r="U453" s="1"/>
      <c r="V453" s="1"/>
      <c r="W453" s="194"/>
      <c r="X453" s="194"/>
      <c r="Y453" s="1"/>
      <c r="Z453" s="1"/>
      <c r="AA453" s="1"/>
      <c r="AB453" s="1"/>
      <c r="AC453" s="1"/>
      <c r="AD453" s="1"/>
      <c r="AE453" s="1"/>
      <c r="AF453" s="1"/>
      <c r="AG453" s="194"/>
    </row>
    <row r="454" spans="1:33" ht="15.75" customHeight="1">
      <c r="A454" s="1"/>
      <c r="B454" s="1"/>
      <c r="C454" s="1"/>
      <c r="D454" s="1"/>
      <c r="E454" s="194"/>
      <c r="F454" s="194"/>
      <c r="G454" s="194"/>
      <c r="H454" s="194"/>
      <c r="I454" s="194"/>
      <c r="J454" s="194"/>
      <c r="K454" s="194"/>
      <c r="L454" s="194"/>
      <c r="M454" s="194"/>
      <c r="N454" s="194"/>
      <c r="O454" s="194"/>
      <c r="P454" s="194"/>
      <c r="Q454" s="194"/>
      <c r="R454" s="194"/>
      <c r="S454" s="194"/>
      <c r="T454" s="194"/>
      <c r="U454" s="1"/>
      <c r="V454" s="1"/>
      <c r="W454" s="194"/>
      <c r="X454" s="194"/>
      <c r="Y454" s="1"/>
      <c r="Z454" s="1"/>
      <c r="AA454" s="1"/>
      <c r="AB454" s="1"/>
      <c r="AC454" s="1"/>
      <c r="AD454" s="1"/>
      <c r="AE454" s="1"/>
      <c r="AF454" s="1"/>
      <c r="AG454" s="194"/>
    </row>
    <row r="455" spans="1:33" ht="15.75" customHeight="1">
      <c r="A455" s="1"/>
      <c r="B455" s="1"/>
      <c r="C455" s="1"/>
      <c r="D455" s="1"/>
      <c r="E455" s="194"/>
      <c r="F455" s="194"/>
      <c r="G455" s="194"/>
      <c r="H455" s="194"/>
      <c r="I455" s="194"/>
      <c r="J455" s="194"/>
      <c r="K455" s="194"/>
      <c r="L455" s="194"/>
      <c r="M455" s="194"/>
      <c r="N455" s="194"/>
      <c r="O455" s="194"/>
      <c r="P455" s="194"/>
      <c r="Q455" s="194"/>
      <c r="R455" s="194"/>
      <c r="S455" s="194"/>
      <c r="T455" s="194"/>
      <c r="U455" s="1"/>
      <c r="V455" s="1"/>
      <c r="W455" s="194"/>
      <c r="X455" s="194"/>
      <c r="Y455" s="1"/>
      <c r="Z455" s="1"/>
      <c r="AA455" s="1"/>
      <c r="AB455" s="1"/>
      <c r="AC455" s="1"/>
      <c r="AD455" s="1"/>
      <c r="AE455" s="1"/>
      <c r="AF455" s="1"/>
      <c r="AG455" s="194"/>
    </row>
    <row r="456" spans="1:33" ht="15.75" customHeight="1">
      <c r="A456" s="1"/>
      <c r="B456" s="1"/>
      <c r="C456" s="1"/>
      <c r="D456" s="1"/>
      <c r="E456" s="194"/>
      <c r="F456" s="194"/>
      <c r="G456" s="194"/>
      <c r="H456" s="194"/>
      <c r="I456" s="194"/>
      <c r="J456" s="194"/>
      <c r="K456" s="194"/>
      <c r="L456" s="194"/>
      <c r="M456" s="194"/>
      <c r="N456" s="194"/>
      <c r="O456" s="194"/>
      <c r="P456" s="194"/>
      <c r="Q456" s="194"/>
      <c r="R456" s="194"/>
      <c r="S456" s="194"/>
      <c r="T456" s="194"/>
      <c r="U456" s="1"/>
      <c r="V456" s="1"/>
      <c r="W456" s="194"/>
      <c r="X456" s="194"/>
      <c r="Y456" s="1"/>
      <c r="Z456" s="1"/>
      <c r="AA456" s="1"/>
      <c r="AB456" s="1"/>
      <c r="AC456" s="1"/>
      <c r="AD456" s="1"/>
      <c r="AE456" s="1"/>
      <c r="AF456" s="1"/>
      <c r="AG456" s="194"/>
    </row>
    <row r="457" spans="1:33" ht="15.75" customHeight="1">
      <c r="A457" s="1"/>
      <c r="B457" s="1"/>
      <c r="C457" s="1"/>
      <c r="D457" s="1"/>
      <c r="E457" s="194"/>
      <c r="F457" s="194"/>
      <c r="G457" s="194"/>
      <c r="H457" s="194"/>
      <c r="I457" s="194"/>
      <c r="J457" s="194"/>
      <c r="K457" s="194"/>
      <c r="L457" s="194"/>
      <c r="M457" s="194"/>
      <c r="N457" s="194"/>
      <c r="O457" s="194"/>
      <c r="P457" s="194"/>
      <c r="Q457" s="194"/>
      <c r="R457" s="194"/>
      <c r="S457" s="194"/>
      <c r="T457" s="194"/>
      <c r="U457" s="1"/>
      <c r="V457" s="1"/>
      <c r="W457" s="194"/>
      <c r="X457" s="194"/>
      <c r="Y457" s="1"/>
      <c r="Z457" s="1"/>
      <c r="AA457" s="1"/>
      <c r="AB457" s="1"/>
      <c r="AC457" s="1"/>
      <c r="AD457" s="1"/>
      <c r="AE457" s="1"/>
      <c r="AF457" s="1"/>
      <c r="AG457" s="194"/>
    </row>
    <row r="458" spans="1:33" ht="15.75" customHeight="1">
      <c r="A458" s="1"/>
      <c r="B458" s="1"/>
      <c r="C458" s="1"/>
      <c r="D458" s="1"/>
      <c r="E458" s="194"/>
      <c r="F458" s="194"/>
      <c r="G458" s="194"/>
      <c r="H458" s="194"/>
      <c r="I458" s="194"/>
      <c r="J458" s="194"/>
      <c r="K458" s="194"/>
      <c r="L458" s="194"/>
      <c r="M458" s="194"/>
      <c r="N458" s="194"/>
      <c r="O458" s="194"/>
      <c r="P458" s="194"/>
      <c r="Q458" s="194"/>
      <c r="R458" s="194"/>
      <c r="S458" s="194"/>
      <c r="T458" s="194"/>
      <c r="U458" s="1"/>
      <c r="V458" s="1"/>
      <c r="W458" s="194"/>
      <c r="X458" s="194"/>
      <c r="Y458" s="1"/>
      <c r="Z458" s="1"/>
      <c r="AA458" s="1"/>
      <c r="AB458" s="1"/>
      <c r="AC458" s="1"/>
      <c r="AD458" s="1"/>
      <c r="AE458" s="1"/>
      <c r="AF458" s="1"/>
      <c r="AG458" s="194"/>
    </row>
    <row r="459" spans="1:33" ht="15.75" customHeight="1">
      <c r="A459" s="1"/>
      <c r="B459" s="1"/>
      <c r="C459" s="1"/>
      <c r="D459" s="1"/>
      <c r="E459" s="194"/>
      <c r="F459" s="194"/>
      <c r="G459" s="194"/>
      <c r="H459" s="194"/>
      <c r="I459" s="194"/>
      <c r="J459" s="194"/>
      <c r="K459" s="194"/>
      <c r="L459" s="194"/>
      <c r="M459" s="194"/>
      <c r="N459" s="194"/>
      <c r="O459" s="194"/>
      <c r="P459" s="194"/>
      <c r="Q459" s="194"/>
      <c r="R459" s="194"/>
      <c r="S459" s="194"/>
      <c r="T459" s="194"/>
      <c r="U459" s="1"/>
      <c r="V459" s="1"/>
      <c r="W459" s="194"/>
      <c r="X459" s="194"/>
      <c r="Y459" s="1"/>
      <c r="Z459" s="1"/>
      <c r="AA459" s="1"/>
      <c r="AB459" s="1"/>
      <c r="AC459" s="1"/>
      <c r="AD459" s="1"/>
      <c r="AE459" s="1"/>
      <c r="AF459" s="1"/>
      <c r="AG459" s="194"/>
    </row>
    <row r="460" spans="1:33" ht="15.75" customHeight="1">
      <c r="A460" s="1"/>
      <c r="B460" s="1"/>
      <c r="C460" s="1"/>
      <c r="D460" s="1"/>
      <c r="E460" s="194"/>
      <c r="F460" s="194"/>
      <c r="G460" s="194"/>
      <c r="H460" s="194"/>
      <c r="I460" s="194"/>
      <c r="J460" s="194"/>
      <c r="K460" s="194"/>
      <c r="L460" s="194"/>
      <c r="M460" s="194"/>
      <c r="N460" s="194"/>
      <c r="O460" s="194"/>
      <c r="P460" s="194"/>
      <c r="Q460" s="194"/>
      <c r="R460" s="194"/>
      <c r="S460" s="194"/>
      <c r="T460" s="194"/>
      <c r="U460" s="1"/>
      <c r="V460" s="1"/>
      <c r="W460" s="194"/>
      <c r="X460" s="194"/>
      <c r="Y460" s="1"/>
      <c r="Z460" s="1"/>
      <c r="AA460" s="1"/>
      <c r="AB460" s="1"/>
      <c r="AC460" s="1"/>
      <c r="AD460" s="1"/>
      <c r="AE460" s="1"/>
      <c r="AF460" s="1"/>
      <c r="AG460" s="194"/>
    </row>
    <row r="461" spans="1:33" ht="15.75" customHeight="1">
      <c r="A461" s="1"/>
      <c r="B461" s="1"/>
      <c r="C461" s="1"/>
      <c r="D461" s="1"/>
      <c r="E461" s="194"/>
      <c r="F461" s="194"/>
      <c r="G461" s="194"/>
      <c r="H461" s="194"/>
      <c r="I461" s="194"/>
      <c r="J461" s="194"/>
      <c r="K461" s="194"/>
      <c r="L461" s="194"/>
      <c r="M461" s="194"/>
      <c r="N461" s="194"/>
      <c r="O461" s="194"/>
      <c r="P461" s="194"/>
      <c r="Q461" s="194"/>
      <c r="R461" s="194"/>
      <c r="S461" s="194"/>
      <c r="T461" s="194"/>
      <c r="U461" s="1"/>
      <c r="V461" s="1"/>
      <c r="W461" s="194"/>
      <c r="X461" s="194"/>
      <c r="Y461" s="1"/>
      <c r="Z461" s="1"/>
      <c r="AA461" s="1"/>
      <c r="AB461" s="1"/>
      <c r="AC461" s="1"/>
      <c r="AD461" s="1"/>
      <c r="AE461" s="1"/>
      <c r="AF461" s="1"/>
      <c r="AG461" s="194"/>
    </row>
    <row r="462" spans="1:33" ht="15.75" customHeight="1">
      <c r="A462" s="1"/>
      <c r="B462" s="1"/>
      <c r="C462" s="1"/>
      <c r="D462" s="1"/>
      <c r="E462" s="194"/>
      <c r="F462" s="194"/>
      <c r="G462" s="194"/>
      <c r="H462" s="194"/>
      <c r="I462" s="194"/>
      <c r="J462" s="194"/>
      <c r="K462" s="194"/>
      <c r="L462" s="194"/>
      <c r="M462" s="194"/>
      <c r="N462" s="194"/>
      <c r="O462" s="194"/>
      <c r="P462" s="194"/>
      <c r="Q462" s="194"/>
      <c r="R462" s="194"/>
      <c r="S462" s="194"/>
      <c r="T462" s="194"/>
      <c r="U462" s="1"/>
      <c r="V462" s="1"/>
      <c r="W462" s="194"/>
      <c r="X462" s="194"/>
      <c r="Y462" s="1"/>
      <c r="Z462" s="1"/>
      <c r="AA462" s="1"/>
      <c r="AB462" s="1"/>
      <c r="AC462" s="1"/>
      <c r="AD462" s="1"/>
      <c r="AE462" s="1"/>
      <c r="AF462" s="1"/>
      <c r="AG462" s="194"/>
    </row>
    <row r="463" spans="1:33" ht="15.75" customHeight="1">
      <c r="A463" s="1"/>
      <c r="B463" s="1"/>
      <c r="C463" s="1"/>
      <c r="D463" s="1"/>
      <c r="E463" s="194"/>
      <c r="F463" s="194"/>
      <c r="G463" s="194"/>
      <c r="H463" s="194"/>
      <c r="I463" s="194"/>
      <c r="J463" s="194"/>
      <c r="K463" s="194"/>
      <c r="L463" s="194"/>
      <c r="M463" s="194"/>
      <c r="N463" s="194"/>
      <c r="O463" s="194"/>
      <c r="P463" s="194"/>
      <c r="Q463" s="194"/>
      <c r="R463" s="194"/>
      <c r="S463" s="194"/>
      <c r="T463" s="194"/>
      <c r="U463" s="1"/>
      <c r="V463" s="1"/>
      <c r="W463" s="194"/>
      <c r="X463" s="194"/>
      <c r="Y463" s="1"/>
      <c r="Z463" s="1"/>
      <c r="AA463" s="1"/>
      <c r="AB463" s="1"/>
      <c r="AC463" s="1"/>
      <c r="AD463" s="1"/>
      <c r="AE463" s="1"/>
      <c r="AF463" s="1"/>
      <c r="AG463" s="194"/>
    </row>
    <row r="464" spans="1:33" ht="15.75" customHeight="1">
      <c r="A464" s="1"/>
      <c r="B464" s="1"/>
      <c r="C464" s="1"/>
      <c r="D464" s="1"/>
      <c r="E464" s="194"/>
      <c r="F464" s="194"/>
      <c r="G464" s="194"/>
      <c r="H464" s="194"/>
      <c r="I464" s="194"/>
      <c r="J464" s="194"/>
      <c r="K464" s="194"/>
      <c r="L464" s="194"/>
      <c r="M464" s="194"/>
      <c r="N464" s="194"/>
      <c r="O464" s="194"/>
      <c r="P464" s="194"/>
      <c r="Q464" s="194"/>
      <c r="R464" s="194"/>
      <c r="S464" s="194"/>
      <c r="T464" s="194"/>
      <c r="U464" s="1"/>
      <c r="V464" s="1"/>
      <c r="W464" s="194"/>
      <c r="X464" s="194"/>
      <c r="Y464" s="1"/>
      <c r="Z464" s="1"/>
      <c r="AA464" s="1"/>
      <c r="AB464" s="1"/>
      <c r="AC464" s="1"/>
      <c r="AD464" s="1"/>
      <c r="AE464" s="1"/>
      <c r="AF464" s="1"/>
      <c r="AG464" s="194"/>
    </row>
    <row r="465" spans="1:33" ht="15.75" customHeight="1">
      <c r="A465" s="1"/>
      <c r="B465" s="1"/>
      <c r="C465" s="1"/>
      <c r="D465" s="1"/>
      <c r="E465" s="194"/>
      <c r="F465" s="194"/>
      <c r="G465" s="194"/>
      <c r="H465" s="194"/>
      <c r="I465" s="194"/>
      <c r="J465" s="194"/>
      <c r="K465" s="194"/>
      <c r="L465" s="194"/>
      <c r="M465" s="194"/>
      <c r="N465" s="194"/>
      <c r="O465" s="194"/>
      <c r="P465" s="194"/>
      <c r="Q465" s="194"/>
      <c r="R465" s="194"/>
      <c r="S465" s="194"/>
      <c r="T465" s="194"/>
      <c r="U465" s="1"/>
      <c r="V465" s="1"/>
      <c r="W465" s="194"/>
      <c r="X465" s="194"/>
      <c r="Y465" s="1"/>
      <c r="Z465" s="1"/>
      <c r="AA465" s="1"/>
      <c r="AB465" s="1"/>
      <c r="AC465" s="1"/>
      <c r="AD465" s="1"/>
      <c r="AE465" s="1"/>
      <c r="AF465" s="1"/>
      <c r="AG465" s="194"/>
    </row>
    <row r="466" spans="1:33" ht="15.75" customHeight="1">
      <c r="A466" s="1"/>
      <c r="B466" s="1"/>
      <c r="C466" s="1"/>
      <c r="D466" s="1"/>
      <c r="E466" s="194"/>
      <c r="F466" s="194"/>
      <c r="G466" s="194"/>
      <c r="H466" s="194"/>
      <c r="I466" s="194"/>
      <c r="J466" s="194"/>
      <c r="K466" s="194"/>
      <c r="L466" s="194"/>
      <c r="M466" s="194"/>
      <c r="N466" s="194"/>
      <c r="O466" s="194"/>
      <c r="P466" s="194"/>
      <c r="Q466" s="194"/>
      <c r="R466" s="194"/>
      <c r="S466" s="194"/>
      <c r="T466" s="194"/>
      <c r="U466" s="1"/>
      <c r="V466" s="1"/>
      <c r="W466" s="194"/>
      <c r="X466" s="194"/>
      <c r="Y466" s="1"/>
      <c r="Z466" s="1"/>
      <c r="AA466" s="1"/>
      <c r="AB466" s="1"/>
      <c r="AC466" s="1"/>
      <c r="AD466" s="1"/>
      <c r="AE466" s="1"/>
      <c r="AF466" s="1"/>
      <c r="AG466" s="194"/>
    </row>
    <row r="467" spans="1:33" ht="15.75" customHeight="1">
      <c r="A467" s="1"/>
      <c r="B467" s="1"/>
      <c r="C467" s="1"/>
      <c r="D467" s="1"/>
      <c r="E467" s="194"/>
      <c r="F467" s="194"/>
      <c r="G467" s="194"/>
      <c r="H467" s="194"/>
      <c r="I467" s="194"/>
      <c r="J467" s="194"/>
      <c r="K467" s="194"/>
      <c r="L467" s="194"/>
      <c r="M467" s="194"/>
      <c r="N467" s="194"/>
      <c r="O467" s="194"/>
      <c r="P467" s="194"/>
      <c r="Q467" s="194"/>
      <c r="R467" s="194"/>
      <c r="S467" s="194"/>
      <c r="T467" s="194"/>
      <c r="U467" s="1"/>
      <c r="V467" s="1"/>
      <c r="W467" s="194"/>
      <c r="X467" s="194"/>
      <c r="Y467" s="1"/>
      <c r="Z467" s="1"/>
      <c r="AA467" s="1"/>
      <c r="AB467" s="1"/>
      <c r="AC467" s="1"/>
      <c r="AD467" s="1"/>
      <c r="AE467" s="1"/>
      <c r="AF467" s="1"/>
      <c r="AG467" s="194"/>
    </row>
    <row r="468" spans="1:33" ht="15.75" customHeight="1">
      <c r="A468" s="1"/>
      <c r="B468" s="1"/>
      <c r="C468" s="1"/>
      <c r="D468" s="1"/>
      <c r="E468" s="194"/>
      <c r="F468" s="194"/>
      <c r="G468" s="194"/>
      <c r="H468" s="194"/>
      <c r="I468" s="194"/>
      <c r="J468" s="194"/>
      <c r="K468" s="194"/>
      <c r="L468" s="194"/>
      <c r="M468" s="194"/>
      <c r="N468" s="194"/>
      <c r="O468" s="194"/>
      <c r="P468" s="194"/>
      <c r="Q468" s="194"/>
      <c r="R468" s="194"/>
      <c r="S468" s="194"/>
      <c r="T468" s="194"/>
      <c r="U468" s="1"/>
      <c r="V468" s="1"/>
      <c r="W468" s="194"/>
      <c r="X468" s="194"/>
      <c r="Y468" s="1"/>
      <c r="Z468" s="1"/>
      <c r="AA468" s="1"/>
      <c r="AB468" s="1"/>
      <c r="AC468" s="1"/>
      <c r="AD468" s="1"/>
      <c r="AE468" s="1"/>
      <c r="AF468" s="1"/>
      <c r="AG468" s="194"/>
    </row>
    <row r="469" spans="1:33" ht="15.75" customHeight="1">
      <c r="A469" s="1"/>
      <c r="B469" s="1"/>
      <c r="C469" s="1"/>
      <c r="D469" s="1"/>
      <c r="E469" s="194"/>
      <c r="F469" s="194"/>
      <c r="G469" s="194"/>
      <c r="H469" s="194"/>
      <c r="I469" s="194"/>
      <c r="J469" s="194"/>
      <c r="K469" s="194"/>
      <c r="L469" s="194"/>
      <c r="M469" s="194"/>
      <c r="N469" s="194"/>
      <c r="O469" s="194"/>
      <c r="P469" s="194"/>
      <c r="Q469" s="194"/>
      <c r="R469" s="194"/>
      <c r="S469" s="194"/>
      <c r="T469" s="194"/>
      <c r="U469" s="1"/>
      <c r="V469" s="1"/>
      <c r="W469" s="194"/>
      <c r="X469" s="194"/>
      <c r="Y469" s="1"/>
      <c r="Z469" s="1"/>
      <c r="AA469" s="1"/>
      <c r="AB469" s="1"/>
      <c r="AC469" s="1"/>
      <c r="AD469" s="1"/>
      <c r="AE469" s="1"/>
      <c r="AF469" s="1"/>
      <c r="AG469" s="194"/>
    </row>
    <row r="470" spans="1:33" ht="15.75" customHeight="1">
      <c r="A470" s="1"/>
      <c r="B470" s="1"/>
      <c r="C470" s="1"/>
      <c r="D470" s="1"/>
      <c r="E470" s="194"/>
      <c r="F470" s="194"/>
      <c r="G470" s="194"/>
      <c r="H470" s="194"/>
      <c r="I470" s="194"/>
      <c r="J470" s="194"/>
      <c r="K470" s="194"/>
      <c r="L470" s="194"/>
      <c r="M470" s="194"/>
      <c r="N470" s="194"/>
      <c r="O470" s="194"/>
      <c r="P470" s="194"/>
      <c r="Q470" s="194"/>
      <c r="R470" s="194"/>
      <c r="S470" s="194"/>
      <c r="T470" s="194"/>
      <c r="U470" s="1"/>
      <c r="V470" s="1"/>
      <c r="W470" s="194"/>
      <c r="X470" s="194"/>
      <c r="Y470" s="1"/>
      <c r="Z470" s="1"/>
      <c r="AA470" s="1"/>
      <c r="AB470" s="1"/>
      <c r="AC470" s="1"/>
      <c r="AD470" s="1"/>
      <c r="AE470" s="1"/>
      <c r="AF470" s="1"/>
      <c r="AG470" s="194"/>
    </row>
    <row r="471" spans="1:33" ht="15.75" customHeight="1">
      <c r="A471" s="1"/>
      <c r="B471" s="1"/>
      <c r="C471" s="1"/>
      <c r="D471" s="1"/>
      <c r="E471" s="194"/>
      <c r="F471" s="194"/>
      <c r="G471" s="194"/>
      <c r="H471" s="194"/>
      <c r="I471" s="194"/>
      <c r="J471" s="194"/>
      <c r="K471" s="194"/>
      <c r="L471" s="194"/>
      <c r="M471" s="194"/>
      <c r="N471" s="194"/>
      <c r="O471" s="194"/>
      <c r="P471" s="194"/>
      <c r="Q471" s="194"/>
      <c r="R471" s="194"/>
      <c r="S471" s="194"/>
      <c r="T471" s="194"/>
      <c r="U471" s="1"/>
      <c r="V471" s="1"/>
      <c r="W471" s="194"/>
      <c r="X471" s="194"/>
      <c r="Y471" s="1"/>
      <c r="Z471" s="1"/>
      <c r="AA471" s="1"/>
      <c r="AB471" s="1"/>
      <c r="AC471" s="1"/>
      <c r="AD471" s="1"/>
      <c r="AE471" s="1"/>
      <c r="AF471" s="1"/>
      <c r="AG471" s="194"/>
    </row>
    <row r="472" spans="1:33" ht="15.75" customHeight="1">
      <c r="A472" s="1"/>
      <c r="B472" s="1"/>
      <c r="C472" s="1"/>
      <c r="D472" s="1"/>
      <c r="E472" s="194"/>
      <c r="F472" s="194"/>
      <c r="G472" s="194"/>
      <c r="H472" s="194"/>
      <c r="I472" s="194"/>
      <c r="J472" s="194"/>
      <c r="K472" s="194"/>
      <c r="L472" s="194"/>
      <c r="M472" s="194"/>
      <c r="N472" s="194"/>
      <c r="O472" s="194"/>
      <c r="P472" s="194"/>
      <c r="Q472" s="194"/>
      <c r="R472" s="194"/>
      <c r="S472" s="194"/>
      <c r="T472" s="194"/>
      <c r="U472" s="1"/>
      <c r="V472" s="1"/>
      <c r="W472" s="194"/>
      <c r="X472" s="194"/>
      <c r="Y472" s="1"/>
      <c r="Z472" s="1"/>
      <c r="AA472" s="1"/>
      <c r="AB472" s="1"/>
      <c r="AC472" s="1"/>
      <c r="AD472" s="1"/>
      <c r="AE472" s="1"/>
      <c r="AF472" s="1"/>
      <c r="AG472" s="194"/>
    </row>
    <row r="473" spans="1:33" ht="15.75" customHeight="1">
      <c r="A473" s="1"/>
      <c r="B473" s="1"/>
      <c r="C473" s="1"/>
      <c r="D473" s="1"/>
      <c r="E473" s="194"/>
      <c r="F473" s="194"/>
      <c r="G473" s="194"/>
      <c r="H473" s="194"/>
      <c r="I473" s="194"/>
      <c r="J473" s="194"/>
      <c r="K473" s="194"/>
      <c r="L473" s="194"/>
      <c r="M473" s="194"/>
      <c r="N473" s="194"/>
      <c r="O473" s="194"/>
      <c r="P473" s="194"/>
      <c r="Q473" s="194"/>
      <c r="R473" s="194"/>
      <c r="S473" s="194"/>
      <c r="T473" s="194"/>
      <c r="U473" s="1"/>
      <c r="V473" s="1"/>
      <c r="W473" s="194"/>
      <c r="X473" s="194"/>
      <c r="Y473" s="1"/>
      <c r="Z473" s="1"/>
      <c r="AA473" s="1"/>
      <c r="AB473" s="1"/>
      <c r="AC473" s="1"/>
      <c r="AD473" s="1"/>
      <c r="AE473" s="1"/>
      <c r="AF473" s="1"/>
      <c r="AG473" s="194"/>
    </row>
    <row r="474" spans="1:33" ht="15.75" customHeight="1">
      <c r="A474" s="1"/>
      <c r="B474" s="1"/>
      <c r="C474" s="1"/>
      <c r="D474" s="1"/>
      <c r="E474" s="194"/>
      <c r="F474" s="194"/>
      <c r="G474" s="194"/>
      <c r="H474" s="194"/>
      <c r="I474" s="194"/>
      <c r="J474" s="194"/>
      <c r="K474" s="194"/>
      <c r="L474" s="194"/>
      <c r="M474" s="194"/>
      <c r="N474" s="194"/>
      <c r="O474" s="194"/>
      <c r="P474" s="194"/>
      <c r="Q474" s="194"/>
      <c r="R474" s="194"/>
      <c r="S474" s="194"/>
      <c r="T474" s="194"/>
      <c r="U474" s="1"/>
      <c r="V474" s="1"/>
      <c r="W474" s="194"/>
      <c r="X474" s="194"/>
      <c r="Y474" s="1"/>
      <c r="Z474" s="1"/>
      <c r="AA474" s="1"/>
      <c r="AB474" s="1"/>
      <c r="AC474" s="1"/>
      <c r="AD474" s="1"/>
      <c r="AE474" s="1"/>
      <c r="AF474" s="1"/>
      <c r="AG474" s="194"/>
    </row>
    <row r="475" spans="1:33" ht="15.75" customHeight="1">
      <c r="A475" s="1"/>
      <c r="B475" s="1"/>
      <c r="C475" s="1"/>
      <c r="D475" s="1"/>
      <c r="E475" s="194"/>
      <c r="F475" s="194"/>
      <c r="G475" s="194"/>
      <c r="H475" s="194"/>
      <c r="I475" s="194"/>
      <c r="J475" s="194"/>
      <c r="K475" s="194"/>
      <c r="L475" s="194"/>
      <c r="M475" s="194"/>
      <c r="N475" s="194"/>
      <c r="O475" s="194"/>
      <c r="P475" s="194"/>
      <c r="Q475" s="194"/>
      <c r="R475" s="194"/>
      <c r="S475" s="194"/>
      <c r="T475" s="194"/>
      <c r="U475" s="1"/>
      <c r="V475" s="1"/>
      <c r="W475" s="194"/>
      <c r="X475" s="194"/>
      <c r="Y475" s="1"/>
      <c r="Z475" s="1"/>
      <c r="AA475" s="1"/>
      <c r="AB475" s="1"/>
      <c r="AC475" s="1"/>
      <c r="AD475" s="1"/>
      <c r="AE475" s="1"/>
      <c r="AF475" s="1"/>
      <c r="AG475" s="194"/>
    </row>
    <row r="476" spans="1:33" ht="15.75" customHeight="1">
      <c r="A476" s="1"/>
      <c r="B476" s="1"/>
      <c r="C476" s="1"/>
      <c r="D476" s="1"/>
      <c r="E476" s="194"/>
      <c r="F476" s="194"/>
      <c r="G476" s="194"/>
      <c r="H476" s="194"/>
      <c r="I476" s="194"/>
      <c r="J476" s="194"/>
      <c r="K476" s="194"/>
      <c r="L476" s="194"/>
      <c r="M476" s="194"/>
      <c r="N476" s="194"/>
      <c r="O476" s="194"/>
      <c r="P476" s="194"/>
      <c r="Q476" s="194"/>
      <c r="R476" s="194"/>
      <c r="S476" s="194"/>
      <c r="T476" s="194"/>
      <c r="U476" s="1"/>
      <c r="V476" s="1"/>
      <c r="W476" s="194"/>
      <c r="X476" s="194"/>
      <c r="Y476" s="1"/>
      <c r="Z476" s="1"/>
      <c r="AA476" s="1"/>
      <c r="AB476" s="1"/>
      <c r="AC476" s="1"/>
      <c r="AD476" s="1"/>
      <c r="AE476" s="1"/>
      <c r="AF476" s="1"/>
      <c r="AG476" s="194"/>
    </row>
    <row r="477" spans="1:33" ht="15.75" customHeight="1">
      <c r="A477" s="1"/>
      <c r="B477" s="1"/>
      <c r="C477" s="1"/>
      <c r="D477" s="1"/>
      <c r="E477" s="194"/>
      <c r="F477" s="194"/>
      <c r="G477" s="194"/>
      <c r="H477" s="194"/>
      <c r="I477" s="194"/>
      <c r="J477" s="194"/>
      <c r="K477" s="194"/>
      <c r="L477" s="194"/>
      <c r="M477" s="194"/>
      <c r="N477" s="194"/>
      <c r="O477" s="194"/>
      <c r="P477" s="194"/>
      <c r="Q477" s="194"/>
      <c r="R477" s="194"/>
      <c r="S477" s="194"/>
      <c r="T477" s="194"/>
      <c r="U477" s="1"/>
      <c r="V477" s="1"/>
      <c r="W477" s="194"/>
      <c r="X477" s="194"/>
      <c r="Y477" s="1"/>
      <c r="Z477" s="1"/>
      <c r="AA477" s="1"/>
      <c r="AB477" s="1"/>
      <c r="AC477" s="1"/>
      <c r="AD477" s="1"/>
      <c r="AE477" s="1"/>
      <c r="AF477" s="1"/>
      <c r="AG477" s="194"/>
    </row>
    <row r="478" spans="1:33" ht="15.75" customHeight="1">
      <c r="A478" s="1"/>
      <c r="B478" s="1"/>
      <c r="C478" s="1"/>
      <c r="D478" s="1"/>
      <c r="E478" s="194"/>
      <c r="F478" s="194"/>
      <c r="G478" s="194"/>
      <c r="H478" s="194"/>
      <c r="I478" s="194"/>
      <c r="J478" s="194"/>
      <c r="K478" s="194"/>
      <c r="L478" s="194"/>
      <c r="M478" s="194"/>
      <c r="N478" s="194"/>
      <c r="O478" s="194"/>
      <c r="P478" s="194"/>
      <c r="Q478" s="194"/>
      <c r="R478" s="194"/>
      <c r="S478" s="194"/>
      <c r="T478" s="194"/>
      <c r="U478" s="1"/>
      <c r="V478" s="1"/>
      <c r="W478" s="194"/>
      <c r="X478" s="194"/>
      <c r="Y478" s="1"/>
      <c r="Z478" s="1"/>
      <c r="AA478" s="1"/>
      <c r="AB478" s="1"/>
      <c r="AC478" s="1"/>
      <c r="AD478" s="1"/>
      <c r="AE478" s="1"/>
      <c r="AF478" s="1"/>
      <c r="AG478" s="194"/>
    </row>
    <row r="479" spans="1:33" ht="15.75" customHeight="1">
      <c r="A479" s="1"/>
      <c r="B479" s="1"/>
      <c r="C479" s="1"/>
      <c r="D479" s="1"/>
      <c r="E479" s="194"/>
      <c r="F479" s="194"/>
      <c r="G479" s="194"/>
      <c r="H479" s="194"/>
      <c r="I479" s="194"/>
      <c r="J479" s="194"/>
      <c r="K479" s="194"/>
      <c r="L479" s="194"/>
      <c r="M479" s="194"/>
      <c r="N479" s="194"/>
      <c r="O479" s="194"/>
      <c r="P479" s="194"/>
      <c r="Q479" s="194"/>
      <c r="R479" s="194"/>
      <c r="S479" s="194"/>
      <c r="T479" s="194"/>
      <c r="U479" s="1"/>
      <c r="V479" s="1"/>
      <c r="W479" s="194"/>
      <c r="X479" s="194"/>
      <c r="Y479" s="1"/>
      <c r="Z479" s="1"/>
      <c r="AA479" s="1"/>
      <c r="AB479" s="1"/>
      <c r="AC479" s="1"/>
      <c r="AD479" s="1"/>
      <c r="AE479" s="1"/>
      <c r="AF479" s="1"/>
      <c r="AG479" s="194"/>
    </row>
    <row r="480" spans="1:33" ht="15.75" customHeight="1">
      <c r="A480" s="1"/>
      <c r="B480" s="1"/>
      <c r="C480" s="1"/>
      <c r="D480" s="1"/>
      <c r="E480" s="194"/>
      <c r="F480" s="194"/>
      <c r="G480" s="194"/>
      <c r="H480" s="194"/>
      <c r="I480" s="194"/>
      <c r="J480" s="194"/>
      <c r="K480" s="194"/>
      <c r="L480" s="194"/>
      <c r="M480" s="194"/>
      <c r="N480" s="194"/>
      <c r="O480" s="194"/>
      <c r="P480" s="194"/>
      <c r="Q480" s="194"/>
      <c r="R480" s="194"/>
      <c r="S480" s="194"/>
      <c r="T480" s="194"/>
      <c r="U480" s="1"/>
      <c r="V480" s="1"/>
      <c r="W480" s="194"/>
      <c r="X480" s="194"/>
      <c r="Y480" s="1"/>
      <c r="Z480" s="1"/>
      <c r="AA480" s="1"/>
      <c r="AB480" s="1"/>
      <c r="AC480" s="1"/>
      <c r="AD480" s="1"/>
      <c r="AE480" s="1"/>
      <c r="AF480" s="1"/>
      <c r="AG480" s="194"/>
    </row>
    <row r="481" spans="1:33" ht="15.75" customHeight="1">
      <c r="A481" s="1"/>
      <c r="B481" s="1"/>
      <c r="C481" s="1"/>
      <c r="D481" s="1"/>
      <c r="E481" s="194"/>
      <c r="F481" s="194"/>
      <c r="G481" s="194"/>
      <c r="H481" s="194"/>
      <c r="I481" s="194"/>
      <c r="J481" s="194"/>
      <c r="K481" s="194"/>
      <c r="L481" s="194"/>
      <c r="M481" s="194"/>
      <c r="N481" s="194"/>
      <c r="O481" s="194"/>
      <c r="P481" s="194"/>
      <c r="Q481" s="194"/>
      <c r="R481" s="194"/>
      <c r="S481" s="194"/>
      <c r="T481" s="194"/>
      <c r="U481" s="1"/>
      <c r="V481" s="1"/>
      <c r="W481" s="194"/>
      <c r="X481" s="194"/>
      <c r="Y481" s="1"/>
      <c r="Z481" s="1"/>
      <c r="AA481" s="1"/>
      <c r="AB481" s="1"/>
      <c r="AC481" s="1"/>
      <c r="AD481" s="1"/>
      <c r="AE481" s="1"/>
      <c r="AF481" s="1"/>
      <c r="AG481" s="194"/>
    </row>
    <row r="482" spans="1:33" ht="15.75" customHeight="1">
      <c r="A482" s="1"/>
      <c r="B482" s="1"/>
      <c r="C482" s="1"/>
      <c r="D482" s="1"/>
      <c r="E482" s="194"/>
      <c r="F482" s="194"/>
      <c r="G482" s="194"/>
      <c r="H482" s="194"/>
      <c r="I482" s="194"/>
      <c r="J482" s="194"/>
      <c r="K482" s="194"/>
      <c r="L482" s="194"/>
      <c r="M482" s="194"/>
      <c r="N482" s="194"/>
      <c r="O482" s="194"/>
      <c r="P482" s="194"/>
      <c r="Q482" s="194"/>
      <c r="R482" s="194"/>
      <c r="S482" s="194"/>
      <c r="T482" s="194"/>
      <c r="U482" s="1"/>
      <c r="V482" s="1"/>
      <c r="W482" s="194"/>
      <c r="X482" s="194"/>
      <c r="Y482" s="1"/>
      <c r="Z482" s="1"/>
      <c r="AA482" s="1"/>
      <c r="AB482" s="1"/>
      <c r="AC482" s="1"/>
      <c r="AD482" s="1"/>
      <c r="AE482" s="1"/>
      <c r="AF482" s="1"/>
      <c r="AG482" s="194"/>
    </row>
    <row r="483" spans="1:33" ht="15.75" customHeight="1">
      <c r="A483" s="1"/>
      <c r="B483" s="1"/>
      <c r="C483" s="1"/>
      <c r="D483" s="1"/>
      <c r="E483" s="194"/>
      <c r="F483" s="194"/>
      <c r="G483" s="194"/>
      <c r="H483" s="194"/>
      <c r="I483" s="194"/>
      <c r="J483" s="194"/>
      <c r="K483" s="194"/>
      <c r="L483" s="194"/>
      <c r="M483" s="194"/>
      <c r="N483" s="194"/>
      <c r="O483" s="194"/>
      <c r="P483" s="194"/>
      <c r="Q483" s="194"/>
      <c r="R483" s="194"/>
      <c r="S483" s="194"/>
      <c r="T483" s="194"/>
      <c r="U483" s="1"/>
      <c r="V483" s="1"/>
      <c r="W483" s="194"/>
      <c r="X483" s="194"/>
      <c r="Y483" s="1"/>
      <c r="Z483" s="1"/>
      <c r="AA483" s="1"/>
      <c r="AB483" s="1"/>
      <c r="AC483" s="1"/>
      <c r="AD483" s="1"/>
      <c r="AE483" s="1"/>
      <c r="AF483" s="1"/>
      <c r="AG483" s="194"/>
    </row>
    <row r="484" spans="1:33" ht="15.75" customHeight="1">
      <c r="A484" s="1"/>
      <c r="B484" s="1"/>
      <c r="C484" s="1"/>
      <c r="D484" s="1"/>
      <c r="E484" s="194"/>
      <c r="F484" s="194"/>
      <c r="G484" s="194"/>
      <c r="H484" s="194"/>
      <c r="I484" s="194"/>
      <c r="J484" s="194"/>
      <c r="K484" s="194"/>
      <c r="L484" s="194"/>
      <c r="M484" s="194"/>
      <c r="N484" s="194"/>
      <c r="O484" s="194"/>
      <c r="P484" s="194"/>
      <c r="Q484" s="194"/>
      <c r="R484" s="194"/>
      <c r="S484" s="194"/>
      <c r="T484" s="194"/>
      <c r="U484" s="1"/>
      <c r="V484" s="1"/>
      <c r="W484" s="194"/>
      <c r="X484" s="194"/>
      <c r="Y484" s="1"/>
      <c r="Z484" s="1"/>
      <c r="AA484" s="1"/>
      <c r="AB484" s="1"/>
      <c r="AC484" s="1"/>
      <c r="AD484" s="1"/>
      <c r="AE484" s="1"/>
      <c r="AF484" s="1"/>
      <c r="AG484" s="194"/>
    </row>
    <row r="485" spans="1:33" ht="15.75" customHeight="1">
      <c r="A485" s="1"/>
      <c r="B485" s="1"/>
      <c r="C485" s="1"/>
      <c r="D485" s="1"/>
      <c r="E485" s="194"/>
      <c r="F485" s="194"/>
      <c r="G485" s="194"/>
      <c r="H485" s="194"/>
      <c r="I485" s="194"/>
      <c r="J485" s="194"/>
      <c r="K485" s="194"/>
      <c r="L485" s="194"/>
      <c r="M485" s="194"/>
      <c r="N485" s="194"/>
      <c r="O485" s="194"/>
      <c r="P485" s="194"/>
      <c r="Q485" s="194"/>
      <c r="R485" s="194"/>
      <c r="S485" s="194"/>
      <c r="T485" s="194"/>
      <c r="U485" s="1"/>
      <c r="V485" s="1"/>
      <c r="W485" s="194"/>
      <c r="X485" s="194"/>
      <c r="Y485" s="1"/>
      <c r="Z485" s="1"/>
      <c r="AA485" s="1"/>
      <c r="AB485" s="1"/>
      <c r="AC485" s="1"/>
      <c r="AD485" s="1"/>
      <c r="AE485" s="1"/>
      <c r="AF485" s="1"/>
      <c r="AG485" s="194"/>
    </row>
    <row r="486" spans="1:33" ht="15.75" customHeight="1">
      <c r="A486" s="1"/>
      <c r="B486" s="1"/>
      <c r="C486" s="1"/>
      <c r="D486" s="1"/>
      <c r="E486" s="194"/>
      <c r="F486" s="194"/>
      <c r="G486" s="194"/>
      <c r="H486" s="194"/>
      <c r="I486" s="194"/>
      <c r="J486" s="194"/>
      <c r="K486" s="194"/>
      <c r="L486" s="194"/>
      <c r="M486" s="194"/>
      <c r="N486" s="194"/>
      <c r="O486" s="194"/>
      <c r="P486" s="194"/>
      <c r="Q486" s="194"/>
      <c r="R486" s="194"/>
      <c r="S486" s="194"/>
      <c r="T486" s="194"/>
      <c r="U486" s="1"/>
      <c r="V486" s="1"/>
      <c r="W486" s="194"/>
      <c r="X486" s="194"/>
      <c r="Y486" s="1"/>
      <c r="Z486" s="1"/>
      <c r="AA486" s="1"/>
      <c r="AB486" s="1"/>
      <c r="AC486" s="1"/>
      <c r="AD486" s="1"/>
      <c r="AE486" s="1"/>
      <c r="AF486" s="1"/>
      <c r="AG486" s="194"/>
    </row>
    <row r="487" spans="1:33" ht="15.75" customHeight="1">
      <c r="A487" s="1"/>
      <c r="B487" s="1"/>
      <c r="C487" s="1"/>
      <c r="D487" s="1"/>
      <c r="E487" s="194"/>
      <c r="F487" s="194"/>
      <c r="G487" s="194"/>
      <c r="H487" s="194"/>
      <c r="I487" s="194"/>
      <c r="J487" s="194"/>
      <c r="K487" s="194"/>
      <c r="L487" s="194"/>
      <c r="M487" s="194"/>
      <c r="N487" s="194"/>
      <c r="O487" s="194"/>
      <c r="P487" s="194"/>
      <c r="Q487" s="194"/>
      <c r="R487" s="194"/>
      <c r="S487" s="194"/>
      <c r="T487" s="194"/>
      <c r="U487" s="1"/>
      <c r="V487" s="1"/>
      <c r="W487" s="194"/>
      <c r="X487" s="194"/>
      <c r="Y487" s="1"/>
      <c r="Z487" s="1"/>
      <c r="AA487" s="1"/>
      <c r="AB487" s="1"/>
      <c r="AC487" s="1"/>
      <c r="AD487" s="1"/>
      <c r="AE487" s="1"/>
      <c r="AF487" s="1"/>
      <c r="AG487" s="194"/>
    </row>
    <row r="488" spans="1:33" ht="15.75" customHeight="1">
      <c r="A488" s="1"/>
      <c r="B488" s="1"/>
      <c r="C488" s="1"/>
      <c r="D488" s="1"/>
      <c r="E488" s="194"/>
      <c r="F488" s="194"/>
      <c r="G488" s="194"/>
      <c r="H488" s="194"/>
      <c r="I488" s="194"/>
      <c r="J488" s="194"/>
      <c r="K488" s="194"/>
      <c r="L488" s="194"/>
      <c r="M488" s="194"/>
      <c r="N488" s="194"/>
      <c r="O488" s="194"/>
      <c r="P488" s="194"/>
      <c r="Q488" s="194"/>
      <c r="R488" s="194"/>
      <c r="S488" s="194"/>
      <c r="T488" s="194"/>
      <c r="U488" s="1"/>
      <c r="V488" s="1"/>
      <c r="W488" s="194"/>
      <c r="X488" s="194"/>
      <c r="Y488" s="1"/>
      <c r="Z488" s="1"/>
      <c r="AA488" s="1"/>
      <c r="AB488" s="1"/>
      <c r="AC488" s="1"/>
      <c r="AD488" s="1"/>
      <c r="AE488" s="1"/>
      <c r="AF488" s="1"/>
      <c r="AG488" s="194"/>
    </row>
    <row r="489" spans="1:33" ht="15.75" customHeight="1">
      <c r="A489" s="1"/>
      <c r="B489" s="1"/>
      <c r="C489" s="1"/>
      <c r="D489" s="1"/>
      <c r="E489" s="194"/>
      <c r="F489" s="194"/>
      <c r="G489" s="194"/>
      <c r="H489" s="194"/>
      <c r="I489" s="194"/>
      <c r="J489" s="194"/>
      <c r="K489" s="194"/>
      <c r="L489" s="194"/>
      <c r="M489" s="194"/>
      <c r="N489" s="194"/>
      <c r="O489" s="194"/>
      <c r="P489" s="194"/>
      <c r="Q489" s="194"/>
      <c r="R489" s="194"/>
      <c r="S489" s="194"/>
      <c r="T489" s="194"/>
      <c r="U489" s="1"/>
      <c r="V489" s="1"/>
      <c r="W489" s="194"/>
      <c r="X489" s="194"/>
      <c r="Y489" s="1"/>
      <c r="Z489" s="1"/>
      <c r="AA489" s="1"/>
      <c r="AB489" s="1"/>
      <c r="AC489" s="1"/>
      <c r="AD489" s="1"/>
      <c r="AE489" s="1"/>
      <c r="AF489" s="1"/>
      <c r="AG489" s="194"/>
    </row>
    <row r="490" spans="1:33" ht="15.75" customHeight="1">
      <c r="A490" s="1"/>
      <c r="B490" s="1"/>
      <c r="C490" s="1"/>
      <c r="D490" s="1"/>
      <c r="E490" s="194"/>
      <c r="F490" s="194"/>
      <c r="G490" s="194"/>
      <c r="H490" s="194"/>
      <c r="I490" s="194"/>
      <c r="J490" s="194"/>
      <c r="K490" s="194"/>
      <c r="L490" s="194"/>
      <c r="M490" s="194"/>
      <c r="N490" s="194"/>
      <c r="O490" s="194"/>
      <c r="P490" s="194"/>
      <c r="Q490" s="194"/>
      <c r="R490" s="194"/>
      <c r="S490" s="194"/>
      <c r="T490" s="194"/>
      <c r="U490" s="1"/>
      <c r="V490" s="1"/>
      <c r="W490" s="194"/>
      <c r="X490" s="194"/>
      <c r="Y490" s="1"/>
      <c r="Z490" s="1"/>
      <c r="AA490" s="1"/>
      <c r="AB490" s="1"/>
      <c r="AC490" s="1"/>
      <c r="AD490" s="1"/>
      <c r="AE490" s="1"/>
      <c r="AF490" s="1"/>
      <c r="AG490" s="194"/>
    </row>
    <row r="491" spans="1:33" ht="15.75" customHeight="1">
      <c r="A491" s="1"/>
      <c r="B491" s="1"/>
      <c r="C491" s="1"/>
      <c r="D491" s="1"/>
      <c r="E491" s="194"/>
      <c r="F491" s="194"/>
      <c r="G491" s="194"/>
      <c r="H491" s="194"/>
      <c r="I491" s="194"/>
      <c r="J491" s="194"/>
      <c r="K491" s="194"/>
      <c r="L491" s="194"/>
      <c r="M491" s="194"/>
      <c r="N491" s="194"/>
      <c r="O491" s="194"/>
      <c r="P491" s="194"/>
      <c r="Q491" s="194"/>
      <c r="R491" s="194"/>
      <c r="S491" s="194"/>
      <c r="T491" s="194"/>
      <c r="U491" s="1"/>
      <c r="V491" s="1"/>
      <c r="W491" s="194"/>
      <c r="X491" s="194"/>
      <c r="Y491" s="1"/>
      <c r="Z491" s="1"/>
      <c r="AA491" s="1"/>
      <c r="AB491" s="1"/>
      <c r="AC491" s="1"/>
      <c r="AD491" s="1"/>
      <c r="AE491" s="1"/>
      <c r="AF491" s="1"/>
      <c r="AG491" s="194"/>
    </row>
    <row r="492" spans="1:33" ht="15.75" customHeight="1">
      <c r="A492" s="1"/>
      <c r="B492" s="1"/>
      <c r="C492" s="1"/>
      <c r="D492" s="1"/>
      <c r="E492" s="194"/>
      <c r="F492" s="194"/>
      <c r="G492" s="194"/>
      <c r="H492" s="194"/>
      <c r="I492" s="194"/>
      <c r="J492" s="194"/>
      <c r="K492" s="194"/>
      <c r="L492" s="194"/>
      <c r="M492" s="194"/>
      <c r="N492" s="194"/>
      <c r="O492" s="194"/>
      <c r="P492" s="194"/>
      <c r="Q492" s="194"/>
      <c r="R492" s="194"/>
      <c r="S492" s="194"/>
      <c r="T492" s="194"/>
      <c r="U492" s="1"/>
      <c r="V492" s="1"/>
      <c r="W492" s="194"/>
      <c r="X492" s="194"/>
      <c r="Y492" s="1"/>
      <c r="Z492" s="1"/>
      <c r="AA492" s="1"/>
      <c r="AB492" s="1"/>
      <c r="AC492" s="1"/>
      <c r="AD492" s="1"/>
      <c r="AE492" s="1"/>
      <c r="AF492" s="1"/>
      <c r="AG492" s="194"/>
    </row>
    <row r="493" spans="1:33" ht="15.75" customHeight="1">
      <c r="A493" s="1"/>
      <c r="B493" s="1"/>
      <c r="C493" s="1"/>
      <c r="D493" s="1"/>
      <c r="E493" s="194"/>
      <c r="F493" s="194"/>
      <c r="G493" s="194"/>
      <c r="H493" s="194"/>
      <c r="I493" s="194"/>
      <c r="J493" s="194"/>
      <c r="K493" s="194"/>
      <c r="L493" s="194"/>
      <c r="M493" s="194"/>
      <c r="N493" s="194"/>
      <c r="O493" s="194"/>
      <c r="P493" s="194"/>
      <c r="Q493" s="194"/>
      <c r="R493" s="194"/>
      <c r="S493" s="194"/>
      <c r="T493" s="194"/>
      <c r="U493" s="1"/>
      <c r="V493" s="1"/>
      <c r="W493" s="194"/>
      <c r="X493" s="194"/>
      <c r="Y493" s="1"/>
      <c r="Z493" s="1"/>
      <c r="AA493" s="1"/>
      <c r="AB493" s="1"/>
      <c r="AC493" s="1"/>
      <c r="AD493" s="1"/>
      <c r="AE493" s="1"/>
      <c r="AF493" s="1"/>
      <c r="AG493" s="194"/>
    </row>
    <row r="494" spans="1:33" ht="15.75" customHeight="1">
      <c r="A494" s="1"/>
      <c r="B494" s="1"/>
      <c r="C494" s="1"/>
      <c r="D494" s="1"/>
      <c r="E494" s="194"/>
      <c r="F494" s="194"/>
      <c r="G494" s="194"/>
      <c r="H494" s="194"/>
      <c r="I494" s="194"/>
      <c r="J494" s="194"/>
      <c r="K494" s="194"/>
      <c r="L494" s="194"/>
      <c r="M494" s="194"/>
      <c r="N494" s="194"/>
      <c r="O494" s="194"/>
      <c r="P494" s="194"/>
      <c r="Q494" s="194"/>
      <c r="R494" s="194"/>
      <c r="S494" s="194"/>
      <c r="T494" s="194"/>
      <c r="U494" s="1"/>
      <c r="V494" s="1"/>
      <c r="W494" s="194"/>
      <c r="X494" s="194"/>
      <c r="Y494" s="1"/>
      <c r="Z494" s="1"/>
      <c r="AA494" s="1"/>
      <c r="AB494" s="1"/>
      <c r="AC494" s="1"/>
      <c r="AD494" s="1"/>
      <c r="AE494" s="1"/>
      <c r="AF494" s="1"/>
      <c r="AG494" s="194"/>
    </row>
    <row r="495" spans="1:33" ht="15.75" customHeight="1">
      <c r="A495" s="1"/>
      <c r="B495" s="1"/>
      <c r="C495" s="1"/>
      <c r="D495" s="1"/>
      <c r="E495" s="194"/>
      <c r="F495" s="194"/>
      <c r="G495" s="194"/>
      <c r="H495" s="194"/>
      <c r="I495" s="194"/>
      <c r="J495" s="194"/>
      <c r="K495" s="194"/>
      <c r="L495" s="194"/>
      <c r="M495" s="194"/>
      <c r="N495" s="194"/>
      <c r="O495" s="194"/>
      <c r="P495" s="194"/>
      <c r="Q495" s="194"/>
      <c r="R495" s="194"/>
      <c r="S495" s="194"/>
      <c r="T495" s="194"/>
      <c r="U495" s="1"/>
      <c r="V495" s="1"/>
      <c r="W495" s="194"/>
      <c r="X495" s="194"/>
      <c r="Y495" s="1"/>
      <c r="Z495" s="1"/>
      <c r="AA495" s="1"/>
      <c r="AB495" s="1"/>
      <c r="AC495" s="1"/>
      <c r="AD495" s="1"/>
      <c r="AE495" s="1"/>
      <c r="AF495" s="1"/>
      <c r="AG495" s="194"/>
    </row>
    <row r="496" spans="1:33" ht="15.75" customHeight="1">
      <c r="A496" s="1"/>
      <c r="B496" s="1"/>
      <c r="C496" s="1"/>
      <c r="D496" s="1"/>
      <c r="E496" s="194"/>
      <c r="F496" s="194"/>
      <c r="G496" s="194"/>
      <c r="H496" s="194"/>
      <c r="I496" s="194"/>
      <c r="J496" s="194"/>
      <c r="K496" s="194"/>
      <c r="L496" s="194"/>
      <c r="M496" s="194"/>
      <c r="N496" s="194"/>
      <c r="O496" s="194"/>
      <c r="P496" s="194"/>
      <c r="Q496" s="194"/>
      <c r="R496" s="194"/>
      <c r="S496" s="194"/>
      <c r="T496" s="194"/>
      <c r="U496" s="1"/>
      <c r="V496" s="1"/>
      <c r="W496" s="194"/>
      <c r="X496" s="194"/>
      <c r="Y496" s="1"/>
      <c r="Z496" s="1"/>
      <c r="AA496" s="1"/>
      <c r="AB496" s="1"/>
      <c r="AC496" s="1"/>
      <c r="AD496" s="1"/>
      <c r="AE496" s="1"/>
      <c r="AF496" s="1"/>
      <c r="AG496" s="194"/>
    </row>
    <row r="497" spans="1:33" ht="15.75" customHeight="1">
      <c r="A497" s="1"/>
      <c r="B497" s="1"/>
      <c r="C497" s="1"/>
      <c r="D497" s="1"/>
      <c r="E497" s="194"/>
      <c r="F497" s="194"/>
      <c r="G497" s="194"/>
      <c r="H497" s="194"/>
      <c r="I497" s="194"/>
      <c r="J497" s="194"/>
      <c r="K497" s="194"/>
      <c r="L497" s="194"/>
      <c r="M497" s="194"/>
      <c r="N497" s="194"/>
      <c r="O497" s="194"/>
      <c r="P497" s="194"/>
      <c r="Q497" s="194"/>
      <c r="R497" s="194"/>
      <c r="S497" s="194"/>
      <c r="T497" s="194"/>
      <c r="U497" s="1"/>
      <c r="V497" s="1"/>
      <c r="W497" s="194"/>
      <c r="X497" s="194"/>
      <c r="Y497" s="1"/>
      <c r="Z497" s="1"/>
      <c r="AA497" s="1"/>
      <c r="AB497" s="1"/>
      <c r="AC497" s="1"/>
      <c r="AD497" s="1"/>
      <c r="AE497" s="1"/>
      <c r="AF497" s="1"/>
      <c r="AG497" s="194"/>
    </row>
    <row r="498" spans="1:33" ht="15.75" customHeight="1">
      <c r="A498" s="1"/>
      <c r="B498" s="1"/>
      <c r="C498" s="1"/>
      <c r="D498" s="1"/>
      <c r="E498" s="194"/>
      <c r="F498" s="194"/>
      <c r="G498" s="194"/>
      <c r="H498" s="194"/>
      <c r="I498" s="194"/>
      <c r="J498" s="194"/>
      <c r="K498" s="194"/>
      <c r="L498" s="194"/>
      <c r="M498" s="194"/>
      <c r="N498" s="194"/>
      <c r="O498" s="194"/>
      <c r="P498" s="194"/>
      <c r="Q498" s="194"/>
      <c r="R498" s="194"/>
      <c r="S498" s="194"/>
      <c r="T498" s="194"/>
      <c r="U498" s="1"/>
      <c r="V498" s="1"/>
      <c r="W498" s="194"/>
      <c r="X498" s="194"/>
      <c r="Y498" s="1"/>
      <c r="Z498" s="1"/>
      <c r="AA498" s="1"/>
      <c r="AB498" s="1"/>
      <c r="AC498" s="1"/>
      <c r="AD498" s="1"/>
      <c r="AE498" s="1"/>
      <c r="AF498" s="1"/>
      <c r="AG498" s="194"/>
    </row>
    <row r="499" spans="1:33" ht="15.75" customHeight="1">
      <c r="A499" s="1"/>
      <c r="B499" s="1"/>
      <c r="C499" s="1"/>
      <c r="D499" s="1"/>
      <c r="E499" s="194"/>
      <c r="F499" s="194"/>
      <c r="G499" s="194"/>
      <c r="H499" s="194"/>
      <c r="I499" s="194"/>
      <c r="J499" s="194"/>
      <c r="K499" s="194"/>
      <c r="L499" s="194"/>
      <c r="M499" s="194"/>
      <c r="N499" s="194"/>
      <c r="O499" s="194"/>
      <c r="P499" s="194"/>
      <c r="Q499" s="194"/>
      <c r="R499" s="194"/>
      <c r="S499" s="194"/>
      <c r="T499" s="194"/>
      <c r="U499" s="1"/>
      <c r="V499" s="1"/>
      <c r="W499" s="194"/>
      <c r="X499" s="194"/>
      <c r="Y499" s="1"/>
      <c r="Z499" s="1"/>
      <c r="AA499" s="1"/>
      <c r="AB499" s="1"/>
      <c r="AC499" s="1"/>
      <c r="AD499" s="1"/>
      <c r="AE499" s="1"/>
      <c r="AF499" s="1"/>
      <c r="AG499" s="194"/>
    </row>
    <row r="500" spans="1:33" ht="15.75" customHeight="1">
      <c r="A500" s="1"/>
      <c r="B500" s="1"/>
      <c r="C500" s="1"/>
      <c r="D500" s="1"/>
      <c r="E500" s="194"/>
      <c r="F500" s="194"/>
      <c r="G500" s="194"/>
      <c r="H500" s="194"/>
      <c r="I500" s="194"/>
      <c r="J500" s="194"/>
      <c r="K500" s="194"/>
      <c r="L500" s="194"/>
      <c r="M500" s="194"/>
      <c r="N500" s="194"/>
      <c r="O500" s="194"/>
      <c r="P500" s="194"/>
      <c r="Q500" s="194"/>
      <c r="R500" s="194"/>
      <c r="S500" s="194"/>
      <c r="T500" s="194"/>
      <c r="U500" s="1"/>
      <c r="V500" s="1"/>
      <c r="W500" s="194"/>
      <c r="X500" s="194"/>
      <c r="Y500" s="1"/>
      <c r="Z500" s="1"/>
      <c r="AA500" s="1"/>
      <c r="AB500" s="1"/>
      <c r="AC500" s="1"/>
      <c r="AD500" s="1"/>
      <c r="AE500" s="1"/>
      <c r="AF500" s="1"/>
      <c r="AG500" s="194"/>
    </row>
    <row r="501" spans="1:33" ht="15.75" customHeight="1">
      <c r="A501" s="1"/>
      <c r="B501" s="1"/>
      <c r="C501" s="1"/>
      <c r="D501" s="1"/>
      <c r="E501" s="194"/>
      <c r="F501" s="194"/>
      <c r="G501" s="194"/>
      <c r="H501" s="194"/>
      <c r="I501" s="194"/>
      <c r="J501" s="194"/>
      <c r="K501" s="194"/>
      <c r="L501" s="194"/>
      <c r="M501" s="194"/>
      <c r="N501" s="194"/>
      <c r="O501" s="194"/>
      <c r="P501" s="194"/>
      <c r="Q501" s="194"/>
      <c r="R501" s="194"/>
      <c r="S501" s="194"/>
      <c r="T501" s="194"/>
      <c r="U501" s="1"/>
      <c r="V501" s="1"/>
      <c r="W501" s="194"/>
      <c r="X501" s="194"/>
      <c r="Y501" s="1"/>
      <c r="Z501" s="1"/>
      <c r="AA501" s="1"/>
      <c r="AB501" s="1"/>
      <c r="AC501" s="1"/>
      <c r="AD501" s="1"/>
      <c r="AE501" s="1"/>
      <c r="AF501" s="1"/>
      <c r="AG501" s="194"/>
    </row>
    <row r="502" spans="1:33" ht="15.75" customHeight="1">
      <c r="A502" s="1"/>
      <c r="B502" s="1"/>
      <c r="C502" s="1"/>
      <c r="D502" s="1"/>
      <c r="E502" s="194"/>
      <c r="F502" s="194"/>
      <c r="G502" s="194"/>
      <c r="H502" s="194"/>
      <c r="I502" s="194"/>
      <c r="J502" s="194"/>
      <c r="K502" s="194"/>
      <c r="L502" s="194"/>
      <c r="M502" s="194"/>
      <c r="N502" s="194"/>
      <c r="O502" s="194"/>
      <c r="P502" s="194"/>
      <c r="Q502" s="194"/>
      <c r="R502" s="194"/>
      <c r="S502" s="194"/>
      <c r="T502" s="194"/>
      <c r="U502" s="1"/>
      <c r="V502" s="1"/>
      <c r="W502" s="194"/>
      <c r="X502" s="194"/>
      <c r="Y502" s="1"/>
      <c r="Z502" s="1"/>
      <c r="AA502" s="1"/>
      <c r="AB502" s="1"/>
      <c r="AC502" s="1"/>
      <c r="AD502" s="1"/>
      <c r="AE502" s="1"/>
      <c r="AF502" s="1"/>
      <c r="AG502" s="194"/>
    </row>
    <row r="503" spans="1:33" ht="15.75" customHeight="1">
      <c r="A503" s="1"/>
      <c r="B503" s="1"/>
      <c r="C503" s="1"/>
      <c r="D503" s="1"/>
      <c r="E503" s="194"/>
      <c r="F503" s="194"/>
      <c r="G503" s="194"/>
      <c r="H503" s="194"/>
      <c r="I503" s="194"/>
      <c r="J503" s="194"/>
      <c r="K503" s="194"/>
      <c r="L503" s="194"/>
      <c r="M503" s="194"/>
      <c r="N503" s="194"/>
      <c r="O503" s="194"/>
      <c r="P503" s="194"/>
      <c r="Q503" s="194"/>
      <c r="R503" s="194"/>
      <c r="S503" s="194"/>
      <c r="T503" s="194"/>
      <c r="U503" s="1"/>
      <c r="V503" s="1"/>
      <c r="W503" s="194"/>
      <c r="X503" s="194"/>
      <c r="Y503" s="1"/>
      <c r="Z503" s="1"/>
      <c r="AA503" s="1"/>
      <c r="AB503" s="1"/>
      <c r="AC503" s="1"/>
      <c r="AD503" s="1"/>
      <c r="AE503" s="1"/>
      <c r="AF503" s="1"/>
      <c r="AG503" s="194"/>
    </row>
    <row r="504" spans="1:33" ht="15.75" customHeight="1">
      <c r="A504" s="1"/>
      <c r="B504" s="1"/>
      <c r="C504" s="1"/>
      <c r="D504" s="1"/>
      <c r="E504" s="194"/>
      <c r="F504" s="194"/>
      <c r="G504" s="194"/>
      <c r="H504" s="194"/>
      <c r="I504" s="194"/>
      <c r="J504" s="194"/>
      <c r="K504" s="194"/>
      <c r="L504" s="194"/>
      <c r="M504" s="194"/>
      <c r="N504" s="194"/>
      <c r="O504" s="194"/>
      <c r="P504" s="194"/>
      <c r="Q504" s="194"/>
      <c r="R504" s="194"/>
      <c r="S504" s="194"/>
      <c r="T504" s="194"/>
      <c r="U504" s="1"/>
      <c r="V504" s="1"/>
      <c r="W504" s="194"/>
      <c r="X504" s="194"/>
      <c r="Y504" s="1"/>
      <c r="Z504" s="1"/>
      <c r="AA504" s="1"/>
      <c r="AB504" s="1"/>
      <c r="AC504" s="1"/>
      <c r="AD504" s="1"/>
      <c r="AE504" s="1"/>
      <c r="AF504" s="1"/>
      <c r="AG504" s="194"/>
    </row>
    <row r="505" spans="1:33" ht="15.75" customHeight="1">
      <c r="A505" s="1"/>
      <c r="B505" s="1"/>
      <c r="C505" s="1"/>
      <c r="D505" s="1"/>
      <c r="E505" s="194"/>
      <c r="F505" s="194"/>
      <c r="G505" s="194"/>
      <c r="H505" s="194"/>
      <c r="I505" s="194"/>
      <c r="J505" s="194"/>
      <c r="K505" s="194"/>
      <c r="L505" s="194"/>
      <c r="M505" s="194"/>
      <c r="N505" s="194"/>
      <c r="O505" s="194"/>
      <c r="P505" s="194"/>
      <c r="Q505" s="194"/>
      <c r="R505" s="194"/>
      <c r="S505" s="194"/>
      <c r="T505" s="194"/>
      <c r="U505" s="1"/>
      <c r="V505" s="1"/>
      <c r="W505" s="194"/>
      <c r="X505" s="194"/>
      <c r="Y505" s="1"/>
      <c r="Z505" s="1"/>
      <c r="AA505" s="1"/>
      <c r="AB505" s="1"/>
      <c r="AC505" s="1"/>
      <c r="AD505" s="1"/>
      <c r="AE505" s="1"/>
      <c r="AF505" s="1"/>
      <c r="AG505" s="194"/>
    </row>
    <row r="506" spans="1:33" ht="15.75" customHeight="1">
      <c r="A506" s="1"/>
      <c r="B506" s="1"/>
      <c r="C506" s="1"/>
      <c r="D506" s="1"/>
      <c r="E506" s="194"/>
      <c r="F506" s="194"/>
      <c r="G506" s="194"/>
      <c r="H506" s="194"/>
      <c r="I506" s="194"/>
      <c r="J506" s="194"/>
      <c r="K506" s="194"/>
      <c r="L506" s="194"/>
      <c r="M506" s="194"/>
      <c r="N506" s="194"/>
      <c r="O506" s="194"/>
      <c r="P506" s="194"/>
      <c r="Q506" s="194"/>
      <c r="R506" s="194"/>
      <c r="S506" s="194"/>
      <c r="T506" s="194"/>
      <c r="U506" s="1"/>
      <c r="V506" s="1"/>
      <c r="W506" s="194"/>
      <c r="X506" s="194"/>
      <c r="Y506" s="1"/>
      <c r="Z506" s="1"/>
      <c r="AA506" s="1"/>
      <c r="AB506" s="1"/>
      <c r="AC506" s="1"/>
      <c r="AD506" s="1"/>
      <c r="AE506" s="1"/>
      <c r="AF506" s="1"/>
      <c r="AG506" s="194"/>
    </row>
    <row r="507" spans="1:33" ht="15.75" customHeight="1">
      <c r="A507" s="1"/>
      <c r="B507" s="1"/>
      <c r="C507" s="1"/>
      <c r="D507" s="1"/>
      <c r="E507" s="194"/>
      <c r="F507" s="194"/>
      <c r="G507" s="194"/>
      <c r="H507" s="194"/>
      <c r="I507" s="194"/>
      <c r="J507" s="194"/>
      <c r="K507" s="194"/>
      <c r="L507" s="194"/>
      <c r="M507" s="194"/>
      <c r="N507" s="194"/>
      <c r="O507" s="194"/>
      <c r="P507" s="194"/>
      <c r="Q507" s="194"/>
      <c r="R507" s="194"/>
      <c r="S507" s="194"/>
      <c r="T507" s="194"/>
      <c r="U507" s="1"/>
      <c r="V507" s="1"/>
      <c r="W507" s="194"/>
      <c r="X507" s="194"/>
      <c r="Y507" s="1"/>
      <c r="Z507" s="1"/>
      <c r="AA507" s="1"/>
      <c r="AB507" s="1"/>
      <c r="AC507" s="1"/>
      <c r="AD507" s="1"/>
      <c r="AE507" s="1"/>
      <c r="AF507" s="1"/>
      <c r="AG507" s="194"/>
    </row>
    <row r="508" spans="1:33" ht="15.75" customHeight="1">
      <c r="A508" s="1"/>
      <c r="B508" s="1"/>
      <c r="C508" s="1"/>
      <c r="D508" s="1"/>
      <c r="E508" s="194"/>
      <c r="F508" s="194"/>
      <c r="G508" s="194"/>
      <c r="H508" s="194"/>
      <c r="I508" s="194"/>
      <c r="J508" s="194"/>
      <c r="K508" s="194"/>
      <c r="L508" s="194"/>
      <c r="M508" s="194"/>
      <c r="N508" s="194"/>
      <c r="O508" s="194"/>
      <c r="P508" s="194"/>
      <c r="Q508" s="194"/>
      <c r="R508" s="194"/>
      <c r="S508" s="194"/>
      <c r="T508" s="194"/>
      <c r="U508" s="1"/>
      <c r="V508" s="1"/>
      <c r="W508" s="194"/>
      <c r="X508" s="194"/>
      <c r="Y508" s="1"/>
      <c r="Z508" s="1"/>
      <c r="AA508" s="1"/>
      <c r="AB508" s="1"/>
      <c r="AC508" s="1"/>
      <c r="AD508" s="1"/>
      <c r="AE508" s="1"/>
      <c r="AF508" s="1"/>
      <c r="AG508" s="194"/>
    </row>
    <row r="509" spans="1:33" ht="15.75" customHeight="1">
      <c r="A509" s="1"/>
      <c r="B509" s="1"/>
      <c r="C509" s="1"/>
      <c r="D509" s="1"/>
      <c r="E509" s="194"/>
      <c r="F509" s="194"/>
      <c r="G509" s="194"/>
      <c r="H509" s="194"/>
      <c r="I509" s="194"/>
      <c r="J509" s="194"/>
      <c r="K509" s="194"/>
      <c r="L509" s="194"/>
      <c r="M509" s="194"/>
      <c r="N509" s="194"/>
      <c r="O509" s="194"/>
      <c r="P509" s="194"/>
      <c r="Q509" s="194"/>
      <c r="R509" s="194"/>
      <c r="S509" s="194"/>
      <c r="T509" s="194"/>
      <c r="U509" s="1"/>
      <c r="V509" s="1"/>
      <c r="W509" s="194"/>
      <c r="X509" s="194"/>
      <c r="Y509" s="1"/>
      <c r="Z509" s="1"/>
      <c r="AA509" s="1"/>
      <c r="AB509" s="1"/>
      <c r="AC509" s="1"/>
      <c r="AD509" s="1"/>
      <c r="AE509" s="1"/>
      <c r="AF509" s="1"/>
      <c r="AG509" s="194"/>
    </row>
    <row r="510" spans="1:33" ht="15.75" customHeight="1">
      <c r="A510" s="1"/>
      <c r="B510" s="1"/>
      <c r="C510" s="1"/>
      <c r="D510" s="1"/>
      <c r="E510" s="194"/>
      <c r="F510" s="194"/>
      <c r="G510" s="194"/>
      <c r="H510" s="194"/>
      <c r="I510" s="194"/>
      <c r="J510" s="194"/>
      <c r="K510" s="194"/>
      <c r="L510" s="194"/>
      <c r="M510" s="194"/>
      <c r="N510" s="194"/>
      <c r="O510" s="194"/>
      <c r="P510" s="194"/>
      <c r="Q510" s="194"/>
      <c r="R510" s="194"/>
      <c r="S510" s="194"/>
      <c r="T510" s="194"/>
      <c r="U510" s="1"/>
      <c r="V510" s="1"/>
      <c r="W510" s="194"/>
      <c r="X510" s="194"/>
      <c r="Y510" s="1"/>
      <c r="Z510" s="1"/>
      <c r="AA510" s="1"/>
      <c r="AB510" s="1"/>
      <c r="AC510" s="1"/>
      <c r="AD510" s="1"/>
      <c r="AE510" s="1"/>
      <c r="AF510" s="1"/>
      <c r="AG510" s="194"/>
    </row>
    <row r="511" spans="1:33" ht="15.75" customHeight="1">
      <c r="A511" s="1"/>
      <c r="B511" s="1"/>
      <c r="C511" s="1"/>
      <c r="D511" s="1"/>
      <c r="E511" s="194"/>
      <c r="F511" s="194"/>
      <c r="G511" s="194"/>
      <c r="H511" s="194"/>
      <c r="I511" s="194"/>
      <c r="J511" s="194"/>
      <c r="K511" s="194"/>
      <c r="L511" s="194"/>
      <c r="M511" s="194"/>
      <c r="N511" s="194"/>
      <c r="O511" s="194"/>
      <c r="P511" s="194"/>
      <c r="Q511" s="194"/>
      <c r="R511" s="194"/>
      <c r="S511" s="194"/>
      <c r="T511" s="194"/>
      <c r="U511" s="1"/>
      <c r="V511" s="1"/>
      <c r="W511" s="194"/>
      <c r="X511" s="194"/>
      <c r="Y511" s="1"/>
      <c r="Z511" s="1"/>
      <c r="AA511" s="1"/>
      <c r="AB511" s="1"/>
      <c r="AC511" s="1"/>
      <c r="AD511" s="1"/>
      <c r="AE511" s="1"/>
      <c r="AF511" s="1"/>
      <c r="AG511" s="194"/>
    </row>
    <row r="512" spans="1:33" ht="15.75" customHeight="1">
      <c r="A512" s="1"/>
      <c r="B512" s="1"/>
      <c r="C512" s="1"/>
      <c r="D512" s="1"/>
      <c r="E512" s="194"/>
      <c r="F512" s="194"/>
      <c r="G512" s="194"/>
      <c r="H512" s="194"/>
      <c r="I512" s="194"/>
      <c r="J512" s="194"/>
      <c r="K512" s="194"/>
      <c r="L512" s="194"/>
      <c r="M512" s="194"/>
      <c r="N512" s="194"/>
      <c r="O512" s="194"/>
      <c r="P512" s="194"/>
      <c r="Q512" s="194"/>
      <c r="R512" s="194"/>
      <c r="S512" s="194"/>
      <c r="T512" s="194"/>
      <c r="U512" s="1"/>
      <c r="V512" s="1"/>
      <c r="W512" s="194"/>
      <c r="X512" s="194"/>
      <c r="Y512" s="1"/>
      <c r="Z512" s="1"/>
      <c r="AA512" s="1"/>
      <c r="AB512" s="1"/>
      <c r="AC512" s="1"/>
      <c r="AD512" s="1"/>
      <c r="AE512" s="1"/>
      <c r="AF512" s="1"/>
      <c r="AG512" s="194"/>
    </row>
    <row r="513" spans="1:33" ht="15.75" customHeight="1">
      <c r="A513" s="1"/>
      <c r="B513" s="1"/>
      <c r="C513" s="1"/>
      <c r="D513" s="1"/>
      <c r="E513" s="194"/>
      <c r="F513" s="194"/>
      <c r="G513" s="194"/>
      <c r="H513" s="194"/>
      <c r="I513" s="194"/>
      <c r="J513" s="194"/>
      <c r="K513" s="194"/>
      <c r="L513" s="194"/>
      <c r="M513" s="194"/>
      <c r="N513" s="194"/>
      <c r="O513" s="194"/>
      <c r="P513" s="194"/>
      <c r="Q513" s="194"/>
      <c r="R513" s="194"/>
      <c r="S513" s="194"/>
      <c r="T513" s="194"/>
      <c r="U513" s="1"/>
      <c r="V513" s="1"/>
      <c r="W513" s="194"/>
      <c r="X513" s="194"/>
      <c r="Y513" s="1"/>
      <c r="Z513" s="1"/>
      <c r="AA513" s="1"/>
      <c r="AB513" s="1"/>
      <c r="AC513" s="1"/>
      <c r="AD513" s="1"/>
      <c r="AE513" s="1"/>
      <c r="AF513" s="1"/>
      <c r="AG513" s="194"/>
    </row>
    <row r="514" spans="1:33" ht="15.75" customHeight="1">
      <c r="A514" s="1"/>
      <c r="B514" s="1"/>
      <c r="C514" s="1"/>
      <c r="D514" s="1"/>
      <c r="E514" s="194"/>
      <c r="F514" s="194"/>
      <c r="G514" s="194"/>
      <c r="H514" s="194"/>
      <c r="I514" s="194"/>
      <c r="J514" s="194"/>
      <c r="K514" s="194"/>
      <c r="L514" s="194"/>
      <c r="M514" s="194"/>
      <c r="N514" s="194"/>
      <c r="O514" s="194"/>
      <c r="P514" s="194"/>
      <c r="Q514" s="194"/>
      <c r="R514" s="194"/>
      <c r="S514" s="194"/>
      <c r="T514" s="194"/>
      <c r="U514" s="1"/>
      <c r="V514" s="1"/>
      <c r="W514" s="194"/>
      <c r="X514" s="194"/>
      <c r="Y514" s="1"/>
      <c r="Z514" s="1"/>
      <c r="AA514" s="1"/>
      <c r="AB514" s="1"/>
      <c r="AC514" s="1"/>
      <c r="AD514" s="1"/>
      <c r="AE514" s="1"/>
      <c r="AF514" s="1"/>
      <c r="AG514" s="194"/>
    </row>
    <row r="515" spans="1:33" ht="15.75" customHeight="1">
      <c r="A515" s="1"/>
      <c r="B515" s="1"/>
      <c r="C515" s="1"/>
      <c r="D515" s="1"/>
      <c r="E515" s="194"/>
      <c r="F515" s="194"/>
      <c r="G515" s="194"/>
      <c r="H515" s="194"/>
      <c r="I515" s="194"/>
      <c r="J515" s="194"/>
      <c r="K515" s="194"/>
      <c r="L515" s="194"/>
      <c r="M515" s="194"/>
      <c r="N515" s="194"/>
      <c r="O515" s="194"/>
      <c r="P515" s="194"/>
      <c r="Q515" s="194"/>
      <c r="R515" s="194"/>
      <c r="S515" s="194"/>
      <c r="T515" s="194"/>
      <c r="U515" s="1"/>
      <c r="V515" s="1"/>
      <c r="W515" s="194"/>
      <c r="X515" s="194"/>
      <c r="Y515" s="1"/>
      <c r="Z515" s="1"/>
      <c r="AA515" s="1"/>
      <c r="AB515" s="1"/>
      <c r="AC515" s="1"/>
      <c r="AD515" s="1"/>
      <c r="AE515" s="1"/>
      <c r="AF515" s="1"/>
      <c r="AG515" s="194"/>
    </row>
    <row r="516" spans="1:33" ht="15.75" customHeight="1">
      <c r="A516" s="1"/>
      <c r="B516" s="1"/>
      <c r="C516" s="1"/>
      <c r="D516" s="1"/>
      <c r="E516" s="194"/>
      <c r="F516" s="194"/>
      <c r="G516" s="194"/>
      <c r="H516" s="194"/>
      <c r="I516" s="194"/>
      <c r="J516" s="194"/>
      <c r="K516" s="194"/>
      <c r="L516" s="194"/>
      <c r="M516" s="194"/>
      <c r="N516" s="194"/>
      <c r="O516" s="194"/>
      <c r="P516" s="194"/>
      <c r="Q516" s="194"/>
      <c r="R516" s="194"/>
      <c r="S516" s="194"/>
      <c r="T516" s="194"/>
      <c r="U516" s="1"/>
      <c r="V516" s="1"/>
      <c r="W516" s="194"/>
      <c r="X516" s="194"/>
      <c r="Y516" s="1"/>
      <c r="Z516" s="1"/>
      <c r="AA516" s="1"/>
      <c r="AB516" s="1"/>
      <c r="AC516" s="1"/>
      <c r="AD516" s="1"/>
      <c r="AE516" s="1"/>
      <c r="AF516" s="1"/>
      <c r="AG516" s="194"/>
    </row>
    <row r="517" spans="1:33" ht="15.75" customHeight="1">
      <c r="A517" s="1"/>
      <c r="B517" s="1"/>
      <c r="C517" s="1"/>
      <c r="D517" s="1"/>
      <c r="E517" s="194"/>
      <c r="F517" s="194"/>
      <c r="G517" s="194"/>
      <c r="H517" s="194"/>
      <c r="I517" s="194"/>
      <c r="J517" s="194"/>
      <c r="K517" s="194"/>
      <c r="L517" s="194"/>
      <c r="M517" s="194"/>
      <c r="N517" s="194"/>
      <c r="O517" s="194"/>
      <c r="P517" s="194"/>
      <c r="Q517" s="194"/>
      <c r="R517" s="194"/>
      <c r="S517" s="194"/>
      <c r="T517" s="194"/>
      <c r="U517" s="1"/>
      <c r="V517" s="1"/>
      <c r="W517" s="194"/>
      <c r="X517" s="194"/>
      <c r="Y517" s="1"/>
      <c r="Z517" s="1"/>
      <c r="AA517" s="1"/>
      <c r="AB517" s="1"/>
      <c r="AC517" s="1"/>
      <c r="AD517" s="1"/>
      <c r="AE517" s="1"/>
      <c r="AF517" s="1"/>
      <c r="AG517" s="194"/>
    </row>
    <row r="518" spans="1:33" ht="15.75" customHeight="1">
      <c r="A518" s="1"/>
      <c r="B518" s="1"/>
      <c r="C518" s="1"/>
      <c r="D518" s="1"/>
      <c r="E518" s="194"/>
      <c r="F518" s="194"/>
      <c r="G518" s="194"/>
      <c r="H518" s="194"/>
      <c r="I518" s="194"/>
      <c r="J518" s="194"/>
      <c r="K518" s="194"/>
      <c r="L518" s="194"/>
      <c r="M518" s="194"/>
      <c r="N518" s="194"/>
      <c r="O518" s="194"/>
      <c r="P518" s="194"/>
      <c r="Q518" s="194"/>
      <c r="R518" s="194"/>
      <c r="S518" s="194"/>
      <c r="T518" s="194"/>
      <c r="U518" s="1"/>
      <c r="V518" s="1"/>
      <c r="W518" s="194"/>
      <c r="X518" s="194"/>
      <c r="Y518" s="1"/>
      <c r="Z518" s="1"/>
      <c r="AA518" s="1"/>
      <c r="AB518" s="1"/>
      <c r="AC518" s="1"/>
      <c r="AD518" s="1"/>
      <c r="AE518" s="1"/>
      <c r="AF518" s="1"/>
      <c r="AG518" s="194"/>
    </row>
    <row r="519" spans="1:33" ht="15.75" customHeight="1">
      <c r="A519" s="1"/>
      <c r="B519" s="1"/>
      <c r="C519" s="1"/>
      <c r="D519" s="1"/>
      <c r="E519" s="194"/>
      <c r="F519" s="194"/>
      <c r="G519" s="194"/>
      <c r="H519" s="194"/>
      <c r="I519" s="194"/>
      <c r="J519" s="194"/>
      <c r="K519" s="194"/>
      <c r="L519" s="194"/>
      <c r="M519" s="194"/>
      <c r="N519" s="194"/>
      <c r="O519" s="194"/>
      <c r="P519" s="194"/>
      <c r="Q519" s="194"/>
      <c r="R519" s="194"/>
      <c r="S519" s="194"/>
      <c r="T519" s="194"/>
      <c r="U519" s="1"/>
      <c r="V519" s="1"/>
      <c r="W519" s="194"/>
      <c r="X519" s="194"/>
      <c r="Y519" s="1"/>
      <c r="Z519" s="1"/>
      <c r="AA519" s="1"/>
      <c r="AB519" s="1"/>
      <c r="AC519" s="1"/>
      <c r="AD519" s="1"/>
      <c r="AE519" s="1"/>
      <c r="AF519" s="1"/>
      <c r="AG519" s="194"/>
    </row>
    <row r="520" spans="1:33" ht="15.75" customHeight="1">
      <c r="A520" s="1"/>
      <c r="B520" s="1"/>
      <c r="C520" s="1"/>
      <c r="D520" s="1"/>
      <c r="E520" s="194"/>
      <c r="F520" s="194"/>
      <c r="G520" s="194"/>
      <c r="H520" s="194"/>
      <c r="I520" s="194"/>
      <c r="J520" s="194"/>
      <c r="K520" s="194"/>
      <c r="L520" s="194"/>
      <c r="M520" s="194"/>
      <c r="N520" s="194"/>
      <c r="O520" s="194"/>
      <c r="P520" s="194"/>
      <c r="Q520" s="194"/>
      <c r="R520" s="194"/>
      <c r="S520" s="194"/>
      <c r="T520" s="194"/>
      <c r="U520" s="1"/>
      <c r="V520" s="1"/>
      <c r="W520" s="194"/>
      <c r="X520" s="194"/>
      <c r="Y520" s="1"/>
      <c r="Z520" s="1"/>
      <c r="AA520" s="1"/>
      <c r="AB520" s="1"/>
      <c r="AC520" s="1"/>
      <c r="AD520" s="1"/>
      <c r="AE520" s="1"/>
      <c r="AF520" s="1"/>
      <c r="AG520" s="194"/>
    </row>
    <row r="521" spans="1:33" ht="15.75" customHeight="1">
      <c r="A521" s="1"/>
      <c r="B521" s="1"/>
      <c r="C521" s="1"/>
      <c r="D521" s="1"/>
      <c r="E521" s="194"/>
      <c r="F521" s="194"/>
      <c r="G521" s="194"/>
      <c r="H521" s="194"/>
      <c r="I521" s="194"/>
      <c r="J521" s="194"/>
      <c r="K521" s="194"/>
      <c r="L521" s="194"/>
      <c r="M521" s="194"/>
      <c r="N521" s="194"/>
      <c r="O521" s="194"/>
      <c r="P521" s="194"/>
      <c r="Q521" s="194"/>
      <c r="R521" s="194"/>
      <c r="S521" s="194"/>
      <c r="T521" s="194"/>
      <c r="U521" s="1"/>
      <c r="V521" s="1"/>
      <c r="W521" s="194"/>
      <c r="X521" s="194"/>
      <c r="Y521" s="1"/>
      <c r="Z521" s="1"/>
      <c r="AA521" s="1"/>
      <c r="AB521" s="1"/>
      <c r="AC521" s="1"/>
      <c r="AD521" s="1"/>
      <c r="AE521" s="1"/>
      <c r="AF521" s="1"/>
      <c r="AG521" s="194"/>
    </row>
    <row r="522" spans="1:33" ht="15.75" customHeight="1">
      <c r="A522" s="1"/>
      <c r="B522" s="1"/>
      <c r="C522" s="1"/>
      <c r="D522" s="1"/>
      <c r="E522" s="194"/>
      <c r="F522" s="194"/>
      <c r="G522" s="194"/>
      <c r="H522" s="194"/>
      <c r="I522" s="194"/>
      <c r="J522" s="194"/>
      <c r="K522" s="194"/>
      <c r="L522" s="194"/>
      <c r="M522" s="194"/>
      <c r="N522" s="194"/>
      <c r="O522" s="194"/>
      <c r="P522" s="194"/>
      <c r="Q522" s="194"/>
      <c r="R522" s="194"/>
      <c r="S522" s="194"/>
      <c r="T522" s="194"/>
      <c r="U522" s="1"/>
      <c r="V522" s="1"/>
      <c r="W522" s="194"/>
      <c r="X522" s="194"/>
      <c r="Y522" s="1"/>
      <c r="Z522" s="1"/>
      <c r="AA522" s="1"/>
      <c r="AB522" s="1"/>
      <c r="AC522" s="1"/>
      <c r="AD522" s="1"/>
      <c r="AE522" s="1"/>
      <c r="AF522" s="1"/>
      <c r="AG522" s="194"/>
    </row>
    <row r="523" spans="1:33" ht="15.75" customHeight="1">
      <c r="A523" s="1"/>
      <c r="B523" s="1"/>
      <c r="C523" s="1"/>
      <c r="D523" s="1"/>
      <c r="E523" s="194"/>
      <c r="F523" s="194"/>
      <c r="G523" s="194"/>
      <c r="H523" s="194"/>
      <c r="I523" s="194"/>
      <c r="J523" s="194"/>
      <c r="K523" s="194"/>
      <c r="L523" s="194"/>
      <c r="M523" s="194"/>
      <c r="N523" s="194"/>
      <c r="O523" s="194"/>
      <c r="P523" s="194"/>
      <c r="Q523" s="194"/>
      <c r="R523" s="194"/>
      <c r="S523" s="194"/>
      <c r="T523" s="194"/>
      <c r="U523" s="1"/>
      <c r="V523" s="1"/>
      <c r="W523" s="194"/>
      <c r="X523" s="194"/>
      <c r="Y523" s="1"/>
      <c r="Z523" s="1"/>
      <c r="AA523" s="1"/>
      <c r="AB523" s="1"/>
      <c r="AC523" s="1"/>
      <c r="AD523" s="1"/>
      <c r="AE523" s="1"/>
      <c r="AF523" s="1"/>
      <c r="AG523" s="194"/>
    </row>
    <row r="524" spans="1:33" ht="15.75" customHeight="1">
      <c r="A524" s="1"/>
      <c r="B524" s="1"/>
      <c r="C524" s="1"/>
      <c r="D524" s="1"/>
      <c r="E524" s="194"/>
      <c r="F524" s="194"/>
      <c r="G524" s="194"/>
      <c r="H524" s="194"/>
      <c r="I524" s="194"/>
      <c r="J524" s="194"/>
      <c r="K524" s="194"/>
      <c r="L524" s="194"/>
      <c r="M524" s="194"/>
      <c r="N524" s="194"/>
      <c r="O524" s="194"/>
      <c r="P524" s="194"/>
      <c r="Q524" s="194"/>
      <c r="R524" s="194"/>
      <c r="S524" s="194"/>
      <c r="T524" s="194"/>
      <c r="U524" s="1"/>
      <c r="V524" s="1"/>
      <c r="W524" s="194"/>
      <c r="X524" s="194"/>
      <c r="Y524" s="1"/>
      <c r="Z524" s="1"/>
      <c r="AA524" s="1"/>
      <c r="AB524" s="1"/>
      <c r="AC524" s="1"/>
      <c r="AD524" s="1"/>
      <c r="AE524" s="1"/>
      <c r="AF524" s="1"/>
      <c r="AG524" s="194"/>
    </row>
    <row r="525" spans="1:33" ht="15.75" customHeight="1">
      <c r="A525" s="1"/>
      <c r="B525" s="1"/>
      <c r="C525" s="1"/>
      <c r="D525" s="1"/>
      <c r="E525" s="194"/>
      <c r="F525" s="194"/>
      <c r="G525" s="194"/>
      <c r="H525" s="194"/>
      <c r="I525" s="194"/>
      <c r="J525" s="194"/>
      <c r="K525" s="194"/>
      <c r="L525" s="194"/>
      <c r="M525" s="194"/>
      <c r="N525" s="194"/>
      <c r="O525" s="194"/>
      <c r="P525" s="194"/>
      <c r="Q525" s="194"/>
      <c r="R525" s="194"/>
      <c r="S525" s="194"/>
      <c r="T525" s="194"/>
      <c r="U525" s="1"/>
      <c r="V525" s="1"/>
      <c r="W525" s="194"/>
      <c r="X525" s="194"/>
      <c r="Y525" s="1"/>
      <c r="Z525" s="1"/>
      <c r="AA525" s="1"/>
      <c r="AB525" s="1"/>
      <c r="AC525" s="1"/>
      <c r="AD525" s="1"/>
      <c r="AE525" s="1"/>
      <c r="AF525" s="1"/>
      <c r="AG525" s="194"/>
    </row>
    <row r="526" spans="1:33" ht="15.75" customHeight="1">
      <c r="A526" s="1"/>
      <c r="B526" s="1"/>
      <c r="C526" s="1"/>
      <c r="D526" s="1"/>
      <c r="E526" s="194"/>
      <c r="F526" s="194"/>
      <c r="G526" s="194"/>
      <c r="H526" s="194"/>
      <c r="I526" s="194"/>
      <c r="J526" s="194"/>
      <c r="K526" s="194"/>
      <c r="L526" s="194"/>
      <c r="M526" s="194"/>
      <c r="N526" s="194"/>
      <c r="O526" s="194"/>
      <c r="P526" s="194"/>
      <c r="Q526" s="194"/>
      <c r="R526" s="194"/>
      <c r="S526" s="194"/>
      <c r="T526" s="194"/>
      <c r="U526" s="1"/>
      <c r="V526" s="1"/>
      <c r="W526" s="194"/>
      <c r="X526" s="194"/>
      <c r="Y526" s="1"/>
      <c r="Z526" s="1"/>
      <c r="AA526" s="1"/>
      <c r="AB526" s="1"/>
      <c r="AC526" s="1"/>
      <c r="AD526" s="1"/>
      <c r="AE526" s="1"/>
      <c r="AF526" s="1"/>
      <c r="AG526" s="194"/>
    </row>
    <row r="527" spans="1:33" ht="15.75" customHeight="1">
      <c r="A527" s="1"/>
      <c r="B527" s="1"/>
      <c r="C527" s="1"/>
      <c r="D527" s="1"/>
      <c r="E527" s="194"/>
      <c r="F527" s="194"/>
      <c r="G527" s="194"/>
      <c r="H527" s="194"/>
      <c r="I527" s="194"/>
      <c r="J527" s="194"/>
      <c r="K527" s="194"/>
      <c r="L527" s="194"/>
      <c r="M527" s="194"/>
      <c r="N527" s="194"/>
      <c r="O527" s="194"/>
      <c r="P527" s="194"/>
      <c r="Q527" s="194"/>
      <c r="R527" s="194"/>
      <c r="S527" s="194"/>
      <c r="T527" s="194"/>
      <c r="U527" s="1"/>
      <c r="V527" s="1"/>
      <c r="W527" s="194"/>
      <c r="X527" s="194"/>
      <c r="Y527" s="1"/>
      <c r="Z527" s="1"/>
      <c r="AA527" s="1"/>
      <c r="AB527" s="1"/>
      <c r="AC527" s="1"/>
      <c r="AD527" s="1"/>
      <c r="AE527" s="1"/>
      <c r="AF527" s="1"/>
      <c r="AG527" s="194"/>
    </row>
    <row r="528" spans="1:33" ht="15.75" customHeight="1">
      <c r="A528" s="1"/>
      <c r="B528" s="1"/>
      <c r="C528" s="1"/>
      <c r="D528" s="1"/>
      <c r="E528" s="194"/>
      <c r="F528" s="194"/>
      <c r="G528" s="194"/>
      <c r="H528" s="194"/>
      <c r="I528" s="194"/>
      <c r="J528" s="194"/>
      <c r="K528" s="194"/>
      <c r="L528" s="194"/>
      <c r="M528" s="194"/>
      <c r="N528" s="194"/>
      <c r="O528" s="194"/>
      <c r="P528" s="194"/>
      <c r="Q528" s="194"/>
      <c r="R528" s="194"/>
      <c r="S528" s="194"/>
      <c r="T528" s="194"/>
      <c r="U528" s="1"/>
      <c r="V528" s="1"/>
      <c r="W528" s="194"/>
      <c r="X528" s="194"/>
      <c r="Y528" s="1"/>
      <c r="Z528" s="1"/>
      <c r="AA528" s="1"/>
      <c r="AB528" s="1"/>
      <c r="AC528" s="1"/>
      <c r="AD528" s="1"/>
      <c r="AE528" s="1"/>
      <c r="AF528" s="1"/>
      <c r="AG528" s="194"/>
    </row>
    <row r="529" spans="1:33" ht="15.75" customHeight="1">
      <c r="A529" s="1"/>
      <c r="B529" s="1"/>
      <c r="C529" s="1"/>
      <c r="D529" s="1"/>
      <c r="E529" s="194"/>
      <c r="F529" s="194"/>
      <c r="G529" s="194"/>
      <c r="H529" s="194"/>
      <c r="I529" s="194"/>
      <c r="J529" s="194"/>
      <c r="K529" s="194"/>
      <c r="L529" s="194"/>
      <c r="M529" s="194"/>
      <c r="N529" s="194"/>
      <c r="O529" s="194"/>
      <c r="P529" s="194"/>
      <c r="Q529" s="194"/>
      <c r="R529" s="194"/>
      <c r="S529" s="194"/>
      <c r="T529" s="194"/>
      <c r="U529" s="1"/>
      <c r="V529" s="1"/>
      <c r="W529" s="194"/>
      <c r="X529" s="194"/>
      <c r="Y529" s="1"/>
      <c r="Z529" s="1"/>
      <c r="AA529" s="1"/>
      <c r="AB529" s="1"/>
      <c r="AC529" s="1"/>
      <c r="AD529" s="1"/>
      <c r="AE529" s="1"/>
      <c r="AF529" s="1"/>
      <c r="AG529" s="194"/>
    </row>
    <row r="530" spans="1:33" ht="15.75" customHeight="1">
      <c r="A530" s="1"/>
      <c r="B530" s="1"/>
      <c r="C530" s="1"/>
      <c r="D530" s="1"/>
      <c r="E530" s="194"/>
      <c r="F530" s="194"/>
      <c r="G530" s="194"/>
      <c r="H530" s="194"/>
      <c r="I530" s="194"/>
      <c r="J530" s="194"/>
      <c r="K530" s="194"/>
      <c r="L530" s="194"/>
      <c r="M530" s="194"/>
      <c r="N530" s="194"/>
      <c r="O530" s="194"/>
      <c r="P530" s="194"/>
      <c r="Q530" s="194"/>
      <c r="R530" s="194"/>
      <c r="S530" s="194"/>
      <c r="T530" s="194"/>
      <c r="U530" s="1"/>
      <c r="V530" s="1"/>
      <c r="W530" s="194"/>
      <c r="X530" s="194"/>
      <c r="Y530" s="1"/>
      <c r="Z530" s="1"/>
      <c r="AA530" s="1"/>
      <c r="AB530" s="1"/>
      <c r="AC530" s="1"/>
      <c r="AD530" s="1"/>
      <c r="AE530" s="1"/>
      <c r="AF530" s="1"/>
      <c r="AG530" s="194"/>
    </row>
    <row r="531" spans="1:33" ht="15.75" customHeight="1">
      <c r="A531" s="1"/>
      <c r="B531" s="1"/>
      <c r="C531" s="1"/>
      <c r="D531" s="1"/>
      <c r="E531" s="194"/>
      <c r="F531" s="194"/>
      <c r="G531" s="194"/>
      <c r="H531" s="194"/>
      <c r="I531" s="194"/>
      <c r="J531" s="194"/>
      <c r="K531" s="194"/>
      <c r="L531" s="194"/>
      <c r="M531" s="194"/>
      <c r="N531" s="194"/>
      <c r="O531" s="194"/>
      <c r="P531" s="194"/>
      <c r="Q531" s="194"/>
      <c r="R531" s="194"/>
      <c r="S531" s="194"/>
      <c r="T531" s="194"/>
      <c r="U531" s="1"/>
      <c r="V531" s="1"/>
      <c r="W531" s="194"/>
      <c r="X531" s="194"/>
      <c r="Y531" s="1"/>
      <c r="Z531" s="1"/>
      <c r="AA531" s="1"/>
      <c r="AB531" s="1"/>
      <c r="AC531" s="1"/>
      <c r="AD531" s="1"/>
      <c r="AE531" s="1"/>
      <c r="AF531" s="1"/>
      <c r="AG531" s="194"/>
    </row>
    <row r="532" spans="1:33" ht="15.75" customHeight="1">
      <c r="A532" s="1"/>
      <c r="B532" s="1"/>
      <c r="C532" s="1"/>
      <c r="D532" s="1"/>
      <c r="E532" s="194"/>
      <c r="F532" s="194"/>
      <c r="G532" s="194"/>
      <c r="H532" s="194"/>
      <c r="I532" s="194"/>
      <c r="J532" s="194"/>
      <c r="K532" s="194"/>
      <c r="L532" s="194"/>
      <c r="M532" s="194"/>
      <c r="N532" s="194"/>
      <c r="O532" s="194"/>
      <c r="P532" s="194"/>
      <c r="Q532" s="194"/>
      <c r="R532" s="194"/>
      <c r="S532" s="194"/>
      <c r="T532" s="194"/>
      <c r="U532" s="1"/>
      <c r="V532" s="1"/>
      <c r="W532" s="194"/>
      <c r="X532" s="194"/>
      <c r="Y532" s="1"/>
      <c r="Z532" s="1"/>
      <c r="AA532" s="1"/>
      <c r="AB532" s="1"/>
      <c r="AC532" s="1"/>
      <c r="AD532" s="1"/>
      <c r="AE532" s="1"/>
      <c r="AF532" s="1"/>
      <c r="AG532" s="194"/>
    </row>
    <row r="533" spans="1:33" ht="15.75" customHeight="1">
      <c r="A533" s="1"/>
      <c r="B533" s="1"/>
      <c r="C533" s="1"/>
      <c r="D533" s="1"/>
      <c r="E533" s="194"/>
      <c r="F533" s="194"/>
      <c r="G533" s="194"/>
      <c r="H533" s="194"/>
      <c r="I533" s="194"/>
      <c r="J533" s="194"/>
      <c r="K533" s="194"/>
      <c r="L533" s="194"/>
      <c r="M533" s="194"/>
      <c r="N533" s="194"/>
      <c r="O533" s="194"/>
      <c r="P533" s="194"/>
      <c r="Q533" s="194"/>
      <c r="R533" s="194"/>
      <c r="S533" s="194"/>
      <c r="T533" s="194"/>
      <c r="U533" s="1"/>
      <c r="V533" s="1"/>
      <c r="W533" s="194"/>
      <c r="X533" s="194"/>
      <c r="Y533" s="1"/>
      <c r="Z533" s="1"/>
      <c r="AA533" s="1"/>
      <c r="AB533" s="1"/>
      <c r="AC533" s="1"/>
      <c r="AD533" s="1"/>
      <c r="AE533" s="1"/>
      <c r="AF533" s="1"/>
      <c r="AG533" s="194"/>
    </row>
    <row r="534" spans="1:33" ht="15.75" customHeight="1">
      <c r="A534" s="1"/>
      <c r="B534" s="1"/>
      <c r="C534" s="1"/>
      <c r="D534" s="1"/>
      <c r="E534" s="194"/>
      <c r="F534" s="194"/>
      <c r="G534" s="194"/>
      <c r="H534" s="194"/>
      <c r="I534" s="194"/>
      <c r="J534" s="194"/>
      <c r="K534" s="194"/>
      <c r="L534" s="194"/>
      <c r="M534" s="194"/>
      <c r="N534" s="194"/>
      <c r="O534" s="194"/>
      <c r="P534" s="194"/>
      <c r="Q534" s="194"/>
      <c r="R534" s="194"/>
      <c r="S534" s="194"/>
      <c r="T534" s="194"/>
      <c r="U534" s="1"/>
      <c r="V534" s="1"/>
      <c r="W534" s="194"/>
      <c r="X534" s="194"/>
      <c r="Y534" s="1"/>
      <c r="Z534" s="1"/>
      <c r="AA534" s="1"/>
      <c r="AB534" s="1"/>
      <c r="AC534" s="1"/>
      <c r="AD534" s="1"/>
      <c r="AE534" s="1"/>
      <c r="AF534" s="1"/>
      <c r="AG534" s="194"/>
    </row>
    <row r="535" spans="1:33" ht="15.75" customHeight="1">
      <c r="A535" s="1"/>
      <c r="B535" s="1"/>
      <c r="C535" s="1"/>
      <c r="D535" s="1"/>
      <c r="E535" s="194"/>
      <c r="F535" s="194"/>
      <c r="G535" s="194"/>
      <c r="H535" s="194"/>
      <c r="I535" s="194"/>
      <c r="J535" s="194"/>
      <c r="K535" s="194"/>
      <c r="L535" s="194"/>
      <c r="M535" s="194"/>
      <c r="N535" s="194"/>
      <c r="O535" s="194"/>
      <c r="P535" s="194"/>
      <c r="Q535" s="194"/>
      <c r="R535" s="194"/>
      <c r="S535" s="194"/>
      <c r="T535" s="194"/>
      <c r="U535" s="1"/>
      <c r="V535" s="1"/>
      <c r="W535" s="194"/>
      <c r="X535" s="194"/>
      <c r="Y535" s="1"/>
      <c r="Z535" s="1"/>
      <c r="AA535" s="1"/>
      <c r="AB535" s="1"/>
      <c r="AC535" s="1"/>
      <c r="AD535" s="1"/>
      <c r="AE535" s="1"/>
      <c r="AF535" s="1"/>
      <c r="AG535" s="194"/>
    </row>
    <row r="536" spans="1:33" ht="15.75" customHeight="1">
      <c r="A536" s="1"/>
      <c r="B536" s="1"/>
      <c r="C536" s="1"/>
      <c r="D536" s="1"/>
      <c r="E536" s="194"/>
      <c r="F536" s="194"/>
      <c r="G536" s="194"/>
      <c r="H536" s="194"/>
      <c r="I536" s="194"/>
      <c r="J536" s="194"/>
      <c r="K536" s="194"/>
      <c r="L536" s="194"/>
      <c r="M536" s="194"/>
      <c r="N536" s="194"/>
      <c r="O536" s="194"/>
      <c r="P536" s="194"/>
      <c r="Q536" s="194"/>
      <c r="R536" s="194"/>
      <c r="S536" s="194"/>
      <c r="T536" s="194"/>
      <c r="U536" s="1"/>
      <c r="V536" s="1"/>
      <c r="W536" s="194"/>
      <c r="X536" s="194"/>
      <c r="Y536" s="1"/>
      <c r="Z536" s="1"/>
      <c r="AA536" s="1"/>
      <c r="AB536" s="1"/>
      <c r="AC536" s="1"/>
      <c r="AD536" s="1"/>
      <c r="AE536" s="1"/>
      <c r="AF536" s="1"/>
      <c r="AG536" s="194"/>
    </row>
    <row r="537" spans="1:33" ht="15.75" customHeight="1">
      <c r="A537" s="1"/>
      <c r="B537" s="1"/>
      <c r="C537" s="1"/>
      <c r="D537" s="1"/>
      <c r="E537" s="194"/>
      <c r="F537" s="194"/>
      <c r="G537" s="194"/>
      <c r="H537" s="194"/>
      <c r="I537" s="194"/>
      <c r="J537" s="194"/>
      <c r="K537" s="194"/>
      <c r="L537" s="194"/>
      <c r="M537" s="194"/>
      <c r="N537" s="194"/>
      <c r="O537" s="194"/>
      <c r="P537" s="194"/>
      <c r="Q537" s="194"/>
      <c r="R537" s="194"/>
      <c r="S537" s="194"/>
      <c r="T537" s="194"/>
      <c r="U537" s="1"/>
      <c r="V537" s="1"/>
      <c r="W537" s="194"/>
      <c r="X537" s="194"/>
      <c r="Y537" s="1"/>
      <c r="Z537" s="1"/>
      <c r="AA537" s="1"/>
      <c r="AB537" s="1"/>
      <c r="AC537" s="1"/>
      <c r="AD537" s="1"/>
      <c r="AE537" s="1"/>
      <c r="AF537" s="1"/>
      <c r="AG537" s="194"/>
    </row>
    <row r="538" spans="1:33" ht="15.75" customHeight="1">
      <c r="A538" s="1"/>
      <c r="B538" s="1"/>
      <c r="C538" s="1"/>
      <c r="D538" s="1"/>
      <c r="E538" s="194"/>
      <c r="F538" s="194"/>
      <c r="G538" s="194"/>
      <c r="H538" s="194"/>
      <c r="I538" s="194"/>
      <c r="J538" s="194"/>
      <c r="K538" s="194"/>
      <c r="L538" s="194"/>
      <c r="M538" s="194"/>
      <c r="N538" s="194"/>
      <c r="O538" s="194"/>
      <c r="P538" s="194"/>
      <c r="Q538" s="194"/>
      <c r="R538" s="194"/>
      <c r="S538" s="194"/>
      <c r="T538" s="194"/>
      <c r="U538" s="1"/>
      <c r="V538" s="1"/>
      <c r="W538" s="194"/>
      <c r="X538" s="194"/>
      <c r="Y538" s="1"/>
      <c r="Z538" s="1"/>
      <c r="AA538" s="1"/>
      <c r="AB538" s="1"/>
      <c r="AC538" s="1"/>
      <c r="AD538" s="1"/>
      <c r="AE538" s="1"/>
      <c r="AF538" s="1"/>
      <c r="AG538" s="194"/>
    </row>
    <row r="539" spans="1:33" ht="15.75" customHeight="1">
      <c r="A539" s="1"/>
      <c r="B539" s="1"/>
      <c r="C539" s="1"/>
      <c r="D539" s="1"/>
      <c r="E539" s="194"/>
      <c r="F539" s="194"/>
      <c r="G539" s="194"/>
      <c r="H539" s="194"/>
      <c r="I539" s="194"/>
      <c r="J539" s="194"/>
      <c r="K539" s="194"/>
      <c r="L539" s="194"/>
      <c r="M539" s="194"/>
      <c r="N539" s="194"/>
      <c r="O539" s="194"/>
      <c r="P539" s="194"/>
      <c r="Q539" s="194"/>
      <c r="R539" s="194"/>
      <c r="S539" s="194"/>
      <c r="T539" s="194"/>
      <c r="U539" s="1"/>
      <c r="V539" s="1"/>
      <c r="W539" s="194"/>
      <c r="X539" s="194"/>
      <c r="Y539" s="1"/>
      <c r="Z539" s="1"/>
      <c r="AA539" s="1"/>
      <c r="AB539" s="1"/>
      <c r="AC539" s="1"/>
      <c r="AD539" s="1"/>
      <c r="AE539" s="1"/>
      <c r="AF539" s="1"/>
      <c r="AG539" s="194"/>
    </row>
    <row r="540" spans="1:33" ht="15.75" customHeight="1">
      <c r="A540" s="1"/>
      <c r="B540" s="1"/>
      <c r="C540" s="1"/>
      <c r="D540" s="1"/>
      <c r="E540" s="194"/>
      <c r="F540" s="194"/>
      <c r="G540" s="194"/>
      <c r="H540" s="194"/>
      <c r="I540" s="194"/>
      <c r="J540" s="194"/>
      <c r="K540" s="194"/>
      <c r="L540" s="194"/>
      <c r="M540" s="194"/>
      <c r="N540" s="194"/>
      <c r="O540" s="194"/>
      <c r="P540" s="194"/>
      <c r="Q540" s="194"/>
      <c r="R540" s="194"/>
      <c r="S540" s="194"/>
      <c r="T540" s="194"/>
      <c r="U540" s="1"/>
      <c r="V540" s="1"/>
      <c r="W540" s="194"/>
      <c r="X540" s="194"/>
      <c r="Y540" s="1"/>
      <c r="Z540" s="1"/>
      <c r="AA540" s="1"/>
      <c r="AB540" s="1"/>
      <c r="AC540" s="1"/>
      <c r="AD540" s="1"/>
      <c r="AE540" s="1"/>
      <c r="AF540" s="1"/>
      <c r="AG540" s="194"/>
    </row>
    <row r="541" spans="1:33" ht="15.75" customHeight="1">
      <c r="A541" s="1"/>
      <c r="B541" s="1"/>
      <c r="C541" s="1"/>
      <c r="D541" s="1"/>
      <c r="E541" s="194"/>
      <c r="F541" s="194"/>
      <c r="G541" s="194"/>
      <c r="H541" s="194"/>
      <c r="I541" s="194"/>
      <c r="J541" s="194"/>
      <c r="K541" s="194"/>
      <c r="L541" s="194"/>
      <c r="M541" s="194"/>
      <c r="N541" s="194"/>
      <c r="O541" s="194"/>
      <c r="P541" s="194"/>
      <c r="Q541" s="194"/>
      <c r="R541" s="194"/>
      <c r="S541" s="194"/>
      <c r="T541" s="194"/>
      <c r="U541" s="1"/>
      <c r="V541" s="1"/>
      <c r="W541" s="194"/>
      <c r="X541" s="194"/>
      <c r="Y541" s="1"/>
      <c r="Z541" s="1"/>
      <c r="AA541" s="1"/>
      <c r="AB541" s="1"/>
      <c r="AC541" s="1"/>
      <c r="AD541" s="1"/>
      <c r="AE541" s="1"/>
      <c r="AF541" s="1"/>
      <c r="AG541" s="194"/>
    </row>
    <row r="542" spans="1:33" ht="15.75" customHeight="1">
      <c r="A542" s="1"/>
      <c r="B542" s="1"/>
      <c r="C542" s="1"/>
      <c r="D542" s="1"/>
      <c r="E542" s="194"/>
      <c r="F542" s="194"/>
      <c r="G542" s="194"/>
      <c r="H542" s="194"/>
      <c r="I542" s="194"/>
      <c r="J542" s="194"/>
      <c r="K542" s="194"/>
      <c r="L542" s="194"/>
      <c r="M542" s="194"/>
      <c r="N542" s="194"/>
      <c r="O542" s="194"/>
      <c r="P542" s="194"/>
      <c r="Q542" s="194"/>
      <c r="R542" s="194"/>
      <c r="S542" s="194"/>
      <c r="T542" s="194"/>
      <c r="U542" s="1"/>
      <c r="V542" s="1"/>
      <c r="W542" s="194"/>
      <c r="X542" s="194"/>
      <c r="Y542" s="1"/>
      <c r="Z542" s="1"/>
      <c r="AA542" s="1"/>
      <c r="AB542" s="1"/>
      <c r="AC542" s="1"/>
      <c r="AD542" s="1"/>
      <c r="AE542" s="1"/>
      <c r="AF542" s="1"/>
      <c r="AG542" s="194"/>
    </row>
    <row r="543" spans="1:33" ht="15.75" customHeight="1">
      <c r="A543" s="1"/>
      <c r="B543" s="1"/>
      <c r="C543" s="1"/>
      <c r="D543" s="1"/>
      <c r="E543" s="194"/>
      <c r="F543" s="194"/>
      <c r="G543" s="194"/>
      <c r="H543" s="194"/>
      <c r="I543" s="194"/>
      <c r="J543" s="194"/>
      <c r="K543" s="194"/>
      <c r="L543" s="194"/>
      <c r="M543" s="194"/>
      <c r="N543" s="194"/>
      <c r="O543" s="194"/>
      <c r="P543" s="194"/>
      <c r="Q543" s="194"/>
      <c r="R543" s="194"/>
      <c r="S543" s="194"/>
      <c r="T543" s="194"/>
      <c r="U543" s="1"/>
      <c r="V543" s="1"/>
      <c r="W543" s="194"/>
      <c r="X543" s="194"/>
      <c r="Y543" s="1"/>
      <c r="Z543" s="1"/>
      <c r="AA543" s="1"/>
      <c r="AB543" s="1"/>
      <c r="AC543" s="1"/>
      <c r="AD543" s="1"/>
      <c r="AE543" s="1"/>
      <c r="AF543" s="1"/>
      <c r="AG543" s="194"/>
    </row>
    <row r="544" spans="1:33" ht="15.75" customHeight="1">
      <c r="A544" s="1"/>
      <c r="B544" s="1"/>
      <c r="C544" s="1"/>
      <c r="D544" s="1"/>
      <c r="E544" s="194"/>
      <c r="F544" s="194"/>
      <c r="G544" s="194"/>
      <c r="H544" s="194"/>
      <c r="I544" s="194"/>
      <c r="J544" s="194"/>
      <c r="K544" s="194"/>
      <c r="L544" s="194"/>
      <c r="M544" s="194"/>
      <c r="N544" s="194"/>
      <c r="O544" s="194"/>
      <c r="P544" s="194"/>
      <c r="Q544" s="194"/>
      <c r="R544" s="194"/>
      <c r="S544" s="194"/>
      <c r="T544" s="194"/>
      <c r="U544" s="1"/>
      <c r="V544" s="1"/>
      <c r="W544" s="194"/>
      <c r="X544" s="194"/>
      <c r="Y544" s="1"/>
      <c r="Z544" s="1"/>
      <c r="AA544" s="1"/>
      <c r="AB544" s="1"/>
      <c r="AC544" s="1"/>
      <c r="AD544" s="1"/>
      <c r="AE544" s="1"/>
      <c r="AF544" s="1"/>
      <c r="AG544" s="194"/>
    </row>
    <row r="545" spans="1:33" ht="15.75" customHeight="1">
      <c r="A545" s="1"/>
      <c r="B545" s="1"/>
      <c r="C545" s="1"/>
      <c r="D545" s="1"/>
      <c r="E545" s="194"/>
      <c r="F545" s="194"/>
      <c r="G545" s="194"/>
      <c r="H545" s="194"/>
      <c r="I545" s="194"/>
      <c r="J545" s="194"/>
      <c r="K545" s="194"/>
      <c r="L545" s="194"/>
      <c r="M545" s="194"/>
      <c r="N545" s="194"/>
      <c r="O545" s="194"/>
      <c r="P545" s="194"/>
      <c r="Q545" s="194"/>
      <c r="R545" s="194"/>
      <c r="S545" s="194"/>
      <c r="T545" s="194"/>
      <c r="U545" s="1"/>
      <c r="V545" s="1"/>
      <c r="W545" s="194"/>
      <c r="X545" s="194"/>
      <c r="Y545" s="1"/>
      <c r="Z545" s="1"/>
      <c r="AA545" s="1"/>
      <c r="AB545" s="1"/>
      <c r="AC545" s="1"/>
      <c r="AD545" s="1"/>
      <c r="AE545" s="1"/>
      <c r="AF545" s="1"/>
      <c r="AG545" s="194"/>
    </row>
    <row r="546" spans="1:33" ht="15.75" customHeight="1">
      <c r="A546" s="1"/>
      <c r="B546" s="1"/>
      <c r="C546" s="1"/>
      <c r="D546" s="1"/>
      <c r="E546" s="194"/>
      <c r="F546" s="194"/>
      <c r="G546" s="194"/>
      <c r="H546" s="194"/>
      <c r="I546" s="194"/>
      <c r="J546" s="194"/>
      <c r="K546" s="194"/>
      <c r="L546" s="194"/>
      <c r="M546" s="194"/>
      <c r="N546" s="194"/>
      <c r="O546" s="194"/>
      <c r="P546" s="194"/>
      <c r="Q546" s="194"/>
      <c r="R546" s="194"/>
      <c r="S546" s="194"/>
      <c r="T546" s="194"/>
      <c r="U546" s="1"/>
      <c r="V546" s="1"/>
      <c r="W546" s="194"/>
      <c r="X546" s="194"/>
      <c r="Y546" s="1"/>
      <c r="Z546" s="1"/>
      <c r="AA546" s="1"/>
      <c r="AB546" s="1"/>
      <c r="AC546" s="1"/>
      <c r="AD546" s="1"/>
      <c r="AE546" s="1"/>
      <c r="AF546" s="1"/>
      <c r="AG546" s="194"/>
    </row>
    <row r="547" spans="1:33" ht="15.75" customHeight="1">
      <c r="A547" s="1"/>
      <c r="B547" s="1"/>
      <c r="C547" s="1"/>
      <c r="D547" s="1"/>
      <c r="E547" s="194"/>
      <c r="F547" s="194"/>
      <c r="G547" s="194"/>
      <c r="H547" s="194"/>
      <c r="I547" s="194"/>
      <c r="J547" s="194"/>
      <c r="K547" s="194"/>
      <c r="L547" s="194"/>
      <c r="M547" s="194"/>
      <c r="N547" s="194"/>
      <c r="O547" s="194"/>
      <c r="P547" s="194"/>
      <c r="Q547" s="194"/>
      <c r="R547" s="194"/>
      <c r="S547" s="194"/>
      <c r="T547" s="194"/>
      <c r="U547" s="1"/>
      <c r="V547" s="1"/>
      <c r="W547" s="194"/>
      <c r="X547" s="194"/>
      <c r="Y547" s="1"/>
      <c r="Z547" s="1"/>
      <c r="AA547" s="1"/>
      <c r="AB547" s="1"/>
      <c r="AC547" s="1"/>
      <c r="AD547" s="1"/>
      <c r="AE547" s="1"/>
      <c r="AF547" s="1"/>
      <c r="AG547" s="194"/>
    </row>
    <row r="548" spans="1:33" ht="15.75" customHeight="1">
      <c r="A548" s="1"/>
      <c r="B548" s="1"/>
      <c r="C548" s="1"/>
      <c r="D548" s="1"/>
      <c r="E548" s="194"/>
      <c r="F548" s="194"/>
      <c r="G548" s="194"/>
      <c r="H548" s="194"/>
      <c r="I548" s="194"/>
      <c r="J548" s="194"/>
      <c r="K548" s="194"/>
      <c r="L548" s="194"/>
      <c r="M548" s="194"/>
      <c r="N548" s="194"/>
      <c r="O548" s="194"/>
      <c r="P548" s="194"/>
      <c r="Q548" s="194"/>
      <c r="R548" s="194"/>
      <c r="S548" s="194"/>
      <c r="T548" s="194"/>
      <c r="U548" s="1"/>
      <c r="V548" s="1"/>
      <c r="W548" s="194"/>
      <c r="X548" s="194"/>
      <c r="Y548" s="1"/>
      <c r="Z548" s="1"/>
      <c r="AA548" s="1"/>
      <c r="AB548" s="1"/>
      <c r="AC548" s="1"/>
      <c r="AD548" s="1"/>
      <c r="AE548" s="1"/>
      <c r="AF548" s="1"/>
      <c r="AG548" s="194"/>
    </row>
    <row r="549" spans="1:33" ht="15.75" customHeight="1">
      <c r="A549" s="1"/>
      <c r="B549" s="1"/>
      <c r="C549" s="1"/>
      <c r="D549" s="1"/>
      <c r="E549" s="194"/>
      <c r="F549" s="194"/>
      <c r="G549" s="194"/>
      <c r="H549" s="194"/>
      <c r="I549" s="194"/>
      <c r="J549" s="194"/>
      <c r="K549" s="194"/>
      <c r="L549" s="194"/>
      <c r="M549" s="194"/>
      <c r="N549" s="194"/>
      <c r="O549" s="194"/>
      <c r="P549" s="194"/>
      <c r="Q549" s="194"/>
      <c r="R549" s="194"/>
      <c r="S549" s="194"/>
      <c r="T549" s="194"/>
      <c r="U549" s="1"/>
      <c r="V549" s="1"/>
      <c r="W549" s="194"/>
      <c r="X549" s="194"/>
      <c r="Y549" s="1"/>
      <c r="Z549" s="1"/>
      <c r="AA549" s="1"/>
      <c r="AB549" s="1"/>
      <c r="AC549" s="1"/>
      <c r="AD549" s="1"/>
      <c r="AE549" s="1"/>
      <c r="AF549" s="1"/>
      <c r="AG549" s="194"/>
    </row>
    <row r="550" spans="1:33" ht="15.75" customHeight="1">
      <c r="A550" s="1"/>
      <c r="B550" s="1"/>
      <c r="C550" s="1"/>
      <c r="D550" s="1"/>
      <c r="E550" s="194"/>
      <c r="F550" s="194"/>
      <c r="G550" s="194"/>
      <c r="H550" s="194"/>
      <c r="I550" s="194"/>
      <c r="J550" s="194"/>
      <c r="K550" s="194"/>
      <c r="L550" s="194"/>
      <c r="M550" s="194"/>
      <c r="N550" s="194"/>
      <c r="O550" s="194"/>
      <c r="P550" s="194"/>
      <c r="Q550" s="194"/>
      <c r="R550" s="194"/>
      <c r="S550" s="194"/>
      <c r="T550" s="194"/>
      <c r="U550" s="1"/>
      <c r="V550" s="1"/>
      <c r="W550" s="194"/>
      <c r="X550" s="194"/>
      <c r="Y550" s="1"/>
      <c r="Z550" s="1"/>
      <c r="AA550" s="1"/>
      <c r="AB550" s="1"/>
      <c r="AC550" s="1"/>
      <c r="AD550" s="1"/>
      <c r="AE550" s="1"/>
      <c r="AF550" s="1"/>
      <c r="AG550" s="194"/>
    </row>
    <row r="551" spans="1:33" ht="15.75" customHeight="1">
      <c r="A551" s="1"/>
      <c r="B551" s="1"/>
      <c r="C551" s="1"/>
      <c r="D551" s="1"/>
      <c r="E551" s="194"/>
      <c r="F551" s="194"/>
      <c r="G551" s="194"/>
      <c r="H551" s="194"/>
      <c r="I551" s="194"/>
      <c r="J551" s="194"/>
      <c r="K551" s="194"/>
      <c r="L551" s="194"/>
      <c r="M551" s="194"/>
      <c r="N551" s="194"/>
      <c r="O551" s="194"/>
      <c r="P551" s="194"/>
      <c r="Q551" s="194"/>
      <c r="R551" s="194"/>
      <c r="S551" s="194"/>
      <c r="T551" s="194"/>
      <c r="U551" s="1"/>
      <c r="V551" s="1"/>
      <c r="W551" s="194"/>
      <c r="X551" s="194"/>
      <c r="Y551" s="1"/>
      <c r="Z551" s="1"/>
      <c r="AA551" s="1"/>
      <c r="AB551" s="1"/>
      <c r="AC551" s="1"/>
      <c r="AD551" s="1"/>
      <c r="AE551" s="1"/>
      <c r="AF551" s="1"/>
      <c r="AG551" s="194"/>
    </row>
    <row r="552" spans="1:33" ht="15.75" customHeight="1">
      <c r="A552" s="1"/>
      <c r="B552" s="1"/>
      <c r="C552" s="1"/>
      <c r="D552" s="1"/>
      <c r="E552" s="194"/>
      <c r="F552" s="194"/>
      <c r="G552" s="194"/>
      <c r="H552" s="194"/>
      <c r="I552" s="194"/>
      <c r="J552" s="194"/>
      <c r="K552" s="194"/>
      <c r="L552" s="194"/>
      <c r="M552" s="194"/>
      <c r="N552" s="194"/>
      <c r="O552" s="194"/>
      <c r="P552" s="194"/>
      <c r="Q552" s="194"/>
      <c r="R552" s="194"/>
      <c r="S552" s="194"/>
      <c r="T552" s="194"/>
      <c r="U552" s="1"/>
      <c r="V552" s="1"/>
      <c r="W552" s="194"/>
      <c r="X552" s="194"/>
      <c r="Y552" s="1"/>
      <c r="Z552" s="1"/>
      <c r="AA552" s="1"/>
      <c r="AB552" s="1"/>
      <c r="AC552" s="1"/>
      <c r="AD552" s="1"/>
      <c r="AE552" s="1"/>
      <c r="AF552" s="1"/>
      <c r="AG552" s="194"/>
    </row>
    <row r="553" spans="1:33" ht="15.75" customHeight="1">
      <c r="A553" s="1"/>
      <c r="B553" s="1"/>
      <c r="C553" s="1"/>
      <c r="D553" s="1"/>
      <c r="E553" s="194"/>
      <c r="F553" s="194"/>
      <c r="G553" s="194"/>
      <c r="H553" s="194"/>
      <c r="I553" s="194"/>
      <c r="J553" s="194"/>
      <c r="K553" s="194"/>
      <c r="L553" s="194"/>
      <c r="M553" s="194"/>
      <c r="N553" s="194"/>
      <c r="O553" s="194"/>
      <c r="P553" s="194"/>
      <c r="Q553" s="194"/>
      <c r="R553" s="194"/>
      <c r="S553" s="194"/>
      <c r="T553" s="194"/>
      <c r="U553" s="1"/>
      <c r="V553" s="1"/>
      <c r="W553" s="194"/>
      <c r="X553" s="194"/>
      <c r="Y553" s="1"/>
      <c r="Z553" s="1"/>
      <c r="AA553" s="1"/>
      <c r="AB553" s="1"/>
      <c r="AC553" s="1"/>
      <c r="AD553" s="1"/>
      <c r="AE553" s="1"/>
      <c r="AF553" s="1"/>
      <c r="AG553" s="194"/>
    </row>
    <row r="554" spans="1:33" ht="15.75" customHeight="1">
      <c r="A554" s="1"/>
      <c r="B554" s="1"/>
      <c r="C554" s="1"/>
      <c r="D554" s="1"/>
      <c r="E554" s="194"/>
      <c r="F554" s="194"/>
      <c r="G554" s="194"/>
      <c r="H554" s="194"/>
      <c r="I554" s="194"/>
      <c r="J554" s="194"/>
      <c r="K554" s="194"/>
      <c r="L554" s="194"/>
      <c r="M554" s="194"/>
      <c r="N554" s="194"/>
      <c r="O554" s="194"/>
      <c r="P554" s="194"/>
      <c r="Q554" s="194"/>
      <c r="R554" s="194"/>
      <c r="S554" s="194"/>
      <c r="T554" s="194"/>
      <c r="U554" s="1"/>
      <c r="V554" s="1"/>
      <c r="W554" s="194"/>
      <c r="X554" s="194"/>
      <c r="Y554" s="1"/>
      <c r="Z554" s="1"/>
      <c r="AA554" s="1"/>
      <c r="AB554" s="1"/>
      <c r="AC554" s="1"/>
      <c r="AD554" s="1"/>
      <c r="AE554" s="1"/>
      <c r="AF554" s="1"/>
      <c r="AG554" s="194"/>
    </row>
    <row r="555" spans="1:33" ht="15.75" customHeight="1">
      <c r="A555" s="1"/>
      <c r="B555" s="1"/>
      <c r="C555" s="1"/>
      <c r="D555" s="1"/>
      <c r="E555" s="194"/>
      <c r="F555" s="194"/>
      <c r="G555" s="194"/>
      <c r="H555" s="194"/>
      <c r="I555" s="194"/>
      <c r="J555" s="194"/>
      <c r="K555" s="194"/>
      <c r="L555" s="194"/>
      <c r="M555" s="194"/>
      <c r="N555" s="194"/>
      <c r="O555" s="194"/>
      <c r="P555" s="194"/>
      <c r="Q555" s="194"/>
      <c r="R555" s="194"/>
      <c r="S555" s="194"/>
      <c r="T555" s="194"/>
      <c r="U555" s="1"/>
      <c r="V555" s="1"/>
      <c r="W555" s="194"/>
      <c r="X555" s="194"/>
      <c r="Y555" s="1"/>
      <c r="Z555" s="1"/>
      <c r="AA555" s="1"/>
      <c r="AB555" s="1"/>
      <c r="AC555" s="1"/>
      <c r="AD555" s="1"/>
      <c r="AE555" s="1"/>
      <c r="AF555" s="1"/>
      <c r="AG555" s="194"/>
    </row>
    <row r="556" spans="1:33" ht="15.75" customHeight="1">
      <c r="A556" s="1"/>
      <c r="B556" s="1"/>
      <c r="C556" s="1"/>
      <c r="D556" s="1"/>
      <c r="E556" s="194"/>
      <c r="F556" s="194"/>
      <c r="G556" s="194"/>
      <c r="H556" s="194"/>
      <c r="I556" s="194"/>
      <c r="J556" s="194"/>
      <c r="K556" s="194"/>
      <c r="L556" s="194"/>
      <c r="M556" s="194"/>
      <c r="N556" s="194"/>
      <c r="O556" s="194"/>
      <c r="P556" s="194"/>
      <c r="Q556" s="194"/>
      <c r="R556" s="194"/>
      <c r="S556" s="194"/>
      <c r="T556" s="194"/>
      <c r="U556" s="1"/>
      <c r="V556" s="1"/>
      <c r="W556" s="194"/>
      <c r="X556" s="194"/>
      <c r="Y556" s="1"/>
      <c r="Z556" s="1"/>
      <c r="AA556" s="1"/>
      <c r="AB556" s="1"/>
      <c r="AC556" s="1"/>
      <c r="AD556" s="1"/>
      <c r="AE556" s="1"/>
      <c r="AF556" s="1"/>
      <c r="AG556" s="194"/>
    </row>
    <row r="557" spans="1:33" ht="15.75" customHeight="1">
      <c r="A557" s="1"/>
      <c r="B557" s="1"/>
      <c r="C557" s="1"/>
      <c r="D557" s="1"/>
      <c r="E557" s="194"/>
      <c r="F557" s="194"/>
      <c r="G557" s="194"/>
      <c r="H557" s="194"/>
      <c r="I557" s="194"/>
      <c r="J557" s="194"/>
      <c r="K557" s="194"/>
      <c r="L557" s="194"/>
      <c r="M557" s="194"/>
      <c r="N557" s="194"/>
      <c r="O557" s="194"/>
      <c r="P557" s="194"/>
      <c r="Q557" s="194"/>
      <c r="R557" s="194"/>
      <c r="S557" s="194"/>
      <c r="T557" s="194"/>
      <c r="U557" s="1"/>
      <c r="V557" s="1"/>
      <c r="W557" s="194"/>
      <c r="X557" s="194"/>
      <c r="Y557" s="1"/>
      <c r="Z557" s="1"/>
      <c r="AA557" s="1"/>
      <c r="AB557" s="1"/>
      <c r="AC557" s="1"/>
      <c r="AD557" s="1"/>
      <c r="AE557" s="1"/>
      <c r="AF557" s="1"/>
      <c r="AG557" s="194"/>
    </row>
    <row r="558" spans="1:33" ht="15.75" customHeight="1">
      <c r="A558" s="1"/>
      <c r="B558" s="1"/>
      <c r="C558" s="1"/>
      <c r="D558" s="1"/>
      <c r="E558" s="194"/>
      <c r="F558" s="194"/>
      <c r="G558" s="194"/>
      <c r="H558" s="194"/>
      <c r="I558" s="194"/>
      <c r="J558" s="194"/>
      <c r="K558" s="194"/>
      <c r="L558" s="194"/>
      <c r="M558" s="194"/>
      <c r="N558" s="194"/>
      <c r="O558" s="194"/>
      <c r="P558" s="194"/>
      <c r="Q558" s="194"/>
      <c r="R558" s="194"/>
      <c r="S558" s="194"/>
      <c r="T558" s="194"/>
      <c r="U558" s="1"/>
      <c r="V558" s="1"/>
      <c r="W558" s="194"/>
      <c r="X558" s="194"/>
      <c r="Y558" s="1"/>
      <c r="Z558" s="1"/>
      <c r="AA558" s="1"/>
      <c r="AB558" s="1"/>
      <c r="AC558" s="1"/>
      <c r="AD558" s="1"/>
      <c r="AE558" s="1"/>
      <c r="AF558" s="1"/>
      <c r="AG558" s="194"/>
    </row>
    <row r="559" spans="1:33" ht="15.75" customHeight="1">
      <c r="A559" s="1"/>
      <c r="B559" s="1"/>
      <c r="C559" s="1"/>
      <c r="D559" s="1"/>
      <c r="E559" s="194"/>
      <c r="F559" s="194"/>
      <c r="G559" s="194"/>
      <c r="H559" s="194"/>
      <c r="I559" s="194"/>
      <c r="J559" s="194"/>
      <c r="K559" s="194"/>
      <c r="L559" s="194"/>
      <c r="M559" s="194"/>
      <c r="N559" s="194"/>
      <c r="O559" s="194"/>
      <c r="P559" s="194"/>
      <c r="Q559" s="194"/>
      <c r="R559" s="194"/>
      <c r="S559" s="194"/>
      <c r="T559" s="194"/>
      <c r="U559" s="1"/>
      <c r="V559" s="1"/>
      <c r="W559" s="194"/>
      <c r="X559" s="194"/>
      <c r="Y559" s="1"/>
      <c r="Z559" s="1"/>
      <c r="AA559" s="1"/>
      <c r="AB559" s="1"/>
      <c r="AC559" s="1"/>
      <c r="AD559" s="1"/>
      <c r="AE559" s="1"/>
      <c r="AF559" s="1"/>
      <c r="AG559" s="194"/>
    </row>
    <row r="560" spans="1:33" ht="15.75" customHeight="1">
      <c r="A560" s="1"/>
      <c r="B560" s="1"/>
      <c r="C560" s="1"/>
      <c r="D560" s="1"/>
      <c r="E560" s="194"/>
      <c r="F560" s="194"/>
      <c r="G560" s="194"/>
      <c r="H560" s="194"/>
      <c r="I560" s="194"/>
      <c r="J560" s="194"/>
      <c r="K560" s="194"/>
      <c r="L560" s="194"/>
      <c r="M560" s="194"/>
      <c r="N560" s="194"/>
      <c r="O560" s="194"/>
      <c r="P560" s="194"/>
      <c r="Q560" s="194"/>
      <c r="R560" s="194"/>
      <c r="S560" s="194"/>
      <c r="T560" s="194"/>
      <c r="U560" s="1"/>
      <c r="V560" s="1"/>
      <c r="W560" s="194"/>
      <c r="X560" s="194"/>
      <c r="Y560" s="1"/>
      <c r="Z560" s="1"/>
      <c r="AA560" s="1"/>
      <c r="AB560" s="1"/>
      <c r="AC560" s="1"/>
      <c r="AD560" s="1"/>
      <c r="AE560" s="1"/>
      <c r="AF560" s="1"/>
      <c r="AG560" s="194"/>
    </row>
    <row r="561" spans="1:33" ht="15.75" customHeight="1">
      <c r="A561" s="1"/>
      <c r="B561" s="1"/>
      <c r="C561" s="1"/>
      <c r="D561" s="1"/>
      <c r="E561" s="194"/>
      <c r="F561" s="194"/>
      <c r="G561" s="194"/>
      <c r="H561" s="194"/>
      <c r="I561" s="194"/>
      <c r="J561" s="194"/>
      <c r="K561" s="194"/>
      <c r="L561" s="194"/>
      <c r="M561" s="194"/>
      <c r="N561" s="194"/>
      <c r="O561" s="194"/>
      <c r="P561" s="194"/>
      <c r="Q561" s="194"/>
      <c r="R561" s="194"/>
      <c r="S561" s="194"/>
      <c r="T561" s="194"/>
      <c r="U561" s="1"/>
      <c r="V561" s="1"/>
      <c r="W561" s="194"/>
      <c r="X561" s="194"/>
      <c r="Y561" s="1"/>
      <c r="Z561" s="1"/>
      <c r="AA561" s="1"/>
      <c r="AB561" s="1"/>
      <c r="AC561" s="1"/>
      <c r="AD561" s="1"/>
      <c r="AE561" s="1"/>
      <c r="AF561" s="1"/>
      <c r="AG561" s="194"/>
    </row>
    <row r="562" spans="1:33" ht="15.75" customHeight="1">
      <c r="A562" s="1"/>
      <c r="B562" s="1"/>
      <c r="C562" s="1"/>
      <c r="D562" s="1"/>
      <c r="E562" s="194"/>
      <c r="F562" s="194"/>
      <c r="G562" s="194"/>
      <c r="H562" s="194"/>
      <c r="I562" s="194"/>
      <c r="J562" s="194"/>
      <c r="K562" s="194"/>
      <c r="L562" s="194"/>
      <c r="M562" s="194"/>
      <c r="N562" s="194"/>
      <c r="O562" s="194"/>
      <c r="P562" s="194"/>
      <c r="Q562" s="194"/>
      <c r="R562" s="194"/>
      <c r="S562" s="194"/>
      <c r="T562" s="194"/>
      <c r="U562" s="1"/>
      <c r="V562" s="1"/>
      <c r="W562" s="194"/>
      <c r="X562" s="194"/>
      <c r="Y562" s="1"/>
      <c r="Z562" s="1"/>
      <c r="AA562" s="1"/>
      <c r="AB562" s="1"/>
      <c r="AC562" s="1"/>
      <c r="AD562" s="1"/>
      <c r="AE562" s="1"/>
      <c r="AF562" s="1"/>
      <c r="AG562" s="194"/>
    </row>
    <row r="563" spans="1:33" ht="15.75" customHeight="1">
      <c r="A563" s="1"/>
      <c r="B563" s="1"/>
      <c r="C563" s="1"/>
      <c r="D563" s="1"/>
      <c r="E563" s="194"/>
      <c r="F563" s="194"/>
      <c r="G563" s="194"/>
      <c r="H563" s="194"/>
      <c r="I563" s="194"/>
      <c r="J563" s="194"/>
      <c r="K563" s="194"/>
      <c r="L563" s="194"/>
      <c r="M563" s="194"/>
      <c r="N563" s="194"/>
      <c r="O563" s="194"/>
      <c r="P563" s="194"/>
      <c r="Q563" s="194"/>
      <c r="R563" s="194"/>
      <c r="S563" s="194"/>
      <c r="T563" s="194"/>
      <c r="U563" s="1"/>
      <c r="V563" s="1"/>
      <c r="W563" s="194"/>
      <c r="X563" s="194"/>
      <c r="Y563" s="1"/>
      <c r="Z563" s="1"/>
      <c r="AA563" s="1"/>
      <c r="AB563" s="1"/>
      <c r="AC563" s="1"/>
      <c r="AD563" s="1"/>
      <c r="AE563" s="1"/>
      <c r="AF563" s="1"/>
      <c r="AG563" s="194"/>
    </row>
    <row r="564" spans="1:33" ht="15.75" customHeight="1">
      <c r="A564" s="1"/>
      <c r="B564" s="1"/>
      <c r="C564" s="1"/>
      <c r="D564" s="1"/>
      <c r="E564" s="194"/>
      <c r="F564" s="194"/>
      <c r="G564" s="194"/>
      <c r="H564" s="194"/>
      <c r="I564" s="194"/>
      <c r="J564" s="194"/>
      <c r="K564" s="194"/>
      <c r="L564" s="194"/>
      <c r="M564" s="194"/>
      <c r="N564" s="194"/>
      <c r="O564" s="194"/>
      <c r="P564" s="194"/>
      <c r="Q564" s="194"/>
      <c r="R564" s="194"/>
      <c r="S564" s="194"/>
      <c r="T564" s="194"/>
      <c r="U564" s="1"/>
      <c r="V564" s="1"/>
      <c r="W564" s="194"/>
      <c r="X564" s="194"/>
      <c r="Y564" s="1"/>
      <c r="Z564" s="1"/>
      <c r="AA564" s="1"/>
      <c r="AB564" s="1"/>
      <c r="AC564" s="1"/>
      <c r="AD564" s="1"/>
      <c r="AE564" s="1"/>
      <c r="AF564" s="1"/>
      <c r="AG564" s="194"/>
    </row>
    <row r="565" spans="1:33" ht="15.75" customHeight="1">
      <c r="A565" s="1"/>
      <c r="B565" s="1"/>
      <c r="C565" s="1"/>
      <c r="D565" s="1"/>
      <c r="E565" s="194"/>
      <c r="F565" s="194"/>
      <c r="G565" s="194"/>
      <c r="H565" s="194"/>
      <c r="I565" s="194"/>
      <c r="J565" s="194"/>
      <c r="K565" s="194"/>
      <c r="L565" s="194"/>
      <c r="M565" s="194"/>
      <c r="N565" s="194"/>
      <c r="O565" s="194"/>
      <c r="P565" s="194"/>
      <c r="Q565" s="194"/>
      <c r="R565" s="194"/>
      <c r="S565" s="194"/>
      <c r="T565" s="194"/>
      <c r="U565" s="1"/>
      <c r="V565" s="1"/>
      <c r="W565" s="194"/>
      <c r="X565" s="194"/>
      <c r="Y565" s="1"/>
      <c r="Z565" s="1"/>
      <c r="AA565" s="1"/>
      <c r="AB565" s="1"/>
      <c r="AC565" s="1"/>
      <c r="AD565" s="1"/>
      <c r="AE565" s="1"/>
      <c r="AF565" s="1"/>
      <c r="AG565" s="194"/>
    </row>
    <row r="566" spans="1:33" ht="15.75" customHeight="1">
      <c r="A566" s="1"/>
      <c r="B566" s="1"/>
      <c r="C566" s="1"/>
      <c r="D566" s="1"/>
      <c r="E566" s="194"/>
      <c r="F566" s="194"/>
      <c r="G566" s="194"/>
      <c r="H566" s="194"/>
      <c r="I566" s="194"/>
      <c r="J566" s="194"/>
      <c r="K566" s="194"/>
      <c r="L566" s="194"/>
      <c r="M566" s="194"/>
      <c r="N566" s="194"/>
      <c r="O566" s="194"/>
      <c r="P566" s="194"/>
      <c r="Q566" s="194"/>
      <c r="R566" s="194"/>
      <c r="S566" s="194"/>
      <c r="T566" s="194"/>
      <c r="U566" s="1"/>
      <c r="V566" s="1"/>
      <c r="W566" s="194"/>
      <c r="X566" s="194"/>
      <c r="Y566" s="1"/>
      <c r="Z566" s="1"/>
      <c r="AA566" s="1"/>
      <c r="AB566" s="1"/>
      <c r="AC566" s="1"/>
      <c r="AD566" s="1"/>
      <c r="AE566" s="1"/>
      <c r="AF566" s="1"/>
      <c r="AG566" s="194"/>
    </row>
    <row r="567" spans="1:33" ht="15.75" customHeight="1">
      <c r="A567" s="1"/>
      <c r="B567" s="1"/>
      <c r="C567" s="1"/>
      <c r="D567" s="1"/>
      <c r="E567" s="194"/>
      <c r="F567" s="194"/>
      <c r="G567" s="194"/>
      <c r="H567" s="194"/>
      <c r="I567" s="194"/>
      <c r="J567" s="194"/>
      <c r="K567" s="194"/>
      <c r="L567" s="194"/>
      <c r="M567" s="194"/>
      <c r="N567" s="194"/>
      <c r="O567" s="194"/>
      <c r="P567" s="194"/>
      <c r="Q567" s="194"/>
      <c r="R567" s="194"/>
      <c r="S567" s="194"/>
      <c r="T567" s="194"/>
      <c r="U567" s="1"/>
      <c r="V567" s="1"/>
      <c r="W567" s="194"/>
      <c r="X567" s="194"/>
      <c r="Y567" s="1"/>
      <c r="Z567" s="1"/>
      <c r="AA567" s="1"/>
      <c r="AB567" s="1"/>
      <c r="AC567" s="1"/>
      <c r="AD567" s="1"/>
      <c r="AE567" s="1"/>
      <c r="AF567" s="1"/>
      <c r="AG567" s="194"/>
    </row>
    <row r="568" spans="1:33" ht="15.75" customHeight="1">
      <c r="A568" s="1"/>
      <c r="B568" s="1"/>
      <c r="C568" s="1"/>
      <c r="D568" s="1"/>
      <c r="E568" s="194"/>
      <c r="F568" s="194"/>
      <c r="G568" s="194"/>
      <c r="H568" s="194"/>
      <c r="I568" s="194"/>
      <c r="J568" s="194"/>
      <c r="K568" s="194"/>
      <c r="L568" s="194"/>
      <c r="M568" s="194"/>
      <c r="N568" s="194"/>
      <c r="O568" s="194"/>
      <c r="P568" s="194"/>
      <c r="Q568" s="194"/>
      <c r="R568" s="194"/>
      <c r="S568" s="194"/>
      <c r="T568" s="194"/>
      <c r="U568" s="1"/>
      <c r="V568" s="1"/>
      <c r="W568" s="194"/>
      <c r="X568" s="194"/>
      <c r="Y568" s="1"/>
      <c r="Z568" s="1"/>
      <c r="AA568" s="1"/>
      <c r="AB568" s="1"/>
      <c r="AC568" s="1"/>
      <c r="AD568" s="1"/>
      <c r="AE568" s="1"/>
      <c r="AF568" s="1"/>
      <c r="AG568" s="194"/>
    </row>
    <row r="569" spans="1:33" ht="15.75" customHeight="1">
      <c r="A569" s="1"/>
      <c r="B569" s="1"/>
      <c r="C569" s="1"/>
      <c r="D569" s="1"/>
      <c r="E569" s="194"/>
      <c r="F569" s="194"/>
      <c r="G569" s="194"/>
      <c r="H569" s="194"/>
      <c r="I569" s="194"/>
      <c r="J569" s="194"/>
      <c r="K569" s="194"/>
      <c r="L569" s="194"/>
      <c r="M569" s="194"/>
      <c r="N569" s="194"/>
      <c r="O569" s="194"/>
      <c r="P569" s="194"/>
      <c r="Q569" s="194"/>
      <c r="R569" s="194"/>
      <c r="S569" s="194"/>
      <c r="T569" s="194"/>
      <c r="U569" s="1"/>
      <c r="V569" s="1"/>
      <c r="W569" s="194"/>
      <c r="X569" s="194"/>
      <c r="Y569" s="1"/>
      <c r="Z569" s="1"/>
      <c r="AA569" s="1"/>
      <c r="AB569" s="1"/>
      <c r="AC569" s="1"/>
      <c r="AD569" s="1"/>
      <c r="AE569" s="1"/>
      <c r="AF569" s="1"/>
      <c r="AG569" s="194"/>
    </row>
    <row r="570" spans="1:33" ht="15.75" customHeight="1">
      <c r="A570" s="1"/>
      <c r="B570" s="1"/>
      <c r="C570" s="1"/>
      <c r="D570" s="1"/>
      <c r="E570" s="194"/>
      <c r="F570" s="194"/>
      <c r="G570" s="194"/>
      <c r="H570" s="194"/>
      <c r="I570" s="194"/>
      <c r="J570" s="194"/>
      <c r="K570" s="194"/>
      <c r="L570" s="194"/>
      <c r="M570" s="194"/>
      <c r="N570" s="194"/>
      <c r="O570" s="194"/>
      <c r="P570" s="194"/>
      <c r="Q570" s="194"/>
      <c r="R570" s="194"/>
      <c r="S570" s="194"/>
      <c r="T570" s="194"/>
      <c r="U570" s="1"/>
      <c r="V570" s="1"/>
      <c r="W570" s="194"/>
      <c r="X570" s="194"/>
      <c r="Y570" s="1"/>
      <c r="Z570" s="1"/>
      <c r="AA570" s="1"/>
      <c r="AB570" s="1"/>
      <c r="AC570" s="1"/>
      <c r="AD570" s="1"/>
      <c r="AE570" s="1"/>
      <c r="AF570" s="1"/>
      <c r="AG570" s="194"/>
    </row>
    <row r="571" spans="1:33" ht="15.75" customHeight="1">
      <c r="A571" s="1"/>
      <c r="B571" s="1"/>
      <c r="C571" s="1"/>
      <c r="D571" s="1"/>
      <c r="E571" s="194"/>
      <c r="F571" s="194"/>
      <c r="G571" s="194"/>
      <c r="H571" s="194"/>
      <c r="I571" s="194"/>
      <c r="J571" s="194"/>
      <c r="K571" s="194"/>
      <c r="L571" s="194"/>
      <c r="M571" s="194"/>
      <c r="N571" s="194"/>
      <c r="O571" s="194"/>
      <c r="P571" s="194"/>
      <c r="Q571" s="194"/>
      <c r="R571" s="194"/>
      <c r="S571" s="194"/>
      <c r="T571" s="194"/>
      <c r="U571" s="1"/>
      <c r="V571" s="1"/>
      <c r="W571" s="194"/>
      <c r="X571" s="194"/>
      <c r="Y571" s="1"/>
      <c r="Z571" s="1"/>
      <c r="AA571" s="1"/>
      <c r="AB571" s="1"/>
      <c r="AC571" s="1"/>
      <c r="AD571" s="1"/>
      <c r="AE571" s="1"/>
      <c r="AF571" s="1"/>
      <c r="AG571" s="194"/>
    </row>
    <row r="572" spans="1:33" ht="15.75" customHeight="1">
      <c r="A572" s="1"/>
      <c r="B572" s="1"/>
      <c r="C572" s="1"/>
      <c r="D572" s="1"/>
      <c r="E572" s="194"/>
      <c r="F572" s="194"/>
      <c r="G572" s="194"/>
      <c r="H572" s="194"/>
      <c r="I572" s="194"/>
      <c r="J572" s="194"/>
      <c r="K572" s="194"/>
      <c r="L572" s="194"/>
      <c r="M572" s="194"/>
      <c r="N572" s="194"/>
      <c r="O572" s="194"/>
      <c r="P572" s="194"/>
      <c r="Q572" s="194"/>
      <c r="R572" s="194"/>
      <c r="S572" s="194"/>
      <c r="T572" s="194"/>
      <c r="U572" s="1"/>
      <c r="V572" s="1"/>
      <c r="W572" s="194"/>
      <c r="X572" s="194"/>
      <c r="Y572" s="1"/>
      <c r="Z572" s="1"/>
      <c r="AA572" s="1"/>
      <c r="AB572" s="1"/>
      <c r="AC572" s="1"/>
      <c r="AD572" s="1"/>
      <c r="AE572" s="1"/>
      <c r="AF572" s="1"/>
      <c r="AG572" s="194"/>
    </row>
    <row r="573" spans="1:33" ht="15.75" customHeight="1">
      <c r="A573" s="1"/>
      <c r="B573" s="1"/>
      <c r="C573" s="1"/>
      <c r="D573" s="1"/>
      <c r="E573" s="194"/>
      <c r="F573" s="194"/>
      <c r="G573" s="194"/>
      <c r="H573" s="194"/>
      <c r="I573" s="194"/>
      <c r="J573" s="194"/>
      <c r="K573" s="194"/>
      <c r="L573" s="194"/>
      <c r="M573" s="194"/>
      <c r="N573" s="194"/>
      <c r="O573" s="194"/>
      <c r="P573" s="194"/>
      <c r="Q573" s="194"/>
      <c r="R573" s="194"/>
      <c r="S573" s="194"/>
      <c r="T573" s="194"/>
      <c r="U573" s="1"/>
      <c r="V573" s="1"/>
      <c r="W573" s="194"/>
      <c r="X573" s="194"/>
      <c r="Y573" s="1"/>
      <c r="Z573" s="1"/>
      <c r="AA573" s="1"/>
      <c r="AB573" s="1"/>
      <c r="AC573" s="1"/>
      <c r="AD573" s="1"/>
      <c r="AE573" s="1"/>
      <c r="AF573" s="1"/>
      <c r="AG573" s="194"/>
    </row>
    <row r="574" spans="1:33" ht="15.75" customHeight="1">
      <c r="A574" s="1"/>
      <c r="B574" s="1"/>
      <c r="C574" s="1"/>
      <c r="D574" s="1"/>
      <c r="E574" s="194"/>
      <c r="F574" s="194"/>
      <c r="G574" s="194"/>
      <c r="H574" s="194"/>
      <c r="I574" s="194"/>
      <c r="J574" s="194"/>
      <c r="K574" s="194"/>
      <c r="L574" s="194"/>
      <c r="M574" s="194"/>
      <c r="N574" s="194"/>
      <c r="O574" s="194"/>
      <c r="P574" s="194"/>
      <c r="Q574" s="194"/>
      <c r="R574" s="194"/>
      <c r="S574" s="194"/>
      <c r="T574" s="194"/>
      <c r="U574" s="1"/>
      <c r="V574" s="1"/>
      <c r="W574" s="194"/>
      <c r="X574" s="194"/>
      <c r="Y574" s="1"/>
      <c r="Z574" s="1"/>
      <c r="AA574" s="1"/>
      <c r="AB574" s="1"/>
      <c r="AC574" s="1"/>
      <c r="AD574" s="1"/>
      <c r="AE574" s="1"/>
      <c r="AF574" s="1"/>
      <c r="AG574" s="194"/>
    </row>
    <row r="575" spans="1:33" ht="15.75" customHeight="1">
      <c r="A575" s="1"/>
      <c r="B575" s="1"/>
      <c r="C575" s="1"/>
      <c r="D575" s="1"/>
      <c r="E575" s="194"/>
      <c r="F575" s="194"/>
      <c r="G575" s="194"/>
      <c r="H575" s="194"/>
      <c r="I575" s="194"/>
      <c r="J575" s="194"/>
      <c r="K575" s="194"/>
      <c r="L575" s="194"/>
      <c r="M575" s="194"/>
      <c r="N575" s="194"/>
      <c r="O575" s="194"/>
      <c r="P575" s="194"/>
      <c r="Q575" s="194"/>
      <c r="R575" s="194"/>
      <c r="S575" s="194"/>
      <c r="T575" s="194"/>
      <c r="U575" s="1"/>
      <c r="V575" s="1"/>
      <c r="W575" s="194"/>
      <c r="X575" s="194"/>
      <c r="Y575" s="1"/>
      <c r="Z575" s="1"/>
      <c r="AA575" s="1"/>
      <c r="AB575" s="1"/>
      <c r="AC575" s="1"/>
      <c r="AD575" s="1"/>
      <c r="AE575" s="1"/>
      <c r="AF575" s="1"/>
      <c r="AG575" s="194"/>
    </row>
    <row r="576" spans="1:33" ht="15.75" customHeight="1">
      <c r="A576" s="1"/>
      <c r="B576" s="1"/>
      <c r="C576" s="1"/>
      <c r="D576" s="1"/>
      <c r="E576" s="194"/>
      <c r="F576" s="194"/>
      <c r="G576" s="194"/>
      <c r="H576" s="194"/>
      <c r="I576" s="194"/>
      <c r="J576" s="194"/>
      <c r="K576" s="194"/>
      <c r="L576" s="194"/>
      <c r="M576" s="194"/>
      <c r="N576" s="194"/>
      <c r="O576" s="194"/>
      <c r="P576" s="194"/>
      <c r="Q576" s="194"/>
      <c r="R576" s="194"/>
      <c r="S576" s="194"/>
      <c r="T576" s="194"/>
      <c r="U576" s="1"/>
      <c r="V576" s="1"/>
      <c r="W576" s="194"/>
      <c r="X576" s="194"/>
      <c r="Y576" s="1"/>
      <c r="Z576" s="1"/>
      <c r="AA576" s="1"/>
      <c r="AB576" s="1"/>
      <c r="AC576" s="1"/>
      <c r="AD576" s="1"/>
      <c r="AE576" s="1"/>
      <c r="AF576" s="1"/>
      <c r="AG576" s="194"/>
    </row>
    <row r="577" spans="1:33" ht="15.75" customHeight="1">
      <c r="A577" s="1"/>
      <c r="B577" s="1"/>
      <c r="C577" s="1"/>
      <c r="D577" s="1"/>
      <c r="E577" s="194"/>
      <c r="F577" s="194"/>
      <c r="G577" s="194"/>
      <c r="H577" s="194"/>
      <c r="I577" s="194"/>
      <c r="J577" s="194"/>
      <c r="K577" s="194"/>
      <c r="L577" s="194"/>
      <c r="M577" s="194"/>
      <c r="N577" s="194"/>
      <c r="O577" s="194"/>
      <c r="P577" s="194"/>
      <c r="Q577" s="194"/>
      <c r="R577" s="194"/>
      <c r="S577" s="194"/>
      <c r="T577" s="194"/>
      <c r="U577" s="1"/>
      <c r="V577" s="1"/>
      <c r="W577" s="194"/>
      <c r="X577" s="194"/>
      <c r="Y577" s="1"/>
      <c r="Z577" s="1"/>
      <c r="AA577" s="1"/>
      <c r="AB577" s="1"/>
      <c r="AC577" s="1"/>
      <c r="AD577" s="1"/>
      <c r="AE577" s="1"/>
      <c r="AF577" s="1"/>
      <c r="AG577" s="194"/>
    </row>
    <row r="578" spans="1:33" ht="15.75" customHeight="1">
      <c r="A578" s="1"/>
      <c r="B578" s="1"/>
      <c r="C578" s="1"/>
      <c r="D578" s="1"/>
      <c r="E578" s="194"/>
      <c r="F578" s="194"/>
      <c r="G578" s="194"/>
      <c r="H578" s="194"/>
      <c r="I578" s="194"/>
      <c r="J578" s="194"/>
      <c r="K578" s="194"/>
      <c r="L578" s="194"/>
      <c r="M578" s="194"/>
      <c r="N578" s="194"/>
      <c r="O578" s="194"/>
      <c r="P578" s="194"/>
      <c r="Q578" s="194"/>
      <c r="R578" s="194"/>
      <c r="S578" s="194"/>
      <c r="T578" s="194"/>
      <c r="U578" s="1"/>
      <c r="V578" s="1"/>
      <c r="W578" s="194"/>
      <c r="X578" s="194"/>
      <c r="Y578" s="1"/>
      <c r="Z578" s="1"/>
      <c r="AA578" s="1"/>
      <c r="AB578" s="1"/>
      <c r="AC578" s="1"/>
      <c r="AD578" s="1"/>
      <c r="AE578" s="1"/>
      <c r="AF578" s="1"/>
      <c r="AG578" s="194"/>
    </row>
    <row r="579" spans="1:33" ht="15.75" customHeight="1">
      <c r="A579" s="1"/>
      <c r="B579" s="1"/>
      <c r="C579" s="1"/>
      <c r="D579" s="1"/>
      <c r="E579" s="194"/>
      <c r="F579" s="194"/>
      <c r="G579" s="194"/>
      <c r="H579" s="194"/>
      <c r="I579" s="194"/>
      <c r="J579" s="194"/>
      <c r="K579" s="194"/>
      <c r="L579" s="194"/>
      <c r="M579" s="194"/>
      <c r="N579" s="194"/>
      <c r="O579" s="194"/>
      <c r="P579" s="194"/>
      <c r="Q579" s="194"/>
      <c r="R579" s="194"/>
      <c r="S579" s="194"/>
      <c r="T579" s="194"/>
      <c r="U579" s="1"/>
      <c r="V579" s="1"/>
      <c r="W579" s="194"/>
      <c r="X579" s="194"/>
      <c r="Y579" s="1"/>
      <c r="Z579" s="1"/>
      <c r="AA579" s="1"/>
      <c r="AB579" s="1"/>
      <c r="AC579" s="1"/>
      <c r="AD579" s="1"/>
      <c r="AE579" s="1"/>
      <c r="AF579" s="1"/>
      <c r="AG579" s="194"/>
    </row>
    <row r="580" spans="1:33" ht="15.75" customHeight="1">
      <c r="A580" s="1"/>
      <c r="B580" s="1"/>
      <c r="C580" s="1"/>
      <c r="D580" s="1"/>
      <c r="E580" s="194"/>
      <c r="F580" s="194"/>
      <c r="G580" s="194"/>
      <c r="H580" s="194"/>
      <c r="I580" s="194"/>
      <c r="J580" s="194"/>
      <c r="K580" s="194"/>
      <c r="L580" s="194"/>
      <c r="M580" s="194"/>
      <c r="N580" s="194"/>
      <c r="O580" s="194"/>
      <c r="P580" s="194"/>
      <c r="Q580" s="194"/>
      <c r="R580" s="194"/>
      <c r="S580" s="194"/>
      <c r="T580" s="194"/>
      <c r="U580" s="1"/>
      <c r="V580" s="1"/>
      <c r="W580" s="194"/>
      <c r="X580" s="194"/>
      <c r="Y580" s="1"/>
      <c r="Z580" s="1"/>
      <c r="AA580" s="1"/>
      <c r="AB580" s="1"/>
      <c r="AC580" s="1"/>
      <c r="AD580" s="1"/>
      <c r="AE580" s="1"/>
      <c r="AF580" s="1"/>
      <c r="AG580" s="194"/>
    </row>
    <row r="581" spans="1:33" ht="15.75" customHeight="1">
      <c r="A581" s="1"/>
      <c r="B581" s="1"/>
      <c r="C581" s="1"/>
      <c r="D581" s="1"/>
      <c r="E581" s="194"/>
      <c r="F581" s="194"/>
      <c r="G581" s="194"/>
      <c r="H581" s="194"/>
      <c r="I581" s="194"/>
      <c r="J581" s="194"/>
      <c r="K581" s="194"/>
      <c r="L581" s="194"/>
      <c r="M581" s="194"/>
      <c r="N581" s="194"/>
      <c r="O581" s="194"/>
      <c r="P581" s="194"/>
      <c r="Q581" s="194"/>
      <c r="R581" s="194"/>
      <c r="S581" s="194"/>
      <c r="T581" s="194"/>
      <c r="U581" s="1"/>
      <c r="V581" s="1"/>
      <c r="W581" s="194"/>
      <c r="X581" s="194"/>
      <c r="Y581" s="1"/>
      <c r="Z581" s="1"/>
      <c r="AA581" s="1"/>
      <c r="AB581" s="1"/>
      <c r="AC581" s="1"/>
      <c r="AD581" s="1"/>
      <c r="AE581" s="1"/>
      <c r="AF581" s="1"/>
      <c r="AG581" s="194"/>
    </row>
    <row r="582" spans="1:33" ht="15.75" customHeight="1">
      <c r="A582" s="1"/>
      <c r="B582" s="1"/>
      <c r="C582" s="1"/>
      <c r="D582" s="1"/>
      <c r="E582" s="194"/>
      <c r="F582" s="194"/>
      <c r="G582" s="194"/>
      <c r="H582" s="194"/>
      <c r="I582" s="194"/>
      <c r="J582" s="194"/>
      <c r="K582" s="194"/>
      <c r="L582" s="194"/>
      <c r="M582" s="194"/>
      <c r="N582" s="194"/>
      <c r="O582" s="194"/>
      <c r="P582" s="194"/>
      <c r="Q582" s="194"/>
      <c r="R582" s="194"/>
      <c r="S582" s="194"/>
      <c r="T582" s="194"/>
      <c r="U582" s="1"/>
      <c r="V582" s="1"/>
      <c r="W582" s="194"/>
      <c r="X582" s="194"/>
      <c r="Y582" s="1"/>
      <c r="Z582" s="1"/>
      <c r="AA582" s="1"/>
      <c r="AB582" s="1"/>
      <c r="AC582" s="1"/>
      <c r="AD582" s="1"/>
      <c r="AE582" s="1"/>
      <c r="AF582" s="1"/>
      <c r="AG582" s="194"/>
    </row>
    <row r="583" spans="1:33" ht="15.75" customHeight="1">
      <c r="A583" s="1"/>
      <c r="B583" s="1"/>
      <c r="C583" s="1"/>
      <c r="D583" s="1"/>
      <c r="E583" s="194"/>
      <c r="F583" s="194"/>
      <c r="G583" s="194"/>
      <c r="H583" s="194"/>
      <c r="I583" s="194"/>
      <c r="J583" s="194"/>
      <c r="K583" s="194"/>
      <c r="L583" s="194"/>
      <c r="M583" s="194"/>
      <c r="N583" s="194"/>
      <c r="O583" s="194"/>
      <c r="P583" s="194"/>
      <c r="Q583" s="194"/>
      <c r="R583" s="194"/>
      <c r="S583" s="194"/>
      <c r="T583" s="194"/>
      <c r="U583" s="1"/>
      <c r="V583" s="1"/>
      <c r="W583" s="194"/>
      <c r="X583" s="194"/>
      <c r="Y583" s="1"/>
      <c r="Z583" s="1"/>
      <c r="AA583" s="1"/>
      <c r="AB583" s="1"/>
      <c r="AC583" s="1"/>
      <c r="AD583" s="1"/>
      <c r="AE583" s="1"/>
      <c r="AF583" s="1"/>
      <c r="AG583" s="194"/>
    </row>
    <row r="584" spans="1:33" ht="15.75" customHeight="1">
      <c r="A584" s="1"/>
      <c r="B584" s="1"/>
      <c r="C584" s="1"/>
      <c r="D584" s="1"/>
      <c r="E584" s="194"/>
      <c r="F584" s="194"/>
      <c r="G584" s="194"/>
      <c r="H584" s="194"/>
      <c r="I584" s="194"/>
      <c r="J584" s="194"/>
      <c r="K584" s="194"/>
      <c r="L584" s="194"/>
      <c r="M584" s="194"/>
      <c r="N584" s="194"/>
      <c r="O584" s="194"/>
      <c r="P584" s="194"/>
      <c r="Q584" s="194"/>
      <c r="R584" s="194"/>
      <c r="S584" s="194"/>
      <c r="T584" s="194"/>
      <c r="U584" s="1"/>
      <c r="V584" s="1"/>
      <c r="W584" s="194"/>
      <c r="X584" s="194"/>
      <c r="Y584" s="1"/>
      <c r="Z584" s="1"/>
      <c r="AA584" s="1"/>
      <c r="AB584" s="1"/>
      <c r="AC584" s="1"/>
      <c r="AD584" s="1"/>
      <c r="AE584" s="1"/>
      <c r="AF584" s="1"/>
      <c r="AG584" s="194"/>
    </row>
    <row r="585" spans="1:33" ht="15.75" customHeight="1">
      <c r="A585" s="1"/>
      <c r="B585" s="1"/>
      <c r="C585" s="1"/>
      <c r="D585" s="1"/>
      <c r="E585" s="194"/>
      <c r="F585" s="194"/>
      <c r="G585" s="194"/>
      <c r="H585" s="194"/>
      <c r="I585" s="194"/>
      <c r="J585" s="194"/>
      <c r="K585" s="194"/>
      <c r="L585" s="194"/>
      <c r="M585" s="194"/>
      <c r="N585" s="194"/>
      <c r="O585" s="194"/>
      <c r="P585" s="194"/>
      <c r="Q585" s="194"/>
      <c r="R585" s="194"/>
      <c r="S585" s="194"/>
      <c r="T585" s="194"/>
      <c r="U585" s="1"/>
      <c r="V585" s="1"/>
      <c r="W585" s="194"/>
      <c r="X585" s="194"/>
      <c r="Y585" s="1"/>
      <c r="Z585" s="1"/>
      <c r="AA585" s="1"/>
      <c r="AB585" s="1"/>
      <c r="AC585" s="1"/>
      <c r="AD585" s="1"/>
      <c r="AE585" s="1"/>
      <c r="AF585" s="1"/>
      <c r="AG585" s="194"/>
    </row>
    <row r="586" spans="1:33" ht="15.75" customHeight="1">
      <c r="A586" s="1"/>
      <c r="B586" s="1"/>
      <c r="C586" s="1"/>
      <c r="D586" s="1"/>
      <c r="E586" s="194"/>
      <c r="F586" s="194"/>
      <c r="G586" s="194"/>
      <c r="H586" s="194"/>
      <c r="I586" s="194"/>
      <c r="J586" s="194"/>
      <c r="K586" s="194"/>
      <c r="L586" s="194"/>
      <c r="M586" s="194"/>
      <c r="N586" s="194"/>
      <c r="O586" s="194"/>
      <c r="P586" s="194"/>
      <c r="Q586" s="194"/>
      <c r="R586" s="194"/>
      <c r="S586" s="194"/>
      <c r="T586" s="194"/>
      <c r="U586" s="1"/>
      <c r="V586" s="1"/>
      <c r="W586" s="194"/>
      <c r="X586" s="194"/>
      <c r="Y586" s="1"/>
      <c r="Z586" s="1"/>
      <c r="AA586" s="1"/>
      <c r="AB586" s="1"/>
      <c r="AC586" s="1"/>
      <c r="AD586" s="1"/>
      <c r="AE586" s="1"/>
      <c r="AF586" s="1"/>
      <c r="AG586" s="194"/>
    </row>
    <row r="587" spans="1:33" ht="15.75" customHeight="1">
      <c r="A587" s="1"/>
      <c r="B587" s="1"/>
      <c r="C587" s="1"/>
      <c r="D587" s="1"/>
      <c r="E587" s="194"/>
      <c r="F587" s="194"/>
      <c r="G587" s="194"/>
      <c r="H587" s="194"/>
      <c r="I587" s="194"/>
      <c r="J587" s="194"/>
      <c r="K587" s="194"/>
      <c r="L587" s="194"/>
      <c r="M587" s="194"/>
      <c r="N587" s="194"/>
      <c r="O587" s="194"/>
      <c r="P587" s="194"/>
      <c r="Q587" s="194"/>
      <c r="R587" s="194"/>
      <c r="S587" s="194"/>
      <c r="T587" s="194"/>
      <c r="U587" s="1"/>
      <c r="V587" s="1"/>
      <c r="W587" s="194"/>
      <c r="X587" s="194"/>
      <c r="Y587" s="1"/>
      <c r="Z587" s="1"/>
      <c r="AA587" s="1"/>
      <c r="AB587" s="1"/>
      <c r="AC587" s="1"/>
      <c r="AD587" s="1"/>
      <c r="AE587" s="1"/>
      <c r="AF587" s="1"/>
      <c r="AG587" s="194"/>
    </row>
    <row r="588" spans="1:33" ht="15.75" customHeight="1">
      <c r="A588" s="1"/>
      <c r="B588" s="1"/>
      <c r="C588" s="1"/>
      <c r="D588" s="1"/>
      <c r="E588" s="194"/>
      <c r="F588" s="194"/>
      <c r="G588" s="194"/>
      <c r="H588" s="194"/>
      <c r="I588" s="194"/>
      <c r="J588" s="194"/>
      <c r="K588" s="194"/>
      <c r="L588" s="194"/>
      <c r="M588" s="194"/>
      <c r="N588" s="194"/>
      <c r="O588" s="194"/>
      <c r="P588" s="194"/>
      <c r="Q588" s="194"/>
      <c r="R588" s="194"/>
      <c r="S588" s="194"/>
      <c r="T588" s="194"/>
      <c r="U588" s="1"/>
      <c r="V588" s="1"/>
      <c r="W588" s="194"/>
      <c r="X588" s="194"/>
      <c r="Y588" s="1"/>
      <c r="Z588" s="1"/>
      <c r="AA588" s="1"/>
      <c r="AB588" s="1"/>
      <c r="AC588" s="1"/>
      <c r="AD588" s="1"/>
      <c r="AE588" s="1"/>
      <c r="AF588" s="1"/>
      <c r="AG588" s="194"/>
    </row>
    <row r="589" spans="1:33" ht="15.75" customHeight="1">
      <c r="A589" s="1"/>
      <c r="B589" s="1"/>
      <c r="C589" s="1"/>
      <c r="D589" s="1"/>
      <c r="E589" s="194"/>
      <c r="F589" s="194"/>
      <c r="G589" s="194"/>
      <c r="H589" s="194"/>
      <c r="I589" s="194"/>
      <c r="J589" s="194"/>
      <c r="K589" s="194"/>
      <c r="L589" s="194"/>
      <c r="M589" s="194"/>
      <c r="N589" s="194"/>
      <c r="O589" s="194"/>
      <c r="P589" s="194"/>
      <c r="Q589" s="194"/>
      <c r="R589" s="194"/>
      <c r="S589" s="194"/>
      <c r="T589" s="194"/>
      <c r="U589" s="1"/>
      <c r="V589" s="1"/>
      <c r="W589" s="194"/>
      <c r="X589" s="194"/>
      <c r="Y589" s="1"/>
      <c r="Z589" s="1"/>
      <c r="AA589" s="1"/>
      <c r="AB589" s="1"/>
      <c r="AC589" s="1"/>
      <c r="AD589" s="1"/>
      <c r="AE589" s="1"/>
      <c r="AF589" s="1"/>
      <c r="AG589" s="194"/>
    </row>
    <row r="590" spans="1:33" ht="15.75" customHeight="1">
      <c r="A590" s="1"/>
      <c r="B590" s="1"/>
      <c r="C590" s="1"/>
      <c r="D590" s="1"/>
      <c r="E590" s="194"/>
      <c r="F590" s="194"/>
      <c r="G590" s="194"/>
      <c r="H590" s="194"/>
      <c r="I590" s="194"/>
      <c r="J590" s="194"/>
      <c r="K590" s="194"/>
      <c r="L590" s="194"/>
      <c r="M590" s="194"/>
      <c r="N590" s="194"/>
      <c r="O590" s="194"/>
      <c r="P590" s="194"/>
      <c r="Q590" s="194"/>
      <c r="R590" s="194"/>
      <c r="S590" s="194"/>
      <c r="T590" s="194"/>
      <c r="U590" s="1"/>
      <c r="V590" s="1"/>
      <c r="W590" s="194"/>
      <c r="X590" s="194"/>
      <c r="Y590" s="1"/>
      <c r="Z590" s="1"/>
      <c r="AA590" s="1"/>
      <c r="AB590" s="1"/>
      <c r="AC590" s="1"/>
      <c r="AD590" s="1"/>
      <c r="AE590" s="1"/>
      <c r="AF590" s="1"/>
      <c r="AG590" s="194"/>
    </row>
    <row r="591" spans="1:33" ht="15.75" customHeight="1">
      <c r="A591" s="1"/>
      <c r="B591" s="1"/>
      <c r="C591" s="1"/>
      <c r="D591" s="1"/>
      <c r="E591" s="194"/>
      <c r="F591" s="194"/>
      <c r="G591" s="194"/>
      <c r="H591" s="194"/>
      <c r="I591" s="194"/>
      <c r="J591" s="194"/>
      <c r="K591" s="194"/>
      <c r="L591" s="194"/>
      <c r="M591" s="194"/>
      <c r="N591" s="194"/>
      <c r="O591" s="194"/>
      <c r="P591" s="194"/>
      <c r="Q591" s="194"/>
      <c r="R591" s="194"/>
      <c r="S591" s="194"/>
      <c r="T591" s="194"/>
      <c r="U591" s="1"/>
      <c r="V591" s="1"/>
      <c r="W591" s="194"/>
      <c r="X591" s="194"/>
      <c r="Y591" s="1"/>
      <c r="Z591" s="1"/>
      <c r="AA591" s="1"/>
      <c r="AB591" s="1"/>
      <c r="AC591" s="1"/>
      <c r="AD591" s="1"/>
      <c r="AE591" s="1"/>
      <c r="AF591" s="1"/>
      <c r="AG591" s="194"/>
    </row>
    <row r="592" spans="1:33" ht="15.75" customHeight="1">
      <c r="A592" s="1"/>
      <c r="B592" s="1"/>
      <c r="C592" s="1"/>
      <c r="D592" s="1"/>
      <c r="E592" s="194"/>
      <c r="F592" s="194"/>
      <c r="G592" s="194"/>
      <c r="H592" s="194"/>
      <c r="I592" s="194"/>
      <c r="J592" s="194"/>
      <c r="K592" s="194"/>
      <c r="L592" s="194"/>
      <c r="M592" s="194"/>
      <c r="N592" s="194"/>
      <c r="O592" s="194"/>
      <c r="P592" s="194"/>
      <c r="Q592" s="194"/>
      <c r="R592" s="194"/>
      <c r="S592" s="194"/>
      <c r="T592" s="194"/>
      <c r="U592" s="1"/>
      <c r="V592" s="1"/>
      <c r="W592" s="194"/>
      <c r="X592" s="194"/>
      <c r="Y592" s="1"/>
      <c r="Z592" s="1"/>
      <c r="AA592" s="1"/>
      <c r="AB592" s="1"/>
      <c r="AC592" s="1"/>
      <c r="AD592" s="1"/>
      <c r="AE592" s="1"/>
      <c r="AF592" s="1"/>
      <c r="AG592" s="194"/>
    </row>
    <row r="593" spans="1:33" ht="15.75" customHeight="1">
      <c r="A593" s="1"/>
      <c r="B593" s="1"/>
      <c r="C593" s="1"/>
      <c r="D593" s="1"/>
      <c r="E593" s="194"/>
      <c r="F593" s="194"/>
      <c r="G593" s="194"/>
      <c r="H593" s="194"/>
      <c r="I593" s="194"/>
      <c r="J593" s="194"/>
      <c r="K593" s="194"/>
      <c r="L593" s="194"/>
      <c r="M593" s="194"/>
      <c r="N593" s="194"/>
      <c r="O593" s="194"/>
      <c r="P593" s="194"/>
      <c r="Q593" s="194"/>
      <c r="R593" s="194"/>
      <c r="S593" s="194"/>
      <c r="T593" s="194"/>
      <c r="U593" s="1"/>
      <c r="V593" s="1"/>
      <c r="W593" s="194"/>
      <c r="X593" s="194"/>
      <c r="Y593" s="1"/>
      <c r="Z593" s="1"/>
      <c r="AA593" s="1"/>
      <c r="AB593" s="1"/>
      <c r="AC593" s="1"/>
      <c r="AD593" s="1"/>
      <c r="AE593" s="1"/>
      <c r="AF593" s="1"/>
      <c r="AG593" s="194"/>
    </row>
    <row r="594" spans="1:33" ht="15.75" customHeight="1">
      <c r="A594" s="1"/>
      <c r="B594" s="1"/>
      <c r="C594" s="1"/>
      <c r="D594" s="1"/>
      <c r="E594" s="194"/>
      <c r="F594" s="194"/>
      <c r="G594" s="194"/>
      <c r="H594" s="194"/>
      <c r="I594" s="194"/>
      <c r="J594" s="194"/>
      <c r="K594" s="194"/>
      <c r="L594" s="194"/>
      <c r="M594" s="194"/>
      <c r="N594" s="194"/>
      <c r="O594" s="194"/>
      <c r="P594" s="194"/>
      <c r="Q594" s="194"/>
      <c r="R594" s="194"/>
      <c r="S594" s="194"/>
      <c r="T594" s="194"/>
      <c r="U594" s="1"/>
      <c r="V594" s="1"/>
      <c r="W594" s="194"/>
      <c r="X594" s="194"/>
      <c r="Y594" s="1"/>
      <c r="Z594" s="1"/>
      <c r="AA594" s="1"/>
      <c r="AB594" s="1"/>
      <c r="AC594" s="1"/>
      <c r="AD594" s="1"/>
      <c r="AE594" s="1"/>
      <c r="AF594" s="1"/>
      <c r="AG594" s="194"/>
    </row>
    <row r="595" spans="1:33" ht="15.75" customHeight="1">
      <c r="A595" s="1"/>
      <c r="B595" s="1"/>
      <c r="C595" s="1"/>
      <c r="D595" s="1"/>
      <c r="E595" s="194"/>
      <c r="F595" s="194"/>
      <c r="G595" s="194"/>
      <c r="H595" s="194"/>
      <c r="I595" s="194"/>
      <c r="J595" s="194"/>
      <c r="K595" s="194"/>
      <c r="L595" s="194"/>
      <c r="M595" s="194"/>
      <c r="N595" s="194"/>
      <c r="O595" s="194"/>
      <c r="P595" s="194"/>
      <c r="Q595" s="194"/>
      <c r="R595" s="194"/>
      <c r="S595" s="194"/>
      <c r="T595" s="194"/>
      <c r="U595" s="1"/>
      <c r="V595" s="1"/>
      <c r="W595" s="194"/>
      <c r="X595" s="194"/>
      <c r="Y595" s="1"/>
      <c r="Z595" s="1"/>
      <c r="AA595" s="1"/>
      <c r="AB595" s="1"/>
      <c r="AC595" s="1"/>
      <c r="AD595" s="1"/>
      <c r="AE595" s="1"/>
      <c r="AF595" s="1"/>
      <c r="AG595" s="194"/>
    </row>
    <row r="596" spans="1:33" ht="15.75" customHeight="1">
      <c r="A596" s="1"/>
      <c r="B596" s="1"/>
      <c r="C596" s="1"/>
      <c r="D596" s="1"/>
      <c r="E596" s="194"/>
      <c r="F596" s="194"/>
      <c r="G596" s="194"/>
      <c r="H596" s="194"/>
      <c r="I596" s="194"/>
      <c r="J596" s="194"/>
      <c r="K596" s="194"/>
      <c r="L596" s="194"/>
      <c r="M596" s="194"/>
      <c r="N596" s="194"/>
      <c r="O596" s="194"/>
      <c r="P596" s="194"/>
      <c r="Q596" s="194"/>
      <c r="R596" s="194"/>
      <c r="S596" s="194"/>
      <c r="T596" s="194"/>
      <c r="U596" s="1"/>
      <c r="V596" s="1"/>
      <c r="W596" s="194"/>
      <c r="X596" s="194"/>
      <c r="Y596" s="1"/>
      <c r="Z596" s="1"/>
      <c r="AA596" s="1"/>
      <c r="AB596" s="1"/>
      <c r="AC596" s="1"/>
      <c r="AD596" s="1"/>
      <c r="AE596" s="1"/>
      <c r="AF596" s="1"/>
      <c r="AG596" s="194"/>
    </row>
    <row r="597" spans="1:33" ht="15.75" customHeight="1">
      <c r="A597" s="1"/>
      <c r="B597" s="1"/>
      <c r="C597" s="1"/>
      <c r="D597" s="1"/>
      <c r="E597" s="194"/>
      <c r="F597" s="194"/>
      <c r="G597" s="194"/>
      <c r="H597" s="194"/>
      <c r="I597" s="194"/>
      <c r="J597" s="194"/>
      <c r="K597" s="194"/>
      <c r="L597" s="194"/>
      <c r="M597" s="194"/>
      <c r="N597" s="194"/>
      <c r="O597" s="194"/>
      <c r="P597" s="194"/>
      <c r="Q597" s="194"/>
      <c r="R597" s="194"/>
      <c r="S597" s="194"/>
      <c r="T597" s="194"/>
      <c r="U597" s="1"/>
      <c r="V597" s="1"/>
      <c r="W597" s="194"/>
      <c r="X597" s="194"/>
      <c r="Y597" s="1"/>
      <c r="Z597" s="1"/>
      <c r="AA597" s="1"/>
      <c r="AB597" s="1"/>
      <c r="AC597" s="1"/>
      <c r="AD597" s="1"/>
      <c r="AE597" s="1"/>
      <c r="AF597" s="1"/>
      <c r="AG597" s="194"/>
    </row>
    <row r="598" spans="1:33" ht="15.75" customHeight="1">
      <c r="A598" s="1"/>
      <c r="B598" s="1"/>
      <c r="C598" s="1"/>
      <c r="D598" s="1"/>
      <c r="E598" s="194"/>
      <c r="F598" s="194"/>
      <c r="G598" s="194"/>
      <c r="H598" s="194"/>
      <c r="I598" s="194"/>
      <c r="J598" s="194"/>
      <c r="K598" s="194"/>
      <c r="L598" s="194"/>
      <c r="M598" s="194"/>
      <c r="N598" s="194"/>
      <c r="O598" s="194"/>
      <c r="P598" s="194"/>
      <c r="Q598" s="194"/>
      <c r="R598" s="194"/>
      <c r="S598" s="194"/>
      <c r="T598" s="194"/>
      <c r="U598" s="1"/>
      <c r="V598" s="1"/>
      <c r="W598" s="194"/>
      <c r="X598" s="194"/>
      <c r="Y598" s="1"/>
      <c r="Z598" s="1"/>
      <c r="AA598" s="1"/>
      <c r="AB598" s="1"/>
      <c r="AC598" s="1"/>
      <c r="AD598" s="1"/>
      <c r="AE598" s="1"/>
      <c r="AF598" s="1"/>
      <c r="AG598" s="194"/>
    </row>
    <row r="599" spans="1:33" ht="15.75" customHeight="1">
      <c r="A599" s="1"/>
      <c r="B599" s="1"/>
      <c r="C599" s="1"/>
      <c r="D599" s="1"/>
      <c r="E599" s="194"/>
      <c r="F599" s="194"/>
      <c r="G599" s="194"/>
      <c r="H599" s="194"/>
      <c r="I599" s="194"/>
      <c r="J599" s="194"/>
      <c r="K599" s="194"/>
      <c r="L599" s="194"/>
      <c r="M599" s="194"/>
      <c r="N599" s="194"/>
      <c r="O599" s="194"/>
      <c r="P599" s="194"/>
      <c r="Q599" s="194"/>
      <c r="R599" s="194"/>
      <c r="S599" s="194"/>
      <c r="T599" s="194"/>
      <c r="U599" s="1"/>
      <c r="V599" s="1"/>
      <c r="W599" s="194"/>
      <c r="X599" s="194"/>
      <c r="Y599" s="1"/>
      <c r="Z599" s="1"/>
      <c r="AA599" s="1"/>
      <c r="AB599" s="1"/>
      <c r="AC599" s="1"/>
      <c r="AD599" s="1"/>
      <c r="AE599" s="1"/>
      <c r="AF599" s="1"/>
      <c r="AG599" s="194"/>
    </row>
    <row r="600" spans="1:33" ht="15.75" customHeight="1">
      <c r="A600" s="1"/>
      <c r="B600" s="1"/>
      <c r="C600" s="1"/>
      <c r="D600" s="1"/>
      <c r="E600" s="194"/>
      <c r="F600" s="194"/>
      <c r="G600" s="194"/>
      <c r="H600" s="194"/>
      <c r="I600" s="194"/>
      <c r="J600" s="194"/>
      <c r="K600" s="194"/>
      <c r="L600" s="194"/>
      <c r="M600" s="194"/>
      <c r="N600" s="194"/>
      <c r="O600" s="194"/>
      <c r="P600" s="194"/>
      <c r="Q600" s="194"/>
      <c r="R600" s="194"/>
      <c r="S600" s="194"/>
      <c r="T600" s="194"/>
      <c r="U600" s="1"/>
      <c r="V600" s="1"/>
      <c r="W600" s="194"/>
      <c r="X600" s="194"/>
      <c r="Y600" s="1"/>
      <c r="Z600" s="1"/>
      <c r="AA600" s="1"/>
      <c r="AB600" s="1"/>
      <c r="AC600" s="1"/>
      <c r="AD600" s="1"/>
      <c r="AE600" s="1"/>
      <c r="AF600" s="1"/>
      <c r="AG600" s="194"/>
    </row>
    <row r="601" spans="1:33" ht="15.75" customHeight="1">
      <c r="A601" s="1"/>
      <c r="B601" s="1"/>
      <c r="C601" s="1"/>
      <c r="D601" s="1"/>
      <c r="E601" s="194"/>
      <c r="F601" s="194"/>
      <c r="G601" s="194"/>
      <c r="H601" s="194"/>
      <c r="I601" s="194"/>
      <c r="J601" s="194"/>
      <c r="K601" s="194"/>
      <c r="L601" s="194"/>
      <c r="M601" s="194"/>
      <c r="N601" s="194"/>
      <c r="O601" s="194"/>
      <c r="P601" s="194"/>
      <c r="Q601" s="194"/>
      <c r="R601" s="194"/>
      <c r="S601" s="194"/>
      <c r="T601" s="194"/>
      <c r="U601" s="1"/>
      <c r="V601" s="1"/>
      <c r="W601" s="194"/>
      <c r="X601" s="194"/>
      <c r="Y601" s="1"/>
      <c r="Z601" s="1"/>
      <c r="AA601" s="1"/>
      <c r="AB601" s="1"/>
      <c r="AC601" s="1"/>
      <c r="AD601" s="1"/>
      <c r="AE601" s="1"/>
      <c r="AF601" s="1"/>
      <c r="AG601" s="194"/>
    </row>
    <row r="602" spans="1:33" ht="15.75" customHeight="1">
      <c r="A602" s="1"/>
      <c r="B602" s="1"/>
      <c r="C602" s="1"/>
      <c r="D602" s="1"/>
      <c r="E602" s="194"/>
      <c r="F602" s="194"/>
      <c r="G602" s="194"/>
      <c r="H602" s="194"/>
      <c r="I602" s="194"/>
      <c r="J602" s="194"/>
      <c r="K602" s="194"/>
      <c r="L602" s="194"/>
      <c r="M602" s="194"/>
      <c r="N602" s="194"/>
      <c r="O602" s="194"/>
      <c r="P602" s="194"/>
      <c r="Q602" s="194"/>
      <c r="R602" s="194"/>
      <c r="S602" s="194"/>
      <c r="T602" s="194"/>
      <c r="U602" s="1"/>
      <c r="V602" s="1"/>
      <c r="W602" s="194"/>
      <c r="X602" s="194"/>
      <c r="Y602" s="1"/>
      <c r="Z602" s="1"/>
      <c r="AA602" s="1"/>
      <c r="AB602" s="1"/>
      <c r="AC602" s="1"/>
      <c r="AD602" s="1"/>
      <c r="AE602" s="1"/>
      <c r="AF602" s="1"/>
      <c r="AG602" s="194"/>
    </row>
    <row r="603" spans="1:33" ht="15.75" customHeight="1">
      <c r="A603" s="1"/>
      <c r="B603" s="1"/>
      <c r="C603" s="1"/>
      <c r="D603" s="1"/>
      <c r="E603" s="194"/>
      <c r="F603" s="194"/>
      <c r="G603" s="194"/>
      <c r="H603" s="194"/>
      <c r="I603" s="194"/>
      <c r="J603" s="194"/>
      <c r="K603" s="194"/>
      <c r="L603" s="194"/>
      <c r="M603" s="194"/>
      <c r="N603" s="194"/>
      <c r="O603" s="194"/>
      <c r="P603" s="194"/>
      <c r="Q603" s="194"/>
      <c r="R603" s="194"/>
      <c r="S603" s="194"/>
      <c r="T603" s="194"/>
      <c r="U603" s="1"/>
      <c r="V603" s="1"/>
      <c r="W603" s="194"/>
      <c r="X603" s="194"/>
      <c r="Y603" s="1"/>
      <c r="Z603" s="1"/>
      <c r="AA603" s="1"/>
      <c r="AB603" s="1"/>
      <c r="AC603" s="1"/>
      <c r="AD603" s="1"/>
      <c r="AE603" s="1"/>
      <c r="AF603" s="1"/>
      <c r="AG603" s="194"/>
    </row>
    <row r="604" spans="1:33" ht="15.75" customHeight="1">
      <c r="A604" s="1"/>
      <c r="B604" s="1"/>
      <c r="C604" s="1"/>
      <c r="D604" s="1"/>
      <c r="E604" s="194"/>
      <c r="F604" s="194"/>
      <c r="G604" s="194"/>
      <c r="H604" s="194"/>
      <c r="I604" s="194"/>
      <c r="J604" s="194"/>
      <c r="K604" s="194"/>
      <c r="L604" s="194"/>
      <c r="M604" s="194"/>
      <c r="N604" s="194"/>
      <c r="O604" s="194"/>
      <c r="P604" s="194"/>
      <c r="Q604" s="194"/>
      <c r="R604" s="194"/>
      <c r="S604" s="194"/>
      <c r="T604" s="194"/>
      <c r="U604" s="1"/>
      <c r="V604" s="1"/>
      <c r="W604" s="194"/>
      <c r="X604" s="194"/>
      <c r="Y604" s="1"/>
      <c r="Z604" s="1"/>
      <c r="AA604" s="1"/>
      <c r="AB604" s="1"/>
      <c r="AC604" s="1"/>
      <c r="AD604" s="1"/>
      <c r="AE604" s="1"/>
      <c r="AF604" s="1"/>
      <c r="AG604" s="194"/>
    </row>
    <row r="605" spans="1:33" ht="15.75" customHeight="1">
      <c r="A605" s="1"/>
      <c r="B605" s="1"/>
      <c r="C605" s="1"/>
      <c r="D605" s="1"/>
      <c r="E605" s="194"/>
      <c r="F605" s="194"/>
      <c r="G605" s="194"/>
      <c r="H605" s="194"/>
      <c r="I605" s="194"/>
      <c r="J605" s="194"/>
      <c r="K605" s="194"/>
      <c r="L605" s="194"/>
      <c r="M605" s="194"/>
      <c r="N605" s="194"/>
      <c r="O605" s="194"/>
      <c r="P605" s="194"/>
      <c r="Q605" s="194"/>
      <c r="R605" s="194"/>
      <c r="S605" s="194"/>
      <c r="T605" s="194"/>
      <c r="U605" s="1"/>
      <c r="V605" s="1"/>
      <c r="W605" s="194"/>
      <c r="X605" s="194"/>
      <c r="Y605" s="1"/>
      <c r="Z605" s="1"/>
      <c r="AA605" s="1"/>
      <c r="AB605" s="1"/>
      <c r="AC605" s="1"/>
      <c r="AD605" s="1"/>
      <c r="AE605" s="1"/>
      <c r="AF605" s="1"/>
      <c r="AG605" s="194"/>
    </row>
    <row r="606" spans="1:33" ht="15.75" customHeight="1">
      <c r="A606" s="1"/>
      <c r="B606" s="1"/>
      <c r="C606" s="1"/>
      <c r="D606" s="1"/>
      <c r="E606" s="194"/>
      <c r="F606" s="194"/>
      <c r="G606" s="194"/>
      <c r="H606" s="194"/>
      <c r="I606" s="194"/>
      <c r="J606" s="194"/>
      <c r="K606" s="194"/>
      <c r="L606" s="194"/>
      <c r="M606" s="194"/>
      <c r="N606" s="194"/>
      <c r="O606" s="194"/>
      <c r="P606" s="194"/>
      <c r="Q606" s="194"/>
      <c r="R606" s="194"/>
      <c r="S606" s="194"/>
      <c r="T606" s="194"/>
      <c r="U606" s="1"/>
      <c r="V606" s="1"/>
      <c r="W606" s="194"/>
      <c r="X606" s="194"/>
      <c r="Y606" s="1"/>
      <c r="Z606" s="1"/>
      <c r="AA606" s="1"/>
      <c r="AB606" s="1"/>
      <c r="AC606" s="1"/>
      <c r="AD606" s="1"/>
      <c r="AE606" s="1"/>
      <c r="AF606" s="1"/>
      <c r="AG606" s="194"/>
    </row>
    <row r="607" spans="1:33" ht="15.75" customHeight="1">
      <c r="A607" s="1"/>
      <c r="B607" s="1"/>
      <c r="C607" s="1"/>
      <c r="D607" s="1"/>
      <c r="E607" s="194"/>
      <c r="F607" s="194"/>
      <c r="G607" s="194"/>
      <c r="H607" s="194"/>
      <c r="I607" s="194"/>
      <c r="J607" s="194"/>
      <c r="K607" s="194"/>
      <c r="L607" s="194"/>
      <c r="M607" s="194"/>
      <c r="N607" s="194"/>
      <c r="O607" s="194"/>
      <c r="P607" s="194"/>
      <c r="Q607" s="194"/>
      <c r="R607" s="194"/>
      <c r="S607" s="194"/>
      <c r="T607" s="194"/>
      <c r="U607" s="1"/>
      <c r="V607" s="1"/>
      <c r="W607" s="194"/>
      <c r="X607" s="194"/>
      <c r="Y607" s="1"/>
      <c r="Z607" s="1"/>
      <c r="AA607" s="1"/>
      <c r="AB607" s="1"/>
      <c r="AC607" s="1"/>
      <c r="AD607" s="1"/>
      <c r="AE607" s="1"/>
      <c r="AF607" s="1"/>
      <c r="AG607" s="194"/>
    </row>
    <row r="608" spans="1:33" ht="15.75" customHeight="1">
      <c r="A608" s="1"/>
      <c r="B608" s="1"/>
      <c r="C608" s="1"/>
      <c r="D608" s="1"/>
      <c r="E608" s="194"/>
      <c r="F608" s="194"/>
      <c r="G608" s="194"/>
      <c r="H608" s="194"/>
      <c r="I608" s="194"/>
      <c r="J608" s="194"/>
      <c r="K608" s="194"/>
      <c r="L608" s="194"/>
      <c r="M608" s="194"/>
      <c r="N608" s="194"/>
      <c r="O608" s="194"/>
      <c r="P608" s="194"/>
      <c r="Q608" s="194"/>
      <c r="R608" s="194"/>
      <c r="S608" s="194"/>
      <c r="T608" s="194"/>
      <c r="U608" s="1"/>
      <c r="V608" s="1"/>
      <c r="W608" s="194"/>
      <c r="X608" s="194"/>
      <c r="Y608" s="1"/>
      <c r="Z608" s="1"/>
      <c r="AA608" s="1"/>
      <c r="AB608" s="1"/>
      <c r="AC608" s="1"/>
      <c r="AD608" s="1"/>
      <c r="AE608" s="1"/>
      <c r="AF608" s="1"/>
      <c r="AG608" s="194"/>
    </row>
    <row r="609" spans="1:33" ht="15.75" customHeight="1">
      <c r="A609" s="1"/>
      <c r="B609" s="1"/>
      <c r="C609" s="1"/>
      <c r="D609" s="1"/>
      <c r="E609" s="194"/>
      <c r="F609" s="194"/>
      <c r="G609" s="194"/>
      <c r="H609" s="194"/>
      <c r="I609" s="194"/>
      <c r="J609" s="194"/>
      <c r="K609" s="194"/>
      <c r="L609" s="194"/>
      <c r="M609" s="194"/>
      <c r="N609" s="194"/>
      <c r="O609" s="194"/>
      <c r="P609" s="194"/>
      <c r="Q609" s="194"/>
      <c r="R609" s="194"/>
      <c r="S609" s="194"/>
      <c r="T609" s="194"/>
      <c r="U609" s="1"/>
      <c r="V609" s="1"/>
      <c r="W609" s="194"/>
      <c r="X609" s="194"/>
      <c r="Y609" s="1"/>
      <c r="Z609" s="1"/>
      <c r="AA609" s="1"/>
      <c r="AB609" s="1"/>
      <c r="AC609" s="1"/>
      <c r="AD609" s="1"/>
      <c r="AE609" s="1"/>
      <c r="AF609" s="1"/>
      <c r="AG609" s="194"/>
    </row>
    <row r="610" spans="1:33" ht="15.75" customHeight="1">
      <c r="A610" s="1"/>
      <c r="B610" s="1"/>
      <c r="C610" s="1"/>
      <c r="D610" s="1"/>
      <c r="E610" s="194"/>
      <c r="F610" s="194"/>
      <c r="G610" s="194"/>
      <c r="H610" s="194"/>
      <c r="I610" s="194"/>
      <c r="J610" s="194"/>
      <c r="K610" s="194"/>
      <c r="L610" s="194"/>
      <c r="M610" s="194"/>
      <c r="N610" s="194"/>
      <c r="O610" s="194"/>
      <c r="P610" s="194"/>
      <c r="Q610" s="194"/>
      <c r="R610" s="194"/>
      <c r="S610" s="194"/>
      <c r="T610" s="194"/>
      <c r="U610" s="1"/>
      <c r="V610" s="1"/>
      <c r="W610" s="194"/>
      <c r="X610" s="194"/>
      <c r="Y610" s="1"/>
      <c r="Z610" s="1"/>
      <c r="AA610" s="1"/>
      <c r="AB610" s="1"/>
      <c r="AC610" s="1"/>
      <c r="AD610" s="1"/>
      <c r="AE610" s="1"/>
      <c r="AF610" s="1"/>
      <c r="AG610" s="194"/>
    </row>
    <row r="611" spans="1:33" ht="15.75" customHeight="1">
      <c r="A611" s="1"/>
      <c r="B611" s="1"/>
      <c r="C611" s="1"/>
      <c r="D611" s="1"/>
      <c r="E611" s="194"/>
      <c r="F611" s="194"/>
      <c r="G611" s="194"/>
      <c r="H611" s="194"/>
      <c r="I611" s="194"/>
      <c r="J611" s="194"/>
      <c r="K611" s="194"/>
      <c r="L611" s="194"/>
      <c r="M611" s="194"/>
      <c r="N611" s="194"/>
      <c r="O611" s="194"/>
      <c r="P611" s="194"/>
      <c r="Q611" s="194"/>
      <c r="R611" s="194"/>
      <c r="S611" s="194"/>
      <c r="T611" s="194"/>
      <c r="U611" s="1"/>
      <c r="V611" s="1"/>
      <c r="W611" s="194"/>
      <c r="X611" s="194"/>
      <c r="Y611" s="1"/>
      <c r="Z611" s="1"/>
      <c r="AA611" s="1"/>
      <c r="AB611" s="1"/>
      <c r="AC611" s="1"/>
      <c r="AD611" s="1"/>
      <c r="AE611" s="1"/>
      <c r="AF611" s="1"/>
      <c r="AG611" s="194"/>
    </row>
    <row r="612" spans="1:33" ht="15.75" customHeight="1">
      <c r="A612" s="1"/>
      <c r="B612" s="1"/>
      <c r="C612" s="1"/>
      <c r="D612" s="1"/>
      <c r="E612" s="194"/>
      <c r="F612" s="194"/>
      <c r="G612" s="194"/>
      <c r="H612" s="194"/>
      <c r="I612" s="194"/>
      <c r="J612" s="194"/>
      <c r="K612" s="194"/>
      <c r="L612" s="194"/>
      <c r="M612" s="194"/>
      <c r="N612" s="194"/>
      <c r="O612" s="194"/>
      <c r="P612" s="194"/>
      <c r="Q612" s="194"/>
      <c r="R612" s="194"/>
      <c r="S612" s="194"/>
      <c r="T612" s="194"/>
      <c r="U612" s="1"/>
      <c r="V612" s="1"/>
      <c r="W612" s="194"/>
      <c r="X612" s="194"/>
      <c r="Y612" s="1"/>
      <c r="Z612" s="1"/>
      <c r="AA612" s="1"/>
      <c r="AB612" s="1"/>
      <c r="AC612" s="1"/>
      <c r="AD612" s="1"/>
      <c r="AE612" s="1"/>
      <c r="AF612" s="1"/>
      <c r="AG612" s="194"/>
    </row>
    <row r="613" spans="1:33" ht="15.75" customHeight="1">
      <c r="A613" s="1"/>
      <c r="B613" s="1"/>
      <c r="C613" s="1"/>
      <c r="D613" s="1"/>
      <c r="E613" s="194"/>
      <c r="F613" s="194"/>
      <c r="G613" s="194"/>
      <c r="H613" s="194"/>
      <c r="I613" s="194"/>
      <c r="J613" s="194"/>
      <c r="K613" s="194"/>
      <c r="L613" s="194"/>
      <c r="M613" s="194"/>
      <c r="N613" s="194"/>
      <c r="O613" s="194"/>
      <c r="P613" s="194"/>
      <c r="Q613" s="194"/>
      <c r="R613" s="194"/>
      <c r="S613" s="194"/>
      <c r="T613" s="194"/>
      <c r="U613" s="1"/>
      <c r="V613" s="1"/>
      <c r="W613" s="194"/>
      <c r="X613" s="194"/>
      <c r="Y613" s="1"/>
      <c r="Z613" s="1"/>
      <c r="AA613" s="1"/>
      <c r="AB613" s="1"/>
      <c r="AC613" s="1"/>
      <c r="AD613" s="1"/>
      <c r="AE613" s="1"/>
      <c r="AF613" s="1"/>
      <c r="AG613" s="194"/>
    </row>
    <row r="614" spans="1:33" ht="15.75" customHeight="1">
      <c r="A614" s="1"/>
      <c r="B614" s="1"/>
      <c r="C614" s="1"/>
      <c r="D614" s="1"/>
      <c r="E614" s="194"/>
      <c r="F614" s="194"/>
      <c r="G614" s="194"/>
      <c r="H614" s="194"/>
      <c r="I614" s="194"/>
      <c r="J614" s="194"/>
      <c r="K614" s="194"/>
      <c r="L614" s="194"/>
      <c r="M614" s="194"/>
      <c r="N614" s="194"/>
      <c r="O614" s="194"/>
      <c r="P614" s="194"/>
      <c r="Q614" s="194"/>
      <c r="R614" s="194"/>
      <c r="S614" s="194"/>
      <c r="T614" s="194"/>
      <c r="U614" s="1"/>
      <c r="V614" s="1"/>
      <c r="W614" s="194"/>
      <c r="X614" s="194"/>
      <c r="Y614" s="1"/>
      <c r="Z614" s="1"/>
      <c r="AA614" s="1"/>
      <c r="AB614" s="1"/>
      <c r="AC614" s="1"/>
      <c r="AD614" s="1"/>
      <c r="AE614" s="1"/>
      <c r="AF614" s="1"/>
      <c r="AG614" s="194"/>
    </row>
    <row r="615" spans="1:33" ht="15.75" customHeight="1">
      <c r="A615" s="1"/>
      <c r="B615" s="1"/>
      <c r="C615" s="1"/>
      <c r="D615" s="1"/>
      <c r="E615" s="194"/>
      <c r="F615" s="194"/>
      <c r="G615" s="194"/>
      <c r="H615" s="194"/>
      <c r="I615" s="194"/>
      <c r="J615" s="194"/>
      <c r="K615" s="194"/>
      <c r="L615" s="194"/>
      <c r="M615" s="194"/>
      <c r="N615" s="194"/>
      <c r="O615" s="194"/>
      <c r="P615" s="194"/>
      <c r="Q615" s="194"/>
      <c r="R615" s="194"/>
      <c r="S615" s="194"/>
      <c r="T615" s="194"/>
      <c r="U615" s="1"/>
      <c r="V615" s="1"/>
      <c r="W615" s="194"/>
      <c r="X615" s="194"/>
      <c r="Y615" s="1"/>
      <c r="Z615" s="1"/>
      <c r="AA615" s="1"/>
      <c r="AB615" s="1"/>
      <c r="AC615" s="1"/>
      <c r="AD615" s="1"/>
      <c r="AE615" s="1"/>
      <c r="AF615" s="1"/>
      <c r="AG615" s="194"/>
    </row>
    <row r="616" spans="1:33" ht="15.75" customHeight="1">
      <c r="A616" s="1"/>
      <c r="B616" s="1"/>
      <c r="C616" s="1"/>
      <c r="D616" s="1"/>
      <c r="E616" s="194"/>
      <c r="F616" s="194"/>
      <c r="G616" s="194"/>
      <c r="H616" s="194"/>
      <c r="I616" s="194"/>
      <c r="J616" s="194"/>
      <c r="K616" s="194"/>
      <c r="L616" s="194"/>
      <c r="M616" s="194"/>
      <c r="N616" s="194"/>
      <c r="O616" s="194"/>
      <c r="P616" s="194"/>
      <c r="Q616" s="194"/>
      <c r="R616" s="194"/>
      <c r="S616" s="194"/>
      <c r="T616" s="194"/>
      <c r="U616" s="1"/>
      <c r="V616" s="1"/>
      <c r="W616" s="194"/>
      <c r="X616" s="194"/>
      <c r="Y616" s="1"/>
      <c r="Z616" s="1"/>
      <c r="AA616" s="1"/>
      <c r="AB616" s="1"/>
      <c r="AC616" s="1"/>
      <c r="AD616" s="1"/>
      <c r="AE616" s="1"/>
      <c r="AF616" s="1"/>
      <c r="AG616" s="194"/>
    </row>
    <row r="617" spans="1:33" ht="15.75" customHeight="1">
      <c r="A617" s="1"/>
      <c r="B617" s="1"/>
      <c r="C617" s="1"/>
      <c r="D617" s="1"/>
      <c r="E617" s="194"/>
      <c r="F617" s="194"/>
      <c r="G617" s="194"/>
      <c r="H617" s="194"/>
      <c r="I617" s="194"/>
      <c r="J617" s="194"/>
      <c r="K617" s="194"/>
      <c r="L617" s="194"/>
      <c r="M617" s="194"/>
      <c r="N617" s="194"/>
      <c r="O617" s="194"/>
      <c r="P617" s="194"/>
      <c r="Q617" s="194"/>
      <c r="R617" s="194"/>
      <c r="S617" s="194"/>
      <c r="T617" s="194"/>
      <c r="U617" s="1"/>
      <c r="V617" s="1"/>
      <c r="W617" s="194"/>
      <c r="X617" s="194"/>
      <c r="Y617" s="1"/>
      <c r="Z617" s="1"/>
      <c r="AA617" s="1"/>
      <c r="AB617" s="1"/>
      <c r="AC617" s="1"/>
      <c r="AD617" s="1"/>
      <c r="AE617" s="1"/>
      <c r="AF617" s="1"/>
      <c r="AG617" s="194"/>
    </row>
    <row r="618" spans="1:33" ht="15.75" customHeight="1">
      <c r="A618" s="1"/>
      <c r="B618" s="1"/>
      <c r="C618" s="1"/>
      <c r="D618" s="1"/>
      <c r="E618" s="194"/>
      <c r="F618" s="194"/>
      <c r="G618" s="194"/>
      <c r="H618" s="194"/>
      <c r="I618" s="194"/>
      <c r="J618" s="194"/>
      <c r="K618" s="194"/>
      <c r="L618" s="194"/>
      <c r="M618" s="194"/>
      <c r="N618" s="194"/>
      <c r="O618" s="194"/>
      <c r="P618" s="194"/>
      <c r="Q618" s="194"/>
      <c r="R618" s="194"/>
      <c r="S618" s="194"/>
      <c r="T618" s="194"/>
      <c r="U618" s="1"/>
      <c r="V618" s="1"/>
      <c r="W618" s="194"/>
      <c r="X618" s="194"/>
      <c r="Y618" s="1"/>
      <c r="Z618" s="1"/>
      <c r="AA618" s="1"/>
      <c r="AB618" s="1"/>
      <c r="AC618" s="1"/>
      <c r="AD618" s="1"/>
      <c r="AE618" s="1"/>
      <c r="AF618" s="1"/>
      <c r="AG618" s="194"/>
    </row>
    <row r="619" spans="1:33" ht="15.75" customHeight="1">
      <c r="A619" s="1"/>
      <c r="B619" s="1"/>
      <c r="C619" s="1"/>
      <c r="D619" s="1"/>
      <c r="E619" s="194"/>
      <c r="F619" s="194"/>
      <c r="G619" s="194"/>
      <c r="H619" s="194"/>
      <c r="I619" s="194"/>
      <c r="J619" s="194"/>
      <c r="K619" s="194"/>
      <c r="L619" s="194"/>
      <c r="M619" s="194"/>
      <c r="N619" s="194"/>
      <c r="O619" s="194"/>
      <c r="P619" s="194"/>
      <c r="Q619" s="194"/>
      <c r="R619" s="194"/>
      <c r="S619" s="194"/>
      <c r="T619" s="194"/>
      <c r="U619" s="1"/>
      <c r="V619" s="1"/>
      <c r="W619" s="194"/>
      <c r="X619" s="194"/>
      <c r="Y619" s="1"/>
      <c r="Z619" s="1"/>
      <c r="AA619" s="1"/>
      <c r="AB619" s="1"/>
      <c r="AC619" s="1"/>
      <c r="AD619" s="1"/>
      <c r="AE619" s="1"/>
      <c r="AF619" s="1"/>
      <c r="AG619" s="194"/>
    </row>
    <row r="620" spans="1:33" ht="15.75" customHeight="1">
      <c r="A620" s="1"/>
      <c r="B620" s="1"/>
      <c r="C620" s="1"/>
      <c r="D620" s="1"/>
      <c r="E620" s="194"/>
      <c r="F620" s="194"/>
      <c r="G620" s="194"/>
      <c r="H620" s="194"/>
      <c r="I620" s="194"/>
      <c r="J620" s="194"/>
      <c r="K620" s="194"/>
      <c r="L620" s="194"/>
      <c r="M620" s="194"/>
      <c r="N620" s="194"/>
      <c r="O620" s="194"/>
      <c r="P620" s="194"/>
      <c r="Q620" s="194"/>
      <c r="R620" s="194"/>
      <c r="S620" s="194"/>
      <c r="T620" s="194"/>
      <c r="U620" s="1"/>
      <c r="V620" s="1"/>
      <c r="W620" s="194"/>
      <c r="X620" s="194"/>
      <c r="Y620" s="1"/>
      <c r="Z620" s="1"/>
      <c r="AA620" s="1"/>
      <c r="AB620" s="1"/>
      <c r="AC620" s="1"/>
      <c r="AD620" s="1"/>
      <c r="AE620" s="1"/>
      <c r="AF620" s="1"/>
      <c r="AG620" s="194"/>
    </row>
    <row r="621" spans="1:33" ht="15.75" customHeight="1">
      <c r="A621" s="1"/>
      <c r="B621" s="1"/>
      <c r="C621" s="1"/>
      <c r="D621" s="1"/>
      <c r="E621" s="194"/>
      <c r="F621" s="194"/>
      <c r="G621" s="194"/>
      <c r="H621" s="194"/>
      <c r="I621" s="194"/>
      <c r="J621" s="194"/>
      <c r="K621" s="194"/>
      <c r="L621" s="194"/>
      <c r="M621" s="194"/>
      <c r="N621" s="194"/>
      <c r="O621" s="194"/>
      <c r="P621" s="194"/>
      <c r="Q621" s="194"/>
      <c r="R621" s="194"/>
      <c r="S621" s="194"/>
      <c r="T621" s="194"/>
      <c r="U621" s="1"/>
      <c r="V621" s="1"/>
      <c r="W621" s="194"/>
      <c r="X621" s="194"/>
      <c r="Y621" s="1"/>
      <c r="Z621" s="1"/>
      <c r="AA621" s="1"/>
      <c r="AB621" s="1"/>
      <c r="AC621" s="1"/>
      <c r="AD621" s="1"/>
      <c r="AE621" s="1"/>
      <c r="AF621" s="1"/>
      <c r="AG621" s="194"/>
    </row>
    <row r="622" spans="1:33" ht="15.75" customHeight="1">
      <c r="A622" s="1"/>
      <c r="B622" s="1"/>
      <c r="C622" s="1"/>
      <c r="D622" s="1"/>
      <c r="E622" s="194"/>
      <c r="F622" s="194"/>
      <c r="G622" s="194"/>
      <c r="H622" s="194"/>
      <c r="I622" s="194"/>
      <c r="J622" s="194"/>
      <c r="K622" s="194"/>
      <c r="L622" s="194"/>
      <c r="M622" s="194"/>
      <c r="N622" s="194"/>
      <c r="O622" s="194"/>
      <c r="P622" s="194"/>
      <c r="Q622" s="194"/>
      <c r="R622" s="194"/>
      <c r="S622" s="194"/>
      <c r="T622" s="194"/>
      <c r="U622" s="1"/>
      <c r="V622" s="1"/>
      <c r="W622" s="194"/>
      <c r="X622" s="194"/>
      <c r="Y622" s="1"/>
      <c r="Z622" s="1"/>
      <c r="AA622" s="1"/>
      <c r="AB622" s="1"/>
      <c r="AC622" s="1"/>
      <c r="AD622" s="1"/>
      <c r="AE622" s="1"/>
      <c r="AF622" s="1"/>
      <c r="AG622" s="194"/>
    </row>
    <row r="623" spans="1:33" ht="15.75" customHeight="1">
      <c r="A623" s="1"/>
      <c r="B623" s="1"/>
      <c r="C623" s="1"/>
      <c r="D623" s="1"/>
      <c r="E623" s="194"/>
      <c r="F623" s="194"/>
      <c r="G623" s="194"/>
      <c r="H623" s="194"/>
      <c r="I623" s="194"/>
      <c r="J623" s="194"/>
      <c r="K623" s="194"/>
      <c r="L623" s="194"/>
      <c r="M623" s="194"/>
      <c r="N623" s="194"/>
      <c r="O623" s="194"/>
      <c r="P623" s="194"/>
      <c r="Q623" s="194"/>
      <c r="R623" s="194"/>
      <c r="S623" s="194"/>
      <c r="T623" s="194"/>
      <c r="U623" s="1"/>
      <c r="V623" s="1"/>
      <c r="W623" s="194"/>
      <c r="X623" s="194"/>
      <c r="Y623" s="1"/>
      <c r="Z623" s="1"/>
      <c r="AA623" s="1"/>
      <c r="AB623" s="1"/>
      <c r="AC623" s="1"/>
      <c r="AD623" s="1"/>
      <c r="AE623" s="1"/>
      <c r="AF623" s="1"/>
      <c r="AG623" s="194"/>
    </row>
    <row r="624" spans="1:33" ht="15.75" customHeight="1">
      <c r="A624" s="1"/>
      <c r="B624" s="1"/>
      <c r="C624" s="1"/>
      <c r="D624" s="1"/>
      <c r="E624" s="194"/>
      <c r="F624" s="194"/>
      <c r="G624" s="194"/>
      <c r="H624" s="194"/>
      <c r="I624" s="194"/>
      <c r="J624" s="194"/>
      <c r="K624" s="194"/>
      <c r="L624" s="194"/>
      <c r="M624" s="194"/>
      <c r="N624" s="194"/>
      <c r="O624" s="194"/>
      <c r="P624" s="194"/>
      <c r="Q624" s="194"/>
      <c r="R624" s="194"/>
      <c r="S624" s="194"/>
      <c r="T624" s="194"/>
      <c r="U624" s="1"/>
      <c r="V624" s="1"/>
      <c r="W624" s="194"/>
      <c r="X624" s="194"/>
      <c r="Y624" s="1"/>
      <c r="Z624" s="1"/>
      <c r="AA624" s="1"/>
      <c r="AB624" s="1"/>
      <c r="AC624" s="1"/>
      <c r="AD624" s="1"/>
      <c r="AE624" s="1"/>
      <c r="AF624" s="1"/>
      <c r="AG624" s="194"/>
    </row>
    <row r="625" spans="1:33" ht="15.75" customHeight="1">
      <c r="A625" s="1"/>
      <c r="B625" s="1"/>
      <c r="C625" s="1"/>
      <c r="D625" s="1"/>
      <c r="E625" s="194"/>
      <c r="F625" s="194"/>
      <c r="G625" s="194"/>
      <c r="H625" s="194"/>
      <c r="I625" s="194"/>
      <c r="J625" s="194"/>
      <c r="K625" s="194"/>
      <c r="L625" s="194"/>
      <c r="M625" s="194"/>
      <c r="N625" s="194"/>
      <c r="O625" s="194"/>
      <c r="P625" s="194"/>
      <c r="Q625" s="194"/>
      <c r="R625" s="194"/>
      <c r="S625" s="194"/>
      <c r="T625" s="194"/>
      <c r="U625" s="1"/>
      <c r="V625" s="1"/>
      <c r="W625" s="194"/>
      <c r="X625" s="194"/>
      <c r="Y625" s="1"/>
      <c r="Z625" s="1"/>
      <c r="AA625" s="1"/>
      <c r="AB625" s="1"/>
      <c r="AC625" s="1"/>
      <c r="AD625" s="1"/>
      <c r="AE625" s="1"/>
      <c r="AF625" s="1"/>
      <c r="AG625" s="194"/>
    </row>
    <row r="626" spans="1:33" ht="15.75" customHeight="1">
      <c r="A626" s="1"/>
      <c r="B626" s="1"/>
      <c r="C626" s="1"/>
      <c r="D626" s="1"/>
      <c r="E626" s="194"/>
      <c r="F626" s="194"/>
      <c r="G626" s="194"/>
      <c r="H626" s="194"/>
      <c r="I626" s="194"/>
      <c r="J626" s="194"/>
      <c r="K626" s="194"/>
      <c r="L626" s="194"/>
      <c r="M626" s="194"/>
      <c r="N626" s="194"/>
      <c r="O626" s="194"/>
      <c r="P626" s="194"/>
      <c r="Q626" s="194"/>
      <c r="R626" s="194"/>
      <c r="S626" s="194"/>
      <c r="T626" s="194"/>
      <c r="U626" s="1"/>
      <c r="V626" s="1"/>
      <c r="W626" s="194"/>
      <c r="X626" s="194"/>
      <c r="Y626" s="1"/>
      <c r="Z626" s="1"/>
      <c r="AA626" s="1"/>
      <c r="AB626" s="1"/>
      <c r="AC626" s="1"/>
      <c r="AD626" s="1"/>
      <c r="AE626" s="1"/>
      <c r="AF626" s="1"/>
      <c r="AG626" s="194"/>
    </row>
    <row r="627" spans="1:33" ht="15.75" customHeight="1">
      <c r="A627" s="1"/>
      <c r="B627" s="1"/>
      <c r="C627" s="1"/>
      <c r="D627" s="1"/>
      <c r="E627" s="194"/>
      <c r="F627" s="194"/>
      <c r="G627" s="194"/>
      <c r="H627" s="194"/>
      <c r="I627" s="194"/>
      <c r="J627" s="194"/>
      <c r="K627" s="194"/>
      <c r="L627" s="194"/>
      <c r="M627" s="194"/>
      <c r="N627" s="194"/>
      <c r="O627" s="194"/>
      <c r="P627" s="194"/>
      <c r="Q627" s="194"/>
      <c r="R627" s="194"/>
      <c r="S627" s="194"/>
      <c r="T627" s="194"/>
      <c r="U627" s="1"/>
      <c r="V627" s="1"/>
      <c r="W627" s="194"/>
      <c r="X627" s="194"/>
      <c r="Y627" s="1"/>
      <c r="Z627" s="1"/>
      <c r="AA627" s="1"/>
      <c r="AB627" s="1"/>
      <c r="AC627" s="1"/>
      <c r="AD627" s="1"/>
      <c r="AE627" s="1"/>
      <c r="AF627" s="1"/>
      <c r="AG627" s="194"/>
    </row>
    <row r="628" spans="1:33" ht="15.75" customHeight="1">
      <c r="A628" s="1"/>
      <c r="B628" s="1"/>
      <c r="C628" s="1"/>
      <c r="D628" s="1"/>
      <c r="E628" s="194"/>
      <c r="F628" s="194"/>
      <c r="G628" s="194"/>
      <c r="H628" s="194"/>
      <c r="I628" s="194"/>
      <c r="J628" s="194"/>
      <c r="K628" s="194"/>
      <c r="L628" s="194"/>
      <c r="M628" s="194"/>
      <c r="N628" s="194"/>
      <c r="O628" s="194"/>
      <c r="P628" s="194"/>
      <c r="Q628" s="194"/>
      <c r="R628" s="194"/>
      <c r="S628" s="194"/>
      <c r="T628" s="194"/>
      <c r="U628" s="1"/>
      <c r="V628" s="1"/>
      <c r="W628" s="194"/>
      <c r="X628" s="194"/>
      <c r="Y628" s="1"/>
      <c r="Z628" s="1"/>
      <c r="AA628" s="1"/>
      <c r="AB628" s="1"/>
      <c r="AC628" s="1"/>
      <c r="AD628" s="1"/>
      <c r="AE628" s="1"/>
      <c r="AF628" s="1"/>
      <c r="AG628" s="194"/>
    </row>
    <row r="629" spans="1:33" ht="15.75" customHeight="1">
      <c r="A629" s="1"/>
      <c r="B629" s="1"/>
      <c r="C629" s="1"/>
      <c r="D629" s="1"/>
      <c r="E629" s="194"/>
      <c r="F629" s="194"/>
      <c r="G629" s="194"/>
      <c r="H629" s="194"/>
      <c r="I629" s="194"/>
      <c r="J629" s="194"/>
      <c r="K629" s="194"/>
      <c r="L629" s="194"/>
      <c r="M629" s="194"/>
      <c r="N629" s="194"/>
      <c r="O629" s="194"/>
      <c r="P629" s="194"/>
      <c r="Q629" s="194"/>
      <c r="R629" s="194"/>
      <c r="S629" s="194"/>
      <c r="T629" s="194"/>
      <c r="U629" s="1"/>
      <c r="V629" s="1"/>
      <c r="W629" s="194"/>
      <c r="X629" s="194"/>
      <c r="Y629" s="1"/>
      <c r="Z629" s="1"/>
      <c r="AA629" s="1"/>
      <c r="AB629" s="1"/>
      <c r="AC629" s="1"/>
      <c r="AD629" s="1"/>
      <c r="AE629" s="1"/>
      <c r="AF629" s="1"/>
      <c r="AG629" s="194"/>
    </row>
    <row r="630" spans="1:33" ht="15.75" customHeight="1">
      <c r="A630" s="1"/>
      <c r="B630" s="1"/>
      <c r="C630" s="1"/>
      <c r="D630" s="1"/>
      <c r="E630" s="194"/>
      <c r="F630" s="194"/>
      <c r="G630" s="194"/>
      <c r="H630" s="194"/>
      <c r="I630" s="194"/>
      <c r="J630" s="194"/>
      <c r="K630" s="194"/>
      <c r="L630" s="194"/>
      <c r="M630" s="194"/>
      <c r="N630" s="194"/>
      <c r="O630" s="194"/>
      <c r="P630" s="194"/>
      <c r="Q630" s="194"/>
      <c r="R630" s="194"/>
      <c r="S630" s="194"/>
      <c r="T630" s="194"/>
      <c r="U630" s="1"/>
      <c r="V630" s="1"/>
      <c r="W630" s="194"/>
      <c r="X630" s="194"/>
      <c r="Y630" s="1"/>
      <c r="Z630" s="1"/>
      <c r="AA630" s="1"/>
      <c r="AB630" s="1"/>
      <c r="AC630" s="1"/>
      <c r="AD630" s="1"/>
      <c r="AE630" s="1"/>
      <c r="AF630" s="1"/>
      <c r="AG630" s="194"/>
    </row>
    <row r="631" spans="1:33" ht="15.75" customHeight="1">
      <c r="A631" s="1"/>
      <c r="B631" s="1"/>
      <c r="C631" s="1"/>
      <c r="D631" s="1"/>
      <c r="E631" s="194"/>
      <c r="F631" s="194"/>
      <c r="G631" s="194"/>
      <c r="H631" s="194"/>
      <c r="I631" s="194"/>
      <c r="J631" s="194"/>
      <c r="K631" s="194"/>
      <c r="L631" s="194"/>
      <c r="M631" s="194"/>
      <c r="N631" s="194"/>
      <c r="O631" s="194"/>
      <c r="P631" s="194"/>
      <c r="Q631" s="194"/>
      <c r="R631" s="194"/>
      <c r="S631" s="194"/>
      <c r="T631" s="194"/>
      <c r="U631" s="1"/>
      <c r="V631" s="1"/>
      <c r="W631" s="194"/>
      <c r="X631" s="194"/>
      <c r="Y631" s="1"/>
      <c r="Z631" s="1"/>
      <c r="AA631" s="1"/>
      <c r="AB631" s="1"/>
      <c r="AC631" s="1"/>
      <c r="AD631" s="1"/>
      <c r="AE631" s="1"/>
      <c r="AF631" s="1"/>
      <c r="AG631" s="194"/>
    </row>
    <row r="632" spans="1:33" ht="15.75" customHeight="1">
      <c r="A632" s="1"/>
      <c r="B632" s="1"/>
      <c r="C632" s="1"/>
      <c r="D632" s="1"/>
      <c r="E632" s="194"/>
      <c r="F632" s="194"/>
      <c r="G632" s="194"/>
      <c r="H632" s="194"/>
      <c r="I632" s="194"/>
      <c r="J632" s="194"/>
      <c r="K632" s="194"/>
      <c r="L632" s="194"/>
      <c r="M632" s="194"/>
      <c r="N632" s="194"/>
      <c r="O632" s="194"/>
      <c r="P632" s="194"/>
      <c r="Q632" s="194"/>
      <c r="R632" s="194"/>
      <c r="S632" s="194"/>
      <c r="T632" s="194"/>
      <c r="U632" s="1"/>
      <c r="V632" s="1"/>
      <c r="W632" s="194"/>
      <c r="X632" s="194"/>
      <c r="Y632" s="1"/>
      <c r="Z632" s="1"/>
      <c r="AA632" s="1"/>
      <c r="AB632" s="1"/>
      <c r="AC632" s="1"/>
      <c r="AD632" s="1"/>
      <c r="AE632" s="1"/>
      <c r="AF632" s="1"/>
      <c r="AG632" s="194"/>
    </row>
    <row r="633" spans="1:33" ht="15.75" customHeight="1">
      <c r="A633" s="1"/>
      <c r="B633" s="1"/>
      <c r="C633" s="1"/>
      <c r="D633" s="1"/>
      <c r="E633" s="194"/>
      <c r="F633" s="194"/>
      <c r="G633" s="194"/>
      <c r="H633" s="194"/>
      <c r="I633" s="194"/>
      <c r="J633" s="194"/>
      <c r="K633" s="194"/>
      <c r="L633" s="194"/>
      <c r="M633" s="194"/>
      <c r="N633" s="194"/>
      <c r="O633" s="194"/>
      <c r="P633" s="194"/>
      <c r="Q633" s="194"/>
      <c r="R633" s="194"/>
      <c r="S633" s="194"/>
      <c r="T633" s="194"/>
      <c r="U633" s="1"/>
      <c r="V633" s="1"/>
      <c r="W633" s="194"/>
      <c r="X633" s="194"/>
      <c r="Y633" s="1"/>
      <c r="Z633" s="1"/>
      <c r="AA633" s="1"/>
      <c r="AB633" s="1"/>
      <c r="AC633" s="1"/>
      <c r="AD633" s="1"/>
      <c r="AE633" s="1"/>
      <c r="AF633" s="1"/>
      <c r="AG633" s="194"/>
    </row>
    <row r="634" spans="1:33" ht="15.75" customHeight="1">
      <c r="A634" s="1"/>
      <c r="B634" s="1"/>
      <c r="C634" s="1"/>
      <c r="D634" s="1"/>
      <c r="E634" s="194"/>
      <c r="F634" s="194"/>
      <c r="G634" s="194"/>
      <c r="H634" s="194"/>
      <c r="I634" s="194"/>
      <c r="J634" s="194"/>
      <c r="K634" s="194"/>
      <c r="L634" s="194"/>
      <c r="M634" s="194"/>
      <c r="N634" s="194"/>
      <c r="O634" s="194"/>
      <c r="P634" s="194"/>
      <c r="Q634" s="194"/>
      <c r="R634" s="194"/>
      <c r="S634" s="194"/>
      <c r="T634" s="194"/>
      <c r="U634" s="1"/>
      <c r="V634" s="1"/>
      <c r="W634" s="194"/>
      <c r="X634" s="194"/>
      <c r="Y634" s="1"/>
      <c r="Z634" s="1"/>
      <c r="AA634" s="1"/>
      <c r="AB634" s="1"/>
      <c r="AC634" s="1"/>
      <c r="AD634" s="1"/>
      <c r="AE634" s="1"/>
      <c r="AF634" s="1"/>
      <c r="AG634" s="194"/>
    </row>
    <row r="635" spans="1:33" ht="15.75" customHeight="1">
      <c r="A635" s="1"/>
      <c r="B635" s="1"/>
      <c r="C635" s="1"/>
      <c r="D635" s="1"/>
      <c r="E635" s="194"/>
      <c r="F635" s="194"/>
      <c r="G635" s="194"/>
      <c r="H635" s="194"/>
      <c r="I635" s="194"/>
      <c r="J635" s="194"/>
      <c r="K635" s="194"/>
      <c r="L635" s="194"/>
      <c r="M635" s="194"/>
      <c r="N635" s="194"/>
      <c r="O635" s="194"/>
      <c r="P635" s="194"/>
      <c r="Q635" s="194"/>
      <c r="R635" s="194"/>
      <c r="S635" s="194"/>
      <c r="T635" s="194"/>
      <c r="U635" s="1"/>
      <c r="V635" s="1"/>
      <c r="W635" s="194"/>
      <c r="X635" s="194"/>
      <c r="Y635" s="1"/>
      <c r="Z635" s="1"/>
      <c r="AA635" s="1"/>
      <c r="AB635" s="1"/>
      <c r="AC635" s="1"/>
      <c r="AD635" s="1"/>
      <c r="AE635" s="1"/>
      <c r="AF635" s="1"/>
      <c r="AG635" s="194"/>
    </row>
    <row r="636" spans="1:33" ht="15.75" customHeight="1">
      <c r="A636" s="1"/>
      <c r="B636" s="1"/>
      <c r="C636" s="1"/>
      <c r="D636" s="1"/>
      <c r="E636" s="194"/>
      <c r="F636" s="194"/>
      <c r="G636" s="194"/>
      <c r="H636" s="194"/>
      <c r="I636" s="194"/>
      <c r="J636" s="194"/>
      <c r="K636" s="194"/>
      <c r="L636" s="194"/>
      <c r="M636" s="194"/>
      <c r="N636" s="194"/>
      <c r="O636" s="194"/>
      <c r="P636" s="194"/>
      <c r="Q636" s="194"/>
      <c r="R636" s="194"/>
      <c r="S636" s="194"/>
      <c r="T636" s="194"/>
      <c r="U636" s="1"/>
      <c r="V636" s="1"/>
      <c r="W636" s="194"/>
      <c r="X636" s="194"/>
      <c r="Y636" s="1"/>
      <c r="Z636" s="1"/>
      <c r="AA636" s="1"/>
      <c r="AB636" s="1"/>
      <c r="AC636" s="1"/>
      <c r="AD636" s="1"/>
      <c r="AE636" s="1"/>
      <c r="AF636" s="1"/>
      <c r="AG636" s="194"/>
    </row>
    <row r="637" spans="1:33" ht="15.75" customHeight="1">
      <c r="A637" s="1"/>
      <c r="B637" s="1"/>
      <c r="C637" s="1"/>
      <c r="D637" s="1"/>
      <c r="E637" s="194"/>
      <c r="F637" s="194"/>
      <c r="G637" s="194"/>
      <c r="H637" s="194"/>
      <c r="I637" s="194"/>
      <c r="J637" s="194"/>
      <c r="K637" s="194"/>
      <c r="L637" s="194"/>
      <c r="M637" s="194"/>
      <c r="N637" s="194"/>
      <c r="O637" s="194"/>
      <c r="P637" s="194"/>
      <c r="Q637" s="194"/>
      <c r="R637" s="194"/>
      <c r="S637" s="194"/>
      <c r="T637" s="194"/>
      <c r="U637" s="1"/>
      <c r="V637" s="1"/>
      <c r="W637" s="194"/>
      <c r="X637" s="194"/>
      <c r="Y637" s="1"/>
      <c r="Z637" s="1"/>
      <c r="AA637" s="1"/>
      <c r="AB637" s="1"/>
      <c r="AC637" s="1"/>
      <c r="AD637" s="1"/>
      <c r="AE637" s="1"/>
      <c r="AF637" s="1"/>
      <c r="AG637" s="194"/>
    </row>
    <row r="638" spans="1:33" ht="15.75" customHeight="1">
      <c r="A638" s="1"/>
      <c r="B638" s="1"/>
      <c r="C638" s="1"/>
      <c r="D638" s="1"/>
      <c r="E638" s="194"/>
      <c r="F638" s="194"/>
      <c r="G638" s="194"/>
      <c r="H638" s="194"/>
      <c r="I638" s="194"/>
      <c r="J638" s="194"/>
      <c r="K638" s="194"/>
      <c r="L638" s="194"/>
      <c r="M638" s="194"/>
      <c r="N638" s="194"/>
      <c r="O638" s="194"/>
      <c r="P638" s="194"/>
      <c r="Q638" s="194"/>
      <c r="R638" s="194"/>
      <c r="S638" s="194"/>
      <c r="T638" s="194"/>
      <c r="U638" s="1"/>
      <c r="V638" s="1"/>
      <c r="W638" s="194"/>
      <c r="X638" s="194"/>
      <c r="Y638" s="1"/>
      <c r="Z638" s="1"/>
      <c r="AA638" s="1"/>
      <c r="AB638" s="1"/>
      <c r="AC638" s="1"/>
      <c r="AD638" s="1"/>
      <c r="AE638" s="1"/>
      <c r="AF638" s="1"/>
      <c r="AG638" s="194"/>
    </row>
    <row r="639" spans="1:33" ht="15.75" customHeight="1">
      <c r="A639" s="1"/>
      <c r="B639" s="1"/>
      <c r="C639" s="1"/>
      <c r="D639" s="1"/>
      <c r="E639" s="194"/>
      <c r="F639" s="194"/>
      <c r="G639" s="194"/>
      <c r="H639" s="194"/>
      <c r="I639" s="194"/>
      <c r="J639" s="194"/>
      <c r="K639" s="194"/>
      <c r="L639" s="194"/>
      <c r="M639" s="194"/>
      <c r="N639" s="194"/>
      <c r="O639" s="194"/>
      <c r="P639" s="194"/>
      <c r="Q639" s="194"/>
      <c r="R639" s="194"/>
      <c r="S639" s="194"/>
      <c r="T639" s="194"/>
      <c r="U639" s="1"/>
      <c r="V639" s="1"/>
      <c r="W639" s="194"/>
      <c r="X639" s="194"/>
      <c r="Y639" s="1"/>
      <c r="Z639" s="1"/>
      <c r="AA639" s="1"/>
      <c r="AB639" s="1"/>
      <c r="AC639" s="1"/>
      <c r="AD639" s="1"/>
      <c r="AE639" s="1"/>
      <c r="AF639" s="1"/>
      <c r="AG639" s="194"/>
    </row>
    <row r="640" spans="1:33" ht="15.75" customHeight="1">
      <c r="A640" s="1"/>
      <c r="B640" s="1"/>
      <c r="C640" s="1"/>
      <c r="D640" s="1"/>
      <c r="E640" s="194"/>
      <c r="F640" s="194"/>
      <c r="G640" s="194"/>
      <c r="H640" s="194"/>
      <c r="I640" s="194"/>
      <c r="J640" s="194"/>
      <c r="K640" s="194"/>
      <c r="L640" s="194"/>
      <c r="M640" s="194"/>
      <c r="N640" s="194"/>
      <c r="O640" s="194"/>
      <c r="P640" s="194"/>
      <c r="Q640" s="194"/>
      <c r="R640" s="194"/>
      <c r="S640" s="194"/>
      <c r="T640" s="194"/>
      <c r="U640" s="1"/>
      <c r="V640" s="1"/>
      <c r="W640" s="194"/>
      <c r="X640" s="194"/>
      <c r="Y640" s="1"/>
      <c r="Z640" s="1"/>
      <c r="AA640" s="1"/>
      <c r="AB640" s="1"/>
      <c r="AC640" s="1"/>
      <c r="AD640" s="1"/>
      <c r="AE640" s="1"/>
      <c r="AF640" s="1"/>
      <c r="AG640" s="194"/>
    </row>
    <row r="641" spans="1:33" ht="15.75" customHeight="1">
      <c r="A641" s="1"/>
      <c r="B641" s="1"/>
      <c r="C641" s="1"/>
      <c r="D641" s="1"/>
      <c r="E641" s="194"/>
      <c r="F641" s="194"/>
      <c r="G641" s="194"/>
      <c r="H641" s="194"/>
      <c r="I641" s="194"/>
      <c r="J641" s="194"/>
      <c r="K641" s="194"/>
      <c r="L641" s="194"/>
      <c r="M641" s="194"/>
      <c r="N641" s="194"/>
      <c r="O641" s="194"/>
      <c r="P641" s="194"/>
      <c r="Q641" s="194"/>
      <c r="R641" s="194"/>
      <c r="S641" s="194"/>
      <c r="T641" s="194"/>
      <c r="U641" s="1"/>
      <c r="V641" s="1"/>
      <c r="W641" s="194"/>
      <c r="X641" s="194"/>
      <c r="Y641" s="1"/>
      <c r="Z641" s="1"/>
      <c r="AA641" s="1"/>
      <c r="AB641" s="1"/>
      <c r="AC641" s="1"/>
      <c r="AD641" s="1"/>
      <c r="AE641" s="1"/>
      <c r="AF641" s="1"/>
      <c r="AG641" s="194"/>
    </row>
    <row r="642" spans="1:33" ht="15.75" customHeight="1">
      <c r="A642" s="1"/>
      <c r="B642" s="1"/>
      <c r="C642" s="1"/>
      <c r="D642" s="1"/>
      <c r="E642" s="194"/>
      <c r="F642" s="194"/>
      <c r="G642" s="194"/>
      <c r="H642" s="194"/>
      <c r="I642" s="194"/>
      <c r="J642" s="194"/>
      <c r="K642" s="194"/>
      <c r="L642" s="194"/>
      <c r="M642" s="194"/>
      <c r="N642" s="194"/>
      <c r="O642" s="194"/>
      <c r="P642" s="194"/>
      <c r="Q642" s="194"/>
      <c r="R642" s="194"/>
      <c r="S642" s="194"/>
      <c r="T642" s="194"/>
      <c r="U642" s="1"/>
      <c r="V642" s="1"/>
      <c r="W642" s="194"/>
      <c r="X642" s="194"/>
      <c r="Y642" s="1"/>
      <c r="Z642" s="1"/>
      <c r="AA642" s="1"/>
      <c r="AB642" s="1"/>
      <c r="AC642" s="1"/>
      <c r="AD642" s="1"/>
      <c r="AE642" s="1"/>
      <c r="AF642" s="1"/>
      <c r="AG642" s="194"/>
    </row>
    <row r="643" spans="1:33" ht="15.75" customHeight="1">
      <c r="A643" s="1"/>
      <c r="B643" s="1"/>
      <c r="C643" s="1"/>
      <c r="D643" s="1"/>
      <c r="E643" s="194"/>
      <c r="F643" s="194"/>
      <c r="G643" s="194"/>
      <c r="H643" s="194"/>
      <c r="I643" s="194"/>
      <c r="J643" s="194"/>
      <c r="K643" s="194"/>
      <c r="L643" s="194"/>
      <c r="M643" s="194"/>
      <c r="N643" s="194"/>
      <c r="O643" s="194"/>
      <c r="P643" s="194"/>
      <c r="Q643" s="194"/>
      <c r="R643" s="194"/>
      <c r="S643" s="194"/>
      <c r="T643" s="194"/>
      <c r="U643" s="1"/>
      <c r="V643" s="1"/>
      <c r="W643" s="194"/>
      <c r="X643" s="194"/>
      <c r="Y643" s="1"/>
      <c r="Z643" s="1"/>
      <c r="AA643" s="1"/>
      <c r="AB643" s="1"/>
      <c r="AC643" s="1"/>
      <c r="AD643" s="1"/>
      <c r="AE643" s="1"/>
      <c r="AF643" s="1"/>
      <c r="AG643" s="194"/>
    </row>
    <row r="644" spans="1:33" ht="15.75" customHeight="1">
      <c r="A644" s="1"/>
      <c r="B644" s="1"/>
      <c r="C644" s="1"/>
      <c r="D644" s="1"/>
      <c r="E644" s="194"/>
      <c r="F644" s="194"/>
      <c r="G644" s="194"/>
      <c r="H644" s="194"/>
      <c r="I644" s="194"/>
      <c r="J644" s="194"/>
      <c r="K644" s="194"/>
      <c r="L644" s="194"/>
      <c r="M644" s="194"/>
      <c r="N644" s="194"/>
      <c r="O644" s="194"/>
      <c r="P644" s="194"/>
      <c r="Q644" s="194"/>
      <c r="R644" s="194"/>
      <c r="S644" s="194"/>
      <c r="T644" s="194"/>
      <c r="U644" s="1"/>
      <c r="V644" s="1"/>
      <c r="W644" s="194"/>
      <c r="X644" s="194"/>
      <c r="Y644" s="1"/>
      <c r="Z644" s="1"/>
      <c r="AA644" s="1"/>
      <c r="AB644" s="1"/>
      <c r="AC644" s="1"/>
      <c r="AD644" s="1"/>
      <c r="AE644" s="1"/>
      <c r="AF644" s="1"/>
      <c r="AG644" s="194"/>
    </row>
    <row r="645" spans="1:33" ht="15.75" customHeight="1">
      <c r="A645" s="1"/>
      <c r="B645" s="1"/>
      <c r="C645" s="1"/>
      <c r="D645" s="1"/>
      <c r="E645" s="194"/>
      <c r="F645" s="194"/>
      <c r="G645" s="194"/>
      <c r="H645" s="194"/>
      <c r="I645" s="194"/>
      <c r="J645" s="194"/>
      <c r="K645" s="194"/>
      <c r="L645" s="194"/>
      <c r="M645" s="194"/>
      <c r="N645" s="194"/>
      <c r="O645" s="194"/>
      <c r="P645" s="194"/>
      <c r="Q645" s="194"/>
      <c r="R645" s="194"/>
      <c r="S645" s="194"/>
      <c r="T645" s="194"/>
      <c r="U645" s="1"/>
      <c r="V645" s="1"/>
      <c r="W645" s="194"/>
      <c r="X645" s="194"/>
      <c r="Y645" s="1"/>
      <c r="Z645" s="1"/>
      <c r="AA645" s="1"/>
      <c r="AB645" s="1"/>
      <c r="AC645" s="1"/>
      <c r="AD645" s="1"/>
      <c r="AE645" s="1"/>
      <c r="AF645" s="1"/>
      <c r="AG645" s="194"/>
    </row>
    <row r="646" spans="1:33" ht="15.75" customHeight="1">
      <c r="A646" s="1"/>
      <c r="B646" s="1"/>
      <c r="C646" s="1"/>
      <c r="D646" s="1"/>
      <c r="E646" s="194"/>
      <c r="F646" s="194"/>
      <c r="G646" s="194"/>
      <c r="H646" s="194"/>
      <c r="I646" s="194"/>
      <c r="J646" s="194"/>
      <c r="K646" s="194"/>
      <c r="L646" s="194"/>
      <c r="M646" s="194"/>
      <c r="N646" s="194"/>
      <c r="O646" s="194"/>
      <c r="P646" s="194"/>
      <c r="Q646" s="194"/>
      <c r="R646" s="194"/>
      <c r="S646" s="194"/>
      <c r="T646" s="194"/>
      <c r="U646" s="1"/>
      <c r="V646" s="1"/>
      <c r="W646" s="194"/>
      <c r="X646" s="194"/>
      <c r="Y646" s="1"/>
      <c r="Z646" s="1"/>
      <c r="AA646" s="1"/>
      <c r="AB646" s="1"/>
      <c r="AC646" s="1"/>
      <c r="AD646" s="1"/>
      <c r="AE646" s="1"/>
      <c r="AF646" s="1"/>
      <c r="AG646" s="194"/>
    </row>
    <row r="647" spans="1:33" ht="15.75" customHeight="1">
      <c r="A647" s="1"/>
      <c r="B647" s="1"/>
      <c r="C647" s="1"/>
      <c r="D647" s="1"/>
      <c r="E647" s="194"/>
      <c r="F647" s="194"/>
      <c r="G647" s="194"/>
      <c r="H647" s="194"/>
      <c r="I647" s="194"/>
      <c r="J647" s="194"/>
      <c r="K647" s="194"/>
      <c r="L647" s="194"/>
      <c r="M647" s="194"/>
      <c r="N647" s="194"/>
      <c r="O647" s="194"/>
      <c r="P647" s="194"/>
      <c r="Q647" s="194"/>
      <c r="R647" s="194"/>
      <c r="S647" s="194"/>
      <c r="T647" s="194"/>
      <c r="U647" s="1"/>
      <c r="V647" s="1"/>
      <c r="W647" s="194"/>
      <c r="X647" s="194"/>
      <c r="Y647" s="1"/>
      <c r="Z647" s="1"/>
      <c r="AA647" s="1"/>
      <c r="AB647" s="1"/>
      <c r="AC647" s="1"/>
      <c r="AD647" s="1"/>
      <c r="AE647" s="1"/>
      <c r="AF647" s="1"/>
      <c r="AG647" s="194"/>
    </row>
    <row r="648" spans="1:33" ht="15.75" customHeight="1">
      <c r="A648" s="1"/>
      <c r="B648" s="1"/>
      <c r="C648" s="1"/>
      <c r="D648" s="1"/>
      <c r="E648" s="194"/>
      <c r="F648" s="194"/>
      <c r="G648" s="194"/>
      <c r="H648" s="194"/>
      <c r="I648" s="194"/>
      <c r="J648" s="194"/>
      <c r="K648" s="194"/>
      <c r="L648" s="194"/>
      <c r="M648" s="194"/>
      <c r="N648" s="194"/>
      <c r="O648" s="194"/>
      <c r="P648" s="194"/>
      <c r="Q648" s="194"/>
      <c r="R648" s="194"/>
      <c r="S648" s="194"/>
      <c r="T648" s="194"/>
      <c r="U648" s="1"/>
      <c r="V648" s="1"/>
      <c r="W648" s="194"/>
      <c r="X648" s="194"/>
      <c r="Y648" s="1"/>
      <c r="Z648" s="1"/>
      <c r="AA648" s="1"/>
      <c r="AB648" s="1"/>
      <c r="AC648" s="1"/>
      <c r="AD648" s="1"/>
      <c r="AE648" s="1"/>
      <c r="AF648" s="1"/>
      <c r="AG648" s="194"/>
    </row>
    <row r="649" spans="1:33" ht="15.75" customHeight="1">
      <c r="A649" s="1"/>
      <c r="B649" s="1"/>
      <c r="C649" s="1"/>
      <c r="D649" s="1"/>
      <c r="E649" s="194"/>
      <c r="F649" s="194"/>
      <c r="G649" s="194"/>
      <c r="H649" s="194"/>
      <c r="I649" s="194"/>
      <c r="J649" s="194"/>
      <c r="K649" s="194"/>
      <c r="L649" s="194"/>
      <c r="M649" s="194"/>
      <c r="N649" s="194"/>
      <c r="O649" s="194"/>
      <c r="P649" s="194"/>
      <c r="Q649" s="194"/>
      <c r="R649" s="194"/>
      <c r="S649" s="194"/>
      <c r="T649" s="194"/>
      <c r="U649" s="1"/>
      <c r="V649" s="1"/>
      <c r="W649" s="194"/>
      <c r="X649" s="194"/>
      <c r="Y649" s="1"/>
      <c r="Z649" s="1"/>
      <c r="AA649" s="1"/>
      <c r="AB649" s="1"/>
      <c r="AC649" s="1"/>
      <c r="AD649" s="1"/>
      <c r="AE649" s="1"/>
      <c r="AF649" s="1"/>
      <c r="AG649" s="194"/>
    </row>
    <row r="650" spans="1:33" ht="15.75" customHeight="1">
      <c r="A650" s="1"/>
      <c r="B650" s="1"/>
      <c r="C650" s="1"/>
      <c r="D650" s="1"/>
      <c r="E650" s="194"/>
      <c r="F650" s="194"/>
      <c r="G650" s="194"/>
      <c r="H650" s="194"/>
      <c r="I650" s="194"/>
      <c r="J650" s="194"/>
      <c r="K650" s="194"/>
      <c r="L650" s="194"/>
      <c r="M650" s="194"/>
      <c r="N650" s="194"/>
      <c r="O650" s="194"/>
      <c r="P650" s="194"/>
      <c r="Q650" s="194"/>
      <c r="R650" s="194"/>
      <c r="S650" s="194"/>
      <c r="T650" s="194"/>
      <c r="U650" s="1"/>
      <c r="V650" s="1"/>
      <c r="W650" s="194"/>
      <c r="X650" s="194"/>
      <c r="Y650" s="1"/>
      <c r="Z650" s="1"/>
      <c r="AA650" s="1"/>
      <c r="AB650" s="1"/>
      <c r="AC650" s="1"/>
      <c r="AD650" s="1"/>
      <c r="AE650" s="1"/>
      <c r="AF650" s="1"/>
      <c r="AG650" s="194"/>
    </row>
    <row r="651" spans="1:33" ht="15.75" customHeight="1">
      <c r="A651" s="1"/>
      <c r="B651" s="1"/>
      <c r="C651" s="1"/>
      <c r="D651" s="1"/>
      <c r="E651" s="194"/>
      <c r="F651" s="194"/>
      <c r="G651" s="194"/>
      <c r="H651" s="194"/>
      <c r="I651" s="194"/>
      <c r="J651" s="194"/>
      <c r="K651" s="194"/>
      <c r="L651" s="194"/>
      <c r="M651" s="194"/>
      <c r="N651" s="194"/>
      <c r="O651" s="194"/>
      <c r="P651" s="194"/>
      <c r="Q651" s="194"/>
      <c r="R651" s="194"/>
      <c r="S651" s="194"/>
      <c r="T651" s="194"/>
      <c r="U651" s="1"/>
      <c r="V651" s="1"/>
      <c r="W651" s="194"/>
      <c r="X651" s="194"/>
      <c r="Y651" s="1"/>
      <c r="Z651" s="1"/>
      <c r="AA651" s="1"/>
      <c r="AB651" s="1"/>
      <c r="AC651" s="1"/>
      <c r="AD651" s="1"/>
      <c r="AE651" s="1"/>
      <c r="AF651" s="1"/>
      <c r="AG651" s="194"/>
    </row>
    <row r="652" spans="1:33" ht="15.75" customHeight="1">
      <c r="A652" s="1"/>
      <c r="B652" s="1"/>
      <c r="C652" s="1"/>
      <c r="D652" s="1"/>
      <c r="E652" s="194"/>
      <c r="F652" s="194"/>
      <c r="G652" s="194"/>
      <c r="H652" s="194"/>
      <c r="I652" s="194"/>
      <c r="J652" s="194"/>
      <c r="K652" s="194"/>
      <c r="L652" s="194"/>
      <c r="M652" s="194"/>
      <c r="N652" s="194"/>
      <c r="O652" s="194"/>
      <c r="P652" s="194"/>
      <c r="Q652" s="194"/>
      <c r="R652" s="194"/>
      <c r="S652" s="194"/>
      <c r="T652" s="194"/>
      <c r="U652" s="1"/>
      <c r="V652" s="1"/>
      <c r="W652" s="194"/>
      <c r="X652" s="194"/>
      <c r="Y652" s="1"/>
      <c r="Z652" s="1"/>
      <c r="AA652" s="1"/>
      <c r="AB652" s="1"/>
      <c r="AC652" s="1"/>
      <c r="AD652" s="1"/>
      <c r="AE652" s="1"/>
      <c r="AF652" s="1"/>
      <c r="AG652" s="194"/>
    </row>
    <row r="653" spans="1:33" ht="15.75" customHeight="1">
      <c r="A653" s="1"/>
      <c r="B653" s="1"/>
      <c r="C653" s="1"/>
      <c r="D653" s="1"/>
      <c r="E653" s="194"/>
      <c r="F653" s="194"/>
      <c r="G653" s="194"/>
      <c r="H653" s="194"/>
      <c r="I653" s="194"/>
      <c r="J653" s="194"/>
      <c r="K653" s="194"/>
      <c r="L653" s="194"/>
      <c r="M653" s="194"/>
      <c r="N653" s="194"/>
      <c r="O653" s="194"/>
      <c r="P653" s="194"/>
      <c r="Q653" s="194"/>
      <c r="R653" s="194"/>
      <c r="S653" s="194"/>
      <c r="T653" s="194"/>
      <c r="U653" s="1"/>
      <c r="V653" s="1"/>
      <c r="W653" s="194"/>
      <c r="X653" s="194"/>
      <c r="Y653" s="1"/>
      <c r="Z653" s="1"/>
      <c r="AA653" s="1"/>
      <c r="AB653" s="1"/>
      <c r="AC653" s="1"/>
      <c r="AD653" s="1"/>
      <c r="AE653" s="1"/>
      <c r="AF653" s="1"/>
      <c r="AG653" s="194"/>
    </row>
    <row r="654" spans="1:33" ht="15.75" customHeight="1">
      <c r="A654" s="1"/>
      <c r="B654" s="1"/>
      <c r="C654" s="1"/>
      <c r="D654" s="1"/>
      <c r="E654" s="194"/>
      <c r="F654" s="194"/>
      <c r="G654" s="194"/>
      <c r="H654" s="194"/>
      <c r="I654" s="194"/>
      <c r="J654" s="194"/>
      <c r="K654" s="194"/>
      <c r="L654" s="194"/>
      <c r="M654" s="194"/>
      <c r="N654" s="194"/>
      <c r="O654" s="194"/>
      <c r="P654" s="194"/>
      <c r="Q654" s="194"/>
      <c r="R654" s="194"/>
      <c r="S654" s="194"/>
      <c r="T654" s="194"/>
      <c r="U654" s="1"/>
      <c r="V654" s="1"/>
      <c r="W654" s="194"/>
      <c r="X654" s="194"/>
      <c r="Y654" s="1"/>
      <c r="Z654" s="1"/>
      <c r="AA654" s="1"/>
      <c r="AB654" s="1"/>
      <c r="AC654" s="1"/>
      <c r="AD654" s="1"/>
      <c r="AE654" s="1"/>
      <c r="AF654" s="1"/>
      <c r="AG654" s="194"/>
    </row>
    <row r="655" spans="1:33" ht="15.75" customHeight="1">
      <c r="A655" s="1"/>
      <c r="B655" s="1"/>
      <c r="C655" s="1"/>
      <c r="D655" s="1"/>
      <c r="E655" s="194"/>
      <c r="F655" s="194"/>
      <c r="G655" s="194"/>
      <c r="H655" s="194"/>
      <c r="I655" s="194"/>
      <c r="J655" s="194"/>
      <c r="K655" s="194"/>
      <c r="L655" s="194"/>
      <c r="M655" s="194"/>
      <c r="N655" s="194"/>
      <c r="O655" s="194"/>
      <c r="P655" s="194"/>
      <c r="Q655" s="194"/>
      <c r="R655" s="194"/>
      <c r="S655" s="194"/>
      <c r="T655" s="194"/>
      <c r="U655" s="1"/>
      <c r="V655" s="1"/>
      <c r="W655" s="194"/>
      <c r="X655" s="194"/>
      <c r="Y655" s="1"/>
      <c r="Z655" s="1"/>
      <c r="AA655" s="1"/>
      <c r="AB655" s="1"/>
      <c r="AC655" s="1"/>
      <c r="AD655" s="1"/>
      <c r="AE655" s="1"/>
      <c r="AF655" s="1"/>
      <c r="AG655" s="194"/>
    </row>
    <row r="656" spans="1:33" ht="15.75" customHeight="1">
      <c r="A656" s="1"/>
      <c r="B656" s="1"/>
      <c r="C656" s="1"/>
      <c r="D656" s="1"/>
      <c r="E656" s="194"/>
      <c r="F656" s="194"/>
      <c r="G656" s="194"/>
      <c r="H656" s="194"/>
      <c r="I656" s="194"/>
      <c r="J656" s="194"/>
      <c r="K656" s="194"/>
      <c r="L656" s="194"/>
      <c r="M656" s="194"/>
      <c r="N656" s="194"/>
      <c r="O656" s="194"/>
      <c r="P656" s="194"/>
      <c r="Q656" s="194"/>
      <c r="R656" s="194"/>
      <c r="S656" s="194"/>
      <c r="T656" s="194"/>
      <c r="U656" s="1"/>
      <c r="V656" s="1"/>
      <c r="W656" s="194"/>
      <c r="X656" s="194"/>
      <c r="Y656" s="1"/>
      <c r="Z656" s="1"/>
      <c r="AA656" s="1"/>
      <c r="AB656" s="1"/>
      <c r="AC656" s="1"/>
      <c r="AD656" s="1"/>
      <c r="AE656" s="1"/>
      <c r="AF656" s="1"/>
      <c r="AG656" s="194"/>
    </row>
    <row r="657" spans="1:33" ht="15.75" customHeight="1">
      <c r="A657" s="1"/>
      <c r="B657" s="1"/>
      <c r="C657" s="1"/>
      <c r="D657" s="1"/>
      <c r="E657" s="194"/>
      <c r="F657" s="194"/>
      <c r="G657" s="194"/>
      <c r="H657" s="194"/>
      <c r="I657" s="194"/>
      <c r="J657" s="194"/>
      <c r="K657" s="194"/>
      <c r="L657" s="194"/>
      <c r="M657" s="194"/>
      <c r="N657" s="194"/>
      <c r="O657" s="194"/>
      <c r="P657" s="194"/>
      <c r="Q657" s="194"/>
      <c r="R657" s="194"/>
      <c r="S657" s="194"/>
      <c r="T657" s="194"/>
      <c r="U657" s="1"/>
      <c r="V657" s="1"/>
      <c r="W657" s="194"/>
      <c r="X657" s="194"/>
      <c r="Y657" s="1"/>
      <c r="Z657" s="1"/>
      <c r="AA657" s="1"/>
      <c r="AB657" s="1"/>
      <c r="AC657" s="1"/>
      <c r="AD657" s="1"/>
      <c r="AE657" s="1"/>
      <c r="AF657" s="1"/>
      <c r="AG657" s="194"/>
    </row>
    <row r="658" spans="1:33" ht="15.75" customHeight="1">
      <c r="A658" s="1"/>
      <c r="B658" s="1"/>
      <c r="C658" s="1"/>
      <c r="D658" s="1"/>
      <c r="E658" s="194"/>
      <c r="F658" s="194"/>
      <c r="G658" s="194"/>
      <c r="H658" s="194"/>
      <c r="I658" s="194"/>
      <c r="J658" s="194"/>
      <c r="K658" s="194"/>
      <c r="L658" s="194"/>
      <c r="M658" s="194"/>
      <c r="N658" s="194"/>
      <c r="O658" s="194"/>
      <c r="P658" s="194"/>
      <c r="Q658" s="194"/>
      <c r="R658" s="194"/>
      <c r="S658" s="194"/>
      <c r="T658" s="194"/>
      <c r="U658" s="1"/>
      <c r="V658" s="1"/>
      <c r="W658" s="194"/>
      <c r="X658" s="194"/>
      <c r="Y658" s="1"/>
      <c r="Z658" s="1"/>
      <c r="AA658" s="1"/>
      <c r="AB658" s="1"/>
      <c r="AC658" s="1"/>
      <c r="AD658" s="1"/>
      <c r="AE658" s="1"/>
      <c r="AF658" s="1"/>
      <c r="AG658" s="194"/>
    </row>
    <row r="659" spans="1:33" ht="15.75" customHeight="1">
      <c r="A659" s="1"/>
      <c r="B659" s="1"/>
      <c r="C659" s="1"/>
      <c r="D659" s="1"/>
      <c r="E659" s="194"/>
      <c r="F659" s="194"/>
      <c r="G659" s="194"/>
      <c r="H659" s="194"/>
      <c r="I659" s="194"/>
      <c r="J659" s="194"/>
      <c r="K659" s="194"/>
      <c r="L659" s="194"/>
      <c r="M659" s="194"/>
      <c r="N659" s="194"/>
      <c r="O659" s="194"/>
      <c r="P659" s="194"/>
      <c r="Q659" s="194"/>
      <c r="R659" s="194"/>
      <c r="S659" s="194"/>
      <c r="T659" s="194"/>
      <c r="U659" s="1"/>
      <c r="V659" s="1"/>
      <c r="W659" s="194"/>
      <c r="X659" s="194"/>
      <c r="Y659" s="1"/>
      <c r="Z659" s="1"/>
      <c r="AA659" s="1"/>
      <c r="AB659" s="1"/>
      <c r="AC659" s="1"/>
      <c r="AD659" s="1"/>
      <c r="AE659" s="1"/>
      <c r="AF659" s="1"/>
      <c r="AG659" s="194"/>
    </row>
    <row r="660" spans="1:33" ht="15.75" customHeight="1">
      <c r="A660" s="1"/>
      <c r="B660" s="1"/>
      <c r="C660" s="1"/>
      <c r="D660" s="1"/>
      <c r="E660" s="194"/>
      <c r="F660" s="194"/>
      <c r="G660" s="194"/>
      <c r="H660" s="194"/>
      <c r="I660" s="194"/>
      <c r="J660" s="194"/>
      <c r="K660" s="194"/>
      <c r="L660" s="194"/>
      <c r="M660" s="194"/>
      <c r="N660" s="194"/>
      <c r="O660" s="194"/>
      <c r="P660" s="194"/>
      <c r="Q660" s="194"/>
      <c r="R660" s="194"/>
      <c r="S660" s="194"/>
      <c r="T660" s="194"/>
      <c r="U660" s="1"/>
      <c r="V660" s="1"/>
      <c r="W660" s="194"/>
      <c r="X660" s="194"/>
      <c r="Y660" s="1"/>
      <c r="Z660" s="1"/>
      <c r="AA660" s="1"/>
      <c r="AB660" s="1"/>
      <c r="AC660" s="1"/>
      <c r="AD660" s="1"/>
      <c r="AE660" s="1"/>
      <c r="AF660" s="1"/>
      <c r="AG660" s="194"/>
    </row>
    <row r="661" spans="1:33" ht="15.75" customHeight="1">
      <c r="A661" s="1"/>
      <c r="B661" s="1"/>
      <c r="C661" s="1"/>
      <c r="D661" s="1"/>
      <c r="E661" s="194"/>
      <c r="F661" s="194"/>
      <c r="G661" s="194"/>
      <c r="H661" s="194"/>
      <c r="I661" s="194"/>
      <c r="J661" s="194"/>
      <c r="K661" s="194"/>
      <c r="L661" s="194"/>
      <c r="M661" s="194"/>
      <c r="N661" s="194"/>
      <c r="O661" s="194"/>
      <c r="P661" s="194"/>
      <c r="Q661" s="194"/>
      <c r="R661" s="194"/>
      <c r="S661" s="194"/>
      <c r="T661" s="194"/>
      <c r="U661" s="1"/>
      <c r="V661" s="1"/>
      <c r="W661" s="194"/>
      <c r="X661" s="194"/>
      <c r="Y661" s="1"/>
      <c r="Z661" s="1"/>
      <c r="AA661" s="1"/>
      <c r="AB661" s="1"/>
      <c r="AC661" s="1"/>
      <c r="AD661" s="1"/>
      <c r="AE661" s="1"/>
      <c r="AF661" s="1"/>
      <c r="AG661" s="194"/>
    </row>
    <row r="662" spans="1:33" ht="15.75" customHeight="1">
      <c r="A662" s="1"/>
      <c r="B662" s="1"/>
      <c r="C662" s="1"/>
      <c r="D662" s="1"/>
      <c r="E662" s="194"/>
      <c r="F662" s="194"/>
      <c r="G662" s="194"/>
      <c r="H662" s="194"/>
      <c r="I662" s="194"/>
      <c r="J662" s="194"/>
      <c r="K662" s="194"/>
      <c r="L662" s="194"/>
      <c r="M662" s="194"/>
      <c r="N662" s="194"/>
      <c r="O662" s="194"/>
      <c r="P662" s="194"/>
      <c r="Q662" s="194"/>
      <c r="R662" s="194"/>
      <c r="S662" s="194"/>
      <c r="T662" s="194"/>
      <c r="U662" s="1"/>
      <c r="V662" s="1"/>
      <c r="W662" s="194"/>
      <c r="X662" s="194"/>
      <c r="Y662" s="1"/>
      <c r="Z662" s="1"/>
      <c r="AA662" s="1"/>
      <c r="AB662" s="1"/>
      <c r="AC662" s="1"/>
      <c r="AD662" s="1"/>
      <c r="AE662" s="1"/>
      <c r="AF662" s="1"/>
      <c r="AG662" s="194"/>
    </row>
    <row r="663" spans="1:33" ht="15.75" customHeight="1">
      <c r="A663" s="1"/>
      <c r="B663" s="1"/>
      <c r="C663" s="1"/>
      <c r="D663" s="1"/>
      <c r="E663" s="194"/>
      <c r="F663" s="194"/>
      <c r="G663" s="194"/>
      <c r="H663" s="194"/>
      <c r="I663" s="194"/>
      <c r="J663" s="194"/>
      <c r="K663" s="194"/>
      <c r="L663" s="194"/>
      <c r="M663" s="194"/>
      <c r="N663" s="194"/>
      <c r="O663" s="194"/>
      <c r="P663" s="194"/>
      <c r="Q663" s="194"/>
      <c r="R663" s="194"/>
      <c r="S663" s="194"/>
      <c r="T663" s="194"/>
      <c r="U663" s="1"/>
      <c r="V663" s="1"/>
      <c r="W663" s="194"/>
      <c r="X663" s="194"/>
      <c r="Y663" s="1"/>
      <c r="Z663" s="1"/>
      <c r="AA663" s="1"/>
      <c r="AB663" s="1"/>
      <c r="AC663" s="1"/>
      <c r="AD663" s="1"/>
      <c r="AE663" s="1"/>
      <c r="AF663" s="1"/>
      <c r="AG663" s="194"/>
    </row>
    <row r="664" spans="1:33" ht="15.75" customHeight="1">
      <c r="A664" s="1"/>
      <c r="B664" s="1"/>
      <c r="C664" s="1"/>
      <c r="D664" s="1"/>
      <c r="E664" s="194"/>
      <c r="F664" s="194"/>
      <c r="G664" s="194"/>
      <c r="H664" s="194"/>
      <c r="I664" s="194"/>
      <c r="J664" s="194"/>
      <c r="K664" s="194"/>
      <c r="L664" s="194"/>
      <c r="M664" s="194"/>
      <c r="N664" s="194"/>
      <c r="O664" s="194"/>
      <c r="P664" s="194"/>
      <c r="Q664" s="194"/>
      <c r="R664" s="194"/>
      <c r="S664" s="194"/>
      <c r="T664" s="194"/>
      <c r="U664" s="1"/>
      <c r="V664" s="1"/>
      <c r="W664" s="194"/>
      <c r="X664" s="194"/>
      <c r="Y664" s="1"/>
      <c r="Z664" s="1"/>
      <c r="AA664" s="1"/>
      <c r="AB664" s="1"/>
      <c r="AC664" s="1"/>
      <c r="AD664" s="1"/>
      <c r="AE664" s="1"/>
      <c r="AF664" s="1"/>
      <c r="AG664" s="194"/>
    </row>
    <row r="665" spans="1:33" ht="15.75" customHeight="1">
      <c r="A665" s="1"/>
      <c r="B665" s="1"/>
      <c r="C665" s="1"/>
      <c r="D665" s="1"/>
      <c r="E665" s="194"/>
      <c r="F665" s="194"/>
      <c r="G665" s="194"/>
      <c r="H665" s="194"/>
      <c r="I665" s="194"/>
      <c r="J665" s="194"/>
      <c r="K665" s="194"/>
      <c r="L665" s="194"/>
      <c r="M665" s="194"/>
      <c r="N665" s="194"/>
      <c r="O665" s="194"/>
      <c r="P665" s="194"/>
      <c r="Q665" s="194"/>
      <c r="R665" s="194"/>
      <c r="S665" s="194"/>
      <c r="T665" s="194"/>
      <c r="U665" s="1"/>
      <c r="V665" s="1"/>
      <c r="W665" s="194"/>
      <c r="X665" s="194"/>
      <c r="Y665" s="1"/>
      <c r="Z665" s="1"/>
      <c r="AA665" s="1"/>
      <c r="AB665" s="1"/>
      <c r="AC665" s="1"/>
      <c r="AD665" s="1"/>
      <c r="AE665" s="1"/>
      <c r="AF665" s="1"/>
      <c r="AG665" s="194"/>
    </row>
    <row r="666" spans="1:33" ht="15.75" customHeight="1">
      <c r="A666" s="1"/>
      <c r="B666" s="1"/>
      <c r="C666" s="1"/>
      <c r="D666" s="1"/>
      <c r="E666" s="194"/>
      <c r="F666" s="194"/>
      <c r="G666" s="194"/>
      <c r="H666" s="194"/>
      <c r="I666" s="194"/>
      <c r="J666" s="194"/>
      <c r="K666" s="194"/>
      <c r="L666" s="194"/>
      <c r="M666" s="194"/>
      <c r="N666" s="194"/>
      <c r="O666" s="194"/>
      <c r="P666" s="194"/>
      <c r="Q666" s="194"/>
      <c r="R666" s="194"/>
      <c r="S666" s="194"/>
      <c r="T666" s="194"/>
      <c r="U666" s="1"/>
      <c r="V666" s="1"/>
      <c r="W666" s="194"/>
      <c r="X666" s="194"/>
      <c r="Y666" s="1"/>
      <c r="Z666" s="1"/>
      <c r="AA666" s="1"/>
      <c r="AB666" s="1"/>
      <c r="AC666" s="1"/>
      <c r="AD666" s="1"/>
      <c r="AE666" s="1"/>
      <c r="AF666" s="1"/>
      <c r="AG666" s="194"/>
    </row>
    <row r="667" spans="1:33" ht="15.75" customHeight="1">
      <c r="A667" s="1"/>
      <c r="B667" s="1"/>
      <c r="C667" s="1"/>
      <c r="D667" s="1"/>
      <c r="E667" s="194"/>
      <c r="F667" s="194"/>
      <c r="G667" s="194"/>
      <c r="H667" s="194"/>
      <c r="I667" s="194"/>
      <c r="J667" s="194"/>
      <c r="K667" s="194"/>
      <c r="L667" s="194"/>
      <c r="M667" s="194"/>
      <c r="N667" s="194"/>
      <c r="O667" s="194"/>
      <c r="P667" s="194"/>
      <c r="Q667" s="194"/>
      <c r="R667" s="194"/>
      <c r="S667" s="194"/>
      <c r="T667" s="194"/>
      <c r="U667" s="1"/>
      <c r="V667" s="1"/>
      <c r="W667" s="194"/>
      <c r="X667" s="194"/>
      <c r="Y667" s="1"/>
      <c r="Z667" s="1"/>
      <c r="AA667" s="1"/>
      <c r="AB667" s="1"/>
      <c r="AC667" s="1"/>
      <c r="AD667" s="1"/>
      <c r="AE667" s="1"/>
      <c r="AF667" s="1"/>
      <c r="AG667" s="194"/>
    </row>
    <row r="668" spans="1:33" ht="15.75" customHeight="1">
      <c r="A668" s="1"/>
      <c r="B668" s="1"/>
      <c r="C668" s="1"/>
      <c r="D668" s="1"/>
      <c r="E668" s="194"/>
      <c r="F668" s="194"/>
      <c r="G668" s="194"/>
      <c r="H668" s="194"/>
      <c r="I668" s="194"/>
      <c r="J668" s="194"/>
      <c r="K668" s="194"/>
      <c r="L668" s="194"/>
      <c r="M668" s="194"/>
      <c r="N668" s="194"/>
      <c r="O668" s="194"/>
      <c r="P668" s="194"/>
      <c r="Q668" s="194"/>
      <c r="R668" s="194"/>
      <c r="S668" s="194"/>
      <c r="T668" s="194"/>
      <c r="U668" s="1"/>
      <c r="V668" s="1"/>
      <c r="W668" s="194"/>
      <c r="X668" s="194"/>
      <c r="Y668" s="1"/>
      <c r="Z668" s="1"/>
      <c r="AA668" s="1"/>
      <c r="AB668" s="1"/>
      <c r="AC668" s="1"/>
      <c r="AD668" s="1"/>
      <c r="AE668" s="1"/>
      <c r="AF668" s="1"/>
      <c r="AG668" s="194"/>
    </row>
    <row r="669" spans="1:33" ht="15.75" customHeight="1">
      <c r="A669" s="1"/>
      <c r="B669" s="1"/>
      <c r="C669" s="1"/>
      <c r="D669" s="1"/>
      <c r="E669" s="194"/>
      <c r="F669" s="194"/>
      <c r="G669" s="194"/>
      <c r="H669" s="194"/>
      <c r="I669" s="194"/>
      <c r="J669" s="194"/>
      <c r="K669" s="194"/>
      <c r="L669" s="194"/>
      <c r="M669" s="194"/>
      <c r="N669" s="194"/>
      <c r="O669" s="194"/>
      <c r="P669" s="194"/>
      <c r="Q669" s="194"/>
      <c r="R669" s="194"/>
      <c r="S669" s="194"/>
      <c r="T669" s="194"/>
      <c r="U669" s="1"/>
      <c r="V669" s="1"/>
      <c r="W669" s="194"/>
      <c r="X669" s="194"/>
      <c r="Y669" s="1"/>
      <c r="Z669" s="1"/>
      <c r="AA669" s="1"/>
      <c r="AB669" s="1"/>
      <c r="AC669" s="1"/>
      <c r="AD669" s="1"/>
      <c r="AE669" s="1"/>
      <c r="AF669" s="1"/>
      <c r="AG669" s="194"/>
    </row>
    <row r="670" spans="1:33" ht="15.75" customHeight="1">
      <c r="A670" s="1"/>
      <c r="B670" s="1"/>
      <c r="C670" s="1"/>
      <c r="D670" s="1"/>
      <c r="E670" s="194"/>
      <c r="F670" s="194"/>
      <c r="G670" s="194"/>
      <c r="H670" s="194"/>
      <c r="I670" s="194"/>
      <c r="J670" s="194"/>
      <c r="K670" s="194"/>
      <c r="L670" s="194"/>
      <c r="M670" s="194"/>
      <c r="N670" s="194"/>
      <c r="O670" s="194"/>
      <c r="P670" s="194"/>
      <c r="Q670" s="194"/>
      <c r="R670" s="194"/>
      <c r="S670" s="194"/>
      <c r="T670" s="194"/>
      <c r="U670" s="1"/>
      <c r="V670" s="1"/>
      <c r="W670" s="194"/>
      <c r="X670" s="194"/>
      <c r="Y670" s="1"/>
      <c r="Z670" s="1"/>
      <c r="AA670" s="1"/>
      <c r="AB670" s="1"/>
      <c r="AC670" s="1"/>
      <c r="AD670" s="1"/>
      <c r="AE670" s="1"/>
      <c r="AF670" s="1"/>
      <c r="AG670" s="194"/>
    </row>
    <row r="671" spans="1:33" ht="15.75" customHeight="1">
      <c r="A671" s="1"/>
      <c r="B671" s="1"/>
      <c r="C671" s="1"/>
      <c r="D671" s="1"/>
      <c r="E671" s="194"/>
      <c r="F671" s="194"/>
      <c r="G671" s="194"/>
      <c r="H671" s="194"/>
      <c r="I671" s="194"/>
      <c r="J671" s="194"/>
      <c r="K671" s="194"/>
      <c r="L671" s="194"/>
      <c r="M671" s="194"/>
      <c r="N671" s="194"/>
      <c r="O671" s="194"/>
      <c r="P671" s="194"/>
      <c r="Q671" s="194"/>
      <c r="R671" s="194"/>
      <c r="S671" s="194"/>
      <c r="T671" s="194"/>
      <c r="U671" s="1"/>
      <c r="V671" s="1"/>
      <c r="W671" s="194"/>
      <c r="X671" s="194"/>
      <c r="Y671" s="1"/>
      <c r="Z671" s="1"/>
      <c r="AA671" s="1"/>
      <c r="AB671" s="1"/>
      <c r="AC671" s="1"/>
      <c r="AD671" s="1"/>
      <c r="AE671" s="1"/>
      <c r="AF671" s="1"/>
      <c r="AG671" s="194"/>
    </row>
    <row r="672" spans="1:33" ht="15.75" customHeight="1">
      <c r="A672" s="1"/>
      <c r="B672" s="1"/>
      <c r="C672" s="1"/>
      <c r="D672" s="1"/>
      <c r="E672" s="194"/>
      <c r="F672" s="194"/>
      <c r="G672" s="194"/>
      <c r="H672" s="194"/>
      <c r="I672" s="194"/>
      <c r="J672" s="194"/>
      <c r="K672" s="194"/>
      <c r="L672" s="194"/>
      <c r="M672" s="194"/>
      <c r="N672" s="194"/>
      <c r="O672" s="194"/>
      <c r="P672" s="194"/>
      <c r="Q672" s="194"/>
      <c r="R672" s="194"/>
      <c r="S672" s="194"/>
      <c r="T672" s="194"/>
      <c r="U672" s="1"/>
      <c r="V672" s="1"/>
      <c r="W672" s="194"/>
      <c r="X672" s="194"/>
      <c r="Y672" s="1"/>
      <c r="Z672" s="1"/>
      <c r="AA672" s="1"/>
      <c r="AB672" s="1"/>
      <c r="AC672" s="1"/>
      <c r="AD672" s="1"/>
      <c r="AE672" s="1"/>
      <c r="AF672" s="1"/>
      <c r="AG672" s="194"/>
    </row>
    <row r="673" spans="1:33" ht="15.75" customHeight="1">
      <c r="A673" s="1"/>
      <c r="B673" s="1"/>
      <c r="C673" s="1"/>
      <c r="D673" s="1"/>
      <c r="E673" s="194"/>
      <c r="F673" s="194"/>
      <c r="G673" s="194"/>
      <c r="H673" s="194"/>
      <c r="I673" s="194"/>
      <c r="J673" s="194"/>
      <c r="K673" s="194"/>
      <c r="L673" s="194"/>
      <c r="M673" s="194"/>
      <c r="N673" s="194"/>
      <c r="O673" s="194"/>
      <c r="P673" s="194"/>
      <c r="Q673" s="194"/>
      <c r="R673" s="194"/>
      <c r="S673" s="194"/>
      <c r="T673" s="194"/>
      <c r="U673" s="1"/>
      <c r="V673" s="1"/>
      <c r="W673" s="194"/>
      <c r="X673" s="194"/>
      <c r="Y673" s="1"/>
      <c r="Z673" s="1"/>
      <c r="AA673" s="1"/>
      <c r="AB673" s="1"/>
      <c r="AC673" s="1"/>
      <c r="AD673" s="1"/>
      <c r="AE673" s="1"/>
      <c r="AF673" s="1"/>
      <c r="AG673" s="194"/>
    </row>
    <row r="674" spans="1:33" ht="15.75" customHeight="1">
      <c r="A674" s="1"/>
      <c r="B674" s="1"/>
      <c r="C674" s="1"/>
      <c r="D674" s="1"/>
      <c r="E674" s="194"/>
      <c r="F674" s="194"/>
      <c r="G674" s="194"/>
      <c r="H674" s="194"/>
      <c r="I674" s="194"/>
      <c r="J674" s="194"/>
      <c r="K674" s="194"/>
      <c r="L674" s="194"/>
      <c r="M674" s="194"/>
      <c r="N674" s="194"/>
      <c r="O674" s="194"/>
      <c r="P674" s="194"/>
      <c r="Q674" s="194"/>
      <c r="R674" s="194"/>
      <c r="S674" s="194"/>
      <c r="T674" s="194"/>
      <c r="U674" s="1"/>
      <c r="V674" s="1"/>
      <c r="W674" s="194"/>
      <c r="X674" s="194"/>
      <c r="Y674" s="1"/>
      <c r="Z674" s="1"/>
      <c r="AA674" s="1"/>
      <c r="AB674" s="1"/>
      <c r="AC674" s="1"/>
      <c r="AD674" s="1"/>
      <c r="AE674" s="1"/>
      <c r="AF674" s="1"/>
      <c r="AG674" s="194"/>
    </row>
    <row r="675" spans="1:33" ht="15.75" customHeight="1">
      <c r="A675" s="1"/>
      <c r="B675" s="1"/>
      <c r="C675" s="1"/>
      <c r="D675" s="1"/>
      <c r="E675" s="194"/>
      <c r="F675" s="194"/>
      <c r="G675" s="194"/>
      <c r="H675" s="194"/>
      <c r="I675" s="194"/>
      <c r="J675" s="194"/>
      <c r="K675" s="194"/>
      <c r="L675" s="194"/>
      <c r="M675" s="194"/>
      <c r="N675" s="194"/>
      <c r="O675" s="194"/>
      <c r="P675" s="194"/>
      <c r="Q675" s="194"/>
      <c r="R675" s="194"/>
      <c r="S675" s="194"/>
      <c r="T675" s="194"/>
      <c r="U675" s="1"/>
      <c r="V675" s="1"/>
      <c r="W675" s="194"/>
      <c r="X675" s="194"/>
      <c r="Y675" s="1"/>
      <c r="Z675" s="1"/>
      <c r="AA675" s="1"/>
      <c r="AB675" s="1"/>
      <c r="AC675" s="1"/>
      <c r="AD675" s="1"/>
      <c r="AE675" s="1"/>
      <c r="AF675" s="1"/>
      <c r="AG675" s="194"/>
    </row>
    <row r="676" spans="1:33" ht="15.75" customHeight="1">
      <c r="A676" s="1"/>
      <c r="B676" s="1"/>
      <c r="C676" s="1"/>
      <c r="D676" s="1"/>
      <c r="E676" s="194"/>
      <c r="F676" s="194"/>
      <c r="G676" s="194"/>
      <c r="H676" s="194"/>
      <c r="I676" s="194"/>
      <c r="J676" s="194"/>
      <c r="K676" s="194"/>
      <c r="L676" s="194"/>
      <c r="M676" s="194"/>
      <c r="N676" s="194"/>
      <c r="O676" s="194"/>
      <c r="P676" s="194"/>
      <c r="Q676" s="194"/>
      <c r="R676" s="194"/>
      <c r="S676" s="194"/>
      <c r="T676" s="194"/>
      <c r="U676" s="1"/>
      <c r="V676" s="1"/>
      <c r="W676" s="194"/>
      <c r="X676" s="194"/>
      <c r="Y676" s="1"/>
      <c r="Z676" s="1"/>
      <c r="AA676" s="1"/>
      <c r="AB676" s="1"/>
      <c r="AC676" s="1"/>
      <c r="AD676" s="1"/>
      <c r="AE676" s="1"/>
      <c r="AF676" s="1"/>
      <c r="AG676" s="194"/>
    </row>
    <row r="677" spans="1:33" ht="15.75" customHeight="1">
      <c r="A677" s="1"/>
      <c r="B677" s="1"/>
      <c r="C677" s="1"/>
      <c r="D677" s="1"/>
      <c r="E677" s="194"/>
      <c r="F677" s="194"/>
      <c r="G677" s="194"/>
      <c r="H677" s="194"/>
      <c r="I677" s="194"/>
      <c r="J677" s="194"/>
      <c r="K677" s="194"/>
      <c r="L677" s="194"/>
      <c r="M677" s="194"/>
      <c r="N677" s="194"/>
      <c r="O677" s="194"/>
      <c r="P677" s="194"/>
      <c r="Q677" s="194"/>
      <c r="R677" s="194"/>
      <c r="S677" s="194"/>
      <c r="T677" s="194"/>
      <c r="U677" s="1"/>
      <c r="V677" s="1"/>
      <c r="W677" s="194"/>
      <c r="X677" s="194"/>
      <c r="Y677" s="1"/>
      <c r="Z677" s="1"/>
      <c r="AA677" s="1"/>
      <c r="AB677" s="1"/>
      <c r="AC677" s="1"/>
      <c r="AD677" s="1"/>
      <c r="AE677" s="1"/>
      <c r="AF677" s="1"/>
      <c r="AG677" s="194"/>
    </row>
    <row r="678" spans="1:33" ht="15.75" customHeight="1">
      <c r="A678" s="1"/>
      <c r="B678" s="1"/>
      <c r="C678" s="1"/>
      <c r="D678" s="1"/>
      <c r="E678" s="194"/>
      <c r="F678" s="194"/>
      <c r="G678" s="194"/>
      <c r="H678" s="194"/>
      <c r="I678" s="194"/>
      <c r="J678" s="194"/>
      <c r="K678" s="194"/>
      <c r="L678" s="194"/>
      <c r="M678" s="194"/>
      <c r="N678" s="194"/>
      <c r="O678" s="194"/>
      <c r="P678" s="194"/>
      <c r="Q678" s="194"/>
      <c r="R678" s="194"/>
      <c r="S678" s="194"/>
      <c r="T678" s="194"/>
      <c r="U678" s="1"/>
      <c r="V678" s="1"/>
      <c r="W678" s="194"/>
      <c r="X678" s="194"/>
      <c r="Y678" s="1"/>
      <c r="Z678" s="1"/>
      <c r="AA678" s="1"/>
      <c r="AB678" s="1"/>
      <c r="AC678" s="1"/>
      <c r="AD678" s="1"/>
      <c r="AE678" s="1"/>
      <c r="AF678" s="1"/>
      <c r="AG678" s="194"/>
    </row>
    <row r="679" spans="1:33" ht="15.75" customHeight="1">
      <c r="A679" s="1"/>
      <c r="B679" s="1"/>
      <c r="C679" s="1"/>
      <c r="D679" s="1"/>
      <c r="E679" s="194"/>
      <c r="F679" s="194"/>
      <c r="G679" s="194"/>
      <c r="H679" s="194"/>
      <c r="I679" s="194"/>
      <c r="J679" s="194"/>
      <c r="K679" s="194"/>
      <c r="L679" s="194"/>
      <c r="M679" s="194"/>
      <c r="N679" s="194"/>
      <c r="O679" s="194"/>
      <c r="P679" s="194"/>
      <c r="Q679" s="194"/>
      <c r="R679" s="194"/>
      <c r="S679" s="194"/>
      <c r="T679" s="194"/>
      <c r="U679" s="1"/>
      <c r="V679" s="1"/>
      <c r="W679" s="194"/>
      <c r="X679" s="194"/>
      <c r="Y679" s="1"/>
      <c r="Z679" s="1"/>
      <c r="AA679" s="1"/>
      <c r="AB679" s="1"/>
      <c r="AC679" s="1"/>
      <c r="AD679" s="1"/>
      <c r="AE679" s="1"/>
      <c r="AF679" s="1"/>
      <c r="AG679" s="194"/>
    </row>
    <row r="680" spans="1:33" ht="15.75" customHeight="1">
      <c r="A680" s="1"/>
      <c r="B680" s="1"/>
      <c r="C680" s="1"/>
      <c r="D680" s="1"/>
      <c r="E680" s="194"/>
      <c r="F680" s="194"/>
      <c r="G680" s="194"/>
      <c r="H680" s="194"/>
      <c r="I680" s="194"/>
      <c r="J680" s="194"/>
      <c r="K680" s="194"/>
      <c r="L680" s="194"/>
      <c r="M680" s="194"/>
      <c r="N680" s="194"/>
      <c r="O680" s="194"/>
      <c r="P680" s="194"/>
      <c r="Q680" s="194"/>
      <c r="R680" s="194"/>
      <c r="S680" s="194"/>
      <c r="T680" s="194"/>
      <c r="U680" s="1"/>
      <c r="V680" s="1"/>
      <c r="W680" s="194"/>
      <c r="X680" s="194"/>
      <c r="Y680" s="1"/>
      <c r="Z680" s="1"/>
      <c r="AA680" s="1"/>
      <c r="AB680" s="1"/>
      <c r="AC680" s="1"/>
      <c r="AD680" s="1"/>
      <c r="AE680" s="1"/>
      <c r="AF680" s="1"/>
      <c r="AG680" s="194"/>
    </row>
    <row r="681" spans="1:33" ht="15.75" customHeight="1">
      <c r="A681" s="1"/>
      <c r="B681" s="1"/>
      <c r="C681" s="1"/>
      <c r="D681" s="1"/>
      <c r="E681" s="194"/>
      <c r="F681" s="194"/>
      <c r="G681" s="194"/>
      <c r="H681" s="194"/>
      <c r="I681" s="194"/>
      <c r="J681" s="194"/>
      <c r="K681" s="194"/>
      <c r="L681" s="194"/>
      <c r="M681" s="194"/>
      <c r="N681" s="194"/>
      <c r="O681" s="194"/>
      <c r="P681" s="194"/>
      <c r="Q681" s="194"/>
      <c r="R681" s="194"/>
      <c r="S681" s="194"/>
      <c r="T681" s="194"/>
      <c r="U681" s="1"/>
      <c r="V681" s="1"/>
      <c r="W681" s="194"/>
      <c r="X681" s="194"/>
      <c r="Y681" s="1"/>
      <c r="Z681" s="1"/>
      <c r="AA681" s="1"/>
      <c r="AB681" s="1"/>
      <c r="AC681" s="1"/>
      <c r="AD681" s="1"/>
      <c r="AE681" s="1"/>
      <c r="AF681" s="1"/>
      <c r="AG681" s="194"/>
    </row>
    <row r="682" spans="1:33" ht="15.75" customHeight="1">
      <c r="A682" s="1"/>
      <c r="B682" s="1"/>
      <c r="C682" s="1"/>
      <c r="D682" s="1"/>
      <c r="E682" s="194"/>
      <c r="F682" s="194"/>
      <c r="G682" s="194"/>
      <c r="H682" s="194"/>
      <c r="I682" s="194"/>
      <c r="J682" s="194"/>
      <c r="K682" s="194"/>
      <c r="L682" s="194"/>
      <c r="M682" s="194"/>
      <c r="N682" s="194"/>
      <c r="O682" s="194"/>
      <c r="P682" s="194"/>
      <c r="Q682" s="194"/>
      <c r="R682" s="194"/>
      <c r="S682" s="194"/>
      <c r="T682" s="194"/>
      <c r="U682" s="1"/>
      <c r="V682" s="1"/>
      <c r="W682" s="194"/>
      <c r="X682" s="194"/>
      <c r="Y682" s="1"/>
      <c r="Z682" s="1"/>
      <c r="AA682" s="1"/>
      <c r="AB682" s="1"/>
      <c r="AC682" s="1"/>
      <c r="AD682" s="1"/>
      <c r="AE682" s="1"/>
      <c r="AF682" s="1"/>
      <c r="AG682" s="194"/>
    </row>
    <row r="683" spans="1:33" ht="15.75" customHeight="1">
      <c r="A683" s="1"/>
      <c r="B683" s="1"/>
      <c r="C683" s="1"/>
      <c r="D683" s="1"/>
      <c r="E683" s="194"/>
      <c r="F683" s="194"/>
      <c r="G683" s="194"/>
      <c r="H683" s="194"/>
      <c r="I683" s="194"/>
      <c r="J683" s="194"/>
      <c r="K683" s="194"/>
      <c r="L683" s="194"/>
      <c r="M683" s="194"/>
      <c r="N683" s="194"/>
      <c r="O683" s="194"/>
      <c r="P683" s="194"/>
      <c r="Q683" s="194"/>
      <c r="R683" s="194"/>
      <c r="S683" s="194"/>
      <c r="T683" s="194"/>
      <c r="U683" s="1"/>
      <c r="V683" s="1"/>
      <c r="W683" s="194"/>
      <c r="X683" s="194"/>
      <c r="Y683" s="1"/>
      <c r="Z683" s="1"/>
      <c r="AA683" s="1"/>
      <c r="AB683" s="1"/>
      <c r="AC683" s="1"/>
      <c r="AD683" s="1"/>
      <c r="AE683" s="1"/>
      <c r="AF683" s="1"/>
      <c r="AG683" s="194"/>
    </row>
    <row r="684" spans="1:33" ht="15.75" customHeight="1">
      <c r="A684" s="1"/>
      <c r="B684" s="1"/>
      <c r="C684" s="1"/>
      <c r="D684" s="1"/>
      <c r="E684" s="194"/>
      <c r="F684" s="194"/>
      <c r="G684" s="194"/>
      <c r="H684" s="194"/>
      <c r="I684" s="194"/>
      <c r="J684" s="194"/>
      <c r="K684" s="194"/>
      <c r="L684" s="194"/>
      <c r="M684" s="194"/>
      <c r="N684" s="194"/>
      <c r="O684" s="194"/>
      <c r="P684" s="194"/>
      <c r="Q684" s="194"/>
      <c r="R684" s="194"/>
      <c r="S684" s="194"/>
      <c r="T684" s="194"/>
      <c r="U684" s="1"/>
      <c r="V684" s="1"/>
      <c r="W684" s="194"/>
      <c r="X684" s="194"/>
      <c r="Y684" s="1"/>
      <c r="Z684" s="1"/>
      <c r="AA684" s="1"/>
      <c r="AB684" s="1"/>
      <c r="AC684" s="1"/>
      <c r="AD684" s="1"/>
      <c r="AE684" s="1"/>
      <c r="AF684" s="1"/>
      <c r="AG684" s="194"/>
    </row>
    <row r="685" spans="1:33" ht="15.75" customHeight="1">
      <c r="A685" s="1"/>
      <c r="B685" s="1"/>
      <c r="C685" s="1"/>
      <c r="D685" s="1"/>
      <c r="E685" s="194"/>
      <c r="F685" s="194"/>
      <c r="G685" s="194"/>
      <c r="H685" s="194"/>
      <c r="I685" s="194"/>
      <c r="J685" s="194"/>
      <c r="K685" s="194"/>
      <c r="L685" s="194"/>
      <c r="M685" s="194"/>
      <c r="N685" s="194"/>
      <c r="O685" s="194"/>
      <c r="P685" s="194"/>
      <c r="Q685" s="194"/>
      <c r="R685" s="194"/>
      <c r="S685" s="194"/>
      <c r="T685" s="194"/>
      <c r="U685" s="1"/>
      <c r="V685" s="1"/>
      <c r="W685" s="194"/>
      <c r="X685" s="194"/>
      <c r="Y685" s="1"/>
      <c r="Z685" s="1"/>
      <c r="AA685" s="1"/>
      <c r="AB685" s="1"/>
      <c r="AC685" s="1"/>
      <c r="AD685" s="1"/>
      <c r="AE685" s="1"/>
      <c r="AF685" s="1"/>
      <c r="AG685" s="194"/>
    </row>
    <row r="686" spans="1:33" ht="15.75" customHeight="1">
      <c r="A686" s="1"/>
      <c r="B686" s="1"/>
      <c r="C686" s="1"/>
      <c r="D686" s="1"/>
      <c r="E686" s="194"/>
      <c r="F686" s="194"/>
      <c r="G686" s="194"/>
      <c r="H686" s="194"/>
      <c r="I686" s="194"/>
      <c r="J686" s="194"/>
      <c r="K686" s="194"/>
      <c r="L686" s="194"/>
      <c r="M686" s="194"/>
      <c r="N686" s="194"/>
      <c r="O686" s="194"/>
      <c r="P686" s="194"/>
      <c r="Q686" s="194"/>
      <c r="R686" s="194"/>
      <c r="S686" s="194"/>
      <c r="T686" s="194"/>
      <c r="U686" s="1"/>
      <c r="V686" s="1"/>
      <c r="W686" s="194"/>
      <c r="X686" s="194"/>
      <c r="Y686" s="1"/>
      <c r="Z686" s="1"/>
      <c r="AA686" s="1"/>
      <c r="AB686" s="1"/>
      <c r="AC686" s="1"/>
      <c r="AD686" s="1"/>
      <c r="AE686" s="1"/>
      <c r="AF686" s="1"/>
      <c r="AG686" s="194"/>
    </row>
    <row r="687" spans="1:33" ht="15.75" customHeight="1">
      <c r="A687" s="1"/>
      <c r="B687" s="1"/>
      <c r="C687" s="1"/>
      <c r="D687" s="1"/>
      <c r="E687" s="194"/>
      <c r="F687" s="194"/>
      <c r="G687" s="194"/>
      <c r="H687" s="194"/>
      <c r="I687" s="194"/>
      <c r="J687" s="194"/>
      <c r="K687" s="194"/>
      <c r="L687" s="194"/>
      <c r="M687" s="194"/>
      <c r="N687" s="194"/>
      <c r="O687" s="194"/>
      <c r="P687" s="194"/>
      <c r="Q687" s="194"/>
      <c r="R687" s="194"/>
      <c r="S687" s="194"/>
      <c r="T687" s="194"/>
      <c r="U687" s="1"/>
      <c r="V687" s="1"/>
      <c r="W687" s="194"/>
      <c r="X687" s="194"/>
      <c r="Y687" s="1"/>
      <c r="Z687" s="1"/>
      <c r="AA687" s="1"/>
      <c r="AB687" s="1"/>
      <c r="AC687" s="1"/>
      <c r="AD687" s="1"/>
      <c r="AE687" s="1"/>
      <c r="AF687" s="1"/>
      <c r="AG687" s="194"/>
    </row>
    <row r="688" spans="1:33" ht="15.75" customHeight="1">
      <c r="A688" s="1"/>
      <c r="B688" s="1"/>
      <c r="C688" s="1"/>
      <c r="D688" s="1"/>
      <c r="E688" s="194"/>
      <c r="F688" s="194"/>
      <c r="G688" s="194"/>
      <c r="H688" s="194"/>
      <c r="I688" s="194"/>
      <c r="J688" s="194"/>
      <c r="K688" s="194"/>
      <c r="L688" s="194"/>
      <c r="M688" s="194"/>
      <c r="N688" s="194"/>
      <c r="O688" s="194"/>
      <c r="P688" s="194"/>
      <c r="Q688" s="194"/>
      <c r="R688" s="194"/>
      <c r="S688" s="194"/>
      <c r="T688" s="194"/>
      <c r="U688" s="1"/>
      <c r="V688" s="1"/>
      <c r="W688" s="194"/>
      <c r="X688" s="194"/>
      <c r="Y688" s="1"/>
      <c r="Z688" s="1"/>
      <c r="AA688" s="1"/>
      <c r="AB688" s="1"/>
      <c r="AC688" s="1"/>
      <c r="AD688" s="1"/>
      <c r="AE688" s="1"/>
      <c r="AF688" s="1"/>
      <c r="AG688" s="194"/>
    </row>
    <row r="689" spans="1:33" ht="15.75" customHeight="1">
      <c r="A689" s="1"/>
      <c r="B689" s="1"/>
      <c r="C689" s="1"/>
      <c r="D689" s="1"/>
      <c r="E689" s="194"/>
      <c r="F689" s="194"/>
      <c r="G689" s="194"/>
      <c r="H689" s="194"/>
      <c r="I689" s="194"/>
      <c r="J689" s="194"/>
      <c r="K689" s="194"/>
      <c r="L689" s="194"/>
      <c r="M689" s="194"/>
      <c r="N689" s="194"/>
      <c r="O689" s="194"/>
      <c r="P689" s="194"/>
      <c r="Q689" s="194"/>
      <c r="R689" s="194"/>
      <c r="S689" s="194"/>
      <c r="T689" s="194"/>
      <c r="U689" s="1"/>
      <c r="V689" s="1"/>
      <c r="W689" s="194"/>
      <c r="X689" s="194"/>
      <c r="Y689" s="1"/>
      <c r="Z689" s="1"/>
      <c r="AA689" s="1"/>
      <c r="AB689" s="1"/>
      <c r="AC689" s="1"/>
      <c r="AD689" s="1"/>
      <c r="AE689" s="1"/>
      <c r="AF689" s="1"/>
      <c r="AG689" s="194"/>
    </row>
    <row r="690" spans="1:33" ht="15.75" customHeight="1">
      <c r="A690" s="1"/>
      <c r="B690" s="1"/>
      <c r="C690" s="1"/>
      <c r="D690" s="1"/>
      <c r="E690" s="194"/>
      <c r="F690" s="194"/>
      <c r="G690" s="194"/>
      <c r="H690" s="194"/>
      <c r="I690" s="194"/>
      <c r="J690" s="194"/>
      <c r="K690" s="194"/>
      <c r="L690" s="194"/>
      <c r="M690" s="194"/>
      <c r="N690" s="194"/>
      <c r="O690" s="194"/>
      <c r="P690" s="194"/>
      <c r="Q690" s="194"/>
      <c r="R690" s="194"/>
      <c r="S690" s="194"/>
      <c r="T690" s="194"/>
      <c r="U690" s="1"/>
      <c r="V690" s="1"/>
      <c r="W690" s="194"/>
      <c r="X690" s="194"/>
      <c r="Y690" s="1"/>
      <c r="Z690" s="1"/>
      <c r="AA690" s="1"/>
      <c r="AB690" s="1"/>
      <c r="AC690" s="1"/>
      <c r="AD690" s="1"/>
      <c r="AE690" s="1"/>
      <c r="AF690" s="1"/>
      <c r="AG690" s="194"/>
    </row>
    <row r="691" spans="1:33" ht="15.75" customHeight="1">
      <c r="A691" s="1"/>
      <c r="B691" s="1"/>
      <c r="C691" s="1"/>
      <c r="D691" s="1"/>
      <c r="E691" s="194"/>
      <c r="F691" s="194"/>
      <c r="G691" s="194"/>
      <c r="H691" s="194"/>
      <c r="I691" s="194"/>
      <c r="J691" s="194"/>
      <c r="K691" s="194"/>
      <c r="L691" s="194"/>
      <c r="M691" s="194"/>
      <c r="N691" s="194"/>
      <c r="O691" s="194"/>
      <c r="P691" s="194"/>
      <c r="Q691" s="194"/>
      <c r="R691" s="194"/>
      <c r="S691" s="194"/>
      <c r="T691" s="194"/>
      <c r="U691" s="1"/>
      <c r="V691" s="1"/>
      <c r="W691" s="194"/>
      <c r="X691" s="194"/>
      <c r="Y691" s="1"/>
      <c r="Z691" s="1"/>
      <c r="AA691" s="1"/>
      <c r="AB691" s="1"/>
      <c r="AC691" s="1"/>
      <c r="AD691" s="1"/>
      <c r="AE691" s="1"/>
      <c r="AF691" s="1"/>
      <c r="AG691" s="194"/>
    </row>
    <row r="692" spans="1:33" ht="15.75" customHeight="1">
      <c r="A692" s="1"/>
      <c r="B692" s="1"/>
      <c r="C692" s="1"/>
      <c r="D692" s="1"/>
      <c r="E692" s="194"/>
      <c r="F692" s="194"/>
      <c r="G692" s="194"/>
      <c r="H692" s="194"/>
      <c r="I692" s="194"/>
      <c r="J692" s="194"/>
      <c r="K692" s="194"/>
      <c r="L692" s="194"/>
      <c r="M692" s="194"/>
      <c r="N692" s="194"/>
      <c r="O692" s="194"/>
      <c r="P692" s="194"/>
      <c r="Q692" s="194"/>
      <c r="R692" s="194"/>
      <c r="S692" s="194"/>
      <c r="T692" s="194"/>
      <c r="U692" s="1"/>
      <c r="V692" s="1"/>
      <c r="W692" s="194"/>
      <c r="X692" s="194"/>
      <c r="Y692" s="1"/>
      <c r="Z692" s="1"/>
      <c r="AA692" s="1"/>
      <c r="AB692" s="1"/>
      <c r="AC692" s="1"/>
      <c r="AD692" s="1"/>
      <c r="AE692" s="1"/>
      <c r="AF692" s="1"/>
      <c r="AG692" s="194"/>
    </row>
    <row r="693" spans="1:33" ht="15.75" customHeight="1">
      <c r="A693" s="1"/>
      <c r="B693" s="1"/>
      <c r="C693" s="1"/>
      <c r="D693" s="1"/>
      <c r="E693" s="194"/>
      <c r="F693" s="194"/>
      <c r="G693" s="194"/>
      <c r="H693" s="194"/>
      <c r="I693" s="194"/>
      <c r="J693" s="194"/>
      <c r="K693" s="194"/>
      <c r="L693" s="194"/>
      <c r="M693" s="194"/>
      <c r="N693" s="194"/>
      <c r="O693" s="194"/>
      <c r="P693" s="194"/>
      <c r="Q693" s="194"/>
      <c r="R693" s="194"/>
      <c r="S693" s="194"/>
      <c r="T693" s="194"/>
      <c r="U693" s="1"/>
      <c r="V693" s="1"/>
      <c r="W693" s="194"/>
      <c r="X693" s="194"/>
      <c r="Y693" s="1"/>
      <c r="Z693" s="1"/>
      <c r="AA693" s="1"/>
      <c r="AB693" s="1"/>
      <c r="AC693" s="1"/>
      <c r="AD693" s="1"/>
      <c r="AE693" s="1"/>
      <c r="AF693" s="1"/>
      <c r="AG693" s="194"/>
    </row>
    <row r="694" spans="1:33" ht="15.75" customHeight="1">
      <c r="A694" s="1"/>
      <c r="B694" s="1"/>
      <c r="C694" s="1"/>
      <c r="D694" s="1"/>
      <c r="E694" s="194"/>
      <c r="F694" s="194"/>
      <c r="G694" s="194"/>
      <c r="H694" s="194"/>
      <c r="I694" s="194"/>
      <c r="J694" s="194"/>
      <c r="K694" s="194"/>
      <c r="L694" s="194"/>
      <c r="M694" s="194"/>
      <c r="N694" s="194"/>
      <c r="O694" s="194"/>
      <c r="P694" s="194"/>
      <c r="Q694" s="194"/>
      <c r="R694" s="194"/>
      <c r="S694" s="194"/>
      <c r="T694" s="194"/>
      <c r="U694" s="1"/>
      <c r="V694" s="1"/>
      <c r="W694" s="194"/>
      <c r="X694" s="194"/>
      <c r="Y694" s="1"/>
      <c r="Z694" s="1"/>
      <c r="AA694" s="1"/>
      <c r="AB694" s="1"/>
      <c r="AC694" s="1"/>
      <c r="AD694" s="1"/>
      <c r="AE694" s="1"/>
      <c r="AF694" s="1"/>
      <c r="AG694" s="194"/>
    </row>
    <row r="695" spans="1:33" ht="15.75" customHeight="1">
      <c r="A695" s="1"/>
      <c r="B695" s="1"/>
      <c r="C695" s="1"/>
      <c r="D695" s="1"/>
      <c r="E695" s="194"/>
      <c r="F695" s="194"/>
      <c r="G695" s="194"/>
      <c r="H695" s="194"/>
      <c r="I695" s="194"/>
      <c r="J695" s="194"/>
      <c r="K695" s="194"/>
      <c r="L695" s="194"/>
      <c r="M695" s="194"/>
      <c r="N695" s="194"/>
      <c r="O695" s="194"/>
      <c r="P695" s="194"/>
      <c r="Q695" s="194"/>
      <c r="R695" s="194"/>
      <c r="S695" s="194"/>
      <c r="T695" s="194"/>
      <c r="U695" s="1"/>
      <c r="V695" s="1"/>
      <c r="W695" s="194"/>
      <c r="X695" s="194"/>
      <c r="Y695" s="1"/>
      <c r="Z695" s="1"/>
      <c r="AA695" s="1"/>
      <c r="AB695" s="1"/>
      <c r="AC695" s="1"/>
      <c r="AD695" s="1"/>
      <c r="AE695" s="1"/>
      <c r="AF695" s="1"/>
      <c r="AG695" s="194"/>
    </row>
    <row r="696" spans="1:33" ht="15.75" customHeight="1">
      <c r="A696" s="1"/>
      <c r="B696" s="1"/>
      <c r="C696" s="1"/>
      <c r="D696" s="1"/>
      <c r="E696" s="194"/>
      <c r="F696" s="194"/>
      <c r="G696" s="194"/>
      <c r="H696" s="194"/>
      <c r="I696" s="194"/>
      <c r="J696" s="194"/>
      <c r="K696" s="194"/>
      <c r="L696" s="194"/>
      <c r="M696" s="194"/>
      <c r="N696" s="194"/>
      <c r="O696" s="194"/>
      <c r="P696" s="194"/>
      <c r="Q696" s="194"/>
      <c r="R696" s="194"/>
      <c r="S696" s="194"/>
      <c r="T696" s="194"/>
      <c r="U696" s="1"/>
      <c r="V696" s="1"/>
      <c r="W696" s="194"/>
      <c r="X696" s="194"/>
      <c r="Y696" s="1"/>
      <c r="Z696" s="1"/>
      <c r="AA696" s="1"/>
      <c r="AB696" s="1"/>
      <c r="AC696" s="1"/>
      <c r="AD696" s="1"/>
      <c r="AE696" s="1"/>
      <c r="AF696" s="1"/>
      <c r="AG696" s="194"/>
    </row>
    <row r="697" spans="1:33" ht="15.75" customHeight="1">
      <c r="A697" s="1"/>
      <c r="B697" s="1"/>
      <c r="C697" s="1"/>
      <c r="D697" s="1"/>
      <c r="E697" s="194"/>
      <c r="F697" s="194"/>
      <c r="G697" s="194"/>
      <c r="H697" s="194"/>
      <c r="I697" s="194"/>
      <c r="J697" s="194"/>
      <c r="K697" s="194"/>
      <c r="L697" s="194"/>
      <c r="M697" s="194"/>
      <c r="N697" s="194"/>
      <c r="O697" s="194"/>
      <c r="P697" s="194"/>
      <c r="Q697" s="194"/>
      <c r="R697" s="194"/>
      <c r="S697" s="194"/>
      <c r="T697" s="194"/>
      <c r="U697" s="1"/>
      <c r="V697" s="1"/>
      <c r="W697" s="194"/>
      <c r="X697" s="194"/>
      <c r="Y697" s="1"/>
      <c r="Z697" s="1"/>
      <c r="AA697" s="1"/>
      <c r="AB697" s="1"/>
      <c r="AC697" s="1"/>
      <c r="AD697" s="1"/>
      <c r="AE697" s="1"/>
      <c r="AF697" s="1"/>
      <c r="AG697" s="194"/>
    </row>
    <row r="698" spans="1:33" ht="15.75" customHeight="1">
      <c r="A698" s="1"/>
      <c r="B698" s="1"/>
      <c r="C698" s="1"/>
      <c r="D698" s="1"/>
      <c r="E698" s="194"/>
      <c r="F698" s="194"/>
      <c r="G698" s="194"/>
      <c r="H698" s="194"/>
      <c r="I698" s="194"/>
      <c r="J698" s="194"/>
      <c r="K698" s="194"/>
      <c r="L698" s="194"/>
      <c r="M698" s="194"/>
      <c r="N698" s="194"/>
      <c r="O698" s="194"/>
      <c r="P698" s="194"/>
      <c r="Q698" s="194"/>
      <c r="R698" s="194"/>
      <c r="S698" s="194"/>
      <c r="T698" s="194"/>
      <c r="U698" s="1"/>
      <c r="V698" s="1"/>
      <c r="W698" s="194"/>
      <c r="X698" s="194"/>
      <c r="Y698" s="1"/>
      <c r="Z698" s="1"/>
      <c r="AA698" s="1"/>
      <c r="AB698" s="1"/>
      <c r="AC698" s="1"/>
      <c r="AD698" s="1"/>
      <c r="AE698" s="1"/>
      <c r="AF698" s="1"/>
      <c r="AG698" s="194"/>
    </row>
    <row r="699" spans="1:33" ht="15.75" customHeight="1">
      <c r="A699" s="1"/>
      <c r="B699" s="1"/>
      <c r="C699" s="1"/>
      <c r="D699" s="1"/>
      <c r="E699" s="194"/>
      <c r="F699" s="194"/>
      <c r="G699" s="194"/>
      <c r="H699" s="194"/>
      <c r="I699" s="194"/>
      <c r="J699" s="194"/>
      <c r="K699" s="194"/>
      <c r="L699" s="194"/>
      <c r="M699" s="194"/>
      <c r="N699" s="194"/>
      <c r="O699" s="194"/>
      <c r="P699" s="194"/>
      <c r="Q699" s="194"/>
      <c r="R699" s="194"/>
      <c r="S699" s="194"/>
      <c r="T699" s="194"/>
      <c r="U699" s="1"/>
      <c r="V699" s="1"/>
      <c r="W699" s="194"/>
      <c r="X699" s="194"/>
      <c r="Y699" s="1"/>
      <c r="Z699" s="1"/>
      <c r="AA699" s="1"/>
      <c r="AB699" s="1"/>
      <c r="AC699" s="1"/>
      <c r="AD699" s="1"/>
      <c r="AE699" s="1"/>
      <c r="AF699" s="1"/>
      <c r="AG699" s="194"/>
    </row>
    <row r="700" spans="1:33" ht="15.75" customHeight="1">
      <c r="A700" s="1"/>
      <c r="B700" s="1"/>
      <c r="C700" s="1"/>
      <c r="D700" s="1"/>
      <c r="E700" s="194"/>
      <c r="F700" s="194"/>
      <c r="G700" s="194"/>
      <c r="H700" s="194"/>
      <c r="I700" s="194"/>
      <c r="J700" s="194"/>
      <c r="K700" s="194"/>
      <c r="L700" s="194"/>
      <c r="M700" s="194"/>
      <c r="N700" s="194"/>
      <c r="O700" s="194"/>
      <c r="P700" s="194"/>
      <c r="Q700" s="194"/>
      <c r="R700" s="194"/>
      <c r="S700" s="194"/>
      <c r="T700" s="194"/>
      <c r="U700" s="1"/>
      <c r="V700" s="1"/>
      <c r="W700" s="194"/>
      <c r="X700" s="194"/>
      <c r="Y700" s="1"/>
      <c r="Z700" s="1"/>
      <c r="AA700" s="1"/>
      <c r="AB700" s="1"/>
      <c r="AC700" s="1"/>
      <c r="AD700" s="1"/>
      <c r="AE700" s="1"/>
      <c r="AF700" s="1"/>
      <c r="AG700" s="194"/>
    </row>
    <row r="701" spans="1:33" ht="15.75" customHeight="1">
      <c r="A701" s="1"/>
      <c r="B701" s="1"/>
      <c r="C701" s="1"/>
      <c r="D701" s="1"/>
      <c r="E701" s="194"/>
      <c r="F701" s="194"/>
      <c r="G701" s="194"/>
      <c r="H701" s="194"/>
      <c r="I701" s="194"/>
      <c r="J701" s="194"/>
      <c r="K701" s="194"/>
      <c r="L701" s="194"/>
      <c r="M701" s="194"/>
      <c r="N701" s="194"/>
      <c r="O701" s="194"/>
      <c r="P701" s="194"/>
      <c r="Q701" s="194"/>
      <c r="R701" s="194"/>
      <c r="S701" s="194"/>
      <c r="T701" s="194"/>
      <c r="U701" s="1"/>
      <c r="V701" s="1"/>
      <c r="W701" s="194"/>
      <c r="X701" s="194"/>
      <c r="Y701" s="1"/>
      <c r="Z701" s="1"/>
      <c r="AA701" s="1"/>
      <c r="AB701" s="1"/>
      <c r="AC701" s="1"/>
      <c r="AD701" s="1"/>
      <c r="AE701" s="1"/>
      <c r="AF701" s="1"/>
      <c r="AG701" s="194"/>
    </row>
    <row r="702" spans="1:33" ht="15.75" customHeight="1">
      <c r="A702" s="1"/>
      <c r="B702" s="1"/>
      <c r="C702" s="1"/>
      <c r="D702" s="1"/>
      <c r="E702" s="194"/>
      <c r="F702" s="194"/>
      <c r="G702" s="194"/>
      <c r="H702" s="194"/>
      <c r="I702" s="194"/>
      <c r="J702" s="194"/>
      <c r="K702" s="194"/>
      <c r="L702" s="194"/>
      <c r="M702" s="194"/>
      <c r="N702" s="194"/>
      <c r="O702" s="194"/>
      <c r="P702" s="194"/>
      <c r="Q702" s="194"/>
      <c r="R702" s="194"/>
      <c r="S702" s="194"/>
      <c r="T702" s="194"/>
      <c r="U702" s="1"/>
      <c r="V702" s="1"/>
      <c r="W702" s="194"/>
      <c r="X702" s="194"/>
      <c r="Y702" s="1"/>
      <c r="Z702" s="1"/>
      <c r="AA702" s="1"/>
      <c r="AB702" s="1"/>
      <c r="AC702" s="1"/>
      <c r="AD702" s="1"/>
      <c r="AE702" s="1"/>
      <c r="AF702" s="1"/>
      <c r="AG702" s="194"/>
    </row>
    <row r="703" spans="1:33" ht="15.75" customHeight="1">
      <c r="A703" s="1"/>
      <c r="B703" s="1"/>
      <c r="C703" s="1"/>
      <c r="D703" s="1"/>
      <c r="E703" s="194"/>
      <c r="F703" s="194"/>
      <c r="G703" s="194"/>
      <c r="H703" s="194"/>
      <c r="I703" s="194"/>
      <c r="J703" s="194"/>
      <c r="K703" s="194"/>
      <c r="L703" s="194"/>
      <c r="M703" s="194"/>
      <c r="N703" s="194"/>
      <c r="O703" s="194"/>
      <c r="P703" s="194"/>
      <c r="Q703" s="194"/>
      <c r="R703" s="194"/>
      <c r="S703" s="194"/>
      <c r="T703" s="194"/>
      <c r="U703" s="1"/>
      <c r="V703" s="1"/>
      <c r="W703" s="194"/>
      <c r="X703" s="194"/>
      <c r="Y703" s="1"/>
      <c r="Z703" s="1"/>
      <c r="AA703" s="1"/>
      <c r="AB703" s="1"/>
      <c r="AC703" s="1"/>
      <c r="AD703" s="1"/>
      <c r="AE703" s="1"/>
      <c r="AF703" s="1"/>
      <c r="AG703" s="194"/>
    </row>
    <row r="704" spans="1:33" ht="15.75" customHeight="1">
      <c r="A704" s="1"/>
      <c r="B704" s="1"/>
      <c r="C704" s="1"/>
      <c r="D704" s="1"/>
      <c r="E704" s="194"/>
      <c r="F704" s="194"/>
      <c r="G704" s="194"/>
      <c r="H704" s="194"/>
      <c r="I704" s="194"/>
      <c r="J704" s="194"/>
      <c r="K704" s="194"/>
      <c r="L704" s="194"/>
      <c r="M704" s="194"/>
      <c r="N704" s="194"/>
      <c r="O704" s="194"/>
      <c r="P704" s="194"/>
      <c r="Q704" s="194"/>
      <c r="R704" s="194"/>
      <c r="S704" s="194"/>
      <c r="T704" s="194"/>
      <c r="U704" s="1"/>
      <c r="V704" s="1"/>
      <c r="W704" s="194"/>
      <c r="X704" s="194"/>
      <c r="Y704" s="1"/>
      <c r="Z704" s="1"/>
      <c r="AA704" s="1"/>
      <c r="AB704" s="1"/>
      <c r="AC704" s="1"/>
      <c r="AD704" s="1"/>
      <c r="AE704" s="1"/>
      <c r="AF704" s="1"/>
      <c r="AG704" s="194"/>
    </row>
    <row r="705" spans="1:33" ht="15.75" customHeight="1">
      <c r="A705" s="1"/>
      <c r="B705" s="1"/>
      <c r="C705" s="1"/>
      <c r="D705" s="1"/>
      <c r="E705" s="194"/>
      <c r="F705" s="194"/>
      <c r="G705" s="194"/>
      <c r="H705" s="194"/>
      <c r="I705" s="194"/>
      <c r="J705" s="194"/>
      <c r="K705" s="194"/>
      <c r="L705" s="194"/>
      <c r="M705" s="194"/>
      <c r="N705" s="194"/>
      <c r="O705" s="194"/>
      <c r="P705" s="194"/>
      <c r="Q705" s="194"/>
      <c r="R705" s="194"/>
      <c r="S705" s="194"/>
      <c r="T705" s="194"/>
      <c r="U705" s="1"/>
      <c r="V705" s="1"/>
      <c r="W705" s="194"/>
      <c r="X705" s="194"/>
      <c r="Y705" s="1"/>
      <c r="Z705" s="1"/>
      <c r="AA705" s="1"/>
      <c r="AB705" s="1"/>
      <c r="AC705" s="1"/>
      <c r="AD705" s="1"/>
      <c r="AE705" s="1"/>
      <c r="AF705" s="1"/>
      <c r="AG705" s="194"/>
    </row>
    <row r="706" spans="1:33" ht="15.75" customHeight="1">
      <c r="A706" s="1"/>
      <c r="B706" s="1"/>
      <c r="C706" s="1"/>
      <c r="D706" s="1"/>
      <c r="E706" s="194"/>
      <c r="F706" s="194"/>
      <c r="G706" s="194"/>
      <c r="H706" s="194"/>
      <c r="I706" s="194"/>
      <c r="J706" s="194"/>
      <c r="K706" s="194"/>
      <c r="L706" s="194"/>
      <c r="M706" s="194"/>
      <c r="N706" s="194"/>
      <c r="O706" s="194"/>
      <c r="P706" s="194"/>
      <c r="Q706" s="194"/>
      <c r="R706" s="194"/>
      <c r="S706" s="194"/>
      <c r="T706" s="194"/>
      <c r="U706" s="1"/>
      <c r="V706" s="1"/>
      <c r="W706" s="194"/>
      <c r="X706" s="194"/>
      <c r="Y706" s="1"/>
      <c r="Z706" s="1"/>
      <c r="AA706" s="1"/>
      <c r="AB706" s="1"/>
      <c r="AC706" s="1"/>
      <c r="AD706" s="1"/>
      <c r="AE706" s="1"/>
      <c r="AF706" s="1"/>
      <c r="AG706" s="194"/>
    </row>
    <row r="707" spans="1:33" ht="15.75" customHeight="1">
      <c r="A707" s="1"/>
      <c r="B707" s="1"/>
      <c r="C707" s="1"/>
      <c r="D707" s="1"/>
      <c r="E707" s="194"/>
      <c r="F707" s="194"/>
      <c r="G707" s="194"/>
      <c r="H707" s="194"/>
      <c r="I707" s="194"/>
      <c r="J707" s="194"/>
      <c r="K707" s="194"/>
      <c r="L707" s="194"/>
      <c r="M707" s="194"/>
      <c r="N707" s="194"/>
      <c r="O707" s="194"/>
      <c r="P707" s="194"/>
      <c r="Q707" s="194"/>
      <c r="R707" s="194"/>
      <c r="S707" s="194"/>
      <c r="T707" s="194"/>
      <c r="U707" s="1"/>
      <c r="V707" s="1"/>
      <c r="W707" s="194"/>
      <c r="X707" s="194"/>
      <c r="Y707" s="1"/>
      <c r="Z707" s="1"/>
      <c r="AA707" s="1"/>
      <c r="AB707" s="1"/>
      <c r="AC707" s="1"/>
      <c r="AD707" s="1"/>
      <c r="AE707" s="1"/>
      <c r="AF707" s="1"/>
      <c r="AG707" s="194"/>
    </row>
    <row r="708" spans="1:33" ht="15.75" customHeight="1">
      <c r="A708" s="1"/>
      <c r="B708" s="1"/>
      <c r="C708" s="1"/>
      <c r="D708" s="1"/>
      <c r="E708" s="194"/>
      <c r="F708" s="194"/>
      <c r="G708" s="194"/>
      <c r="H708" s="194"/>
      <c r="I708" s="194"/>
      <c r="J708" s="194"/>
      <c r="K708" s="194"/>
      <c r="L708" s="194"/>
      <c r="M708" s="194"/>
      <c r="N708" s="194"/>
      <c r="O708" s="194"/>
      <c r="P708" s="194"/>
      <c r="Q708" s="194"/>
      <c r="R708" s="194"/>
      <c r="S708" s="194"/>
      <c r="T708" s="194"/>
      <c r="U708" s="1"/>
      <c r="V708" s="1"/>
      <c r="W708" s="194"/>
      <c r="X708" s="194"/>
      <c r="Y708" s="1"/>
      <c r="Z708" s="1"/>
      <c r="AA708" s="1"/>
      <c r="AB708" s="1"/>
      <c r="AC708" s="1"/>
      <c r="AD708" s="1"/>
      <c r="AE708" s="1"/>
      <c r="AF708" s="1"/>
      <c r="AG708" s="194"/>
    </row>
    <row r="709" spans="1:33" ht="15.75" customHeight="1">
      <c r="A709" s="1"/>
      <c r="B709" s="1"/>
      <c r="C709" s="1"/>
      <c r="D709" s="1"/>
      <c r="E709" s="194"/>
      <c r="F709" s="194"/>
      <c r="G709" s="194"/>
      <c r="H709" s="194"/>
      <c r="I709" s="194"/>
      <c r="J709" s="194"/>
      <c r="K709" s="194"/>
      <c r="L709" s="194"/>
      <c r="M709" s="194"/>
      <c r="N709" s="194"/>
      <c r="O709" s="194"/>
      <c r="P709" s="194"/>
      <c r="Q709" s="194"/>
      <c r="R709" s="194"/>
      <c r="S709" s="194"/>
      <c r="T709" s="194"/>
      <c r="U709" s="1"/>
      <c r="V709" s="1"/>
      <c r="W709" s="194"/>
      <c r="X709" s="194"/>
      <c r="Y709" s="1"/>
      <c r="Z709" s="1"/>
      <c r="AA709" s="1"/>
      <c r="AB709" s="1"/>
      <c r="AC709" s="1"/>
      <c r="AD709" s="1"/>
      <c r="AE709" s="1"/>
      <c r="AF709" s="1"/>
      <c r="AG709" s="194"/>
    </row>
    <row r="710" spans="1:33" ht="15.75" customHeight="1">
      <c r="A710" s="1"/>
      <c r="B710" s="1"/>
      <c r="C710" s="1"/>
      <c r="D710" s="1"/>
      <c r="E710" s="194"/>
      <c r="F710" s="194"/>
      <c r="G710" s="194"/>
      <c r="H710" s="194"/>
      <c r="I710" s="194"/>
      <c r="J710" s="194"/>
      <c r="K710" s="194"/>
      <c r="L710" s="194"/>
      <c r="M710" s="194"/>
      <c r="N710" s="194"/>
      <c r="O710" s="194"/>
      <c r="P710" s="194"/>
      <c r="Q710" s="194"/>
      <c r="R710" s="194"/>
      <c r="S710" s="194"/>
      <c r="T710" s="194"/>
      <c r="U710" s="1"/>
      <c r="V710" s="1"/>
      <c r="W710" s="194"/>
      <c r="X710" s="194"/>
      <c r="Y710" s="1"/>
      <c r="Z710" s="1"/>
      <c r="AA710" s="1"/>
      <c r="AB710" s="1"/>
      <c r="AC710" s="1"/>
      <c r="AD710" s="1"/>
      <c r="AE710" s="1"/>
      <c r="AF710" s="1"/>
      <c r="AG710" s="194"/>
    </row>
    <row r="711" spans="1:33" ht="15.75" customHeight="1">
      <c r="A711" s="1"/>
      <c r="B711" s="1"/>
      <c r="C711" s="1"/>
      <c r="D711" s="1"/>
      <c r="E711" s="194"/>
      <c r="F711" s="194"/>
      <c r="G711" s="194"/>
      <c r="H711" s="194"/>
      <c r="I711" s="194"/>
      <c r="J711" s="194"/>
      <c r="K711" s="194"/>
      <c r="L711" s="194"/>
      <c r="M711" s="194"/>
      <c r="N711" s="194"/>
      <c r="O711" s="194"/>
      <c r="P711" s="194"/>
      <c r="Q711" s="194"/>
      <c r="R711" s="194"/>
      <c r="S711" s="194"/>
      <c r="T711" s="194"/>
      <c r="U711" s="1"/>
      <c r="V711" s="1"/>
      <c r="W711" s="194"/>
      <c r="X711" s="194"/>
      <c r="Y711" s="1"/>
      <c r="Z711" s="1"/>
      <c r="AA711" s="1"/>
      <c r="AB711" s="1"/>
      <c r="AC711" s="1"/>
      <c r="AD711" s="1"/>
      <c r="AE711" s="1"/>
      <c r="AF711" s="1"/>
      <c r="AG711" s="194"/>
    </row>
    <row r="712" spans="1:33" ht="15.75" customHeight="1">
      <c r="A712" s="1"/>
      <c r="B712" s="1"/>
      <c r="C712" s="1"/>
      <c r="D712" s="1"/>
      <c r="E712" s="194"/>
      <c r="F712" s="194"/>
      <c r="G712" s="194"/>
      <c r="H712" s="194"/>
      <c r="I712" s="194"/>
      <c r="J712" s="194"/>
      <c r="K712" s="194"/>
      <c r="L712" s="194"/>
      <c r="M712" s="194"/>
      <c r="N712" s="194"/>
      <c r="O712" s="194"/>
      <c r="P712" s="194"/>
      <c r="Q712" s="194"/>
      <c r="R712" s="194"/>
      <c r="S712" s="194"/>
      <c r="T712" s="194"/>
      <c r="U712" s="1"/>
      <c r="V712" s="1"/>
      <c r="W712" s="194"/>
      <c r="X712" s="194"/>
      <c r="Y712" s="1"/>
      <c r="Z712" s="1"/>
      <c r="AA712" s="1"/>
      <c r="AB712" s="1"/>
      <c r="AC712" s="1"/>
      <c r="AD712" s="1"/>
      <c r="AE712" s="1"/>
      <c r="AF712" s="1"/>
      <c r="AG712" s="194"/>
    </row>
    <row r="713" spans="1:33" ht="15.75" customHeight="1">
      <c r="A713" s="1"/>
      <c r="B713" s="1"/>
      <c r="C713" s="1"/>
      <c r="D713" s="1"/>
      <c r="E713" s="194"/>
      <c r="F713" s="194"/>
      <c r="G713" s="194"/>
      <c r="H713" s="194"/>
      <c r="I713" s="194"/>
      <c r="J713" s="194"/>
      <c r="K713" s="194"/>
      <c r="L713" s="194"/>
      <c r="M713" s="194"/>
      <c r="N713" s="194"/>
      <c r="O713" s="194"/>
      <c r="P713" s="194"/>
      <c r="Q713" s="194"/>
      <c r="R713" s="194"/>
      <c r="S713" s="194"/>
      <c r="T713" s="194"/>
      <c r="U713" s="1"/>
      <c r="V713" s="1"/>
      <c r="W713" s="194"/>
      <c r="X713" s="194"/>
      <c r="Y713" s="1"/>
      <c r="Z713" s="1"/>
      <c r="AA713" s="1"/>
      <c r="AB713" s="1"/>
      <c r="AC713" s="1"/>
      <c r="AD713" s="1"/>
      <c r="AE713" s="1"/>
      <c r="AF713" s="1"/>
      <c r="AG713" s="194"/>
    </row>
    <row r="714" spans="1:33" ht="15.75" customHeight="1">
      <c r="A714" s="1"/>
      <c r="B714" s="1"/>
      <c r="C714" s="1"/>
      <c r="D714" s="1"/>
      <c r="E714" s="194"/>
      <c r="F714" s="194"/>
      <c r="G714" s="194"/>
      <c r="H714" s="194"/>
      <c r="I714" s="194"/>
      <c r="J714" s="194"/>
      <c r="K714" s="194"/>
      <c r="L714" s="194"/>
      <c r="M714" s="194"/>
      <c r="N714" s="194"/>
      <c r="O714" s="194"/>
      <c r="P714" s="194"/>
      <c r="Q714" s="194"/>
      <c r="R714" s="194"/>
      <c r="S714" s="194"/>
      <c r="T714" s="194"/>
      <c r="U714" s="1"/>
      <c r="V714" s="1"/>
      <c r="W714" s="194"/>
      <c r="X714" s="194"/>
      <c r="Y714" s="1"/>
      <c r="Z714" s="1"/>
      <c r="AA714" s="1"/>
      <c r="AB714" s="1"/>
      <c r="AC714" s="1"/>
      <c r="AD714" s="1"/>
      <c r="AE714" s="1"/>
      <c r="AF714" s="1"/>
      <c r="AG714" s="194"/>
    </row>
    <row r="715" spans="1:33" ht="15.75" customHeight="1">
      <c r="A715" s="1"/>
      <c r="B715" s="1"/>
      <c r="C715" s="1"/>
      <c r="D715" s="1"/>
      <c r="E715" s="194"/>
      <c r="F715" s="194"/>
      <c r="G715" s="194"/>
      <c r="H715" s="194"/>
      <c r="I715" s="194"/>
      <c r="J715" s="194"/>
      <c r="K715" s="194"/>
      <c r="L715" s="194"/>
      <c r="M715" s="194"/>
      <c r="N715" s="194"/>
      <c r="O715" s="194"/>
      <c r="P715" s="194"/>
      <c r="Q715" s="194"/>
      <c r="R715" s="194"/>
      <c r="S715" s="194"/>
      <c r="T715" s="194"/>
      <c r="U715" s="1"/>
      <c r="V715" s="1"/>
      <c r="W715" s="194"/>
      <c r="X715" s="194"/>
      <c r="Y715" s="1"/>
      <c r="Z715" s="1"/>
      <c r="AA715" s="1"/>
      <c r="AB715" s="1"/>
      <c r="AC715" s="1"/>
      <c r="AD715" s="1"/>
      <c r="AE715" s="1"/>
      <c r="AF715" s="1"/>
      <c r="AG715" s="194"/>
    </row>
    <row r="716" spans="1:33" ht="15.75" customHeight="1">
      <c r="A716" s="1"/>
      <c r="B716" s="1"/>
      <c r="C716" s="1"/>
      <c r="D716" s="1"/>
      <c r="E716" s="194"/>
      <c r="F716" s="194"/>
      <c r="G716" s="194"/>
      <c r="H716" s="194"/>
      <c r="I716" s="194"/>
      <c r="J716" s="194"/>
      <c r="K716" s="194"/>
      <c r="L716" s="194"/>
      <c r="M716" s="194"/>
      <c r="N716" s="194"/>
      <c r="O716" s="194"/>
      <c r="P716" s="194"/>
      <c r="Q716" s="194"/>
      <c r="R716" s="194"/>
      <c r="S716" s="194"/>
      <c r="T716" s="194"/>
      <c r="U716" s="1"/>
      <c r="V716" s="1"/>
      <c r="W716" s="194"/>
      <c r="X716" s="194"/>
      <c r="Y716" s="1"/>
      <c r="Z716" s="1"/>
      <c r="AA716" s="1"/>
      <c r="AB716" s="1"/>
      <c r="AC716" s="1"/>
      <c r="AD716" s="1"/>
      <c r="AE716" s="1"/>
      <c r="AF716" s="1"/>
      <c r="AG716" s="194"/>
    </row>
    <row r="717" spans="1:33" ht="15.75" customHeight="1">
      <c r="A717" s="1"/>
      <c r="B717" s="1"/>
      <c r="C717" s="1"/>
      <c r="D717" s="1"/>
      <c r="E717" s="194"/>
      <c r="F717" s="194"/>
      <c r="G717" s="194"/>
      <c r="H717" s="194"/>
      <c r="I717" s="194"/>
      <c r="J717" s="194"/>
      <c r="K717" s="194"/>
      <c r="L717" s="194"/>
      <c r="M717" s="194"/>
      <c r="N717" s="194"/>
      <c r="O717" s="194"/>
      <c r="P717" s="194"/>
      <c r="Q717" s="194"/>
      <c r="R717" s="194"/>
      <c r="S717" s="194"/>
      <c r="T717" s="194"/>
      <c r="U717" s="1"/>
      <c r="V717" s="1"/>
      <c r="W717" s="194"/>
      <c r="X717" s="194"/>
      <c r="Y717" s="1"/>
      <c r="Z717" s="1"/>
      <c r="AA717" s="1"/>
      <c r="AB717" s="1"/>
      <c r="AC717" s="1"/>
      <c r="AD717" s="1"/>
      <c r="AE717" s="1"/>
      <c r="AF717" s="1"/>
      <c r="AG717" s="194"/>
    </row>
    <row r="718" spans="1:33" ht="15.75" customHeight="1">
      <c r="A718" s="1"/>
      <c r="B718" s="1"/>
      <c r="C718" s="1"/>
      <c r="D718" s="1"/>
      <c r="E718" s="194"/>
      <c r="F718" s="194"/>
      <c r="G718" s="194"/>
      <c r="H718" s="194"/>
      <c r="I718" s="194"/>
      <c r="J718" s="194"/>
      <c r="K718" s="194"/>
      <c r="L718" s="194"/>
      <c r="M718" s="194"/>
      <c r="N718" s="194"/>
      <c r="O718" s="194"/>
      <c r="P718" s="194"/>
      <c r="Q718" s="194"/>
      <c r="R718" s="194"/>
      <c r="S718" s="194"/>
      <c r="T718" s="194"/>
      <c r="U718" s="1"/>
      <c r="V718" s="1"/>
      <c r="W718" s="194"/>
      <c r="X718" s="194"/>
      <c r="Y718" s="1"/>
      <c r="Z718" s="1"/>
      <c r="AA718" s="1"/>
      <c r="AB718" s="1"/>
      <c r="AC718" s="1"/>
      <c r="AD718" s="1"/>
      <c r="AE718" s="1"/>
      <c r="AF718" s="1"/>
      <c r="AG718" s="194"/>
    </row>
    <row r="719" spans="1:33" ht="15.75" customHeight="1">
      <c r="A719" s="1"/>
      <c r="B719" s="1"/>
      <c r="C719" s="1"/>
      <c r="D719" s="1"/>
      <c r="E719" s="194"/>
      <c r="F719" s="194"/>
      <c r="G719" s="194"/>
      <c r="H719" s="194"/>
      <c r="I719" s="194"/>
      <c r="J719" s="194"/>
      <c r="K719" s="194"/>
      <c r="L719" s="194"/>
      <c r="M719" s="194"/>
      <c r="N719" s="194"/>
      <c r="O719" s="194"/>
      <c r="P719" s="194"/>
      <c r="Q719" s="194"/>
      <c r="R719" s="194"/>
      <c r="S719" s="194"/>
      <c r="T719" s="194"/>
      <c r="U719" s="1"/>
      <c r="V719" s="1"/>
      <c r="W719" s="194"/>
      <c r="X719" s="194"/>
      <c r="Y719" s="1"/>
      <c r="Z719" s="1"/>
      <c r="AA719" s="1"/>
      <c r="AB719" s="1"/>
      <c r="AC719" s="1"/>
      <c r="AD719" s="1"/>
      <c r="AE719" s="1"/>
      <c r="AF719" s="1"/>
      <c r="AG719" s="194"/>
    </row>
    <row r="720" spans="1:33" ht="15.75" customHeight="1">
      <c r="A720" s="1"/>
      <c r="B720" s="1"/>
      <c r="C720" s="1"/>
      <c r="D720" s="1"/>
      <c r="E720" s="194"/>
      <c r="F720" s="194"/>
      <c r="G720" s="194"/>
      <c r="H720" s="194"/>
      <c r="I720" s="194"/>
      <c r="J720" s="194"/>
      <c r="K720" s="194"/>
      <c r="L720" s="194"/>
      <c r="M720" s="194"/>
      <c r="N720" s="194"/>
      <c r="O720" s="194"/>
      <c r="P720" s="194"/>
      <c r="Q720" s="194"/>
      <c r="R720" s="194"/>
      <c r="S720" s="194"/>
      <c r="T720" s="194"/>
      <c r="U720" s="1"/>
      <c r="V720" s="1"/>
      <c r="W720" s="194"/>
      <c r="X720" s="194"/>
      <c r="Y720" s="1"/>
      <c r="Z720" s="1"/>
      <c r="AA720" s="1"/>
      <c r="AB720" s="1"/>
      <c r="AC720" s="1"/>
      <c r="AD720" s="1"/>
      <c r="AE720" s="1"/>
      <c r="AF720" s="1"/>
      <c r="AG720" s="194"/>
    </row>
    <row r="721" spans="1:33" ht="15.75" customHeight="1">
      <c r="A721" s="1"/>
      <c r="B721" s="1"/>
      <c r="C721" s="1"/>
      <c r="D721" s="1"/>
      <c r="E721" s="194"/>
      <c r="F721" s="194"/>
      <c r="G721" s="194"/>
      <c r="H721" s="194"/>
      <c r="I721" s="194"/>
      <c r="J721" s="194"/>
      <c r="K721" s="194"/>
      <c r="L721" s="194"/>
      <c r="M721" s="194"/>
      <c r="N721" s="194"/>
      <c r="O721" s="194"/>
      <c r="P721" s="194"/>
      <c r="Q721" s="194"/>
      <c r="R721" s="194"/>
      <c r="S721" s="194"/>
      <c r="T721" s="194"/>
      <c r="U721" s="1"/>
      <c r="V721" s="1"/>
      <c r="W721" s="194"/>
      <c r="X721" s="194"/>
      <c r="Y721" s="1"/>
      <c r="Z721" s="1"/>
      <c r="AA721" s="1"/>
      <c r="AB721" s="1"/>
      <c r="AC721" s="1"/>
      <c r="AD721" s="1"/>
      <c r="AE721" s="1"/>
      <c r="AF721" s="1"/>
      <c r="AG721" s="194"/>
    </row>
    <row r="722" spans="1:33" ht="15.75" customHeight="1">
      <c r="A722" s="1"/>
      <c r="B722" s="1"/>
      <c r="C722" s="1"/>
      <c r="D722" s="1"/>
      <c r="E722" s="194"/>
      <c r="F722" s="194"/>
      <c r="G722" s="194"/>
      <c r="H722" s="194"/>
      <c r="I722" s="194"/>
      <c r="J722" s="194"/>
      <c r="K722" s="194"/>
      <c r="L722" s="194"/>
      <c r="M722" s="194"/>
      <c r="N722" s="194"/>
      <c r="O722" s="194"/>
      <c r="P722" s="194"/>
      <c r="Q722" s="194"/>
      <c r="R722" s="194"/>
      <c r="S722" s="194"/>
      <c r="T722" s="194"/>
      <c r="U722" s="1"/>
      <c r="V722" s="1"/>
      <c r="W722" s="194"/>
      <c r="X722" s="194"/>
      <c r="Y722" s="1"/>
      <c r="Z722" s="1"/>
      <c r="AA722" s="1"/>
      <c r="AB722" s="1"/>
      <c r="AC722" s="1"/>
      <c r="AD722" s="1"/>
      <c r="AE722" s="1"/>
      <c r="AF722" s="1"/>
      <c r="AG722" s="194"/>
    </row>
    <row r="723" spans="1:33" ht="15.75" customHeight="1">
      <c r="A723" s="1"/>
      <c r="B723" s="1"/>
      <c r="C723" s="1"/>
      <c r="D723" s="1"/>
      <c r="E723" s="194"/>
      <c r="F723" s="194"/>
      <c r="G723" s="194"/>
      <c r="H723" s="194"/>
      <c r="I723" s="194"/>
      <c r="J723" s="194"/>
      <c r="K723" s="194"/>
      <c r="L723" s="194"/>
      <c r="M723" s="194"/>
      <c r="N723" s="194"/>
      <c r="O723" s="194"/>
      <c r="P723" s="194"/>
      <c r="Q723" s="194"/>
      <c r="R723" s="194"/>
      <c r="S723" s="194"/>
      <c r="T723" s="194"/>
      <c r="U723" s="1"/>
      <c r="V723" s="1"/>
      <c r="W723" s="194"/>
      <c r="X723" s="194"/>
      <c r="Y723" s="1"/>
      <c r="Z723" s="1"/>
      <c r="AA723" s="1"/>
      <c r="AB723" s="1"/>
      <c r="AC723" s="1"/>
      <c r="AD723" s="1"/>
      <c r="AE723" s="1"/>
      <c r="AF723" s="1"/>
      <c r="AG723" s="194"/>
    </row>
    <row r="724" spans="1:33" ht="15.75" customHeight="1">
      <c r="A724" s="1"/>
      <c r="B724" s="1"/>
      <c r="C724" s="1"/>
      <c r="D724" s="1"/>
      <c r="E724" s="194"/>
      <c r="F724" s="194"/>
      <c r="G724" s="194"/>
      <c r="H724" s="194"/>
      <c r="I724" s="194"/>
      <c r="J724" s="194"/>
      <c r="K724" s="194"/>
      <c r="L724" s="194"/>
      <c r="M724" s="194"/>
      <c r="N724" s="194"/>
      <c r="O724" s="194"/>
      <c r="P724" s="194"/>
      <c r="Q724" s="194"/>
      <c r="R724" s="194"/>
      <c r="S724" s="194"/>
      <c r="T724" s="194"/>
      <c r="U724" s="1"/>
      <c r="V724" s="1"/>
      <c r="W724" s="194"/>
      <c r="X724" s="194"/>
      <c r="Y724" s="1"/>
      <c r="Z724" s="1"/>
      <c r="AA724" s="1"/>
      <c r="AB724" s="1"/>
      <c r="AC724" s="1"/>
      <c r="AD724" s="1"/>
      <c r="AE724" s="1"/>
      <c r="AF724" s="1"/>
      <c r="AG724" s="194"/>
    </row>
    <row r="725" spans="1:33" ht="15.75" customHeight="1">
      <c r="A725" s="1"/>
      <c r="B725" s="1"/>
      <c r="C725" s="1"/>
      <c r="D725" s="1"/>
      <c r="E725" s="194"/>
      <c r="F725" s="194"/>
      <c r="G725" s="194"/>
      <c r="H725" s="194"/>
      <c r="I725" s="194"/>
      <c r="J725" s="194"/>
      <c r="K725" s="194"/>
      <c r="L725" s="194"/>
      <c r="M725" s="194"/>
      <c r="N725" s="194"/>
      <c r="O725" s="194"/>
      <c r="P725" s="194"/>
      <c r="Q725" s="194"/>
      <c r="R725" s="194"/>
      <c r="S725" s="194"/>
      <c r="T725" s="194"/>
      <c r="U725" s="1"/>
      <c r="V725" s="1"/>
      <c r="W725" s="194"/>
      <c r="X725" s="194"/>
      <c r="Y725" s="1"/>
      <c r="Z725" s="1"/>
      <c r="AA725" s="1"/>
      <c r="AB725" s="1"/>
      <c r="AC725" s="1"/>
      <c r="AD725" s="1"/>
      <c r="AE725" s="1"/>
      <c r="AF725" s="1"/>
      <c r="AG725" s="194"/>
    </row>
    <row r="726" spans="1:33" ht="15.75" customHeight="1">
      <c r="A726" s="1"/>
      <c r="B726" s="1"/>
      <c r="C726" s="1"/>
      <c r="D726" s="1"/>
      <c r="E726" s="194"/>
      <c r="F726" s="194"/>
      <c r="G726" s="194"/>
      <c r="H726" s="194"/>
      <c r="I726" s="194"/>
      <c r="J726" s="194"/>
      <c r="K726" s="194"/>
      <c r="L726" s="194"/>
      <c r="M726" s="194"/>
      <c r="N726" s="194"/>
      <c r="O726" s="194"/>
      <c r="P726" s="194"/>
      <c r="Q726" s="194"/>
      <c r="R726" s="194"/>
      <c r="S726" s="194"/>
      <c r="T726" s="194"/>
      <c r="U726" s="1"/>
      <c r="V726" s="1"/>
      <c r="W726" s="194"/>
      <c r="X726" s="194"/>
      <c r="Y726" s="1"/>
      <c r="Z726" s="1"/>
      <c r="AA726" s="1"/>
      <c r="AB726" s="1"/>
      <c r="AC726" s="1"/>
      <c r="AD726" s="1"/>
      <c r="AE726" s="1"/>
      <c r="AF726" s="1"/>
      <c r="AG726" s="194"/>
    </row>
    <row r="727" spans="1:33" ht="15.75" customHeight="1">
      <c r="A727" s="1"/>
      <c r="B727" s="1"/>
      <c r="C727" s="1"/>
      <c r="D727" s="1"/>
      <c r="E727" s="194"/>
      <c r="F727" s="194"/>
      <c r="G727" s="194"/>
      <c r="H727" s="194"/>
      <c r="I727" s="194"/>
      <c r="J727" s="194"/>
      <c r="K727" s="194"/>
      <c r="L727" s="194"/>
      <c r="M727" s="194"/>
      <c r="N727" s="194"/>
      <c r="O727" s="194"/>
      <c r="P727" s="194"/>
      <c r="Q727" s="194"/>
      <c r="R727" s="194"/>
      <c r="S727" s="194"/>
      <c r="T727" s="194"/>
      <c r="U727" s="1"/>
      <c r="V727" s="1"/>
      <c r="W727" s="194"/>
      <c r="X727" s="194"/>
      <c r="Y727" s="1"/>
      <c r="Z727" s="1"/>
      <c r="AA727" s="1"/>
      <c r="AB727" s="1"/>
      <c r="AC727" s="1"/>
      <c r="AD727" s="1"/>
      <c r="AE727" s="1"/>
      <c r="AF727" s="1"/>
      <c r="AG727" s="194"/>
    </row>
    <row r="728" spans="1:33" ht="15.75" customHeight="1">
      <c r="A728" s="1"/>
      <c r="B728" s="1"/>
      <c r="C728" s="1"/>
      <c r="D728" s="1"/>
      <c r="E728" s="194"/>
      <c r="F728" s="194"/>
      <c r="G728" s="194"/>
      <c r="H728" s="194"/>
      <c r="I728" s="194"/>
      <c r="J728" s="194"/>
      <c r="K728" s="194"/>
      <c r="L728" s="194"/>
      <c r="M728" s="194"/>
      <c r="N728" s="194"/>
      <c r="O728" s="194"/>
      <c r="P728" s="194"/>
      <c r="Q728" s="194"/>
      <c r="R728" s="194"/>
      <c r="S728" s="194"/>
      <c r="T728" s="194"/>
      <c r="U728" s="1"/>
      <c r="V728" s="1"/>
      <c r="W728" s="194"/>
      <c r="X728" s="194"/>
      <c r="Y728" s="1"/>
      <c r="Z728" s="1"/>
      <c r="AA728" s="1"/>
      <c r="AB728" s="1"/>
      <c r="AC728" s="1"/>
      <c r="AD728" s="1"/>
      <c r="AE728" s="1"/>
      <c r="AF728" s="1"/>
      <c r="AG728" s="194"/>
    </row>
    <row r="729" spans="1:33" ht="15.75" customHeight="1">
      <c r="A729" s="1"/>
      <c r="B729" s="1"/>
      <c r="C729" s="1"/>
      <c r="D729" s="1"/>
      <c r="E729" s="194"/>
      <c r="F729" s="194"/>
      <c r="G729" s="194"/>
      <c r="H729" s="194"/>
      <c r="I729" s="194"/>
      <c r="J729" s="194"/>
      <c r="K729" s="194"/>
      <c r="L729" s="194"/>
      <c r="M729" s="194"/>
      <c r="N729" s="194"/>
      <c r="O729" s="194"/>
      <c r="P729" s="194"/>
      <c r="Q729" s="194"/>
      <c r="R729" s="194"/>
      <c r="S729" s="194"/>
      <c r="T729" s="194"/>
      <c r="U729" s="1"/>
      <c r="V729" s="1"/>
      <c r="W729" s="194"/>
      <c r="X729" s="194"/>
      <c r="Y729" s="1"/>
      <c r="Z729" s="1"/>
      <c r="AA729" s="1"/>
      <c r="AB729" s="1"/>
      <c r="AC729" s="1"/>
      <c r="AD729" s="1"/>
      <c r="AE729" s="1"/>
      <c r="AF729" s="1"/>
      <c r="AG729" s="194"/>
    </row>
    <row r="730" spans="1:33" ht="15.75" customHeight="1">
      <c r="A730" s="1"/>
      <c r="B730" s="1"/>
      <c r="C730" s="1"/>
      <c r="D730" s="1"/>
      <c r="E730" s="194"/>
      <c r="F730" s="194"/>
      <c r="G730" s="194"/>
      <c r="H730" s="194"/>
      <c r="I730" s="194"/>
      <c r="J730" s="194"/>
      <c r="K730" s="194"/>
      <c r="L730" s="194"/>
      <c r="M730" s="194"/>
      <c r="N730" s="194"/>
      <c r="O730" s="194"/>
      <c r="P730" s="194"/>
      <c r="Q730" s="194"/>
      <c r="R730" s="194"/>
      <c r="S730" s="194"/>
      <c r="T730" s="194"/>
      <c r="U730" s="1"/>
      <c r="V730" s="1"/>
      <c r="W730" s="194"/>
      <c r="X730" s="194"/>
      <c r="Y730" s="1"/>
      <c r="Z730" s="1"/>
      <c r="AA730" s="1"/>
      <c r="AB730" s="1"/>
      <c r="AC730" s="1"/>
      <c r="AD730" s="1"/>
      <c r="AE730" s="1"/>
      <c r="AF730" s="1"/>
      <c r="AG730" s="194"/>
    </row>
    <row r="731" spans="1:33" ht="15.75" customHeight="1">
      <c r="A731" s="1"/>
      <c r="B731" s="1"/>
      <c r="C731" s="1"/>
      <c r="D731" s="1"/>
      <c r="E731" s="194"/>
      <c r="F731" s="194"/>
      <c r="G731" s="194"/>
      <c r="H731" s="194"/>
      <c r="I731" s="194"/>
      <c r="J731" s="194"/>
      <c r="K731" s="194"/>
      <c r="L731" s="194"/>
      <c r="M731" s="194"/>
      <c r="N731" s="194"/>
      <c r="O731" s="194"/>
      <c r="P731" s="194"/>
      <c r="Q731" s="194"/>
      <c r="R731" s="194"/>
      <c r="S731" s="194"/>
      <c r="T731" s="194"/>
      <c r="U731" s="1"/>
      <c r="V731" s="1"/>
      <c r="W731" s="194"/>
      <c r="X731" s="194"/>
      <c r="Y731" s="1"/>
      <c r="Z731" s="1"/>
      <c r="AA731" s="1"/>
      <c r="AB731" s="1"/>
      <c r="AC731" s="1"/>
      <c r="AD731" s="1"/>
      <c r="AE731" s="1"/>
      <c r="AF731" s="1"/>
      <c r="AG731" s="194"/>
    </row>
    <row r="732" spans="1:33" ht="15.75" customHeight="1">
      <c r="A732" s="1"/>
      <c r="B732" s="1"/>
      <c r="C732" s="1"/>
      <c r="D732" s="1"/>
      <c r="E732" s="194"/>
      <c r="F732" s="194"/>
      <c r="G732" s="194"/>
      <c r="H732" s="194"/>
      <c r="I732" s="194"/>
      <c r="J732" s="194"/>
      <c r="K732" s="194"/>
      <c r="L732" s="194"/>
      <c r="M732" s="194"/>
      <c r="N732" s="194"/>
      <c r="O732" s="194"/>
      <c r="P732" s="194"/>
      <c r="Q732" s="194"/>
      <c r="R732" s="194"/>
      <c r="S732" s="194"/>
      <c r="T732" s="194"/>
      <c r="U732" s="1"/>
      <c r="V732" s="1"/>
      <c r="W732" s="194"/>
      <c r="X732" s="194"/>
      <c r="Y732" s="1"/>
      <c r="Z732" s="1"/>
      <c r="AA732" s="1"/>
      <c r="AB732" s="1"/>
      <c r="AC732" s="1"/>
      <c r="AD732" s="1"/>
      <c r="AE732" s="1"/>
      <c r="AF732" s="1"/>
      <c r="AG732" s="194"/>
    </row>
    <row r="733" spans="1:33" ht="15.75" customHeight="1">
      <c r="A733" s="1"/>
      <c r="B733" s="1"/>
      <c r="C733" s="1"/>
      <c r="D733" s="1"/>
      <c r="E733" s="194"/>
      <c r="F733" s="194"/>
      <c r="G733" s="194"/>
      <c r="H733" s="194"/>
      <c r="I733" s="194"/>
      <c r="J733" s="194"/>
      <c r="K733" s="194"/>
      <c r="L733" s="194"/>
      <c r="M733" s="194"/>
      <c r="N733" s="194"/>
      <c r="O733" s="194"/>
      <c r="P733" s="194"/>
      <c r="Q733" s="194"/>
      <c r="R733" s="194"/>
      <c r="S733" s="194"/>
      <c r="T733" s="194"/>
      <c r="U733" s="1"/>
      <c r="V733" s="1"/>
      <c r="W733" s="194"/>
      <c r="X733" s="194"/>
      <c r="Y733" s="1"/>
      <c r="Z733" s="1"/>
      <c r="AA733" s="1"/>
      <c r="AB733" s="1"/>
      <c r="AC733" s="1"/>
      <c r="AD733" s="1"/>
      <c r="AE733" s="1"/>
      <c r="AF733" s="1"/>
      <c r="AG733" s="194"/>
    </row>
    <row r="734" spans="1:33" ht="15.75" customHeight="1">
      <c r="A734" s="1"/>
      <c r="B734" s="1"/>
      <c r="C734" s="1"/>
      <c r="D734" s="1"/>
      <c r="E734" s="194"/>
      <c r="F734" s="194"/>
      <c r="G734" s="194"/>
      <c r="H734" s="194"/>
      <c r="I734" s="194"/>
      <c r="J734" s="194"/>
      <c r="K734" s="194"/>
      <c r="L734" s="194"/>
      <c r="M734" s="194"/>
      <c r="N734" s="194"/>
      <c r="O734" s="194"/>
      <c r="P734" s="194"/>
      <c r="Q734" s="194"/>
      <c r="R734" s="194"/>
      <c r="S734" s="194"/>
      <c r="T734" s="194"/>
      <c r="U734" s="1"/>
      <c r="V734" s="1"/>
      <c r="W734" s="194"/>
      <c r="X734" s="194"/>
      <c r="Y734" s="1"/>
      <c r="Z734" s="1"/>
      <c r="AA734" s="1"/>
      <c r="AB734" s="1"/>
      <c r="AC734" s="1"/>
      <c r="AD734" s="1"/>
      <c r="AE734" s="1"/>
      <c r="AF734" s="1"/>
      <c r="AG734" s="194"/>
    </row>
    <row r="735" spans="1:33" ht="15.75" customHeight="1">
      <c r="A735" s="1"/>
      <c r="B735" s="1"/>
      <c r="C735" s="1"/>
      <c r="D735" s="1"/>
      <c r="E735" s="194"/>
      <c r="F735" s="194"/>
      <c r="G735" s="194"/>
      <c r="H735" s="194"/>
      <c r="I735" s="194"/>
      <c r="J735" s="194"/>
      <c r="K735" s="194"/>
      <c r="L735" s="194"/>
      <c r="M735" s="194"/>
      <c r="N735" s="194"/>
      <c r="O735" s="194"/>
      <c r="P735" s="194"/>
      <c r="Q735" s="194"/>
      <c r="R735" s="194"/>
      <c r="S735" s="194"/>
      <c r="T735" s="194"/>
      <c r="U735" s="1"/>
      <c r="V735" s="1"/>
      <c r="W735" s="194"/>
      <c r="X735" s="194"/>
      <c r="Y735" s="1"/>
      <c r="Z735" s="1"/>
      <c r="AA735" s="1"/>
      <c r="AB735" s="1"/>
      <c r="AC735" s="1"/>
      <c r="AD735" s="1"/>
      <c r="AE735" s="1"/>
      <c r="AF735" s="1"/>
      <c r="AG735" s="194"/>
    </row>
    <row r="736" spans="1:33" ht="15.75" customHeight="1">
      <c r="A736" s="1"/>
      <c r="B736" s="1"/>
      <c r="C736" s="1"/>
      <c r="D736" s="1"/>
      <c r="E736" s="194"/>
      <c r="F736" s="194"/>
      <c r="G736" s="194"/>
      <c r="H736" s="194"/>
      <c r="I736" s="194"/>
      <c r="J736" s="194"/>
      <c r="K736" s="194"/>
      <c r="L736" s="194"/>
      <c r="M736" s="194"/>
      <c r="N736" s="194"/>
      <c r="O736" s="194"/>
      <c r="P736" s="194"/>
      <c r="Q736" s="194"/>
      <c r="R736" s="194"/>
      <c r="S736" s="194"/>
      <c r="T736" s="194"/>
      <c r="U736" s="1"/>
      <c r="V736" s="1"/>
      <c r="W736" s="194"/>
      <c r="X736" s="194"/>
      <c r="Y736" s="1"/>
      <c r="Z736" s="1"/>
      <c r="AA736" s="1"/>
      <c r="AB736" s="1"/>
      <c r="AC736" s="1"/>
      <c r="AD736" s="1"/>
      <c r="AE736" s="1"/>
      <c r="AF736" s="1"/>
      <c r="AG736" s="194"/>
    </row>
    <row r="737" spans="1:33" ht="15.75" customHeight="1">
      <c r="A737" s="1"/>
      <c r="B737" s="1"/>
      <c r="C737" s="1"/>
      <c r="D737" s="1"/>
      <c r="E737" s="194"/>
      <c r="F737" s="194"/>
      <c r="G737" s="194"/>
      <c r="H737" s="194"/>
      <c r="I737" s="194"/>
      <c r="J737" s="194"/>
      <c r="K737" s="194"/>
      <c r="L737" s="194"/>
      <c r="M737" s="194"/>
      <c r="N737" s="194"/>
      <c r="O737" s="194"/>
      <c r="P737" s="194"/>
      <c r="Q737" s="194"/>
      <c r="R737" s="194"/>
      <c r="S737" s="194"/>
      <c r="T737" s="194"/>
      <c r="U737" s="1"/>
      <c r="V737" s="1"/>
      <c r="W737" s="194"/>
      <c r="X737" s="194"/>
      <c r="Y737" s="1"/>
      <c r="Z737" s="1"/>
      <c r="AA737" s="1"/>
      <c r="AB737" s="1"/>
      <c r="AC737" s="1"/>
      <c r="AD737" s="1"/>
      <c r="AE737" s="1"/>
      <c r="AF737" s="1"/>
      <c r="AG737" s="194"/>
    </row>
    <row r="738" spans="1:33" ht="15.75" customHeight="1">
      <c r="A738" s="1"/>
      <c r="B738" s="1"/>
      <c r="C738" s="1"/>
      <c r="D738" s="1"/>
      <c r="E738" s="194"/>
      <c r="F738" s="194"/>
      <c r="G738" s="194"/>
      <c r="H738" s="194"/>
      <c r="I738" s="194"/>
      <c r="J738" s="194"/>
      <c r="K738" s="194"/>
      <c r="L738" s="194"/>
      <c r="M738" s="194"/>
      <c r="N738" s="194"/>
      <c r="O738" s="194"/>
      <c r="P738" s="194"/>
      <c r="Q738" s="194"/>
      <c r="R738" s="194"/>
      <c r="S738" s="194"/>
      <c r="T738" s="194"/>
      <c r="U738" s="1"/>
      <c r="V738" s="1"/>
      <c r="W738" s="194"/>
      <c r="X738" s="194"/>
      <c r="Y738" s="1"/>
      <c r="Z738" s="1"/>
      <c r="AA738" s="1"/>
      <c r="AB738" s="1"/>
      <c r="AC738" s="1"/>
      <c r="AD738" s="1"/>
      <c r="AE738" s="1"/>
      <c r="AF738" s="1"/>
      <c r="AG738" s="194"/>
    </row>
    <row r="739" spans="1:33" ht="15.75" customHeight="1">
      <c r="A739" s="1"/>
      <c r="B739" s="1"/>
      <c r="C739" s="1"/>
      <c r="D739" s="1"/>
      <c r="E739" s="194"/>
      <c r="F739" s="194"/>
      <c r="G739" s="194"/>
      <c r="H739" s="194"/>
      <c r="I739" s="194"/>
      <c r="J739" s="194"/>
      <c r="K739" s="194"/>
      <c r="L739" s="194"/>
      <c r="M739" s="194"/>
      <c r="N739" s="194"/>
      <c r="O739" s="194"/>
      <c r="P739" s="194"/>
      <c r="Q739" s="194"/>
      <c r="R739" s="194"/>
      <c r="S739" s="194"/>
      <c r="T739" s="194"/>
      <c r="U739" s="1"/>
      <c r="V739" s="1"/>
      <c r="W739" s="194"/>
      <c r="X739" s="194"/>
      <c r="Y739" s="1"/>
      <c r="Z739" s="1"/>
      <c r="AA739" s="1"/>
      <c r="AB739" s="1"/>
      <c r="AC739" s="1"/>
      <c r="AD739" s="1"/>
      <c r="AE739" s="1"/>
      <c r="AF739" s="1"/>
      <c r="AG739" s="194"/>
    </row>
    <row r="740" spans="1:33" ht="15.75" customHeight="1">
      <c r="A740" s="1"/>
      <c r="B740" s="1"/>
      <c r="C740" s="1"/>
      <c r="D740" s="1"/>
      <c r="E740" s="194"/>
      <c r="F740" s="194"/>
      <c r="G740" s="194"/>
      <c r="H740" s="194"/>
      <c r="I740" s="194"/>
      <c r="J740" s="194"/>
      <c r="K740" s="194"/>
      <c r="L740" s="194"/>
      <c r="M740" s="194"/>
      <c r="N740" s="194"/>
      <c r="O740" s="194"/>
      <c r="P740" s="194"/>
      <c r="Q740" s="194"/>
      <c r="R740" s="194"/>
      <c r="S740" s="194"/>
      <c r="T740" s="194"/>
      <c r="U740" s="1"/>
      <c r="V740" s="1"/>
      <c r="W740" s="194"/>
      <c r="X740" s="194"/>
      <c r="Y740" s="1"/>
      <c r="Z740" s="1"/>
      <c r="AA740" s="1"/>
      <c r="AB740" s="1"/>
      <c r="AC740" s="1"/>
      <c r="AD740" s="1"/>
      <c r="AE740" s="1"/>
      <c r="AF740" s="1"/>
      <c r="AG740" s="194"/>
    </row>
    <row r="741" spans="1:33" ht="15.75" customHeight="1">
      <c r="A741" s="1"/>
      <c r="B741" s="1"/>
      <c r="C741" s="1"/>
      <c r="D741" s="1"/>
      <c r="E741" s="194"/>
      <c r="F741" s="194"/>
      <c r="G741" s="194"/>
      <c r="H741" s="194"/>
      <c r="I741" s="194"/>
      <c r="J741" s="194"/>
      <c r="K741" s="194"/>
      <c r="L741" s="194"/>
      <c r="M741" s="194"/>
      <c r="N741" s="194"/>
      <c r="O741" s="194"/>
      <c r="P741" s="194"/>
      <c r="Q741" s="194"/>
      <c r="R741" s="194"/>
      <c r="S741" s="194"/>
      <c r="T741" s="194"/>
      <c r="U741" s="1"/>
      <c r="V741" s="1"/>
      <c r="W741" s="194"/>
      <c r="X741" s="194"/>
      <c r="Y741" s="1"/>
      <c r="Z741" s="1"/>
      <c r="AA741" s="1"/>
      <c r="AB741" s="1"/>
      <c r="AC741" s="1"/>
      <c r="AD741" s="1"/>
      <c r="AE741" s="1"/>
      <c r="AF741" s="1"/>
      <c r="AG741" s="194"/>
    </row>
    <row r="742" spans="1:33" ht="15.75" customHeight="1">
      <c r="A742" s="1"/>
      <c r="B742" s="1"/>
      <c r="C742" s="1"/>
      <c r="D742" s="1"/>
      <c r="E742" s="194"/>
      <c r="F742" s="194"/>
      <c r="G742" s="194"/>
      <c r="H742" s="194"/>
      <c r="I742" s="194"/>
      <c r="J742" s="194"/>
      <c r="K742" s="194"/>
      <c r="L742" s="194"/>
      <c r="M742" s="194"/>
      <c r="N742" s="194"/>
      <c r="O742" s="194"/>
      <c r="P742" s="194"/>
      <c r="Q742" s="194"/>
      <c r="R742" s="194"/>
      <c r="S742" s="194"/>
      <c r="T742" s="194"/>
      <c r="U742" s="1"/>
      <c r="V742" s="1"/>
      <c r="W742" s="194"/>
      <c r="X742" s="194"/>
      <c r="Y742" s="1"/>
      <c r="Z742" s="1"/>
      <c r="AA742" s="1"/>
      <c r="AB742" s="1"/>
      <c r="AC742" s="1"/>
      <c r="AD742" s="1"/>
      <c r="AE742" s="1"/>
      <c r="AF742" s="1"/>
      <c r="AG742" s="194"/>
    </row>
    <row r="743" spans="1:33" ht="15.75" customHeight="1">
      <c r="A743" s="1"/>
      <c r="B743" s="1"/>
      <c r="C743" s="1"/>
      <c r="D743" s="1"/>
      <c r="E743" s="194"/>
      <c r="F743" s="194"/>
      <c r="G743" s="194"/>
      <c r="H743" s="194"/>
      <c r="I743" s="194"/>
      <c r="J743" s="194"/>
      <c r="K743" s="194"/>
      <c r="L743" s="194"/>
      <c r="M743" s="194"/>
      <c r="N743" s="194"/>
      <c r="O743" s="194"/>
      <c r="P743" s="194"/>
      <c r="Q743" s="194"/>
      <c r="R743" s="194"/>
      <c r="S743" s="194"/>
      <c r="T743" s="194"/>
      <c r="U743" s="1"/>
      <c r="V743" s="1"/>
      <c r="W743" s="194"/>
      <c r="X743" s="194"/>
      <c r="Y743" s="1"/>
      <c r="Z743" s="1"/>
      <c r="AA743" s="1"/>
      <c r="AB743" s="1"/>
      <c r="AC743" s="1"/>
      <c r="AD743" s="1"/>
      <c r="AE743" s="1"/>
      <c r="AF743" s="1"/>
      <c r="AG743" s="194"/>
    </row>
    <row r="744" spans="1:33" ht="15.75" customHeight="1">
      <c r="A744" s="1"/>
      <c r="B744" s="1"/>
      <c r="C744" s="1"/>
      <c r="D744" s="1"/>
      <c r="E744" s="194"/>
      <c r="F744" s="194"/>
      <c r="G744" s="194"/>
      <c r="H744" s="194"/>
      <c r="I744" s="194"/>
      <c r="J744" s="194"/>
      <c r="K744" s="194"/>
      <c r="L744" s="194"/>
      <c r="M744" s="194"/>
      <c r="N744" s="194"/>
      <c r="O744" s="194"/>
      <c r="P744" s="194"/>
      <c r="Q744" s="194"/>
      <c r="R744" s="194"/>
      <c r="S744" s="194"/>
      <c r="T744" s="194"/>
      <c r="U744" s="1"/>
      <c r="V744" s="1"/>
      <c r="W744" s="194"/>
      <c r="X744" s="194"/>
      <c r="Y744" s="1"/>
      <c r="Z744" s="1"/>
      <c r="AA744" s="1"/>
      <c r="AB744" s="1"/>
      <c r="AC744" s="1"/>
      <c r="AD744" s="1"/>
      <c r="AE744" s="1"/>
      <c r="AF744" s="1"/>
      <c r="AG744" s="194"/>
    </row>
    <row r="745" spans="1:33" ht="15.75" customHeight="1">
      <c r="A745" s="1"/>
      <c r="B745" s="1"/>
      <c r="C745" s="1"/>
      <c r="D745" s="1"/>
      <c r="E745" s="194"/>
      <c r="F745" s="194"/>
      <c r="G745" s="194"/>
      <c r="H745" s="194"/>
      <c r="I745" s="194"/>
      <c r="J745" s="194"/>
      <c r="K745" s="194"/>
      <c r="L745" s="194"/>
      <c r="M745" s="194"/>
      <c r="N745" s="194"/>
      <c r="O745" s="194"/>
      <c r="P745" s="194"/>
      <c r="Q745" s="194"/>
      <c r="R745" s="194"/>
      <c r="S745" s="194"/>
      <c r="T745" s="194"/>
      <c r="U745" s="1"/>
      <c r="V745" s="1"/>
      <c r="W745" s="194"/>
      <c r="X745" s="194"/>
      <c r="Y745" s="1"/>
      <c r="Z745" s="1"/>
      <c r="AA745" s="1"/>
      <c r="AB745" s="1"/>
      <c r="AC745" s="1"/>
      <c r="AD745" s="1"/>
      <c r="AE745" s="1"/>
      <c r="AF745" s="1"/>
      <c r="AG745" s="194"/>
    </row>
    <row r="746" spans="1:33" ht="15.75" customHeight="1">
      <c r="A746" s="1"/>
      <c r="B746" s="1"/>
      <c r="C746" s="1"/>
      <c r="D746" s="1"/>
      <c r="E746" s="194"/>
      <c r="F746" s="194"/>
      <c r="G746" s="194"/>
      <c r="H746" s="194"/>
      <c r="I746" s="194"/>
      <c r="J746" s="194"/>
      <c r="K746" s="194"/>
      <c r="L746" s="194"/>
      <c r="M746" s="194"/>
      <c r="N746" s="194"/>
      <c r="O746" s="194"/>
      <c r="P746" s="194"/>
      <c r="Q746" s="194"/>
      <c r="R746" s="194"/>
      <c r="S746" s="194"/>
      <c r="T746" s="194"/>
      <c r="U746" s="1"/>
      <c r="V746" s="1"/>
      <c r="W746" s="194"/>
      <c r="X746" s="194"/>
      <c r="Y746" s="1"/>
      <c r="Z746" s="1"/>
      <c r="AA746" s="1"/>
      <c r="AB746" s="1"/>
      <c r="AC746" s="1"/>
      <c r="AD746" s="1"/>
      <c r="AE746" s="1"/>
      <c r="AF746" s="1"/>
      <c r="AG746" s="194"/>
    </row>
    <row r="747" spans="1:33" ht="15.75" customHeight="1">
      <c r="A747" s="1"/>
      <c r="B747" s="1"/>
      <c r="C747" s="1"/>
      <c r="D747" s="1"/>
      <c r="E747" s="194"/>
      <c r="F747" s="194"/>
      <c r="G747" s="194"/>
      <c r="H747" s="194"/>
      <c r="I747" s="194"/>
      <c r="J747" s="194"/>
      <c r="K747" s="194"/>
      <c r="L747" s="194"/>
      <c r="M747" s="194"/>
      <c r="N747" s="194"/>
      <c r="O747" s="194"/>
      <c r="P747" s="194"/>
      <c r="Q747" s="194"/>
      <c r="R747" s="194"/>
      <c r="S747" s="194"/>
      <c r="T747" s="194"/>
      <c r="U747" s="1"/>
      <c r="V747" s="1"/>
      <c r="W747" s="194"/>
      <c r="X747" s="194"/>
      <c r="Y747" s="1"/>
      <c r="Z747" s="1"/>
      <c r="AA747" s="1"/>
      <c r="AB747" s="1"/>
      <c r="AC747" s="1"/>
      <c r="AD747" s="1"/>
      <c r="AE747" s="1"/>
      <c r="AF747" s="1"/>
      <c r="AG747" s="194"/>
    </row>
    <row r="748" spans="1:33" ht="15.75" customHeight="1">
      <c r="A748" s="1"/>
      <c r="B748" s="1"/>
      <c r="C748" s="1"/>
      <c r="D748" s="1"/>
      <c r="E748" s="194"/>
      <c r="F748" s="194"/>
      <c r="G748" s="194"/>
      <c r="H748" s="194"/>
      <c r="I748" s="194"/>
      <c r="J748" s="194"/>
      <c r="K748" s="194"/>
      <c r="L748" s="194"/>
      <c r="M748" s="194"/>
      <c r="N748" s="194"/>
      <c r="O748" s="194"/>
      <c r="P748" s="194"/>
      <c r="Q748" s="194"/>
      <c r="R748" s="194"/>
      <c r="S748" s="194"/>
      <c r="T748" s="194"/>
      <c r="U748" s="1"/>
      <c r="V748" s="1"/>
      <c r="W748" s="194"/>
      <c r="X748" s="194"/>
      <c r="Y748" s="1"/>
      <c r="Z748" s="1"/>
      <c r="AA748" s="1"/>
      <c r="AB748" s="1"/>
      <c r="AC748" s="1"/>
      <c r="AD748" s="1"/>
      <c r="AE748" s="1"/>
      <c r="AF748" s="1"/>
      <c r="AG748" s="194"/>
    </row>
    <row r="749" spans="1:33" ht="15.75" customHeight="1">
      <c r="A749" s="1"/>
      <c r="B749" s="1"/>
      <c r="C749" s="1"/>
      <c r="D749" s="1"/>
      <c r="E749" s="194"/>
      <c r="F749" s="194"/>
      <c r="G749" s="194"/>
      <c r="H749" s="194"/>
      <c r="I749" s="194"/>
      <c r="J749" s="194"/>
      <c r="K749" s="194"/>
      <c r="L749" s="194"/>
      <c r="M749" s="194"/>
      <c r="N749" s="194"/>
      <c r="O749" s="194"/>
      <c r="P749" s="194"/>
      <c r="Q749" s="194"/>
      <c r="R749" s="194"/>
      <c r="S749" s="194"/>
      <c r="T749" s="194"/>
      <c r="U749" s="1"/>
      <c r="V749" s="1"/>
      <c r="W749" s="194"/>
      <c r="X749" s="194"/>
      <c r="Y749" s="1"/>
      <c r="Z749" s="1"/>
      <c r="AA749" s="1"/>
      <c r="AB749" s="1"/>
      <c r="AC749" s="1"/>
      <c r="AD749" s="1"/>
      <c r="AE749" s="1"/>
      <c r="AF749" s="1"/>
      <c r="AG749" s="194"/>
    </row>
    <row r="750" spans="1:33" ht="15.75" customHeight="1">
      <c r="A750" s="1"/>
      <c r="B750" s="1"/>
      <c r="C750" s="1"/>
      <c r="D750" s="1"/>
      <c r="E750" s="194"/>
      <c r="F750" s="194"/>
      <c r="G750" s="194"/>
      <c r="H750" s="194"/>
      <c r="I750" s="194"/>
      <c r="J750" s="194"/>
      <c r="K750" s="194"/>
      <c r="L750" s="194"/>
      <c r="M750" s="194"/>
      <c r="N750" s="194"/>
      <c r="O750" s="194"/>
      <c r="P750" s="194"/>
      <c r="Q750" s="194"/>
      <c r="R750" s="194"/>
      <c r="S750" s="194"/>
      <c r="T750" s="194"/>
      <c r="U750" s="1"/>
      <c r="V750" s="1"/>
      <c r="W750" s="194"/>
      <c r="X750" s="194"/>
      <c r="Y750" s="1"/>
      <c r="Z750" s="1"/>
      <c r="AA750" s="1"/>
      <c r="AB750" s="1"/>
      <c r="AC750" s="1"/>
      <c r="AD750" s="1"/>
      <c r="AE750" s="1"/>
      <c r="AF750" s="1"/>
      <c r="AG750" s="194"/>
    </row>
    <row r="751" spans="1:33" ht="15.75" customHeight="1">
      <c r="A751" s="1"/>
      <c r="B751" s="1"/>
      <c r="C751" s="1"/>
      <c r="D751" s="1"/>
      <c r="E751" s="194"/>
      <c r="F751" s="194"/>
      <c r="G751" s="194"/>
      <c r="H751" s="194"/>
      <c r="I751" s="194"/>
      <c r="J751" s="194"/>
      <c r="K751" s="194"/>
      <c r="L751" s="194"/>
      <c r="M751" s="194"/>
      <c r="N751" s="194"/>
      <c r="O751" s="194"/>
      <c r="P751" s="194"/>
      <c r="Q751" s="194"/>
      <c r="R751" s="194"/>
      <c r="S751" s="194"/>
      <c r="T751" s="194"/>
      <c r="U751" s="1"/>
      <c r="V751" s="1"/>
      <c r="W751" s="194"/>
      <c r="X751" s="194"/>
      <c r="Y751" s="1"/>
      <c r="Z751" s="1"/>
      <c r="AA751" s="1"/>
      <c r="AB751" s="1"/>
      <c r="AC751" s="1"/>
      <c r="AD751" s="1"/>
      <c r="AE751" s="1"/>
      <c r="AF751" s="1"/>
      <c r="AG751" s="194"/>
    </row>
    <row r="752" spans="1:33" ht="15.75" customHeight="1">
      <c r="A752" s="1"/>
      <c r="B752" s="1"/>
      <c r="C752" s="1"/>
      <c r="D752" s="1"/>
      <c r="E752" s="194"/>
      <c r="F752" s="194"/>
      <c r="G752" s="194"/>
      <c r="H752" s="194"/>
      <c r="I752" s="194"/>
      <c r="J752" s="194"/>
      <c r="K752" s="194"/>
      <c r="L752" s="194"/>
      <c r="M752" s="194"/>
      <c r="N752" s="194"/>
      <c r="O752" s="194"/>
      <c r="P752" s="194"/>
      <c r="Q752" s="194"/>
      <c r="R752" s="194"/>
      <c r="S752" s="194"/>
      <c r="T752" s="194"/>
      <c r="U752" s="1"/>
      <c r="V752" s="1"/>
      <c r="W752" s="194"/>
      <c r="X752" s="194"/>
      <c r="Y752" s="1"/>
      <c r="Z752" s="1"/>
      <c r="AA752" s="1"/>
      <c r="AB752" s="1"/>
      <c r="AC752" s="1"/>
      <c r="AD752" s="1"/>
      <c r="AE752" s="1"/>
      <c r="AF752" s="1"/>
      <c r="AG752" s="194"/>
    </row>
    <row r="753" spans="1:33" ht="15.75" customHeight="1">
      <c r="A753" s="1"/>
      <c r="B753" s="1"/>
      <c r="C753" s="1"/>
      <c r="D753" s="1"/>
      <c r="E753" s="194"/>
      <c r="F753" s="194"/>
      <c r="G753" s="194"/>
      <c r="H753" s="194"/>
      <c r="I753" s="194"/>
      <c r="J753" s="194"/>
      <c r="K753" s="194"/>
      <c r="L753" s="194"/>
      <c r="M753" s="194"/>
      <c r="N753" s="194"/>
      <c r="O753" s="194"/>
      <c r="P753" s="194"/>
      <c r="Q753" s="194"/>
      <c r="R753" s="194"/>
      <c r="S753" s="194"/>
      <c r="T753" s="194"/>
      <c r="U753" s="1"/>
      <c r="V753" s="1"/>
      <c r="W753" s="194"/>
      <c r="X753" s="194"/>
      <c r="Y753" s="1"/>
      <c r="Z753" s="1"/>
      <c r="AA753" s="1"/>
      <c r="AB753" s="1"/>
      <c r="AC753" s="1"/>
      <c r="AD753" s="1"/>
      <c r="AE753" s="1"/>
      <c r="AF753" s="1"/>
      <c r="AG753" s="194"/>
    </row>
    <row r="754" spans="1:33" ht="15.75" customHeight="1">
      <c r="A754" s="1"/>
      <c r="B754" s="1"/>
      <c r="C754" s="1"/>
      <c r="D754" s="1"/>
      <c r="E754" s="194"/>
      <c r="F754" s="194"/>
      <c r="G754" s="194"/>
      <c r="H754" s="194"/>
      <c r="I754" s="194"/>
      <c r="J754" s="194"/>
      <c r="K754" s="194"/>
      <c r="L754" s="194"/>
      <c r="M754" s="194"/>
      <c r="N754" s="194"/>
      <c r="O754" s="194"/>
      <c r="P754" s="194"/>
      <c r="Q754" s="194"/>
      <c r="R754" s="194"/>
      <c r="S754" s="194"/>
      <c r="T754" s="194"/>
      <c r="U754" s="1"/>
      <c r="V754" s="1"/>
      <c r="W754" s="194"/>
      <c r="X754" s="194"/>
      <c r="Y754" s="1"/>
      <c r="Z754" s="1"/>
      <c r="AA754" s="1"/>
      <c r="AB754" s="1"/>
      <c r="AC754" s="1"/>
      <c r="AD754" s="1"/>
      <c r="AE754" s="1"/>
      <c r="AF754" s="1"/>
      <c r="AG754" s="194"/>
    </row>
    <row r="755" spans="1:33" ht="15.75" customHeight="1">
      <c r="A755" s="1"/>
      <c r="B755" s="1"/>
      <c r="C755" s="1"/>
      <c r="D755" s="1"/>
      <c r="E755" s="194"/>
      <c r="F755" s="194"/>
      <c r="G755" s="194"/>
      <c r="H755" s="194"/>
      <c r="I755" s="194"/>
      <c r="J755" s="194"/>
      <c r="K755" s="194"/>
      <c r="L755" s="194"/>
      <c r="M755" s="194"/>
      <c r="N755" s="194"/>
      <c r="O755" s="194"/>
      <c r="P755" s="194"/>
      <c r="Q755" s="194"/>
      <c r="R755" s="194"/>
      <c r="S755" s="194"/>
      <c r="T755" s="194"/>
      <c r="U755" s="1"/>
      <c r="V755" s="1"/>
      <c r="W755" s="194"/>
      <c r="X755" s="194"/>
      <c r="Y755" s="1"/>
      <c r="Z755" s="1"/>
      <c r="AA755" s="1"/>
      <c r="AB755" s="1"/>
      <c r="AC755" s="1"/>
      <c r="AD755" s="1"/>
      <c r="AE755" s="1"/>
      <c r="AF755" s="1"/>
      <c r="AG755" s="194"/>
    </row>
    <row r="756" spans="1:33" ht="15.75" customHeight="1">
      <c r="A756" s="1"/>
      <c r="B756" s="1"/>
      <c r="C756" s="1"/>
      <c r="D756" s="1"/>
      <c r="E756" s="194"/>
      <c r="F756" s="194"/>
      <c r="G756" s="194"/>
      <c r="H756" s="194"/>
      <c r="I756" s="194"/>
      <c r="J756" s="194"/>
      <c r="K756" s="194"/>
      <c r="L756" s="194"/>
      <c r="M756" s="194"/>
      <c r="N756" s="194"/>
      <c r="O756" s="194"/>
      <c r="P756" s="194"/>
      <c r="Q756" s="194"/>
      <c r="R756" s="194"/>
      <c r="S756" s="194"/>
      <c r="T756" s="194"/>
      <c r="U756" s="1"/>
      <c r="V756" s="1"/>
      <c r="W756" s="194"/>
      <c r="X756" s="194"/>
      <c r="Y756" s="1"/>
      <c r="Z756" s="1"/>
      <c r="AA756" s="1"/>
      <c r="AB756" s="1"/>
      <c r="AC756" s="1"/>
      <c r="AD756" s="1"/>
      <c r="AE756" s="1"/>
      <c r="AF756" s="1"/>
      <c r="AG756" s="194"/>
    </row>
    <row r="757" spans="1:33" ht="15.75" customHeight="1">
      <c r="A757" s="1"/>
      <c r="B757" s="1"/>
      <c r="C757" s="1"/>
      <c r="D757" s="1"/>
      <c r="E757" s="194"/>
      <c r="F757" s="194"/>
      <c r="G757" s="194"/>
      <c r="H757" s="194"/>
      <c r="I757" s="194"/>
      <c r="J757" s="194"/>
      <c r="K757" s="194"/>
      <c r="L757" s="194"/>
      <c r="M757" s="194"/>
      <c r="N757" s="194"/>
      <c r="O757" s="194"/>
      <c r="P757" s="194"/>
      <c r="Q757" s="194"/>
      <c r="R757" s="194"/>
      <c r="S757" s="194"/>
      <c r="T757" s="194"/>
      <c r="U757" s="1"/>
      <c r="V757" s="1"/>
      <c r="W757" s="194"/>
      <c r="X757" s="194"/>
      <c r="Y757" s="1"/>
      <c r="Z757" s="1"/>
      <c r="AA757" s="1"/>
      <c r="AB757" s="1"/>
      <c r="AC757" s="1"/>
      <c r="AD757" s="1"/>
      <c r="AE757" s="1"/>
      <c r="AF757" s="1"/>
      <c r="AG757" s="194"/>
    </row>
    <row r="758" spans="1:33" ht="15.75" customHeight="1">
      <c r="A758" s="1"/>
      <c r="B758" s="1"/>
      <c r="C758" s="1"/>
      <c r="D758" s="1"/>
      <c r="E758" s="194"/>
      <c r="F758" s="194"/>
      <c r="G758" s="194"/>
      <c r="H758" s="194"/>
      <c r="I758" s="194"/>
      <c r="J758" s="194"/>
      <c r="K758" s="194"/>
      <c r="L758" s="194"/>
      <c r="M758" s="194"/>
      <c r="N758" s="194"/>
      <c r="O758" s="194"/>
      <c r="P758" s="194"/>
      <c r="Q758" s="194"/>
      <c r="R758" s="194"/>
      <c r="S758" s="194"/>
      <c r="T758" s="194"/>
      <c r="U758" s="1"/>
      <c r="V758" s="1"/>
      <c r="W758" s="194"/>
      <c r="X758" s="194"/>
      <c r="Y758" s="1"/>
      <c r="Z758" s="1"/>
      <c r="AA758" s="1"/>
      <c r="AB758" s="1"/>
      <c r="AC758" s="1"/>
      <c r="AD758" s="1"/>
      <c r="AE758" s="1"/>
      <c r="AF758" s="1"/>
      <c r="AG758" s="194"/>
    </row>
    <row r="759" spans="1:33" ht="15.75" customHeight="1">
      <c r="A759" s="1"/>
      <c r="B759" s="1"/>
      <c r="C759" s="1"/>
      <c r="D759" s="1"/>
      <c r="E759" s="194"/>
      <c r="F759" s="194"/>
      <c r="G759" s="194"/>
      <c r="H759" s="194"/>
      <c r="I759" s="194"/>
      <c r="J759" s="194"/>
      <c r="K759" s="194"/>
      <c r="L759" s="194"/>
      <c r="M759" s="194"/>
      <c r="N759" s="194"/>
      <c r="O759" s="194"/>
      <c r="P759" s="194"/>
      <c r="Q759" s="194"/>
      <c r="R759" s="194"/>
      <c r="S759" s="194"/>
      <c r="T759" s="194"/>
      <c r="U759" s="1"/>
      <c r="V759" s="1"/>
      <c r="W759" s="194"/>
      <c r="X759" s="194"/>
      <c r="Y759" s="1"/>
      <c r="Z759" s="1"/>
      <c r="AA759" s="1"/>
      <c r="AB759" s="1"/>
      <c r="AC759" s="1"/>
      <c r="AD759" s="1"/>
      <c r="AE759" s="1"/>
      <c r="AF759" s="1"/>
      <c r="AG759" s="194"/>
    </row>
    <row r="760" spans="1:33" ht="15.75" customHeight="1">
      <c r="A760" s="1"/>
      <c r="B760" s="1"/>
      <c r="C760" s="1"/>
      <c r="D760" s="1"/>
      <c r="E760" s="194"/>
      <c r="F760" s="194"/>
      <c r="G760" s="194"/>
      <c r="H760" s="194"/>
      <c r="I760" s="194"/>
      <c r="J760" s="194"/>
      <c r="K760" s="194"/>
      <c r="L760" s="194"/>
      <c r="M760" s="194"/>
      <c r="N760" s="194"/>
      <c r="O760" s="194"/>
      <c r="P760" s="194"/>
      <c r="Q760" s="194"/>
      <c r="R760" s="194"/>
      <c r="S760" s="194"/>
      <c r="T760" s="194"/>
      <c r="U760" s="1"/>
      <c r="V760" s="1"/>
      <c r="W760" s="194"/>
      <c r="X760" s="194"/>
      <c r="Y760" s="1"/>
      <c r="Z760" s="1"/>
      <c r="AA760" s="1"/>
      <c r="AB760" s="1"/>
      <c r="AC760" s="1"/>
      <c r="AD760" s="1"/>
      <c r="AE760" s="1"/>
      <c r="AF760" s="1"/>
      <c r="AG760" s="194"/>
    </row>
    <row r="761" spans="1:33" ht="15.75" customHeight="1">
      <c r="A761" s="1"/>
      <c r="B761" s="1"/>
      <c r="C761" s="1"/>
      <c r="D761" s="1"/>
      <c r="E761" s="194"/>
      <c r="F761" s="194"/>
      <c r="G761" s="194"/>
      <c r="H761" s="194"/>
      <c r="I761" s="194"/>
      <c r="J761" s="194"/>
      <c r="K761" s="194"/>
      <c r="L761" s="194"/>
      <c r="M761" s="194"/>
      <c r="N761" s="194"/>
      <c r="O761" s="194"/>
      <c r="P761" s="194"/>
      <c r="Q761" s="194"/>
      <c r="R761" s="194"/>
      <c r="S761" s="194"/>
      <c r="T761" s="194"/>
      <c r="U761" s="1"/>
      <c r="V761" s="1"/>
      <c r="W761" s="194"/>
      <c r="X761" s="194"/>
      <c r="Y761" s="1"/>
      <c r="Z761" s="1"/>
      <c r="AA761" s="1"/>
      <c r="AB761" s="1"/>
      <c r="AC761" s="1"/>
      <c r="AD761" s="1"/>
      <c r="AE761" s="1"/>
      <c r="AF761" s="1"/>
      <c r="AG761" s="194"/>
    </row>
    <row r="762" spans="1:33" ht="15.75" customHeight="1">
      <c r="A762" s="1"/>
      <c r="B762" s="1"/>
      <c r="C762" s="1"/>
      <c r="D762" s="1"/>
      <c r="E762" s="194"/>
      <c r="F762" s="194"/>
      <c r="G762" s="194"/>
      <c r="H762" s="194"/>
      <c r="I762" s="194"/>
      <c r="J762" s="194"/>
      <c r="K762" s="194"/>
      <c r="L762" s="194"/>
      <c r="M762" s="194"/>
      <c r="N762" s="194"/>
      <c r="O762" s="194"/>
      <c r="P762" s="194"/>
      <c r="Q762" s="194"/>
      <c r="R762" s="194"/>
      <c r="S762" s="194"/>
      <c r="T762" s="194"/>
      <c r="U762" s="1"/>
      <c r="V762" s="1"/>
      <c r="W762" s="194"/>
      <c r="X762" s="194"/>
      <c r="Y762" s="1"/>
      <c r="Z762" s="1"/>
      <c r="AA762" s="1"/>
      <c r="AB762" s="1"/>
      <c r="AC762" s="1"/>
      <c r="AD762" s="1"/>
      <c r="AE762" s="1"/>
      <c r="AF762" s="1"/>
      <c r="AG762" s="194"/>
    </row>
    <row r="763" spans="1:33" ht="15.75" customHeight="1">
      <c r="A763" s="1"/>
      <c r="B763" s="1"/>
      <c r="C763" s="1"/>
      <c r="D763" s="1"/>
      <c r="E763" s="194"/>
      <c r="F763" s="194"/>
      <c r="G763" s="194"/>
      <c r="H763" s="194"/>
      <c r="I763" s="194"/>
      <c r="J763" s="194"/>
      <c r="K763" s="194"/>
      <c r="L763" s="194"/>
      <c r="M763" s="194"/>
      <c r="N763" s="194"/>
      <c r="O763" s="194"/>
      <c r="P763" s="194"/>
      <c r="Q763" s="194"/>
      <c r="R763" s="194"/>
      <c r="S763" s="194"/>
      <c r="T763" s="194"/>
      <c r="U763" s="1"/>
      <c r="V763" s="1"/>
      <c r="W763" s="194"/>
      <c r="X763" s="194"/>
      <c r="Y763" s="1"/>
      <c r="Z763" s="1"/>
      <c r="AA763" s="1"/>
      <c r="AB763" s="1"/>
      <c r="AC763" s="1"/>
      <c r="AD763" s="1"/>
      <c r="AE763" s="1"/>
      <c r="AF763" s="1"/>
      <c r="AG763" s="194"/>
    </row>
    <row r="764" spans="1:33" ht="15.75" customHeight="1">
      <c r="A764" s="1"/>
      <c r="B764" s="1"/>
      <c r="C764" s="1"/>
      <c r="D764" s="1"/>
      <c r="E764" s="194"/>
      <c r="F764" s="194"/>
      <c r="G764" s="194"/>
      <c r="H764" s="194"/>
      <c r="I764" s="194"/>
      <c r="J764" s="194"/>
      <c r="K764" s="194"/>
      <c r="L764" s="194"/>
      <c r="M764" s="194"/>
      <c r="N764" s="194"/>
      <c r="O764" s="194"/>
      <c r="P764" s="194"/>
      <c r="Q764" s="194"/>
      <c r="R764" s="194"/>
      <c r="S764" s="194"/>
      <c r="T764" s="194"/>
      <c r="U764" s="1"/>
      <c r="V764" s="1"/>
      <c r="W764" s="194"/>
      <c r="X764" s="194"/>
      <c r="Y764" s="1"/>
      <c r="Z764" s="1"/>
      <c r="AA764" s="1"/>
      <c r="AB764" s="1"/>
      <c r="AC764" s="1"/>
      <c r="AD764" s="1"/>
      <c r="AE764" s="1"/>
      <c r="AF764" s="1"/>
      <c r="AG764" s="194"/>
    </row>
    <row r="765" spans="1:33" ht="15.75" customHeight="1">
      <c r="A765" s="1"/>
      <c r="B765" s="1"/>
      <c r="C765" s="1"/>
      <c r="D765" s="1"/>
      <c r="E765" s="194"/>
      <c r="F765" s="194"/>
      <c r="G765" s="194"/>
      <c r="H765" s="194"/>
      <c r="I765" s="194"/>
      <c r="J765" s="194"/>
      <c r="K765" s="194"/>
      <c r="L765" s="194"/>
      <c r="M765" s="194"/>
      <c r="N765" s="194"/>
      <c r="O765" s="194"/>
      <c r="P765" s="194"/>
      <c r="Q765" s="194"/>
      <c r="R765" s="194"/>
      <c r="S765" s="194"/>
      <c r="T765" s="194"/>
      <c r="U765" s="1"/>
      <c r="V765" s="1"/>
      <c r="W765" s="194"/>
      <c r="X765" s="194"/>
      <c r="Y765" s="1"/>
      <c r="Z765" s="1"/>
      <c r="AA765" s="1"/>
      <c r="AB765" s="1"/>
      <c r="AC765" s="1"/>
      <c r="AD765" s="1"/>
      <c r="AE765" s="1"/>
      <c r="AF765" s="1"/>
      <c r="AG765" s="194"/>
    </row>
    <row r="766" spans="1:33" ht="15.75" customHeight="1">
      <c r="A766" s="1"/>
      <c r="B766" s="1"/>
      <c r="C766" s="1"/>
      <c r="D766" s="1"/>
      <c r="E766" s="194"/>
      <c r="F766" s="194"/>
      <c r="G766" s="194"/>
      <c r="H766" s="194"/>
      <c r="I766" s="194"/>
      <c r="J766" s="194"/>
      <c r="K766" s="194"/>
      <c r="L766" s="194"/>
      <c r="M766" s="194"/>
      <c r="N766" s="194"/>
      <c r="O766" s="194"/>
      <c r="P766" s="194"/>
      <c r="Q766" s="194"/>
      <c r="R766" s="194"/>
      <c r="S766" s="194"/>
      <c r="T766" s="194"/>
      <c r="U766" s="1"/>
      <c r="V766" s="1"/>
      <c r="W766" s="194"/>
      <c r="X766" s="194"/>
      <c r="Y766" s="1"/>
      <c r="Z766" s="1"/>
      <c r="AA766" s="1"/>
      <c r="AB766" s="1"/>
      <c r="AC766" s="1"/>
      <c r="AD766" s="1"/>
      <c r="AE766" s="1"/>
      <c r="AF766" s="1"/>
      <c r="AG766" s="194"/>
    </row>
    <row r="767" spans="1:33" ht="15.75" customHeight="1">
      <c r="A767" s="1"/>
      <c r="B767" s="1"/>
      <c r="C767" s="1"/>
      <c r="D767" s="1"/>
      <c r="E767" s="194"/>
      <c r="F767" s="194"/>
      <c r="G767" s="194"/>
      <c r="H767" s="194"/>
      <c r="I767" s="194"/>
      <c r="J767" s="194"/>
      <c r="K767" s="194"/>
      <c r="L767" s="194"/>
      <c r="M767" s="194"/>
      <c r="N767" s="194"/>
      <c r="O767" s="194"/>
      <c r="P767" s="194"/>
      <c r="Q767" s="194"/>
      <c r="R767" s="194"/>
      <c r="S767" s="194"/>
      <c r="T767" s="194"/>
      <c r="U767" s="1"/>
      <c r="V767" s="1"/>
      <c r="W767" s="194"/>
      <c r="X767" s="194"/>
      <c r="Y767" s="1"/>
      <c r="Z767" s="1"/>
      <c r="AA767" s="1"/>
      <c r="AB767" s="1"/>
      <c r="AC767" s="1"/>
      <c r="AD767" s="1"/>
      <c r="AE767" s="1"/>
      <c r="AF767" s="1"/>
      <c r="AG767" s="194"/>
    </row>
    <row r="768" spans="1:33" ht="15.75" customHeight="1">
      <c r="A768" s="1"/>
      <c r="B768" s="1"/>
      <c r="C768" s="1"/>
      <c r="D768" s="1"/>
      <c r="E768" s="194"/>
      <c r="F768" s="194"/>
      <c r="G768" s="194"/>
      <c r="H768" s="194"/>
      <c r="I768" s="194"/>
      <c r="J768" s="194"/>
      <c r="K768" s="194"/>
      <c r="L768" s="194"/>
      <c r="M768" s="194"/>
      <c r="N768" s="194"/>
      <c r="O768" s="194"/>
      <c r="P768" s="194"/>
      <c r="Q768" s="194"/>
      <c r="R768" s="194"/>
      <c r="S768" s="194"/>
      <c r="T768" s="194"/>
      <c r="U768" s="1"/>
      <c r="V768" s="1"/>
      <c r="W768" s="194"/>
      <c r="X768" s="194"/>
      <c r="Y768" s="1"/>
      <c r="Z768" s="1"/>
      <c r="AA768" s="1"/>
      <c r="AB768" s="1"/>
      <c r="AC768" s="1"/>
      <c r="AD768" s="1"/>
      <c r="AE768" s="1"/>
      <c r="AF768" s="1"/>
      <c r="AG768" s="194"/>
    </row>
    <row r="769" spans="1:33" ht="15.75" customHeight="1">
      <c r="A769" s="1"/>
      <c r="B769" s="1"/>
      <c r="C769" s="1"/>
      <c r="D769" s="1"/>
      <c r="E769" s="194"/>
      <c r="F769" s="194"/>
      <c r="G769" s="194"/>
      <c r="H769" s="194"/>
      <c r="I769" s="194"/>
      <c r="J769" s="194"/>
      <c r="K769" s="194"/>
      <c r="L769" s="194"/>
      <c r="M769" s="194"/>
      <c r="N769" s="194"/>
      <c r="O769" s="194"/>
      <c r="P769" s="194"/>
      <c r="Q769" s="194"/>
      <c r="R769" s="194"/>
      <c r="S769" s="194"/>
      <c r="T769" s="194"/>
      <c r="U769" s="1"/>
      <c r="V769" s="1"/>
      <c r="W769" s="194"/>
      <c r="X769" s="194"/>
      <c r="Y769" s="1"/>
      <c r="Z769" s="1"/>
      <c r="AA769" s="1"/>
      <c r="AB769" s="1"/>
      <c r="AC769" s="1"/>
      <c r="AD769" s="1"/>
      <c r="AE769" s="1"/>
      <c r="AF769" s="1"/>
      <c r="AG769" s="194"/>
    </row>
    <row r="770" spans="1:33" ht="15.75" customHeight="1">
      <c r="A770" s="1"/>
      <c r="B770" s="1"/>
      <c r="C770" s="1"/>
      <c r="D770" s="1"/>
      <c r="E770" s="194"/>
      <c r="F770" s="194"/>
      <c r="G770" s="194"/>
      <c r="H770" s="194"/>
      <c r="I770" s="194"/>
      <c r="J770" s="194"/>
      <c r="K770" s="194"/>
      <c r="L770" s="194"/>
      <c r="M770" s="194"/>
      <c r="N770" s="194"/>
      <c r="O770" s="194"/>
      <c r="P770" s="194"/>
      <c r="Q770" s="194"/>
      <c r="R770" s="194"/>
      <c r="S770" s="194"/>
      <c r="T770" s="194"/>
      <c r="U770" s="1"/>
      <c r="V770" s="1"/>
      <c r="W770" s="194"/>
      <c r="X770" s="194"/>
      <c r="Y770" s="1"/>
      <c r="Z770" s="1"/>
      <c r="AA770" s="1"/>
      <c r="AB770" s="1"/>
      <c r="AC770" s="1"/>
      <c r="AD770" s="1"/>
      <c r="AE770" s="1"/>
      <c r="AF770" s="1"/>
      <c r="AG770" s="194"/>
    </row>
    <row r="771" spans="1:33" ht="15.75" customHeight="1">
      <c r="A771" s="1"/>
      <c r="B771" s="1"/>
      <c r="C771" s="1"/>
      <c r="D771" s="1"/>
      <c r="E771" s="194"/>
      <c r="F771" s="194"/>
      <c r="G771" s="194"/>
      <c r="H771" s="194"/>
      <c r="I771" s="194"/>
      <c r="J771" s="194"/>
      <c r="K771" s="194"/>
      <c r="L771" s="194"/>
      <c r="M771" s="194"/>
      <c r="N771" s="194"/>
      <c r="O771" s="194"/>
      <c r="P771" s="194"/>
      <c r="Q771" s="194"/>
      <c r="R771" s="194"/>
      <c r="S771" s="194"/>
      <c r="T771" s="194"/>
      <c r="U771" s="1"/>
      <c r="V771" s="1"/>
      <c r="W771" s="194"/>
      <c r="X771" s="194"/>
      <c r="Y771" s="1"/>
      <c r="Z771" s="1"/>
      <c r="AA771" s="1"/>
      <c r="AB771" s="1"/>
      <c r="AC771" s="1"/>
      <c r="AD771" s="1"/>
      <c r="AE771" s="1"/>
      <c r="AF771" s="1"/>
      <c r="AG771" s="194"/>
    </row>
    <row r="772" spans="1:33" ht="15.75" customHeight="1">
      <c r="A772" s="1"/>
      <c r="B772" s="1"/>
      <c r="C772" s="1"/>
      <c r="D772" s="1"/>
      <c r="E772" s="194"/>
      <c r="F772" s="194"/>
      <c r="G772" s="194"/>
      <c r="H772" s="194"/>
      <c r="I772" s="194"/>
      <c r="J772" s="194"/>
      <c r="K772" s="194"/>
      <c r="L772" s="194"/>
      <c r="M772" s="194"/>
      <c r="N772" s="194"/>
      <c r="O772" s="194"/>
      <c r="P772" s="194"/>
      <c r="Q772" s="194"/>
      <c r="R772" s="194"/>
      <c r="S772" s="194"/>
      <c r="T772" s="194"/>
      <c r="U772" s="1"/>
      <c r="V772" s="1"/>
      <c r="W772" s="194"/>
      <c r="X772" s="194"/>
      <c r="Y772" s="1"/>
      <c r="Z772" s="1"/>
      <c r="AA772" s="1"/>
      <c r="AB772" s="1"/>
      <c r="AC772" s="1"/>
      <c r="AD772" s="1"/>
      <c r="AE772" s="1"/>
      <c r="AF772" s="1"/>
      <c r="AG772" s="194"/>
    </row>
    <row r="773" spans="1:33" ht="15.75" customHeight="1">
      <c r="A773" s="1"/>
      <c r="B773" s="1"/>
      <c r="C773" s="1"/>
      <c r="D773" s="1"/>
      <c r="E773" s="194"/>
      <c r="F773" s="194"/>
      <c r="G773" s="194"/>
      <c r="H773" s="194"/>
      <c r="I773" s="194"/>
      <c r="J773" s="194"/>
      <c r="K773" s="194"/>
      <c r="L773" s="194"/>
      <c r="M773" s="194"/>
      <c r="N773" s="194"/>
      <c r="O773" s="194"/>
      <c r="P773" s="194"/>
      <c r="Q773" s="194"/>
      <c r="R773" s="194"/>
      <c r="S773" s="194"/>
      <c r="T773" s="194"/>
      <c r="U773" s="1"/>
      <c r="V773" s="1"/>
      <c r="W773" s="194"/>
      <c r="X773" s="194"/>
      <c r="Y773" s="1"/>
      <c r="Z773" s="1"/>
      <c r="AA773" s="1"/>
      <c r="AB773" s="1"/>
      <c r="AC773" s="1"/>
      <c r="AD773" s="1"/>
      <c r="AE773" s="1"/>
      <c r="AF773" s="1"/>
      <c r="AG773" s="194"/>
    </row>
    <row r="774" spans="1:33" ht="15.75" customHeight="1">
      <c r="A774" s="1"/>
      <c r="B774" s="1"/>
      <c r="C774" s="1"/>
      <c r="D774" s="1"/>
      <c r="E774" s="194"/>
      <c r="F774" s="194"/>
      <c r="G774" s="194"/>
      <c r="H774" s="194"/>
      <c r="I774" s="194"/>
      <c r="J774" s="194"/>
      <c r="K774" s="194"/>
      <c r="L774" s="194"/>
      <c r="M774" s="194"/>
      <c r="N774" s="194"/>
      <c r="O774" s="194"/>
      <c r="P774" s="194"/>
      <c r="Q774" s="194"/>
      <c r="R774" s="194"/>
      <c r="S774" s="194"/>
      <c r="T774" s="194"/>
      <c r="U774" s="1"/>
      <c r="V774" s="1"/>
      <c r="W774" s="194"/>
      <c r="X774" s="194"/>
      <c r="Y774" s="1"/>
      <c r="Z774" s="1"/>
      <c r="AA774" s="1"/>
      <c r="AB774" s="1"/>
      <c r="AC774" s="1"/>
      <c r="AD774" s="1"/>
      <c r="AE774" s="1"/>
      <c r="AF774" s="1"/>
      <c r="AG774" s="194"/>
    </row>
    <row r="775" spans="1:33" ht="15.75" customHeight="1">
      <c r="A775" s="1"/>
      <c r="B775" s="1"/>
      <c r="C775" s="1"/>
      <c r="D775" s="1"/>
      <c r="E775" s="194"/>
      <c r="F775" s="194"/>
      <c r="G775" s="194"/>
      <c r="H775" s="194"/>
      <c r="I775" s="194"/>
      <c r="J775" s="194"/>
      <c r="K775" s="194"/>
      <c r="L775" s="194"/>
      <c r="M775" s="194"/>
      <c r="N775" s="194"/>
      <c r="O775" s="194"/>
      <c r="P775" s="194"/>
      <c r="Q775" s="194"/>
      <c r="R775" s="194"/>
      <c r="S775" s="194"/>
      <c r="T775" s="194"/>
      <c r="U775" s="1"/>
      <c r="V775" s="1"/>
      <c r="W775" s="194"/>
      <c r="X775" s="194"/>
      <c r="Y775" s="1"/>
      <c r="Z775" s="1"/>
      <c r="AA775" s="1"/>
      <c r="AB775" s="1"/>
      <c r="AC775" s="1"/>
      <c r="AD775" s="1"/>
      <c r="AE775" s="1"/>
      <c r="AF775" s="1"/>
      <c r="AG775" s="194"/>
    </row>
    <row r="776" spans="1:33" ht="15.75" customHeight="1">
      <c r="A776" s="1"/>
      <c r="B776" s="1"/>
      <c r="C776" s="1"/>
      <c r="D776" s="1"/>
      <c r="E776" s="194"/>
      <c r="F776" s="194"/>
      <c r="G776" s="194"/>
      <c r="H776" s="194"/>
      <c r="I776" s="194"/>
      <c r="J776" s="194"/>
      <c r="K776" s="194"/>
      <c r="L776" s="194"/>
      <c r="M776" s="194"/>
      <c r="N776" s="194"/>
      <c r="O776" s="194"/>
      <c r="P776" s="194"/>
      <c r="Q776" s="194"/>
      <c r="R776" s="194"/>
      <c r="S776" s="194"/>
      <c r="T776" s="194"/>
      <c r="U776" s="1"/>
      <c r="V776" s="1"/>
      <c r="W776" s="194"/>
      <c r="X776" s="194"/>
      <c r="Y776" s="1"/>
      <c r="Z776" s="1"/>
      <c r="AA776" s="1"/>
      <c r="AB776" s="1"/>
      <c r="AC776" s="1"/>
      <c r="AD776" s="1"/>
      <c r="AE776" s="1"/>
      <c r="AF776" s="1"/>
      <c r="AG776" s="194"/>
    </row>
    <row r="777" spans="1:33" ht="15.75" customHeight="1">
      <c r="A777" s="1"/>
      <c r="B777" s="1"/>
      <c r="C777" s="1"/>
      <c r="D777" s="1"/>
      <c r="E777" s="194"/>
      <c r="F777" s="194"/>
      <c r="G777" s="194"/>
      <c r="H777" s="194"/>
      <c r="I777" s="194"/>
      <c r="J777" s="194"/>
      <c r="K777" s="194"/>
      <c r="L777" s="194"/>
      <c r="M777" s="194"/>
      <c r="N777" s="194"/>
      <c r="O777" s="194"/>
      <c r="P777" s="194"/>
      <c r="Q777" s="194"/>
      <c r="R777" s="194"/>
      <c r="S777" s="194"/>
      <c r="T777" s="194"/>
      <c r="U777" s="1"/>
      <c r="V777" s="1"/>
      <c r="W777" s="194"/>
      <c r="X777" s="194"/>
      <c r="Y777" s="1"/>
      <c r="Z777" s="1"/>
      <c r="AA777" s="1"/>
      <c r="AB777" s="1"/>
      <c r="AC777" s="1"/>
      <c r="AD777" s="1"/>
      <c r="AE777" s="1"/>
      <c r="AF777" s="1"/>
      <c r="AG777" s="194"/>
    </row>
    <row r="778" spans="1:33" ht="15.75" customHeight="1">
      <c r="A778" s="1"/>
      <c r="B778" s="1"/>
      <c r="C778" s="1"/>
      <c r="D778" s="1"/>
      <c r="E778" s="194"/>
      <c r="F778" s="194"/>
      <c r="G778" s="194"/>
      <c r="H778" s="194"/>
      <c r="I778" s="194"/>
      <c r="J778" s="194"/>
      <c r="K778" s="194"/>
      <c r="L778" s="194"/>
      <c r="M778" s="194"/>
      <c r="N778" s="194"/>
      <c r="O778" s="194"/>
      <c r="P778" s="194"/>
      <c r="Q778" s="194"/>
      <c r="R778" s="194"/>
      <c r="S778" s="194"/>
      <c r="T778" s="194"/>
      <c r="U778" s="1"/>
      <c r="V778" s="1"/>
      <c r="W778" s="194"/>
      <c r="X778" s="194"/>
      <c r="Y778" s="1"/>
      <c r="Z778" s="1"/>
      <c r="AA778" s="1"/>
      <c r="AB778" s="1"/>
      <c r="AC778" s="1"/>
      <c r="AD778" s="1"/>
      <c r="AE778" s="1"/>
      <c r="AF778" s="1"/>
      <c r="AG778" s="194"/>
    </row>
    <row r="779" spans="1:33" ht="15.75" customHeight="1">
      <c r="A779" s="1"/>
      <c r="B779" s="1"/>
      <c r="C779" s="1"/>
      <c r="D779" s="1"/>
      <c r="E779" s="194"/>
      <c r="F779" s="194"/>
      <c r="G779" s="194"/>
      <c r="H779" s="194"/>
      <c r="I779" s="194"/>
      <c r="J779" s="194"/>
      <c r="K779" s="194"/>
      <c r="L779" s="194"/>
      <c r="M779" s="194"/>
      <c r="N779" s="194"/>
      <c r="O779" s="194"/>
      <c r="P779" s="194"/>
      <c r="Q779" s="194"/>
      <c r="R779" s="194"/>
      <c r="S779" s="194"/>
      <c r="T779" s="194"/>
      <c r="U779" s="1"/>
      <c r="V779" s="1"/>
      <c r="W779" s="194"/>
      <c r="X779" s="194"/>
      <c r="Y779" s="1"/>
      <c r="Z779" s="1"/>
      <c r="AA779" s="1"/>
      <c r="AB779" s="1"/>
      <c r="AC779" s="1"/>
      <c r="AD779" s="1"/>
      <c r="AE779" s="1"/>
      <c r="AF779" s="1"/>
      <c r="AG779" s="194"/>
    </row>
    <row r="780" spans="1:33" ht="15.75" customHeight="1">
      <c r="A780" s="1"/>
      <c r="B780" s="1"/>
      <c r="C780" s="1"/>
      <c r="D780" s="1"/>
      <c r="E780" s="194"/>
      <c r="F780" s="194"/>
      <c r="G780" s="194"/>
      <c r="H780" s="194"/>
      <c r="I780" s="194"/>
      <c r="J780" s="194"/>
      <c r="K780" s="194"/>
      <c r="L780" s="194"/>
      <c r="M780" s="194"/>
      <c r="N780" s="194"/>
      <c r="O780" s="194"/>
      <c r="P780" s="194"/>
      <c r="Q780" s="194"/>
      <c r="R780" s="194"/>
      <c r="S780" s="194"/>
      <c r="T780" s="194"/>
      <c r="U780" s="1"/>
      <c r="V780" s="1"/>
      <c r="W780" s="194"/>
      <c r="X780" s="194"/>
      <c r="Y780" s="1"/>
      <c r="Z780" s="1"/>
      <c r="AA780" s="1"/>
      <c r="AB780" s="1"/>
      <c r="AC780" s="1"/>
      <c r="AD780" s="1"/>
      <c r="AE780" s="1"/>
      <c r="AF780" s="1"/>
      <c r="AG780" s="194"/>
    </row>
    <row r="781" spans="1:33" ht="15.75" customHeight="1">
      <c r="A781" s="1"/>
      <c r="B781" s="1"/>
      <c r="C781" s="1"/>
      <c r="D781" s="1"/>
      <c r="E781" s="194"/>
      <c r="F781" s="194"/>
      <c r="G781" s="194"/>
      <c r="H781" s="194"/>
      <c r="I781" s="194"/>
      <c r="J781" s="194"/>
      <c r="K781" s="194"/>
      <c r="L781" s="194"/>
      <c r="M781" s="194"/>
      <c r="N781" s="194"/>
      <c r="O781" s="194"/>
      <c r="P781" s="194"/>
      <c r="Q781" s="194"/>
      <c r="R781" s="194"/>
      <c r="S781" s="194"/>
      <c r="T781" s="194"/>
      <c r="U781" s="1"/>
      <c r="V781" s="1"/>
      <c r="W781" s="194"/>
      <c r="X781" s="194"/>
      <c r="Y781" s="1"/>
      <c r="Z781" s="1"/>
      <c r="AA781" s="1"/>
      <c r="AB781" s="1"/>
      <c r="AC781" s="1"/>
      <c r="AD781" s="1"/>
      <c r="AE781" s="1"/>
      <c r="AF781" s="1"/>
      <c r="AG781" s="194"/>
    </row>
    <row r="782" spans="1:33" ht="15.75" customHeight="1">
      <c r="A782" s="1"/>
      <c r="B782" s="1"/>
      <c r="C782" s="1"/>
      <c r="D782" s="1"/>
      <c r="E782" s="194"/>
      <c r="F782" s="194"/>
      <c r="G782" s="194"/>
      <c r="H782" s="194"/>
      <c r="I782" s="194"/>
      <c r="J782" s="194"/>
      <c r="K782" s="194"/>
      <c r="L782" s="194"/>
      <c r="M782" s="194"/>
      <c r="N782" s="194"/>
      <c r="O782" s="194"/>
      <c r="P782" s="194"/>
      <c r="Q782" s="194"/>
      <c r="R782" s="194"/>
      <c r="S782" s="194"/>
      <c r="T782" s="194"/>
      <c r="U782" s="1"/>
      <c r="V782" s="1"/>
      <c r="W782" s="194"/>
      <c r="X782" s="194"/>
      <c r="Y782" s="1"/>
      <c r="Z782" s="1"/>
      <c r="AA782" s="1"/>
      <c r="AB782" s="1"/>
      <c r="AC782" s="1"/>
      <c r="AD782" s="1"/>
      <c r="AE782" s="1"/>
      <c r="AF782" s="1"/>
      <c r="AG782" s="194"/>
    </row>
    <row r="783" spans="1:33" ht="15.75" customHeight="1">
      <c r="A783" s="1"/>
      <c r="B783" s="1"/>
      <c r="C783" s="1"/>
      <c r="D783" s="1"/>
      <c r="E783" s="194"/>
      <c r="F783" s="194"/>
      <c r="G783" s="194"/>
      <c r="H783" s="194"/>
      <c r="I783" s="194"/>
      <c r="J783" s="194"/>
      <c r="K783" s="194"/>
      <c r="L783" s="194"/>
      <c r="M783" s="194"/>
      <c r="N783" s="194"/>
      <c r="O783" s="194"/>
      <c r="P783" s="194"/>
      <c r="Q783" s="194"/>
      <c r="R783" s="194"/>
      <c r="S783" s="194"/>
      <c r="T783" s="194"/>
      <c r="U783" s="1"/>
      <c r="V783" s="1"/>
      <c r="W783" s="194"/>
      <c r="X783" s="194"/>
      <c r="Y783" s="1"/>
      <c r="Z783" s="1"/>
      <c r="AA783" s="1"/>
      <c r="AB783" s="1"/>
      <c r="AC783" s="1"/>
      <c r="AD783" s="1"/>
      <c r="AE783" s="1"/>
      <c r="AF783" s="1"/>
      <c r="AG783" s="194"/>
    </row>
    <row r="784" spans="1:33" ht="15.75" customHeight="1">
      <c r="A784" s="1"/>
      <c r="B784" s="1"/>
      <c r="C784" s="1"/>
      <c r="D784" s="1"/>
      <c r="E784" s="194"/>
      <c r="F784" s="194"/>
      <c r="G784" s="194"/>
      <c r="H784" s="194"/>
      <c r="I784" s="194"/>
      <c r="J784" s="194"/>
      <c r="K784" s="194"/>
      <c r="L784" s="194"/>
      <c r="M784" s="194"/>
      <c r="N784" s="194"/>
      <c r="O784" s="194"/>
      <c r="P784" s="194"/>
      <c r="Q784" s="194"/>
      <c r="R784" s="194"/>
      <c r="S784" s="194"/>
      <c r="T784" s="194"/>
      <c r="U784" s="1"/>
      <c r="V784" s="1"/>
      <c r="W784" s="194"/>
      <c r="X784" s="194"/>
      <c r="Y784" s="1"/>
      <c r="Z784" s="1"/>
      <c r="AA784" s="1"/>
      <c r="AB784" s="1"/>
      <c r="AC784" s="1"/>
      <c r="AD784" s="1"/>
      <c r="AE784" s="1"/>
      <c r="AF784" s="1"/>
      <c r="AG784" s="194"/>
    </row>
    <row r="785" spans="1:33" ht="15.75" customHeight="1">
      <c r="A785" s="1"/>
      <c r="B785" s="1"/>
      <c r="C785" s="1"/>
      <c r="D785" s="1"/>
      <c r="E785" s="194"/>
      <c r="F785" s="194"/>
      <c r="G785" s="194"/>
      <c r="H785" s="194"/>
      <c r="I785" s="194"/>
      <c r="J785" s="194"/>
      <c r="K785" s="194"/>
      <c r="L785" s="194"/>
      <c r="M785" s="194"/>
      <c r="N785" s="194"/>
      <c r="O785" s="194"/>
      <c r="P785" s="194"/>
      <c r="Q785" s="194"/>
      <c r="R785" s="194"/>
      <c r="S785" s="194"/>
      <c r="T785" s="194"/>
      <c r="U785" s="1"/>
      <c r="V785" s="1"/>
      <c r="W785" s="194"/>
      <c r="X785" s="194"/>
      <c r="Y785" s="1"/>
      <c r="Z785" s="1"/>
      <c r="AA785" s="1"/>
      <c r="AB785" s="1"/>
      <c r="AC785" s="1"/>
      <c r="AD785" s="1"/>
      <c r="AE785" s="1"/>
      <c r="AF785" s="1"/>
      <c r="AG785" s="194"/>
    </row>
    <row r="786" spans="1:33" ht="15.75" customHeight="1">
      <c r="A786" s="1"/>
      <c r="B786" s="1"/>
      <c r="C786" s="1"/>
      <c r="D786" s="1"/>
      <c r="E786" s="194"/>
      <c r="F786" s="194"/>
      <c r="G786" s="194"/>
      <c r="H786" s="194"/>
      <c r="I786" s="194"/>
      <c r="J786" s="194"/>
      <c r="K786" s="194"/>
      <c r="L786" s="194"/>
      <c r="M786" s="194"/>
      <c r="N786" s="194"/>
      <c r="O786" s="194"/>
      <c r="P786" s="194"/>
      <c r="Q786" s="194"/>
      <c r="R786" s="194"/>
      <c r="S786" s="194"/>
      <c r="T786" s="194"/>
      <c r="U786" s="1"/>
      <c r="V786" s="1"/>
      <c r="W786" s="194"/>
      <c r="X786" s="194"/>
      <c r="Y786" s="1"/>
      <c r="Z786" s="1"/>
      <c r="AA786" s="1"/>
      <c r="AB786" s="1"/>
      <c r="AC786" s="1"/>
      <c r="AD786" s="1"/>
      <c r="AE786" s="1"/>
      <c r="AF786" s="1"/>
      <c r="AG786" s="194"/>
    </row>
    <row r="787" spans="1:33" ht="15.75" customHeight="1">
      <c r="A787" s="1"/>
      <c r="B787" s="1"/>
      <c r="C787" s="1"/>
      <c r="D787" s="1"/>
      <c r="E787" s="194"/>
      <c r="F787" s="194"/>
      <c r="G787" s="194"/>
      <c r="H787" s="194"/>
      <c r="I787" s="194"/>
      <c r="J787" s="194"/>
      <c r="K787" s="194"/>
      <c r="L787" s="194"/>
      <c r="M787" s="194"/>
      <c r="N787" s="194"/>
      <c r="O787" s="194"/>
      <c r="P787" s="194"/>
      <c r="Q787" s="194"/>
      <c r="R787" s="194"/>
      <c r="S787" s="194"/>
      <c r="T787" s="194"/>
      <c r="U787" s="1"/>
      <c r="V787" s="1"/>
      <c r="W787" s="194"/>
      <c r="X787" s="194"/>
      <c r="Y787" s="1"/>
      <c r="Z787" s="1"/>
      <c r="AA787" s="1"/>
      <c r="AB787" s="1"/>
      <c r="AC787" s="1"/>
      <c r="AD787" s="1"/>
      <c r="AE787" s="1"/>
      <c r="AF787" s="1"/>
      <c r="AG787" s="194"/>
    </row>
    <row r="788" spans="1:33" ht="15.75" customHeight="1">
      <c r="A788" s="1"/>
      <c r="B788" s="1"/>
      <c r="C788" s="1"/>
      <c r="D788" s="1"/>
      <c r="E788" s="194"/>
      <c r="F788" s="194"/>
      <c r="G788" s="194"/>
      <c r="H788" s="194"/>
      <c r="I788" s="194"/>
      <c r="J788" s="194"/>
      <c r="K788" s="194"/>
      <c r="L788" s="194"/>
      <c r="M788" s="194"/>
      <c r="N788" s="194"/>
      <c r="O788" s="194"/>
      <c r="P788" s="194"/>
      <c r="Q788" s="194"/>
      <c r="R788" s="194"/>
      <c r="S788" s="194"/>
      <c r="T788" s="194"/>
      <c r="U788" s="1"/>
      <c r="V788" s="1"/>
      <c r="W788" s="194"/>
      <c r="X788" s="194"/>
      <c r="Y788" s="1"/>
      <c r="Z788" s="1"/>
      <c r="AA788" s="1"/>
      <c r="AB788" s="1"/>
      <c r="AC788" s="1"/>
      <c r="AD788" s="1"/>
      <c r="AE788" s="1"/>
      <c r="AF788" s="1"/>
      <c r="AG788" s="194"/>
    </row>
    <row r="789" spans="1:33" ht="15.75" customHeight="1">
      <c r="A789" s="1"/>
      <c r="B789" s="1"/>
      <c r="C789" s="1"/>
      <c r="D789" s="1"/>
      <c r="E789" s="194"/>
      <c r="F789" s="194"/>
      <c r="G789" s="194"/>
      <c r="H789" s="194"/>
      <c r="I789" s="194"/>
      <c r="J789" s="194"/>
      <c r="K789" s="194"/>
      <c r="L789" s="194"/>
      <c r="M789" s="194"/>
      <c r="N789" s="194"/>
      <c r="O789" s="194"/>
      <c r="P789" s="194"/>
      <c r="Q789" s="194"/>
      <c r="R789" s="194"/>
      <c r="S789" s="194"/>
      <c r="T789" s="194"/>
      <c r="U789" s="1"/>
      <c r="V789" s="1"/>
      <c r="W789" s="194"/>
      <c r="X789" s="194"/>
      <c r="Y789" s="1"/>
      <c r="Z789" s="1"/>
      <c r="AA789" s="1"/>
      <c r="AB789" s="1"/>
      <c r="AC789" s="1"/>
      <c r="AD789" s="1"/>
      <c r="AE789" s="1"/>
      <c r="AF789" s="1"/>
      <c r="AG789" s="194"/>
    </row>
    <row r="790" spans="1:33" ht="15.75" customHeight="1">
      <c r="A790" s="1"/>
      <c r="B790" s="1"/>
      <c r="C790" s="1"/>
      <c r="D790" s="1"/>
      <c r="E790" s="194"/>
      <c r="F790" s="194"/>
      <c r="G790" s="194"/>
      <c r="H790" s="194"/>
      <c r="I790" s="194"/>
      <c r="J790" s="194"/>
      <c r="K790" s="194"/>
      <c r="L790" s="194"/>
      <c r="M790" s="194"/>
      <c r="N790" s="194"/>
      <c r="O790" s="194"/>
      <c r="P790" s="194"/>
      <c r="Q790" s="194"/>
      <c r="R790" s="194"/>
      <c r="S790" s="194"/>
      <c r="T790" s="194"/>
      <c r="U790" s="1"/>
      <c r="V790" s="1"/>
      <c r="W790" s="194"/>
      <c r="X790" s="194"/>
      <c r="Y790" s="1"/>
      <c r="Z790" s="1"/>
      <c r="AA790" s="1"/>
      <c r="AB790" s="1"/>
      <c r="AC790" s="1"/>
      <c r="AD790" s="1"/>
      <c r="AE790" s="1"/>
      <c r="AF790" s="1"/>
      <c r="AG790" s="194"/>
    </row>
    <row r="791" spans="1:33" ht="15.75" customHeight="1">
      <c r="A791" s="1"/>
      <c r="B791" s="1"/>
      <c r="C791" s="1"/>
      <c r="D791" s="1"/>
      <c r="E791" s="194"/>
      <c r="F791" s="194"/>
      <c r="G791" s="194"/>
      <c r="H791" s="194"/>
      <c r="I791" s="194"/>
      <c r="J791" s="194"/>
      <c r="K791" s="194"/>
      <c r="L791" s="194"/>
      <c r="M791" s="194"/>
      <c r="N791" s="194"/>
      <c r="O791" s="194"/>
      <c r="P791" s="194"/>
      <c r="Q791" s="194"/>
      <c r="R791" s="194"/>
      <c r="S791" s="194"/>
      <c r="T791" s="194"/>
      <c r="U791" s="1"/>
      <c r="V791" s="1"/>
      <c r="W791" s="194"/>
      <c r="X791" s="194"/>
      <c r="Y791" s="1"/>
      <c r="Z791" s="1"/>
      <c r="AA791" s="1"/>
      <c r="AB791" s="1"/>
      <c r="AC791" s="1"/>
      <c r="AD791" s="1"/>
      <c r="AE791" s="1"/>
      <c r="AF791" s="1"/>
      <c r="AG791" s="194"/>
    </row>
    <row r="792" spans="1:33" ht="15.75" customHeight="1">
      <c r="A792" s="1"/>
      <c r="B792" s="1"/>
      <c r="C792" s="1"/>
      <c r="D792" s="1"/>
      <c r="E792" s="194"/>
      <c r="F792" s="194"/>
      <c r="G792" s="194"/>
      <c r="H792" s="194"/>
      <c r="I792" s="194"/>
      <c r="J792" s="194"/>
      <c r="K792" s="194"/>
      <c r="L792" s="194"/>
      <c r="M792" s="194"/>
      <c r="N792" s="194"/>
      <c r="O792" s="194"/>
      <c r="P792" s="194"/>
      <c r="Q792" s="194"/>
      <c r="R792" s="194"/>
      <c r="S792" s="194"/>
      <c r="T792" s="194"/>
      <c r="U792" s="1"/>
      <c r="V792" s="1"/>
      <c r="W792" s="194"/>
      <c r="X792" s="194"/>
      <c r="Y792" s="1"/>
      <c r="Z792" s="1"/>
      <c r="AA792" s="1"/>
      <c r="AB792" s="1"/>
      <c r="AC792" s="1"/>
      <c r="AD792" s="1"/>
      <c r="AE792" s="1"/>
      <c r="AF792" s="1"/>
      <c r="AG792" s="194"/>
    </row>
    <row r="793" spans="1:33" ht="15.75" customHeight="1">
      <c r="A793" s="1"/>
      <c r="B793" s="1"/>
      <c r="C793" s="1"/>
      <c r="D793" s="1"/>
      <c r="E793" s="194"/>
      <c r="F793" s="194"/>
      <c r="G793" s="194"/>
      <c r="H793" s="194"/>
      <c r="I793" s="194"/>
      <c r="J793" s="194"/>
      <c r="K793" s="194"/>
      <c r="L793" s="194"/>
      <c r="M793" s="194"/>
      <c r="N793" s="194"/>
      <c r="O793" s="194"/>
      <c r="P793" s="194"/>
      <c r="Q793" s="194"/>
      <c r="R793" s="194"/>
      <c r="S793" s="194"/>
      <c r="T793" s="194"/>
      <c r="U793" s="1"/>
      <c r="V793" s="1"/>
      <c r="W793" s="194"/>
      <c r="X793" s="194"/>
      <c r="Y793" s="1"/>
      <c r="Z793" s="1"/>
      <c r="AA793" s="1"/>
      <c r="AB793" s="1"/>
      <c r="AC793" s="1"/>
      <c r="AD793" s="1"/>
      <c r="AE793" s="1"/>
      <c r="AF793" s="1"/>
      <c r="AG793" s="194"/>
    </row>
    <row r="794" spans="1:33" ht="15.75" customHeight="1">
      <c r="A794" s="1"/>
      <c r="B794" s="1"/>
      <c r="C794" s="1"/>
      <c r="D794" s="1"/>
      <c r="E794" s="194"/>
      <c r="F794" s="194"/>
      <c r="G794" s="194"/>
      <c r="H794" s="194"/>
      <c r="I794" s="194"/>
      <c r="J794" s="194"/>
      <c r="K794" s="194"/>
      <c r="L794" s="194"/>
      <c r="M794" s="194"/>
      <c r="N794" s="194"/>
      <c r="O794" s="194"/>
      <c r="P794" s="194"/>
      <c r="Q794" s="194"/>
      <c r="R794" s="194"/>
      <c r="S794" s="194"/>
      <c r="T794" s="194"/>
      <c r="U794" s="1"/>
      <c r="V794" s="1"/>
      <c r="W794" s="194"/>
      <c r="X794" s="194"/>
      <c r="Y794" s="1"/>
      <c r="Z794" s="1"/>
      <c r="AA794" s="1"/>
      <c r="AB794" s="1"/>
      <c r="AC794" s="1"/>
      <c r="AD794" s="1"/>
      <c r="AE794" s="1"/>
      <c r="AF794" s="1"/>
      <c r="AG794" s="194"/>
    </row>
    <row r="795" spans="1:33" ht="15.75" customHeight="1">
      <c r="A795" s="1"/>
      <c r="B795" s="1"/>
      <c r="C795" s="1"/>
      <c r="D795" s="1"/>
      <c r="E795" s="194"/>
      <c r="F795" s="194"/>
      <c r="G795" s="194"/>
      <c r="H795" s="194"/>
      <c r="I795" s="194"/>
      <c r="J795" s="194"/>
      <c r="K795" s="194"/>
      <c r="L795" s="194"/>
      <c r="M795" s="194"/>
      <c r="N795" s="194"/>
      <c r="O795" s="194"/>
      <c r="P795" s="194"/>
      <c r="Q795" s="194"/>
      <c r="R795" s="194"/>
      <c r="S795" s="194"/>
      <c r="T795" s="194"/>
      <c r="U795" s="1"/>
      <c r="V795" s="1"/>
      <c r="W795" s="194"/>
      <c r="X795" s="194"/>
      <c r="Y795" s="1"/>
      <c r="Z795" s="1"/>
      <c r="AA795" s="1"/>
      <c r="AB795" s="1"/>
      <c r="AC795" s="1"/>
      <c r="AD795" s="1"/>
      <c r="AE795" s="1"/>
      <c r="AF795" s="1"/>
      <c r="AG795" s="194"/>
    </row>
    <row r="796" spans="1:33" ht="15.75" customHeight="1">
      <c r="A796" s="1"/>
      <c r="B796" s="1"/>
      <c r="C796" s="1"/>
      <c r="D796" s="1"/>
      <c r="E796" s="194"/>
      <c r="F796" s="194"/>
      <c r="G796" s="194"/>
      <c r="H796" s="194"/>
      <c r="I796" s="194"/>
      <c r="J796" s="194"/>
      <c r="K796" s="194"/>
      <c r="L796" s="194"/>
      <c r="M796" s="194"/>
      <c r="N796" s="194"/>
      <c r="O796" s="194"/>
      <c r="P796" s="194"/>
      <c r="Q796" s="194"/>
      <c r="R796" s="194"/>
      <c r="S796" s="194"/>
      <c r="T796" s="194"/>
      <c r="U796" s="1"/>
      <c r="V796" s="1"/>
      <c r="W796" s="194"/>
      <c r="X796" s="194"/>
      <c r="Y796" s="1"/>
      <c r="Z796" s="1"/>
      <c r="AA796" s="1"/>
      <c r="AB796" s="1"/>
      <c r="AC796" s="1"/>
      <c r="AD796" s="1"/>
      <c r="AE796" s="1"/>
      <c r="AF796" s="1"/>
      <c r="AG796" s="194"/>
    </row>
    <row r="797" spans="1:33" ht="15.75" customHeight="1">
      <c r="A797" s="1"/>
      <c r="B797" s="1"/>
      <c r="C797" s="1"/>
      <c r="D797" s="1"/>
      <c r="E797" s="194"/>
      <c r="F797" s="194"/>
      <c r="G797" s="194"/>
      <c r="H797" s="194"/>
      <c r="I797" s="194"/>
      <c r="J797" s="194"/>
      <c r="K797" s="194"/>
      <c r="L797" s="194"/>
      <c r="M797" s="194"/>
      <c r="N797" s="194"/>
      <c r="O797" s="194"/>
      <c r="P797" s="194"/>
      <c r="Q797" s="194"/>
      <c r="R797" s="194"/>
      <c r="S797" s="194"/>
      <c r="T797" s="194"/>
      <c r="U797" s="1"/>
      <c r="V797" s="1"/>
      <c r="W797" s="194"/>
      <c r="X797" s="194"/>
      <c r="Y797" s="1"/>
      <c r="Z797" s="1"/>
      <c r="AA797" s="1"/>
      <c r="AB797" s="1"/>
      <c r="AC797" s="1"/>
      <c r="AD797" s="1"/>
      <c r="AE797" s="1"/>
      <c r="AF797" s="1"/>
      <c r="AG797" s="194"/>
    </row>
    <row r="798" spans="1:33" ht="15.75" customHeight="1">
      <c r="A798" s="1"/>
      <c r="B798" s="1"/>
      <c r="C798" s="1"/>
      <c r="D798" s="1"/>
      <c r="E798" s="194"/>
      <c r="F798" s="194"/>
      <c r="G798" s="194"/>
      <c r="H798" s="194"/>
      <c r="I798" s="194"/>
      <c r="J798" s="194"/>
      <c r="K798" s="194"/>
      <c r="L798" s="194"/>
      <c r="M798" s="194"/>
      <c r="N798" s="194"/>
      <c r="O798" s="194"/>
      <c r="P798" s="194"/>
      <c r="Q798" s="194"/>
      <c r="R798" s="194"/>
      <c r="S798" s="194"/>
      <c r="T798" s="194"/>
      <c r="U798" s="1"/>
      <c r="V798" s="1"/>
      <c r="W798" s="194"/>
      <c r="X798" s="194"/>
      <c r="Y798" s="1"/>
      <c r="Z798" s="1"/>
      <c r="AA798" s="1"/>
      <c r="AB798" s="1"/>
      <c r="AC798" s="1"/>
      <c r="AD798" s="1"/>
      <c r="AE798" s="1"/>
      <c r="AF798" s="1"/>
      <c r="AG798" s="194"/>
    </row>
    <row r="799" spans="1:33" ht="15.75" customHeight="1">
      <c r="A799" s="1"/>
      <c r="B799" s="1"/>
      <c r="C799" s="1"/>
      <c r="D799" s="1"/>
      <c r="E799" s="194"/>
      <c r="F799" s="194"/>
      <c r="G799" s="194"/>
      <c r="H799" s="194"/>
      <c r="I799" s="194"/>
      <c r="J799" s="194"/>
      <c r="K799" s="194"/>
      <c r="L799" s="194"/>
      <c r="M799" s="194"/>
      <c r="N799" s="194"/>
      <c r="O799" s="194"/>
      <c r="P799" s="194"/>
      <c r="Q799" s="194"/>
      <c r="R799" s="194"/>
      <c r="S799" s="194"/>
      <c r="T799" s="194"/>
      <c r="U799" s="1"/>
      <c r="V799" s="1"/>
      <c r="W799" s="194"/>
      <c r="X799" s="194"/>
      <c r="Y799" s="1"/>
      <c r="Z799" s="1"/>
      <c r="AA799" s="1"/>
      <c r="AB799" s="1"/>
      <c r="AC799" s="1"/>
      <c r="AD799" s="1"/>
      <c r="AE799" s="1"/>
      <c r="AF799" s="1"/>
      <c r="AG799" s="194"/>
    </row>
    <row r="800" spans="1:33" ht="15.75" customHeight="1">
      <c r="A800" s="1"/>
      <c r="B800" s="1"/>
      <c r="C800" s="1"/>
      <c r="D800" s="1"/>
      <c r="E800" s="194"/>
      <c r="F800" s="194"/>
      <c r="G800" s="194"/>
      <c r="H800" s="194"/>
      <c r="I800" s="194"/>
      <c r="J800" s="194"/>
      <c r="K800" s="194"/>
      <c r="L800" s="194"/>
      <c r="M800" s="194"/>
      <c r="N800" s="194"/>
      <c r="O800" s="194"/>
      <c r="P800" s="194"/>
      <c r="Q800" s="194"/>
      <c r="R800" s="194"/>
      <c r="S800" s="194"/>
      <c r="T800" s="194"/>
      <c r="U800" s="1"/>
      <c r="V800" s="1"/>
      <c r="W800" s="194"/>
      <c r="X800" s="194"/>
      <c r="Y800" s="1"/>
      <c r="Z800" s="1"/>
      <c r="AA800" s="1"/>
      <c r="AB800" s="1"/>
      <c r="AC800" s="1"/>
      <c r="AD800" s="1"/>
      <c r="AE800" s="1"/>
      <c r="AF800" s="1"/>
      <c r="AG800" s="194"/>
    </row>
    <row r="801" spans="1:33" ht="15.75" customHeight="1">
      <c r="A801" s="1"/>
      <c r="B801" s="1"/>
      <c r="C801" s="1"/>
      <c r="D801" s="1"/>
      <c r="E801" s="194"/>
      <c r="F801" s="194"/>
      <c r="G801" s="194"/>
      <c r="H801" s="194"/>
      <c r="I801" s="194"/>
      <c r="J801" s="194"/>
      <c r="K801" s="194"/>
      <c r="L801" s="194"/>
      <c r="M801" s="194"/>
      <c r="N801" s="194"/>
      <c r="O801" s="194"/>
      <c r="P801" s="194"/>
      <c r="Q801" s="194"/>
      <c r="R801" s="194"/>
      <c r="S801" s="194"/>
      <c r="T801" s="194"/>
      <c r="U801" s="1"/>
      <c r="V801" s="1"/>
      <c r="W801" s="194"/>
      <c r="X801" s="194"/>
      <c r="Y801" s="1"/>
      <c r="Z801" s="1"/>
      <c r="AA801" s="1"/>
      <c r="AB801" s="1"/>
      <c r="AC801" s="1"/>
      <c r="AD801" s="1"/>
      <c r="AE801" s="1"/>
      <c r="AF801" s="1"/>
      <c r="AG801" s="194"/>
    </row>
    <row r="802" spans="1:33" ht="15.75" customHeight="1">
      <c r="A802" s="1"/>
      <c r="B802" s="1"/>
      <c r="C802" s="1"/>
      <c r="D802" s="1"/>
      <c r="E802" s="194"/>
      <c r="F802" s="194"/>
      <c r="G802" s="194"/>
      <c r="H802" s="194"/>
      <c r="I802" s="194"/>
      <c r="J802" s="194"/>
      <c r="K802" s="194"/>
      <c r="L802" s="194"/>
      <c r="M802" s="194"/>
      <c r="N802" s="194"/>
      <c r="O802" s="194"/>
      <c r="P802" s="194"/>
      <c r="Q802" s="194"/>
      <c r="R802" s="194"/>
      <c r="S802" s="194"/>
      <c r="T802" s="194"/>
      <c r="U802" s="1"/>
      <c r="V802" s="1"/>
      <c r="W802" s="194"/>
      <c r="X802" s="194"/>
      <c r="Y802" s="1"/>
      <c r="Z802" s="1"/>
      <c r="AA802" s="1"/>
      <c r="AB802" s="1"/>
      <c r="AC802" s="1"/>
      <c r="AD802" s="1"/>
      <c r="AE802" s="1"/>
      <c r="AF802" s="1"/>
      <c r="AG802" s="194"/>
    </row>
    <row r="803" spans="1:33" ht="15.75" customHeight="1">
      <c r="A803" s="1"/>
      <c r="B803" s="1"/>
      <c r="C803" s="1"/>
      <c r="D803" s="1"/>
      <c r="E803" s="194"/>
      <c r="F803" s="194"/>
      <c r="G803" s="194"/>
      <c r="H803" s="194"/>
      <c r="I803" s="194"/>
      <c r="J803" s="194"/>
      <c r="K803" s="194"/>
      <c r="L803" s="194"/>
      <c r="M803" s="194"/>
      <c r="N803" s="194"/>
      <c r="O803" s="194"/>
      <c r="P803" s="194"/>
      <c r="Q803" s="194"/>
      <c r="R803" s="194"/>
      <c r="S803" s="194"/>
      <c r="T803" s="194"/>
      <c r="U803" s="1"/>
      <c r="V803" s="1"/>
      <c r="W803" s="194"/>
      <c r="X803" s="194"/>
      <c r="Y803" s="1"/>
      <c r="Z803" s="1"/>
      <c r="AA803" s="1"/>
      <c r="AB803" s="1"/>
      <c r="AC803" s="1"/>
      <c r="AD803" s="1"/>
      <c r="AE803" s="1"/>
      <c r="AF803" s="1"/>
      <c r="AG803" s="194"/>
    </row>
    <row r="804" spans="1:33" ht="15.75" customHeight="1">
      <c r="A804" s="1"/>
      <c r="B804" s="1"/>
      <c r="C804" s="1"/>
      <c r="D804" s="1"/>
      <c r="E804" s="194"/>
      <c r="F804" s="194"/>
      <c r="G804" s="194"/>
      <c r="H804" s="194"/>
      <c r="I804" s="194"/>
      <c r="J804" s="194"/>
      <c r="K804" s="194"/>
      <c r="L804" s="194"/>
      <c r="M804" s="194"/>
      <c r="N804" s="194"/>
      <c r="O804" s="194"/>
      <c r="P804" s="194"/>
      <c r="Q804" s="194"/>
      <c r="R804" s="194"/>
      <c r="S804" s="194"/>
      <c r="T804" s="194"/>
      <c r="U804" s="1"/>
      <c r="V804" s="1"/>
      <c r="W804" s="194"/>
      <c r="X804" s="194"/>
      <c r="Y804" s="1"/>
      <c r="Z804" s="1"/>
      <c r="AA804" s="1"/>
      <c r="AB804" s="1"/>
      <c r="AC804" s="1"/>
      <c r="AD804" s="1"/>
      <c r="AE804" s="1"/>
      <c r="AF804" s="1"/>
      <c r="AG804" s="194"/>
    </row>
    <row r="805" spans="1:33" ht="15.75" customHeight="1">
      <c r="A805" s="1"/>
      <c r="B805" s="1"/>
      <c r="C805" s="1"/>
      <c r="D805" s="1"/>
      <c r="E805" s="194"/>
      <c r="F805" s="194"/>
      <c r="G805" s="194"/>
      <c r="H805" s="194"/>
      <c r="I805" s="194"/>
      <c r="J805" s="194"/>
      <c r="K805" s="194"/>
      <c r="L805" s="194"/>
      <c r="M805" s="194"/>
      <c r="N805" s="194"/>
      <c r="O805" s="194"/>
      <c r="P805" s="194"/>
      <c r="Q805" s="194"/>
      <c r="R805" s="194"/>
      <c r="S805" s="194"/>
      <c r="T805" s="194"/>
      <c r="U805" s="1"/>
      <c r="V805" s="1"/>
      <c r="W805" s="194"/>
      <c r="X805" s="194"/>
      <c r="Y805" s="1"/>
      <c r="Z805" s="1"/>
      <c r="AA805" s="1"/>
      <c r="AB805" s="1"/>
      <c r="AC805" s="1"/>
      <c r="AD805" s="1"/>
      <c r="AE805" s="1"/>
      <c r="AF805" s="1"/>
      <c r="AG805" s="194"/>
    </row>
    <row r="806" spans="1:33" ht="15.75" customHeight="1">
      <c r="A806" s="1"/>
      <c r="B806" s="1"/>
      <c r="C806" s="1"/>
      <c r="D806" s="1"/>
      <c r="E806" s="194"/>
      <c r="F806" s="194"/>
      <c r="G806" s="194"/>
      <c r="H806" s="194"/>
      <c r="I806" s="194"/>
      <c r="J806" s="194"/>
      <c r="K806" s="194"/>
      <c r="L806" s="194"/>
      <c r="M806" s="194"/>
      <c r="N806" s="194"/>
      <c r="O806" s="194"/>
      <c r="P806" s="194"/>
      <c r="Q806" s="194"/>
      <c r="R806" s="194"/>
      <c r="S806" s="194"/>
      <c r="T806" s="194"/>
      <c r="U806" s="1"/>
      <c r="V806" s="1"/>
      <c r="W806" s="194"/>
      <c r="X806" s="194"/>
      <c r="Y806" s="1"/>
      <c r="Z806" s="1"/>
      <c r="AA806" s="1"/>
      <c r="AB806" s="1"/>
      <c r="AC806" s="1"/>
      <c r="AD806" s="1"/>
      <c r="AE806" s="1"/>
      <c r="AF806" s="1"/>
      <c r="AG806" s="194"/>
    </row>
    <row r="807" spans="1:33" ht="15.75" customHeight="1">
      <c r="A807" s="1"/>
      <c r="B807" s="1"/>
      <c r="C807" s="1"/>
      <c r="D807" s="1"/>
      <c r="E807" s="194"/>
      <c r="F807" s="194"/>
      <c r="G807" s="194"/>
      <c r="H807" s="194"/>
      <c r="I807" s="194"/>
      <c r="J807" s="194"/>
      <c r="K807" s="194"/>
      <c r="L807" s="194"/>
      <c r="M807" s="194"/>
      <c r="N807" s="194"/>
      <c r="O807" s="194"/>
      <c r="P807" s="194"/>
      <c r="Q807" s="194"/>
      <c r="R807" s="194"/>
      <c r="S807" s="194"/>
      <c r="T807" s="194"/>
      <c r="U807" s="1"/>
      <c r="V807" s="1"/>
      <c r="W807" s="194"/>
      <c r="X807" s="194"/>
      <c r="Y807" s="1"/>
      <c r="Z807" s="1"/>
      <c r="AA807" s="1"/>
      <c r="AB807" s="1"/>
      <c r="AC807" s="1"/>
      <c r="AD807" s="1"/>
      <c r="AE807" s="1"/>
      <c r="AF807" s="1"/>
      <c r="AG807" s="194"/>
    </row>
    <row r="808" spans="1:33" ht="15.75" customHeight="1">
      <c r="A808" s="1"/>
      <c r="B808" s="1"/>
      <c r="C808" s="1"/>
      <c r="D808" s="1"/>
      <c r="E808" s="194"/>
      <c r="F808" s="194"/>
      <c r="G808" s="194"/>
      <c r="H808" s="194"/>
      <c r="I808" s="194"/>
      <c r="J808" s="194"/>
      <c r="K808" s="194"/>
      <c r="L808" s="194"/>
      <c r="M808" s="194"/>
      <c r="N808" s="194"/>
      <c r="O808" s="194"/>
      <c r="P808" s="194"/>
      <c r="Q808" s="194"/>
      <c r="R808" s="194"/>
      <c r="S808" s="194"/>
      <c r="T808" s="194"/>
      <c r="U808" s="1"/>
      <c r="V808" s="1"/>
      <c r="W808" s="194"/>
      <c r="X808" s="194"/>
      <c r="Y808" s="1"/>
      <c r="Z808" s="1"/>
      <c r="AA808" s="1"/>
      <c r="AB808" s="1"/>
      <c r="AC808" s="1"/>
      <c r="AD808" s="1"/>
      <c r="AE808" s="1"/>
      <c r="AF808" s="1"/>
      <c r="AG808" s="194"/>
    </row>
    <row r="809" spans="1:33" ht="15.75" customHeight="1">
      <c r="A809" s="1"/>
      <c r="B809" s="1"/>
      <c r="C809" s="1"/>
      <c r="D809" s="1"/>
      <c r="E809" s="194"/>
      <c r="F809" s="194"/>
      <c r="G809" s="194"/>
      <c r="H809" s="194"/>
      <c r="I809" s="194"/>
      <c r="J809" s="194"/>
      <c r="K809" s="194"/>
      <c r="L809" s="194"/>
      <c r="M809" s="194"/>
      <c r="N809" s="194"/>
      <c r="O809" s="194"/>
      <c r="P809" s="194"/>
      <c r="Q809" s="194"/>
      <c r="R809" s="194"/>
      <c r="S809" s="194"/>
      <c r="T809" s="194"/>
      <c r="U809" s="1"/>
      <c r="V809" s="1"/>
      <c r="W809" s="194"/>
      <c r="X809" s="194"/>
      <c r="Y809" s="1"/>
      <c r="Z809" s="1"/>
      <c r="AA809" s="1"/>
      <c r="AB809" s="1"/>
      <c r="AC809" s="1"/>
      <c r="AD809" s="1"/>
      <c r="AE809" s="1"/>
      <c r="AF809" s="1"/>
      <c r="AG809" s="194"/>
    </row>
    <row r="810" spans="1:33" ht="15.75" customHeight="1">
      <c r="A810" s="1"/>
      <c r="B810" s="1"/>
      <c r="C810" s="1"/>
      <c r="D810" s="1"/>
      <c r="E810" s="194"/>
      <c r="F810" s="194"/>
      <c r="G810" s="194"/>
      <c r="H810" s="194"/>
      <c r="I810" s="194"/>
      <c r="J810" s="194"/>
      <c r="K810" s="194"/>
      <c r="L810" s="194"/>
      <c r="M810" s="194"/>
      <c r="N810" s="194"/>
      <c r="O810" s="194"/>
      <c r="P810" s="194"/>
      <c r="Q810" s="194"/>
      <c r="R810" s="194"/>
      <c r="S810" s="194"/>
      <c r="T810" s="194"/>
      <c r="U810" s="1"/>
      <c r="V810" s="1"/>
      <c r="W810" s="194"/>
      <c r="X810" s="194"/>
      <c r="Y810" s="1"/>
      <c r="Z810" s="1"/>
      <c r="AA810" s="1"/>
      <c r="AB810" s="1"/>
      <c r="AC810" s="1"/>
      <c r="AD810" s="1"/>
      <c r="AE810" s="1"/>
      <c r="AF810" s="1"/>
      <c r="AG810" s="194"/>
    </row>
    <row r="811" spans="1:33" ht="15.75" customHeight="1">
      <c r="A811" s="1"/>
      <c r="B811" s="1"/>
      <c r="C811" s="1"/>
      <c r="D811" s="1"/>
      <c r="E811" s="194"/>
      <c r="F811" s="194"/>
      <c r="G811" s="194"/>
      <c r="H811" s="194"/>
      <c r="I811" s="194"/>
      <c r="J811" s="194"/>
      <c r="K811" s="194"/>
      <c r="L811" s="194"/>
      <c r="M811" s="194"/>
      <c r="N811" s="194"/>
      <c r="O811" s="194"/>
      <c r="P811" s="194"/>
      <c r="Q811" s="194"/>
      <c r="R811" s="194"/>
      <c r="S811" s="194"/>
      <c r="T811" s="194"/>
      <c r="U811" s="1"/>
      <c r="V811" s="1"/>
      <c r="W811" s="194"/>
      <c r="X811" s="194"/>
      <c r="Y811" s="1"/>
      <c r="Z811" s="1"/>
      <c r="AA811" s="1"/>
      <c r="AB811" s="1"/>
      <c r="AC811" s="1"/>
      <c r="AD811" s="1"/>
      <c r="AE811" s="1"/>
      <c r="AF811" s="1"/>
      <c r="AG811" s="194"/>
    </row>
    <row r="812" spans="1:33" ht="15.75" customHeight="1">
      <c r="A812" s="1"/>
      <c r="B812" s="1"/>
      <c r="C812" s="1"/>
      <c r="D812" s="1"/>
      <c r="E812" s="194"/>
      <c r="F812" s="194"/>
      <c r="G812" s="194"/>
      <c r="H812" s="194"/>
      <c r="I812" s="194"/>
      <c r="J812" s="194"/>
      <c r="K812" s="194"/>
      <c r="L812" s="194"/>
      <c r="M812" s="194"/>
      <c r="N812" s="194"/>
      <c r="O812" s="194"/>
      <c r="P812" s="194"/>
      <c r="Q812" s="194"/>
      <c r="R812" s="194"/>
      <c r="S812" s="194"/>
      <c r="T812" s="194"/>
      <c r="U812" s="1"/>
      <c r="V812" s="1"/>
      <c r="W812" s="194"/>
      <c r="X812" s="194"/>
      <c r="Y812" s="1"/>
      <c r="Z812" s="1"/>
      <c r="AA812" s="1"/>
      <c r="AB812" s="1"/>
      <c r="AC812" s="1"/>
      <c r="AD812" s="1"/>
      <c r="AE812" s="1"/>
      <c r="AF812" s="1"/>
      <c r="AG812" s="194"/>
    </row>
    <row r="813" spans="1:33" ht="15.75" customHeight="1">
      <c r="A813" s="1"/>
      <c r="B813" s="1"/>
      <c r="C813" s="1"/>
      <c r="D813" s="1"/>
      <c r="E813" s="194"/>
      <c r="F813" s="194"/>
      <c r="G813" s="194"/>
      <c r="H813" s="194"/>
      <c r="I813" s="194"/>
      <c r="J813" s="194"/>
      <c r="K813" s="194"/>
      <c r="L813" s="194"/>
      <c r="M813" s="194"/>
      <c r="N813" s="194"/>
      <c r="O813" s="194"/>
      <c r="P813" s="194"/>
      <c r="Q813" s="194"/>
      <c r="R813" s="194"/>
      <c r="S813" s="194"/>
      <c r="T813" s="194"/>
      <c r="U813" s="1"/>
      <c r="V813" s="1"/>
      <c r="W813" s="194"/>
      <c r="X813" s="194"/>
      <c r="Y813" s="1"/>
      <c r="Z813" s="1"/>
      <c r="AA813" s="1"/>
      <c r="AB813" s="1"/>
      <c r="AC813" s="1"/>
      <c r="AD813" s="1"/>
      <c r="AE813" s="1"/>
      <c r="AF813" s="1"/>
      <c r="AG813" s="194"/>
    </row>
    <row r="814" spans="1:33" ht="15.75" customHeight="1">
      <c r="A814" s="1"/>
      <c r="B814" s="1"/>
      <c r="C814" s="1"/>
      <c r="D814" s="1"/>
      <c r="E814" s="194"/>
      <c r="F814" s="194"/>
      <c r="G814" s="194"/>
      <c r="H814" s="194"/>
      <c r="I814" s="194"/>
      <c r="J814" s="194"/>
      <c r="K814" s="194"/>
      <c r="L814" s="194"/>
      <c r="M814" s="194"/>
      <c r="N814" s="194"/>
      <c r="O814" s="194"/>
      <c r="P814" s="194"/>
      <c r="Q814" s="194"/>
      <c r="R814" s="194"/>
      <c r="S814" s="194"/>
      <c r="T814" s="194"/>
      <c r="U814" s="1"/>
      <c r="V814" s="1"/>
      <c r="W814" s="194"/>
      <c r="X814" s="194"/>
      <c r="Y814" s="1"/>
      <c r="Z814" s="1"/>
      <c r="AA814" s="1"/>
      <c r="AB814" s="1"/>
      <c r="AC814" s="1"/>
      <c r="AD814" s="1"/>
      <c r="AE814" s="1"/>
      <c r="AF814" s="1"/>
      <c r="AG814" s="194"/>
    </row>
    <row r="815" spans="1:33" ht="15.75" customHeight="1">
      <c r="A815" s="1"/>
      <c r="B815" s="1"/>
      <c r="C815" s="1"/>
      <c r="D815" s="1"/>
      <c r="E815" s="194"/>
      <c r="F815" s="194"/>
      <c r="G815" s="194"/>
      <c r="H815" s="194"/>
      <c r="I815" s="194"/>
      <c r="J815" s="194"/>
      <c r="K815" s="194"/>
      <c r="L815" s="194"/>
      <c r="M815" s="194"/>
      <c r="N815" s="194"/>
      <c r="O815" s="194"/>
      <c r="P815" s="194"/>
      <c r="Q815" s="194"/>
      <c r="R815" s="194"/>
      <c r="S815" s="194"/>
      <c r="T815" s="194"/>
      <c r="U815" s="1"/>
      <c r="V815" s="1"/>
      <c r="W815" s="194"/>
      <c r="X815" s="194"/>
      <c r="Y815" s="1"/>
      <c r="Z815" s="1"/>
      <c r="AA815" s="1"/>
      <c r="AB815" s="1"/>
      <c r="AC815" s="1"/>
      <c r="AD815" s="1"/>
      <c r="AE815" s="1"/>
      <c r="AF815" s="1"/>
      <c r="AG815" s="194"/>
    </row>
    <row r="816" spans="1:33" ht="15.75" customHeight="1">
      <c r="A816" s="1"/>
      <c r="B816" s="1"/>
      <c r="C816" s="1"/>
      <c r="D816" s="1"/>
      <c r="E816" s="194"/>
      <c r="F816" s="194"/>
      <c r="G816" s="194"/>
      <c r="H816" s="194"/>
      <c r="I816" s="194"/>
      <c r="J816" s="194"/>
      <c r="K816" s="194"/>
      <c r="L816" s="194"/>
      <c r="M816" s="194"/>
      <c r="N816" s="194"/>
      <c r="O816" s="194"/>
      <c r="P816" s="194"/>
      <c r="Q816" s="194"/>
      <c r="R816" s="194"/>
      <c r="S816" s="194"/>
      <c r="T816" s="194"/>
      <c r="U816" s="1"/>
      <c r="V816" s="1"/>
      <c r="W816" s="194"/>
      <c r="X816" s="194"/>
      <c r="Y816" s="1"/>
      <c r="Z816" s="1"/>
      <c r="AA816" s="1"/>
      <c r="AB816" s="1"/>
      <c r="AC816" s="1"/>
      <c r="AD816" s="1"/>
      <c r="AE816" s="1"/>
      <c r="AF816" s="1"/>
      <c r="AG816" s="194"/>
    </row>
    <row r="817" spans="1:33" ht="15.75" customHeight="1">
      <c r="A817" s="1"/>
      <c r="B817" s="1"/>
      <c r="C817" s="1"/>
      <c r="D817" s="1"/>
      <c r="E817" s="194"/>
      <c r="F817" s="194"/>
      <c r="G817" s="194"/>
      <c r="H817" s="194"/>
      <c r="I817" s="194"/>
      <c r="J817" s="194"/>
      <c r="K817" s="194"/>
      <c r="L817" s="194"/>
      <c r="M817" s="194"/>
      <c r="N817" s="194"/>
      <c r="O817" s="194"/>
      <c r="P817" s="194"/>
      <c r="Q817" s="194"/>
      <c r="R817" s="194"/>
      <c r="S817" s="194"/>
      <c r="T817" s="194"/>
      <c r="U817" s="1"/>
      <c r="V817" s="1"/>
      <c r="W817" s="194"/>
      <c r="X817" s="194"/>
      <c r="Y817" s="1"/>
      <c r="Z817" s="1"/>
      <c r="AA817" s="1"/>
      <c r="AB817" s="1"/>
      <c r="AC817" s="1"/>
      <c r="AD817" s="1"/>
      <c r="AE817" s="1"/>
      <c r="AF817" s="1"/>
      <c r="AG817" s="194"/>
    </row>
    <row r="818" spans="1:33" ht="15.75" customHeight="1">
      <c r="A818" s="1"/>
      <c r="B818" s="1"/>
      <c r="C818" s="1"/>
      <c r="D818" s="1"/>
      <c r="E818" s="194"/>
      <c r="F818" s="194"/>
      <c r="G818" s="194"/>
      <c r="H818" s="194"/>
      <c r="I818" s="194"/>
      <c r="J818" s="194"/>
      <c r="K818" s="194"/>
      <c r="L818" s="194"/>
      <c r="M818" s="194"/>
      <c r="N818" s="194"/>
      <c r="O818" s="194"/>
      <c r="P818" s="194"/>
      <c r="Q818" s="194"/>
      <c r="R818" s="194"/>
      <c r="S818" s="194"/>
      <c r="T818" s="194"/>
      <c r="U818" s="1"/>
      <c r="V818" s="1"/>
      <c r="W818" s="194"/>
      <c r="X818" s="194"/>
      <c r="Y818" s="1"/>
      <c r="Z818" s="1"/>
      <c r="AA818" s="1"/>
      <c r="AB818" s="1"/>
      <c r="AC818" s="1"/>
      <c r="AD818" s="1"/>
      <c r="AE818" s="1"/>
      <c r="AF818" s="1"/>
      <c r="AG818" s="194"/>
    </row>
    <row r="819" spans="1:33" ht="15.75" customHeight="1">
      <c r="A819" s="1"/>
      <c r="B819" s="1"/>
      <c r="C819" s="1"/>
      <c r="D819" s="1"/>
      <c r="E819" s="194"/>
      <c r="F819" s="194"/>
      <c r="G819" s="194"/>
      <c r="H819" s="194"/>
      <c r="I819" s="194"/>
      <c r="J819" s="194"/>
      <c r="K819" s="194"/>
      <c r="L819" s="194"/>
      <c r="M819" s="194"/>
      <c r="N819" s="194"/>
      <c r="O819" s="194"/>
      <c r="P819" s="194"/>
      <c r="Q819" s="194"/>
      <c r="R819" s="194"/>
      <c r="S819" s="194"/>
      <c r="T819" s="194"/>
      <c r="U819" s="1"/>
      <c r="V819" s="1"/>
      <c r="W819" s="194"/>
      <c r="X819" s="194"/>
      <c r="Y819" s="1"/>
      <c r="Z819" s="1"/>
      <c r="AA819" s="1"/>
      <c r="AB819" s="1"/>
      <c r="AC819" s="1"/>
      <c r="AD819" s="1"/>
      <c r="AE819" s="1"/>
      <c r="AF819" s="1"/>
      <c r="AG819" s="194"/>
    </row>
    <row r="820" spans="1:33" ht="15.75" customHeight="1">
      <c r="A820" s="1"/>
      <c r="B820" s="1"/>
      <c r="C820" s="1"/>
      <c r="D820" s="1"/>
      <c r="E820" s="194"/>
      <c r="F820" s="194"/>
      <c r="G820" s="194"/>
      <c r="H820" s="194"/>
      <c r="I820" s="194"/>
      <c r="J820" s="194"/>
      <c r="K820" s="194"/>
      <c r="L820" s="194"/>
      <c r="M820" s="194"/>
      <c r="N820" s="194"/>
      <c r="O820" s="194"/>
      <c r="P820" s="194"/>
      <c r="Q820" s="194"/>
      <c r="R820" s="194"/>
      <c r="S820" s="194"/>
      <c r="T820" s="194"/>
      <c r="U820" s="1"/>
      <c r="V820" s="1"/>
      <c r="W820" s="194"/>
      <c r="X820" s="194"/>
      <c r="Y820" s="1"/>
      <c r="Z820" s="1"/>
      <c r="AA820" s="1"/>
      <c r="AB820" s="1"/>
      <c r="AC820" s="1"/>
      <c r="AD820" s="1"/>
      <c r="AE820" s="1"/>
      <c r="AF820" s="1"/>
      <c r="AG820" s="194"/>
    </row>
    <row r="821" spans="1:33" ht="15.75" customHeight="1">
      <c r="A821" s="1"/>
      <c r="B821" s="1"/>
      <c r="C821" s="1"/>
      <c r="D821" s="1"/>
      <c r="E821" s="194"/>
      <c r="F821" s="194"/>
      <c r="G821" s="194"/>
      <c r="H821" s="194"/>
      <c r="I821" s="194"/>
      <c r="J821" s="194"/>
      <c r="K821" s="194"/>
      <c r="L821" s="194"/>
      <c r="M821" s="194"/>
      <c r="N821" s="194"/>
      <c r="O821" s="194"/>
      <c r="P821" s="194"/>
      <c r="Q821" s="194"/>
      <c r="R821" s="194"/>
      <c r="S821" s="194"/>
      <c r="T821" s="194"/>
      <c r="U821" s="1"/>
      <c r="V821" s="1"/>
      <c r="W821" s="194"/>
      <c r="X821" s="194"/>
      <c r="Y821" s="1"/>
      <c r="Z821" s="1"/>
      <c r="AA821" s="1"/>
      <c r="AB821" s="1"/>
      <c r="AC821" s="1"/>
      <c r="AD821" s="1"/>
      <c r="AE821" s="1"/>
      <c r="AF821" s="1"/>
      <c r="AG821" s="194"/>
    </row>
    <row r="822" spans="1:33" ht="15.75" customHeight="1">
      <c r="A822" s="1"/>
      <c r="B822" s="1"/>
      <c r="C822" s="1"/>
      <c r="D822" s="1"/>
      <c r="E822" s="194"/>
      <c r="F822" s="194"/>
      <c r="G822" s="194"/>
      <c r="H822" s="194"/>
      <c r="I822" s="194"/>
      <c r="J822" s="194"/>
      <c r="K822" s="194"/>
      <c r="L822" s="194"/>
      <c r="M822" s="194"/>
      <c r="N822" s="194"/>
      <c r="O822" s="194"/>
      <c r="P822" s="194"/>
      <c r="Q822" s="194"/>
      <c r="R822" s="194"/>
      <c r="S822" s="194"/>
      <c r="T822" s="194"/>
      <c r="U822" s="1"/>
      <c r="V822" s="1"/>
      <c r="W822" s="194"/>
      <c r="X822" s="194"/>
      <c r="Y822" s="1"/>
      <c r="Z822" s="1"/>
      <c r="AA822" s="1"/>
      <c r="AB822" s="1"/>
      <c r="AC822" s="1"/>
      <c r="AD822" s="1"/>
      <c r="AE822" s="1"/>
      <c r="AF822" s="1"/>
      <c r="AG822" s="194"/>
    </row>
    <row r="823" spans="1:33" ht="15.75" customHeight="1">
      <c r="A823" s="1"/>
      <c r="B823" s="1"/>
      <c r="C823" s="1"/>
      <c r="D823" s="1"/>
      <c r="E823" s="194"/>
      <c r="F823" s="194"/>
      <c r="G823" s="194"/>
      <c r="H823" s="194"/>
      <c r="I823" s="194"/>
      <c r="J823" s="194"/>
      <c r="K823" s="194"/>
      <c r="L823" s="194"/>
      <c r="M823" s="194"/>
      <c r="N823" s="194"/>
      <c r="O823" s="194"/>
      <c r="P823" s="194"/>
      <c r="Q823" s="194"/>
      <c r="R823" s="194"/>
      <c r="S823" s="194"/>
      <c r="T823" s="194"/>
      <c r="U823" s="1"/>
      <c r="V823" s="1"/>
      <c r="W823" s="194"/>
      <c r="X823" s="194"/>
      <c r="Y823" s="1"/>
      <c r="Z823" s="1"/>
      <c r="AA823" s="1"/>
      <c r="AB823" s="1"/>
      <c r="AC823" s="1"/>
      <c r="AD823" s="1"/>
      <c r="AE823" s="1"/>
      <c r="AF823" s="1"/>
      <c r="AG823" s="194"/>
    </row>
    <row r="824" spans="1:33" ht="15.75" customHeight="1">
      <c r="A824" s="1"/>
      <c r="B824" s="1"/>
      <c r="C824" s="1"/>
      <c r="D824" s="1"/>
      <c r="E824" s="194"/>
      <c r="F824" s="194"/>
      <c r="G824" s="194"/>
      <c r="H824" s="194"/>
      <c r="I824" s="194"/>
      <c r="J824" s="194"/>
      <c r="K824" s="194"/>
      <c r="L824" s="194"/>
      <c r="M824" s="194"/>
      <c r="N824" s="194"/>
      <c r="O824" s="194"/>
      <c r="P824" s="194"/>
      <c r="Q824" s="194"/>
      <c r="R824" s="194"/>
      <c r="S824" s="194"/>
      <c r="T824" s="194"/>
      <c r="U824" s="1"/>
      <c r="V824" s="1"/>
      <c r="W824" s="194"/>
      <c r="X824" s="194"/>
      <c r="Y824" s="1"/>
      <c r="Z824" s="1"/>
      <c r="AA824" s="1"/>
      <c r="AB824" s="1"/>
      <c r="AC824" s="1"/>
      <c r="AD824" s="1"/>
      <c r="AE824" s="1"/>
      <c r="AF824" s="1"/>
      <c r="AG824" s="194"/>
    </row>
    <row r="825" spans="1:33" ht="15.75" customHeight="1">
      <c r="A825" s="1"/>
      <c r="B825" s="1"/>
      <c r="C825" s="1"/>
      <c r="D825" s="1"/>
      <c r="E825" s="194"/>
      <c r="F825" s="194"/>
      <c r="G825" s="194"/>
      <c r="H825" s="194"/>
      <c r="I825" s="194"/>
      <c r="J825" s="194"/>
      <c r="K825" s="194"/>
      <c r="L825" s="194"/>
      <c r="M825" s="194"/>
      <c r="N825" s="194"/>
      <c r="O825" s="194"/>
      <c r="P825" s="194"/>
      <c r="Q825" s="194"/>
      <c r="R825" s="194"/>
      <c r="S825" s="194"/>
      <c r="T825" s="194"/>
      <c r="U825" s="1"/>
      <c r="V825" s="1"/>
      <c r="W825" s="194"/>
      <c r="X825" s="194"/>
      <c r="Y825" s="1"/>
      <c r="Z825" s="1"/>
      <c r="AA825" s="1"/>
      <c r="AB825" s="1"/>
      <c r="AC825" s="1"/>
      <c r="AD825" s="1"/>
      <c r="AE825" s="1"/>
      <c r="AF825" s="1"/>
      <c r="AG825" s="194"/>
    </row>
    <row r="826" spans="1:33" ht="15.75" customHeight="1">
      <c r="A826" s="1"/>
      <c r="B826" s="1"/>
      <c r="C826" s="1"/>
      <c r="D826" s="1"/>
      <c r="E826" s="194"/>
      <c r="F826" s="194"/>
      <c r="G826" s="194"/>
      <c r="H826" s="194"/>
      <c r="I826" s="194"/>
      <c r="J826" s="194"/>
      <c r="K826" s="194"/>
      <c r="L826" s="194"/>
      <c r="M826" s="194"/>
      <c r="N826" s="194"/>
      <c r="O826" s="194"/>
      <c r="P826" s="194"/>
      <c r="Q826" s="194"/>
      <c r="R826" s="194"/>
      <c r="S826" s="194"/>
      <c r="T826" s="194"/>
      <c r="U826" s="1"/>
      <c r="V826" s="1"/>
      <c r="W826" s="194"/>
      <c r="X826" s="194"/>
      <c r="Y826" s="1"/>
      <c r="Z826" s="1"/>
      <c r="AA826" s="1"/>
      <c r="AB826" s="1"/>
      <c r="AC826" s="1"/>
      <c r="AD826" s="1"/>
      <c r="AE826" s="1"/>
      <c r="AF826" s="1"/>
      <c r="AG826" s="194"/>
    </row>
    <row r="827" spans="1:33" ht="15.75" customHeight="1">
      <c r="A827" s="1"/>
      <c r="B827" s="1"/>
      <c r="C827" s="1"/>
      <c r="D827" s="1"/>
      <c r="E827" s="194"/>
      <c r="F827" s="194"/>
      <c r="G827" s="194"/>
      <c r="H827" s="194"/>
      <c r="I827" s="194"/>
      <c r="J827" s="194"/>
      <c r="K827" s="194"/>
      <c r="L827" s="194"/>
      <c r="M827" s="194"/>
      <c r="N827" s="194"/>
      <c r="O827" s="194"/>
      <c r="P827" s="194"/>
      <c r="Q827" s="194"/>
      <c r="R827" s="194"/>
      <c r="S827" s="194"/>
      <c r="T827" s="194"/>
      <c r="U827" s="1"/>
      <c r="V827" s="1"/>
      <c r="W827" s="194"/>
      <c r="X827" s="194"/>
      <c r="Y827" s="1"/>
      <c r="Z827" s="1"/>
      <c r="AA827" s="1"/>
      <c r="AB827" s="1"/>
      <c r="AC827" s="1"/>
      <c r="AD827" s="1"/>
      <c r="AE827" s="1"/>
      <c r="AF827" s="1"/>
      <c r="AG827" s="194"/>
    </row>
    <row r="828" spans="1:33" ht="15.75" customHeight="1">
      <c r="A828" s="1"/>
      <c r="B828" s="1"/>
      <c r="C828" s="1"/>
      <c r="D828" s="1"/>
      <c r="E828" s="194"/>
      <c r="F828" s="194"/>
      <c r="G828" s="194"/>
      <c r="H828" s="194"/>
      <c r="I828" s="194"/>
      <c r="J828" s="194"/>
      <c r="K828" s="194"/>
      <c r="L828" s="194"/>
      <c r="M828" s="194"/>
      <c r="N828" s="194"/>
      <c r="O828" s="194"/>
      <c r="P828" s="194"/>
      <c r="Q828" s="194"/>
      <c r="R828" s="194"/>
      <c r="S828" s="194"/>
      <c r="T828" s="194"/>
      <c r="U828" s="1"/>
      <c r="V828" s="1"/>
      <c r="W828" s="194"/>
      <c r="X828" s="194"/>
      <c r="Y828" s="1"/>
      <c r="Z828" s="1"/>
      <c r="AA828" s="1"/>
      <c r="AB828" s="1"/>
      <c r="AC828" s="1"/>
      <c r="AD828" s="1"/>
      <c r="AE828" s="1"/>
      <c r="AF828" s="1"/>
      <c r="AG828" s="194"/>
    </row>
    <row r="829" spans="1:33" ht="15.75" customHeight="1">
      <c r="A829" s="1"/>
      <c r="B829" s="1"/>
      <c r="C829" s="1"/>
      <c r="D829" s="1"/>
      <c r="E829" s="194"/>
      <c r="F829" s="194"/>
      <c r="G829" s="194"/>
      <c r="H829" s="194"/>
      <c r="I829" s="194"/>
      <c r="J829" s="194"/>
      <c r="K829" s="194"/>
      <c r="L829" s="194"/>
      <c r="M829" s="194"/>
      <c r="N829" s="194"/>
      <c r="O829" s="194"/>
      <c r="P829" s="194"/>
      <c r="Q829" s="194"/>
      <c r="R829" s="194"/>
      <c r="S829" s="194"/>
      <c r="T829" s="194"/>
      <c r="U829" s="1"/>
      <c r="V829" s="1"/>
      <c r="W829" s="194"/>
      <c r="X829" s="194"/>
      <c r="Y829" s="1"/>
      <c r="Z829" s="1"/>
      <c r="AA829" s="1"/>
      <c r="AB829" s="1"/>
      <c r="AC829" s="1"/>
      <c r="AD829" s="1"/>
      <c r="AE829" s="1"/>
      <c r="AF829" s="1"/>
      <c r="AG829" s="194"/>
    </row>
    <row r="830" spans="1:33" ht="15.75" customHeight="1">
      <c r="A830" s="1"/>
      <c r="B830" s="1"/>
      <c r="C830" s="1"/>
      <c r="D830" s="1"/>
      <c r="E830" s="194"/>
      <c r="F830" s="194"/>
      <c r="G830" s="194"/>
      <c r="H830" s="194"/>
      <c r="I830" s="194"/>
      <c r="J830" s="194"/>
      <c r="K830" s="194"/>
      <c r="L830" s="194"/>
      <c r="M830" s="194"/>
      <c r="N830" s="194"/>
      <c r="O830" s="194"/>
      <c r="P830" s="194"/>
      <c r="Q830" s="194"/>
      <c r="R830" s="194"/>
      <c r="S830" s="194"/>
      <c r="T830" s="194"/>
      <c r="U830" s="1"/>
      <c r="V830" s="1"/>
      <c r="W830" s="194"/>
      <c r="X830" s="194"/>
      <c r="Y830" s="1"/>
      <c r="Z830" s="1"/>
      <c r="AA830" s="1"/>
      <c r="AB830" s="1"/>
      <c r="AC830" s="1"/>
      <c r="AD830" s="1"/>
      <c r="AE830" s="1"/>
      <c r="AF830" s="1"/>
      <c r="AG830" s="194"/>
    </row>
    <row r="831" spans="1:33" ht="15.75" customHeight="1">
      <c r="A831" s="1"/>
      <c r="B831" s="1"/>
      <c r="C831" s="1"/>
      <c r="D831" s="1"/>
      <c r="E831" s="194"/>
      <c r="F831" s="194"/>
      <c r="G831" s="194"/>
      <c r="H831" s="194"/>
      <c r="I831" s="194"/>
      <c r="J831" s="194"/>
      <c r="K831" s="194"/>
      <c r="L831" s="194"/>
      <c r="M831" s="194"/>
      <c r="N831" s="194"/>
      <c r="O831" s="194"/>
      <c r="P831" s="194"/>
      <c r="Q831" s="194"/>
      <c r="R831" s="194"/>
      <c r="S831" s="194"/>
      <c r="T831" s="194"/>
      <c r="U831" s="1"/>
      <c r="V831" s="1"/>
      <c r="W831" s="194"/>
      <c r="X831" s="194"/>
      <c r="Y831" s="1"/>
      <c r="Z831" s="1"/>
      <c r="AA831" s="1"/>
      <c r="AB831" s="1"/>
      <c r="AC831" s="1"/>
      <c r="AD831" s="1"/>
      <c r="AE831" s="1"/>
      <c r="AF831" s="1"/>
      <c r="AG831" s="194"/>
    </row>
    <row r="832" spans="1:33" ht="15.75" customHeight="1">
      <c r="A832" s="1"/>
      <c r="B832" s="1"/>
      <c r="C832" s="1"/>
      <c r="D832" s="1"/>
      <c r="E832" s="194"/>
      <c r="F832" s="194"/>
      <c r="G832" s="194"/>
      <c r="H832" s="194"/>
      <c r="I832" s="194"/>
      <c r="J832" s="194"/>
      <c r="K832" s="194"/>
      <c r="L832" s="194"/>
      <c r="M832" s="194"/>
      <c r="N832" s="194"/>
      <c r="O832" s="194"/>
      <c r="P832" s="194"/>
      <c r="Q832" s="194"/>
      <c r="R832" s="194"/>
      <c r="S832" s="194"/>
      <c r="T832" s="194"/>
      <c r="U832" s="1"/>
      <c r="V832" s="1"/>
      <c r="W832" s="194"/>
      <c r="X832" s="194"/>
      <c r="Y832" s="1"/>
      <c r="Z832" s="1"/>
      <c r="AA832" s="1"/>
      <c r="AB832" s="1"/>
      <c r="AC832" s="1"/>
      <c r="AD832" s="1"/>
      <c r="AE832" s="1"/>
      <c r="AF832" s="1"/>
      <c r="AG832" s="194"/>
    </row>
    <row r="833" spans="1:33" ht="15.75" customHeight="1">
      <c r="A833" s="1"/>
      <c r="B833" s="1"/>
      <c r="C833" s="1"/>
      <c r="D833" s="1"/>
      <c r="E833" s="194"/>
      <c r="F833" s="194"/>
      <c r="G833" s="194"/>
      <c r="H833" s="194"/>
      <c r="I833" s="194"/>
      <c r="J833" s="194"/>
      <c r="K833" s="194"/>
      <c r="L833" s="194"/>
      <c r="M833" s="194"/>
      <c r="N833" s="194"/>
      <c r="O833" s="194"/>
      <c r="P833" s="194"/>
      <c r="Q833" s="194"/>
      <c r="R833" s="194"/>
      <c r="S833" s="194"/>
      <c r="T833" s="194"/>
      <c r="U833" s="1"/>
      <c r="V833" s="1"/>
      <c r="W833" s="194"/>
      <c r="X833" s="194"/>
      <c r="Y833" s="1"/>
      <c r="Z833" s="1"/>
      <c r="AA833" s="1"/>
      <c r="AB833" s="1"/>
      <c r="AC833" s="1"/>
      <c r="AD833" s="1"/>
      <c r="AE833" s="1"/>
      <c r="AF833" s="1"/>
      <c r="AG833" s="194"/>
    </row>
    <row r="834" spans="1:33" ht="15.75" customHeight="1">
      <c r="A834" s="1"/>
      <c r="B834" s="1"/>
      <c r="C834" s="1"/>
      <c r="D834" s="1"/>
      <c r="E834" s="194"/>
      <c r="F834" s="194"/>
      <c r="G834" s="194"/>
      <c r="H834" s="194"/>
      <c r="I834" s="194"/>
      <c r="J834" s="194"/>
      <c r="K834" s="194"/>
      <c r="L834" s="194"/>
      <c r="M834" s="194"/>
      <c r="N834" s="194"/>
      <c r="O834" s="194"/>
      <c r="P834" s="194"/>
      <c r="Q834" s="194"/>
      <c r="R834" s="194"/>
      <c r="S834" s="194"/>
      <c r="T834" s="194"/>
      <c r="U834" s="1"/>
      <c r="V834" s="1"/>
      <c r="W834" s="194"/>
      <c r="X834" s="194"/>
      <c r="Y834" s="1"/>
      <c r="Z834" s="1"/>
      <c r="AA834" s="1"/>
      <c r="AB834" s="1"/>
      <c r="AC834" s="1"/>
      <c r="AD834" s="1"/>
      <c r="AE834" s="1"/>
      <c r="AF834" s="1"/>
      <c r="AG834" s="194"/>
    </row>
    <row r="835" spans="1:33" ht="15.75" customHeight="1">
      <c r="A835" s="1"/>
      <c r="B835" s="1"/>
      <c r="C835" s="1"/>
      <c r="D835" s="1"/>
      <c r="E835" s="194"/>
      <c r="F835" s="194"/>
      <c r="G835" s="194"/>
      <c r="H835" s="194"/>
      <c r="I835" s="194"/>
      <c r="J835" s="194"/>
      <c r="K835" s="194"/>
      <c r="L835" s="194"/>
      <c r="M835" s="194"/>
      <c r="N835" s="194"/>
      <c r="O835" s="194"/>
      <c r="P835" s="194"/>
      <c r="Q835" s="194"/>
      <c r="R835" s="194"/>
      <c r="S835" s="194"/>
      <c r="T835" s="194"/>
      <c r="U835" s="1"/>
      <c r="V835" s="1"/>
      <c r="W835" s="194"/>
      <c r="X835" s="194"/>
      <c r="Y835" s="1"/>
      <c r="Z835" s="1"/>
      <c r="AA835" s="1"/>
      <c r="AB835" s="1"/>
      <c r="AC835" s="1"/>
      <c r="AD835" s="1"/>
      <c r="AE835" s="1"/>
      <c r="AF835" s="1"/>
      <c r="AG835" s="194"/>
    </row>
    <row r="836" spans="1:33" ht="15.75" customHeight="1">
      <c r="A836" s="1"/>
      <c r="B836" s="1"/>
      <c r="C836" s="1"/>
      <c r="D836" s="1"/>
      <c r="E836" s="194"/>
      <c r="F836" s="194"/>
      <c r="G836" s="194"/>
      <c r="H836" s="194"/>
      <c r="I836" s="194"/>
      <c r="J836" s="194"/>
      <c r="K836" s="194"/>
      <c r="L836" s="194"/>
      <c r="M836" s="194"/>
      <c r="N836" s="194"/>
      <c r="O836" s="194"/>
      <c r="P836" s="194"/>
      <c r="Q836" s="194"/>
      <c r="R836" s="194"/>
      <c r="S836" s="194"/>
      <c r="T836" s="194"/>
      <c r="U836" s="1"/>
      <c r="V836" s="1"/>
      <c r="W836" s="194"/>
      <c r="X836" s="194"/>
      <c r="Y836" s="1"/>
      <c r="Z836" s="1"/>
      <c r="AA836" s="1"/>
      <c r="AB836" s="1"/>
      <c r="AC836" s="1"/>
      <c r="AD836" s="1"/>
      <c r="AE836" s="1"/>
      <c r="AF836" s="1"/>
      <c r="AG836" s="194"/>
    </row>
    <row r="837" spans="1:33" ht="15.75" customHeight="1">
      <c r="A837" s="1"/>
      <c r="B837" s="1"/>
      <c r="C837" s="1"/>
      <c r="D837" s="1"/>
      <c r="E837" s="194"/>
      <c r="F837" s="194"/>
      <c r="G837" s="194"/>
      <c r="H837" s="194"/>
      <c r="I837" s="194"/>
      <c r="J837" s="194"/>
      <c r="K837" s="194"/>
      <c r="L837" s="194"/>
      <c r="M837" s="194"/>
      <c r="N837" s="194"/>
      <c r="O837" s="194"/>
      <c r="P837" s="194"/>
      <c r="Q837" s="194"/>
      <c r="R837" s="194"/>
      <c r="S837" s="194"/>
      <c r="T837" s="194"/>
      <c r="U837" s="1"/>
      <c r="V837" s="1"/>
      <c r="W837" s="194"/>
      <c r="X837" s="194"/>
      <c r="Y837" s="1"/>
      <c r="Z837" s="1"/>
      <c r="AA837" s="1"/>
      <c r="AB837" s="1"/>
      <c r="AC837" s="1"/>
      <c r="AD837" s="1"/>
      <c r="AE837" s="1"/>
      <c r="AF837" s="1"/>
      <c r="AG837" s="194"/>
    </row>
    <row r="838" spans="1:33" ht="15.75" customHeight="1">
      <c r="A838" s="1"/>
      <c r="B838" s="1"/>
      <c r="C838" s="1"/>
      <c r="D838" s="1"/>
      <c r="E838" s="194"/>
      <c r="F838" s="194"/>
      <c r="G838" s="194"/>
      <c r="H838" s="194"/>
      <c r="I838" s="194"/>
      <c r="J838" s="194"/>
      <c r="K838" s="194"/>
      <c r="L838" s="194"/>
      <c r="M838" s="194"/>
      <c r="N838" s="194"/>
      <c r="O838" s="194"/>
      <c r="P838" s="194"/>
      <c r="Q838" s="194"/>
      <c r="R838" s="194"/>
      <c r="S838" s="194"/>
      <c r="T838" s="194"/>
      <c r="U838" s="1"/>
      <c r="V838" s="1"/>
      <c r="W838" s="194"/>
      <c r="X838" s="194"/>
      <c r="Y838" s="1"/>
      <c r="Z838" s="1"/>
      <c r="AA838" s="1"/>
      <c r="AB838" s="1"/>
      <c r="AC838" s="1"/>
      <c r="AD838" s="1"/>
      <c r="AE838" s="1"/>
      <c r="AF838" s="1"/>
      <c r="AG838" s="194"/>
    </row>
    <row r="839" spans="1:33" ht="15.75" customHeight="1">
      <c r="A839" s="1"/>
      <c r="B839" s="1"/>
      <c r="C839" s="1"/>
      <c r="D839" s="1"/>
      <c r="E839" s="194"/>
      <c r="F839" s="194"/>
      <c r="G839" s="194"/>
      <c r="H839" s="194"/>
      <c r="I839" s="194"/>
      <c r="J839" s="194"/>
      <c r="K839" s="194"/>
      <c r="L839" s="194"/>
      <c r="M839" s="194"/>
      <c r="N839" s="194"/>
      <c r="O839" s="194"/>
      <c r="P839" s="194"/>
      <c r="Q839" s="194"/>
      <c r="R839" s="194"/>
      <c r="S839" s="194"/>
      <c r="T839" s="194"/>
      <c r="U839" s="1"/>
      <c r="V839" s="1"/>
      <c r="W839" s="194"/>
      <c r="X839" s="194"/>
      <c r="Y839" s="1"/>
      <c r="Z839" s="1"/>
      <c r="AA839" s="1"/>
      <c r="AB839" s="1"/>
      <c r="AC839" s="1"/>
      <c r="AD839" s="1"/>
      <c r="AE839" s="1"/>
      <c r="AF839" s="1"/>
      <c r="AG839" s="194"/>
    </row>
    <row r="840" spans="1:33" ht="15.75" customHeight="1">
      <c r="A840" s="1"/>
      <c r="B840" s="1"/>
      <c r="C840" s="1"/>
      <c r="D840" s="1"/>
      <c r="E840" s="194"/>
      <c r="F840" s="194"/>
      <c r="G840" s="194"/>
      <c r="H840" s="194"/>
      <c r="I840" s="194"/>
      <c r="J840" s="194"/>
      <c r="K840" s="194"/>
      <c r="L840" s="194"/>
      <c r="M840" s="194"/>
      <c r="N840" s="194"/>
      <c r="O840" s="194"/>
      <c r="P840" s="194"/>
      <c r="Q840" s="194"/>
      <c r="R840" s="194"/>
      <c r="S840" s="194"/>
      <c r="T840" s="194"/>
      <c r="U840" s="1"/>
      <c r="V840" s="1"/>
      <c r="W840" s="194"/>
      <c r="X840" s="194"/>
      <c r="Y840" s="1"/>
      <c r="Z840" s="1"/>
      <c r="AA840" s="1"/>
      <c r="AB840" s="1"/>
      <c r="AC840" s="1"/>
      <c r="AD840" s="1"/>
      <c r="AE840" s="1"/>
      <c r="AF840" s="1"/>
      <c r="AG840" s="194"/>
    </row>
    <row r="841" spans="1:33" ht="15.75" customHeight="1">
      <c r="A841" s="1"/>
      <c r="B841" s="1"/>
      <c r="C841" s="1"/>
      <c r="D841" s="1"/>
      <c r="E841" s="194"/>
      <c r="F841" s="194"/>
      <c r="G841" s="194"/>
      <c r="H841" s="194"/>
      <c r="I841" s="194"/>
      <c r="J841" s="194"/>
      <c r="K841" s="194"/>
      <c r="L841" s="194"/>
      <c r="M841" s="194"/>
      <c r="N841" s="194"/>
      <c r="O841" s="194"/>
      <c r="P841" s="194"/>
      <c r="Q841" s="194"/>
      <c r="R841" s="194"/>
      <c r="S841" s="194"/>
      <c r="T841" s="194"/>
      <c r="U841" s="1"/>
      <c r="V841" s="1"/>
      <c r="W841" s="194"/>
      <c r="X841" s="194"/>
      <c r="Y841" s="1"/>
      <c r="Z841" s="1"/>
      <c r="AA841" s="1"/>
      <c r="AB841" s="1"/>
      <c r="AC841" s="1"/>
      <c r="AD841" s="1"/>
      <c r="AE841" s="1"/>
      <c r="AF841" s="1"/>
      <c r="AG841" s="194"/>
    </row>
    <row r="842" spans="1:33" ht="15.75" customHeight="1">
      <c r="A842" s="1"/>
      <c r="B842" s="1"/>
      <c r="C842" s="1"/>
      <c r="D842" s="1"/>
      <c r="E842" s="194"/>
      <c r="F842" s="194"/>
      <c r="G842" s="194"/>
      <c r="H842" s="194"/>
      <c r="I842" s="194"/>
      <c r="J842" s="194"/>
      <c r="K842" s="194"/>
      <c r="L842" s="194"/>
      <c r="M842" s="194"/>
      <c r="N842" s="194"/>
      <c r="O842" s="194"/>
      <c r="P842" s="194"/>
      <c r="Q842" s="194"/>
      <c r="R842" s="194"/>
      <c r="S842" s="194"/>
      <c r="T842" s="194"/>
      <c r="U842" s="1"/>
      <c r="V842" s="1"/>
      <c r="W842" s="194"/>
      <c r="X842" s="194"/>
      <c r="Y842" s="1"/>
      <c r="Z842" s="1"/>
      <c r="AA842" s="1"/>
      <c r="AB842" s="1"/>
      <c r="AC842" s="1"/>
      <c r="AD842" s="1"/>
      <c r="AE842" s="1"/>
      <c r="AF842" s="1"/>
      <c r="AG842" s="194"/>
    </row>
    <row r="843" spans="1:33" ht="15.75" customHeight="1">
      <c r="A843" s="1"/>
      <c r="B843" s="1"/>
      <c r="C843" s="1"/>
      <c r="D843" s="1"/>
      <c r="E843" s="194"/>
      <c r="F843" s="194"/>
      <c r="G843" s="194"/>
      <c r="H843" s="194"/>
      <c r="I843" s="194"/>
      <c r="J843" s="194"/>
      <c r="K843" s="194"/>
      <c r="L843" s="194"/>
      <c r="M843" s="194"/>
      <c r="N843" s="194"/>
      <c r="O843" s="194"/>
      <c r="P843" s="194"/>
      <c r="Q843" s="194"/>
      <c r="R843" s="194"/>
      <c r="S843" s="194"/>
      <c r="T843" s="194"/>
      <c r="U843" s="1"/>
      <c r="V843" s="1"/>
      <c r="W843" s="194"/>
      <c r="X843" s="194"/>
      <c r="Y843" s="1"/>
      <c r="Z843" s="1"/>
      <c r="AA843" s="1"/>
      <c r="AB843" s="1"/>
      <c r="AC843" s="1"/>
      <c r="AD843" s="1"/>
      <c r="AE843" s="1"/>
      <c r="AF843" s="1"/>
      <c r="AG843" s="194"/>
    </row>
    <row r="844" spans="1:33" ht="15.75" customHeight="1">
      <c r="A844" s="1"/>
      <c r="B844" s="1"/>
      <c r="C844" s="1"/>
      <c r="D844" s="1"/>
      <c r="E844" s="194"/>
      <c r="F844" s="194"/>
      <c r="G844" s="194"/>
      <c r="H844" s="194"/>
      <c r="I844" s="194"/>
      <c r="J844" s="194"/>
      <c r="K844" s="194"/>
      <c r="L844" s="194"/>
      <c r="M844" s="194"/>
      <c r="N844" s="194"/>
      <c r="O844" s="194"/>
      <c r="P844" s="194"/>
      <c r="Q844" s="194"/>
      <c r="R844" s="194"/>
      <c r="S844" s="194"/>
      <c r="T844" s="194"/>
      <c r="U844" s="1"/>
      <c r="V844" s="1"/>
      <c r="W844" s="194"/>
      <c r="X844" s="194"/>
      <c r="Y844" s="1"/>
      <c r="Z844" s="1"/>
      <c r="AA844" s="1"/>
      <c r="AB844" s="1"/>
      <c r="AC844" s="1"/>
      <c r="AD844" s="1"/>
      <c r="AE844" s="1"/>
      <c r="AF844" s="1"/>
      <c r="AG844" s="194"/>
    </row>
    <row r="845" spans="1:33" ht="15.75" customHeight="1">
      <c r="A845" s="1"/>
      <c r="B845" s="1"/>
      <c r="C845" s="1"/>
      <c r="D845" s="1"/>
      <c r="E845" s="194"/>
      <c r="F845" s="194"/>
      <c r="G845" s="194"/>
      <c r="H845" s="194"/>
      <c r="I845" s="194"/>
      <c r="J845" s="194"/>
      <c r="K845" s="194"/>
      <c r="L845" s="194"/>
      <c r="M845" s="194"/>
      <c r="N845" s="194"/>
      <c r="O845" s="194"/>
      <c r="P845" s="194"/>
      <c r="Q845" s="194"/>
      <c r="R845" s="194"/>
      <c r="S845" s="194"/>
      <c r="T845" s="194"/>
      <c r="U845" s="1"/>
      <c r="V845" s="1"/>
      <c r="W845" s="194"/>
      <c r="X845" s="194"/>
      <c r="Y845" s="1"/>
      <c r="Z845" s="1"/>
      <c r="AA845" s="1"/>
      <c r="AB845" s="1"/>
      <c r="AC845" s="1"/>
      <c r="AD845" s="1"/>
      <c r="AE845" s="1"/>
      <c r="AF845" s="1"/>
      <c r="AG845" s="194"/>
    </row>
    <row r="846" spans="1:33" ht="15.75" customHeight="1">
      <c r="A846" s="1"/>
      <c r="B846" s="1"/>
      <c r="C846" s="1"/>
      <c r="D846" s="1"/>
      <c r="E846" s="194"/>
      <c r="F846" s="194"/>
      <c r="G846" s="194"/>
      <c r="H846" s="194"/>
      <c r="I846" s="194"/>
      <c r="J846" s="194"/>
      <c r="K846" s="194"/>
      <c r="L846" s="194"/>
      <c r="M846" s="194"/>
      <c r="N846" s="194"/>
      <c r="O846" s="194"/>
      <c r="P846" s="194"/>
      <c r="Q846" s="194"/>
      <c r="R846" s="194"/>
      <c r="S846" s="194"/>
      <c r="T846" s="194"/>
      <c r="U846" s="1"/>
      <c r="V846" s="1"/>
      <c r="W846" s="194"/>
      <c r="X846" s="194"/>
      <c r="Y846" s="1"/>
      <c r="Z846" s="1"/>
      <c r="AA846" s="1"/>
      <c r="AB846" s="1"/>
      <c r="AC846" s="1"/>
      <c r="AD846" s="1"/>
      <c r="AE846" s="1"/>
      <c r="AF846" s="1"/>
      <c r="AG846" s="194"/>
    </row>
    <row r="847" spans="1:33" ht="15.75" customHeight="1">
      <c r="A847" s="1"/>
      <c r="B847" s="1"/>
      <c r="C847" s="1"/>
      <c r="D847" s="1"/>
      <c r="E847" s="194"/>
      <c r="F847" s="194"/>
      <c r="G847" s="194"/>
      <c r="H847" s="194"/>
      <c r="I847" s="194"/>
      <c r="J847" s="194"/>
      <c r="K847" s="194"/>
      <c r="L847" s="194"/>
      <c r="M847" s="194"/>
      <c r="N847" s="194"/>
      <c r="O847" s="194"/>
      <c r="P847" s="194"/>
      <c r="Q847" s="194"/>
      <c r="R847" s="194"/>
      <c r="S847" s="194"/>
      <c r="T847" s="194"/>
      <c r="U847" s="1"/>
      <c r="V847" s="1"/>
      <c r="W847" s="194"/>
      <c r="X847" s="194"/>
      <c r="Y847" s="1"/>
      <c r="Z847" s="1"/>
      <c r="AA847" s="1"/>
      <c r="AB847" s="1"/>
      <c r="AC847" s="1"/>
      <c r="AD847" s="1"/>
      <c r="AE847" s="1"/>
      <c r="AF847" s="1"/>
      <c r="AG847" s="194"/>
    </row>
    <row r="848" spans="1:33" ht="15.75" customHeight="1">
      <c r="A848" s="1"/>
      <c r="B848" s="1"/>
      <c r="C848" s="1"/>
      <c r="D848" s="1"/>
      <c r="E848" s="194"/>
      <c r="F848" s="194"/>
      <c r="G848" s="194"/>
      <c r="H848" s="194"/>
      <c r="I848" s="194"/>
      <c r="J848" s="194"/>
      <c r="K848" s="194"/>
      <c r="L848" s="194"/>
      <c r="M848" s="194"/>
      <c r="N848" s="194"/>
      <c r="O848" s="194"/>
      <c r="P848" s="194"/>
      <c r="Q848" s="194"/>
      <c r="R848" s="194"/>
      <c r="S848" s="194"/>
      <c r="T848" s="194"/>
      <c r="U848" s="1"/>
      <c r="V848" s="1"/>
      <c r="W848" s="194"/>
      <c r="X848" s="194"/>
      <c r="Y848" s="1"/>
      <c r="Z848" s="1"/>
      <c r="AA848" s="1"/>
      <c r="AB848" s="1"/>
      <c r="AC848" s="1"/>
      <c r="AD848" s="1"/>
      <c r="AE848" s="1"/>
      <c r="AF848" s="1"/>
      <c r="AG848" s="194"/>
    </row>
    <row r="849" spans="1:33" ht="15.75" customHeight="1">
      <c r="A849" s="1"/>
      <c r="B849" s="1"/>
      <c r="C849" s="1"/>
      <c r="D849" s="1"/>
      <c r="E849" s="194"/>
      <c r="F849" s="194"/>
      <c r="G849" s="194"/>
      <c r="H849" s="194"/>
      <c r="I849" s="194"/>
      <c r="J849" s="194"/>
      <c r="K849" s="194"/>
      <c r="L849" s="194"/>
      <c r="M849" s="194"/>
      <c r="N849" s="194"/>
      <c r="O849" s="194"/>
      <c r="P849" s="194"/>
      <c r="Q849" s="194"/>
      <c r="R849" s="194"/>
      <c r="S849" s="194"/>
      <c r="T849" s="194"/>
      <c r="U849" s="1"/>
      <c r="V849" s="1"/>
      <c r="W849" s="194"/>
      <c r="X849" s="194"/>
      <c r="Y849" s="1"/>
      <c r="Z849" s="1"/>
      <c r="AA849" s="1"/>
      <c r="AB849" s="1"/>
      <c r="AC849" s="1"/>
      <c r="AD849" s="1"/>
      <c r="AE849" s="1"/>
      <c r="AF849" s="1"/>
      <c r="AG849" s="194"/>
    </row>
    <row r="850" spans="1:33" ht="15.75" customHeight="1">
      <c r="A850" s="1"/>
      <c r="B850" s="1"/>
      <c r="C850" s="1"/>
      <c r="D850" s="1"/>
      <c r="E850" s="194"/>
      <c r="F850" s="194"/>
      <c r="G850" s="194"/>
      <c r="H850" s="194"/>
      <c r="I850" s="194"/>
      <c r="J850" s="194"/>
      <c r="K850" s="194"/>
      <c r="L850" s="194"/>
      <c r="M850" s="194"/>
      <c r="N850" s="194"/>
      <c r="O850" s="194"/>
      <c r="P850" s="194"/>
      <c r="Q850" s="194"/>
      <c r="R850" s="194"/>
      <c r="S850" s="194"/>
      <c r="T850" s="194"/>
      <c r="U850" s="1"/>
      <c r="V850" s="1"/>
      <c r="W850" s="194"/>
      <c r="X850" s="194"/>
      <c r="Y850" s="1"/>
      <c r="Z850" s="1"/>
      <c r="AA850" s="1"/>
      <c r="AB850" s="1"/>
      <c r="AC850" s="1"/>
      <c r="AD850" s="1"/>
      <c r="AE850" s="1"/>
      <c r="AF850" s="1"/>
      <c r="AG850" s="194"/>
    </row>
    <row r="851" spans="1:33" ht="15.75" customHeight="1">
      <c r="A851" s="1"/>
      <c r="B851" s="1"/>
      <c r="C851" s="1"/>
      <c r="D851" s="1"/>
      <c r="E851" s="194"/>
      <c r="F851" s="194"/>
      <c r="G851" s="194"/>
      <c r="H851" s="194"/>
      <c r="I851" s="194"/>
      <c r="J851" s="194"/>
      <c r="K851" s="194"/>
      <c r="L851" s="194"/>
      <c r="M851" s="194"/>
      <c r="N851" s="194"/>
      <c r="O851" s="194"/>
      <c r="P851" s="194"/>
      <c r="Q851" s="194"/>
      <c r="R851" s="194"/>
      <c r="S851" s="194"/>
      <c r="T851" s="194"/>
      <c r="U851" s="1"/>
      <c r="V851" s="1"/>
      <c r="W851" s="194"/>
      <c r="X851" s="194"/>
      <c r="Y851" s="1"/>
      <c r="Z851" s="1"/>
      <c r="AA851" s="1"/>
      <c r="AB851" s="1"/>
      <c r="AC851" s="1"/>
      <c r="AD851" s="1"/>
      <c r="AE851" s="1"/>
      <c r="AF851" s="1"/>
      <c r="AG851" s="194"/>
    </row>
    <row r="852" spans="1:33" ht="15.75" customHeight="1">
      <c r="A852" s="1"/>
      <c r="B852" s="1"/>
      <c r="C852" s="1"/>
      <c r="D852" s="1"/>
      <c r="E852" s="194"/>
      <c r="F852" s="194"/>
      <c r="G852" s="194"/>
      <c r="H852" s="194"/>
      <c r="I852" s="194"/>
      <c r="J852" s="194"/>
      <c r="K852" s="194"/>
      <c r="L852" s="194"/>
      <c r="M852" s="194"/>
      <c r="N852" s="194"/>
      <c r="O852" s="194"/>
      <c r="P852" s="194"/>
      <c r="Q852" s="194"/>
      <c r="R852" s="194"/>
      <c r="S852" s="194"/>
      <c r="T852" s="194"/>
      <c r="U852" s="1"/>
      <c r="V852" s="1"/>
      <c r="W852" s="194"/>
      <c r="X852" s="194"/>
      <c r="Y852" s="1"/>
      <c r="Z852" s="1"/>
      <c r="AA852" s="1"/>
      <c r="AB852" s="1"/>
      <c r="AC852" s="1"/>
      <c r="AD852" s="1"/>
      <c r="AE852" s="1"/>
      <c r="AF852" s="1"/>
      <c r="AG852" s="194"/>
    </row>
    <row r="853" spans="1:33" ht="15.75" customHeight="1">
      <c r="A853" s="1"/>
      <c r="B853" s="1"/>
      <c r="C853" s="1"/>
      <c r="D853" s="1"/>
      <c r="E853" s="194"/>
      <c r="F853" s="194"/>
      <c r="G853" s="194"/>
      <c r="H853" s="194"/>
      <c r="I853" s="194"/>
      <c r="J853" s="194"/>
      <c r="K853" s="194"/>
      <c r="L853" s="194"/>
      <c r="M853" s="194"/>
      <c r="N853" s="194"/>
      <c r="O853" s="194"/>
      <c r="P853" s="194"/>
      <c r="Q853" s="194"/>
      <c r="R853" s="194"/>
      <c r="S853" s="194"/>
      <c r="T853" s="194"/>
      <c r="U853" s="1"/>
      <c r="V853" s="1"/>
      <c r="W853" s="194"/>
      <c r="X853" s="194"/>
      <c r="Y853" s="1"/>
      <c r="Z853" s="1"/>
      <c r="AA853" s="1"/>
      <c r="AB853" s="1"/>
      <c r="AC853" s="1"/>
      <c r="AD853" s="1"/>
      <c r="AE853" s="1"/>
      <c r="AF853" s="1"/>
      <c r="AG853" s="194"/>
    </row>
    <row r="854" spans="1:33" ht="15.75" customHeight="1">
      <c r="A854" s="1"/>
      <c r="B854" s="1"/>
      <c r="C854" s="1"/>
      <c r="D854" s="1"/>
      <c r="E854" s="194"/>
      <c r="F854" s="194"/>
      <c r="G854" s="194"/>
      <c r="H854" s="194"/>
      <c r="I854" s="194"/>
      <c r="J854" s="194"/>
      <c r="K854" s="194"/>
      <c r="L854" s="194"/>
      <c r="M854" s="194"/>
      <c r="N854" s="194"/>
      <c r="O854" s="194"/>
      <c r="P854" s="194"/>
      <c r="Q854" s="194"/>
      <c r="R854" s="194"/>
      <c r="S854" s="194"/>
      <c r="T854" s="194"/>
      <c r="U854" s="1"/>
      <c r="V854" s="1"/>
      <c r="W854" s="194"/>
      <c r="X854" s="194"/>
      <c r="Y854" s="1"/>
      <c r="Z854" s="1"/>
      <c r="AA854" s="1"/>
      <c r="AB854" s="1"/>
      <c r="AC854" s="1"/>
      <c r="AD854" s="1"/>
      <c r="AE854" s="1"/>
      <c r="AF854" s="1"/>
      <c r="AG854" s="194"/>
    </row>
    <row r="855" spans="1:33" ht="15.75" customHeight="1">
      <c r="A855" s="1"/>
      <c r="B855" s="1"/>
      <c r="C855" s="1"/>
      <c r="D855" s="1"/>
      <c r="E855" s="194"/>
      <c r="F855" s="194"/>
      <c r="G855" s="194"/>
      <c r="H855" s="194"/>
      <c r="I855" s="194"/>
      <c r="J855" s="194"/>
      <c r="K855" s="194"/>
      <c r="L855" s="194"/>
      <c r="M855" s="194"/>
      <c r="N855" s="194"/>
      <c r="O855" s="194"/>
      <c r="P855" s="194"/>
      <c r="Q855" s="194"/>
      <c r="R855" s="194"/>
      <c r="S855" s="194"/>
      <c r="T855" s="194"/>
      <c r="U855" s="1"/>
      <c r="V855" s="1"/>
      <c r="W855" s="194"/>
      <c r="X855" s="194"/>
      <c r="Y855" s="1"/>
      <c r="Z855" s="1"/>
      <c r="AA855" s="1"/>
      <c r="AB855" s="1"/>
      <c r="AC855" s="1"/>
      <c r="AD855" s="1"/>
      <c r="AE855" s="1"/>
      <c r="AF855" s="1"/>
      <c r="AG855" s="194"/>
    </row>
    <row r="856" spans="1:33" ht="15.75" customHeight="1">
      <c r="A856" s="1"/>
      <c r="B856" s="1"/>
      <c r="C856" s="1"/>
      <c r="D856" s="1"/>
      <c r="E856" s="194"/>
      <c r="F856" s="194"/>
      <c r="G856" s="194"/>
      <c r="H856" s="194"/>
      <c r="I856" s="194"/>
      <c r="J856" s="194"/>
      <c r="K856" s="194"/>
      <c r="L856" s="194"/>
      <c r="M856" s="194"/>
      <c r="N856" s="194"/>
      <c r="O856" s="194"/>
      <c r="P856" s="194"/>
      <c r="Q856" s="194"/>
      <c r="R856" s="194"/>
      <c r="S856" s="194"/>
      <c r="T856" s="194"/>
      <c r="U856" s="1"/>
      <c r="V856" s="1"/>
      <c r="W856" s="194"/>
      <c r="X856" s="194"/>
      <c r="Y856" s="1"/>
      <c r="Z856" s="1"/>
      <c r="AA856" s="1"/>
      <c r="AB856" s="1"/>
      <c r="AC856" s="1"/>
      <c r="AD856" s="1"/>
      <c r="AE856" s="1"/>
      <c r="AF856" s="1"/>
      <c r="AG856" s="194"/>
    </row>
    <row r="857" spans="1:33" ht="15.75" customHeight="1">
      <c r="A857" s="1"/>
      <c r="B857" s="1"/>
      <c r="C857" s="1"/>
      <c r="D857" s="1"/>
      <c r="E857" s="194"/>
      <c r="F857" s="194"/>
      <c r="G857" s="194"/>
      <c r="H857" s="194"/>
      <c r="I857" s="194"/>
      <c r="J857" s="194"/>
      <c r="K857" s="194"/>
      <c r="L857" s="194"/>
      <c r="M857" s="194"/>
      <c r="N857" s="194"/>
      <c r="O857" s="194"/>
      <c r="P857" s="194"/>
      <c r="Q857" s="194"/>
      <c r="R857" s="194"/>
      <c r="S857" s="194"/>
      <c r="T857" s="194"/>
      <c r="U857" s="1"/>
      <c r="V857" s="1"/>
      <c r="W857" s="194"/>
      <c r="X857" s="194"/>
      <c r="Y857" s="1"/>
      <c r="Z857" s="1"/>
      <c r="AA857" s="1"/>
      <c r="AB857" s="1"/>
      <c r="AC857" s="1"/>
      <c r="AD857" s="1"/>
      <c r="AE857" s="1"/>
      <c r="AF857" s="1"/>
      <c r="AG857" s="194"/>
    </row>
    <row r="858" spans="1:33" ht="15.75" customHeight="1">
      <c r="A858" s="1"/>
      <c r="B858" s="1"/>
      <c r="C858" s="1"/>
      <c r="D858" s="1"/>
      <c r="E858" s="194"/>
      <c r="F858" s="194"/>
      <c r="G858" s="194"/>
      <c r="H858" s="194"/>
      <c r="I858" s="194"/>
      <c r="J858" s="194"/>
      <c r="K858" s="194"/>
      <c r="L858" s="194"/>
      <c r="M858" s="194"/>
      <c r="N858" s="194"/>
      <c r="O858" s="194"/>
      <c r="P858" s="194"/>
      <c r="Q858" s="194"/>
      <c r="R858" s="194"/>
      <c r="S858" s="194"/>
      <c r="T858" s="194"/>
      <c r="U858" s="1"/>
      <c r="V858" s="1"/>
      <c r="W858" s="194"/>
      <c r="X858" s="194"/>
      <c r="Y858" s="1"/>
      <c r="Z858" s="1"/>
      <c r="AA858" s="1"/>
      <c r="AB858" s="1"/>
      <c r="AC858" s="1"/>
      <c r="AD858" s="1"/>
      <c r="AE858" s="1"/>
      <c r="AF858" s="1"/>
      <c r="AG858" s="194"/>
    </row>
    <row r="859" spans="1:33" ht="15.75" customHeight="1">
      <c r="A859" s="1"/>
      <c r="B859" s="1"/>
      <c r="C859" s="1"/>
      <c r="D859" s="1"/>
      <c r="E859" s="194"/>
      <c r="F859" s="194"/>
      <c r="G859" s="194"/>
      <c r="H859" s="194"/>
      <c r="I859" s="194"/>
      <c r="J859" s="194"/>
      <c r="K859" s="194"/>
      <c r="L859" s="194"/>
      <c r="M859" s="194"/>
      <c r="N859" s="194"/>
      <c r="O859" s="194"/>
      <c r="P859" s="194"/>
      <c r="Q859" s="194"/>
      <c r="R859" s="194"/>
      <c r="S859" s="194"/>
      <c r="T859" s="194"/>
      <c r="U859" s="1"/>
      <c r="V859" s="1"/>
      <c r="W859" s="194"/>
      <c r="X859" s="194"/>
      <c r="Y859" s="1"/>
      <c r="Z859" s="1"/>
      <c r="AA859" s="1"/>
      <c r="AB859" s="1"/>
      <c r="AC859" s="1"/>
      <c r="AD859" s="1"/>
      <c r="AE859" s="1"/>
      <c r="AF859" s="1"/>
      <c r="AG859" s="194"/>
    </row>
    <row r="860" spans="1:33" ht="15.75" customHeight="1">
      <c r="A860" s="1"/>
      <c r="B860" s="1"/>
      <c r="C860" s="1"/>
      <c r="D860" s="1"/>
      <c r="E860" s="194"/>
      <c r="F860" s="194"/>
      <c r="G860" s="194"/>
      <c r="H860" s="194"/>
      <c r="I860" s="194"/>
      <c r="J860" s="194"/>
      <c r="K860" s="194"/>
      <c r="L860" s="194"/>
      <c r="M860" s="194"/>
      <c r="N860" s="194"/>
      <c r="O860" s="194"/>
      <c r="P860" s="194"/>
      <c r="Q860" s="194"/>
      <c r="R860" s="194"/>
      <c r="S860" s="194"/>
      <c r="T860" s="194"/>
      <c r="U860" s="1"/>
      <c r="V860" s="1"/>
      <c r="W860" s="194"/>
      <c r="X860" s="194"/>
      <c r="Y860" s="1"/>
      <c r="Z860" s="1"/>
      <c r="AA860" s="1"/>
      <c r="AB860" s="1"/>
      <c r="AC860" s="1"/>
      <c r="AD860" s="1"/>
      <c r="AE860" s="1"/>
      <c r="AF860" s="1"/>
      <c r="AG860" s="194"/>
    </row>
    <row r="861" spans="1:33" ht="15.75" customHeight="1">
      <c r="A861" s="1"/>
      <c r="B861" s="1"/>
      <c r="C861" s="1"/>
      <c r="D861" s="1"/>
      <c r="E861" s="194"/>
      <c r="F861" s="194"/>
      <c r="G861" s="194"/>
      <c r="H861" s="194"/>
      <c r="I861" s="194"/>
      <c r="J861" s="194"/>
      <c r="K861" s="194"/>
      <c r="L861" s="194"/>
      <c r="M861" s="194"/>
      <c r="N861" s="194"/>
      <c r="O861" s="194"/>
      <c r="P861" s="194"/>
      <c r="Q861" s="194"/>
      <c r="R861" s="194"/>
      <c r="S861" s="194"/>
      <c r="T861" s="194"/>
      <c r="U861" s="1"/>
      <c r="V861" s="1"/>
      <c r="W861" s="194"/>
      <c r="X861" s="194"/>
      <c r="Y861" s="1"/>
      <c r="Z861" s="1"/>
      <c r="AA861" s="1"/>
      <c r="AB861" s="1"/>
      <c r="AC861" s="1"/>
      <c r="AD861" s="1"/>
      <c r="AE861" s="1"/>
      <c r="AF861" s="1"/>
      <c r="AG861" s="194"/>
    </row>
    <row r="862" spans="1:33" ht="15.75" customHeight="1">
      <c r="A862" s="1"/>
      <c r="B862" s="1"/>
      <c r="C862" s="1"/>
      <c r="D862" s="1"/>
      <c r="E862" s="194"/>
      <c r="F862" s="194"/>
      <c r="G862" s="194"/>
      <c r="H862" s="194"/>
      <c r="I862" s="194"/>
      <c r="J862" s="194"/>
      <c r="K862" s="194"/>
      <c r="L862" s="194"/>
      <c r="M862" s="194"/>
      <c r="N862" s="194"/>
      <c r="O862" s="194"/>
      <c r="P862" s="194"/>
      <c r="Q862" s="194"/>
      <c r="R862" s="194"/>
      <c r="S862" s="194"/>
      <c r="T862" s="194"/>
      <c r="U862" s="1"/>
      <c r="V862" s="1"/>
      <c r="W862" s="194"/>
      <c r="X862" s="194"/>
      <c r="Y862" s="1"/>
      <c r="Z862" s="1"/>
      <c r="AA862" s="1"/>
      <c r="AB862" s="1"/>
      <c r="AC862" s="1"/>
      <c r="AD862" s="1"/>
      <c r="AE862" s="1"/>
      <c r="AF862" s="1"/>
      <c r="AG862" s="194"/>
    </row>
    <row r="863" spans="1:33" ht="15.75" customHeight="1">
      <c r="A863" s="1"/>
      <c r="B863" s="1"/>
      <c r="C863" s="1"/>
      <c r="D863" s="1"/>
      <c r="E863" s="194"/>
      <c r="F863" s="194"/>
      <c r="G863" s="194"/>
      <c r="H863" s="194"/>
      <c r="I863" s="194"/>
      <c r="J863" s="194"/>
      <c r="K863" s="194"/>
      <c r="L863" s="194"/>
      <c r="M863" s="194"/>
      <c r="N863" s="194"/>
      <c r="O863" s="194"/>
      <c r="P863" s="194"/>
      <c r="Q863" s="194"/>
      <c r="R863" s="194"/>
      <c r="S863" s="194"/>
      <c r="T863" s="194"/>
      <c r="U863" s="1"/>
      <c r="V863" s="1"/>
      <c r="W863" s="194"/>
      <c r="X863" s="194"/>
      <c r="Y863" s="1"/>
      <c r="Z863" s="1"/>
      <c r="AA863" s="1"/>
      <c r="AB863" s="1"/>
      <c r="AC863" s="1"/>
      <c r="AD863" s="1"/>
      <c r="AE863" s="1"/>
      <c r="AF863" s="1"/>
      <c r="AG863" s="194"/>
    </row>
    <row r="864" spans="1:33" ht="15.75" customHeight="1">
      <c r="A864" s="1"/>
      <c r="B864" s="1"/>
      <c r="C864" s="1"/>
      <c r="D864" s="1"/>
      <c r="E864" s="194"/>
      <c r="F864" s="194"/>
      <c r="G864" s="194"/>
      <c r="H864" s="194"/>
      <c r="I864" s="194"/>
      <c r="J864" s="194"/>
      <c r="K864" s="194"/>
      <c r="L864" s="194"/>
      <c r="M864" s="194"/>
      <c r="N864" s="194"/>
      <c r="O864" s="194"/>
      <c r="P864" s="194"/>
      <c r="Q864" s="194"/>
      <c r="R864" s="194"/>
      <c r="S864" s="194"/>
      <c r="T864" s="194"/>
      <c r="U864" s="1"/>
      <c r="V864" s="1"/>
      <c r="W864" s="194"/>
      <c r="X864" s="194"/>
      <c r="Y864" s="1"/>
      <c r="Z864" s="1"/>
      <c r="AA864" s="1"/>
      <c r="AB864" s="1"/>
      <c r="AC864" s="1"/>
      <c r="AD864" s="1"/>
      <c r="AE864" s="1"/>
      <c r="AF864" s="1"/>
      <c r="AG864" s="194"/>
    </row>
    <row r="865" spans="1:33" ht="15.75" customHeight="1">
      <c r="A865" s="1"/>
      <c r="B865" s="1"/>
      <c r="C865" s="1"/>
      <c r="D865" s="1"/>
      <c r="E865" s="194"/>
      <c r="F865" s="194"/>
      <c r="G865" s="194"/>
      <c r="H865" s="194"/>
      <c r="I865" s="194"/>
      <c r="J865" s="194"/>
      <c r="K865" s="194"/>
      <c r="L865" s="194"/>
      <c r="M865" s="194"/>
      <c r="N865" s="194"/>
      <c r="O865" s="194"/>
      <c r="P865" s="194"/>
      <c r="Q865" s="194"/>
      <c r="R865" s="194"/>
      <c r="S865" s="194"/>
      <c r="T865" s="194"/>
      <c r="U865" s="1"/>
      <c r="V865" s="1"/>
      <c r="W865" s="194"/>
      <c r="X865" s="194"/>
      <c r="Y865" s="1"/>
      <c r="Z865" s="1"/>
      <c r="AA865" s="1"/>
      <c r="AB865" s="1"/>
      <c r="AC865" s="1"/>
      <c r="AD865" s="1"/>
      <c r="AE865" s="1"/>
      <c r="AF865" s="1"/>
      <c r="AG865" s="194"/>
    </row>
    <row r="866" spans="1:33" ht="15.75" customHeight="1">
      <c r="A866" s="1"/>
      <c r="B866" s="1"/>
      <c r="C866" s="1"/>
      <c r="D866" s="1"/>
      <c r="E866" s="194"/>
      <c r="F866" s="194"/>
      <c r="G866" s="194"/>
      <c r="H866" s="194"/>
      <c r="I866" s="194"/>
      <c r="J866" s="194"/>
      <c r="K866" s="194"/>
      <c r="L866" s="194"/>
      <c r="M866" s="194"/>
      <c r="N866" s="194"/>
      <c r="O866" s="194"/>
      <c r="P866" s="194"/>
      <c r="Q866" s="194"/>
      <c r="R866" s="194"/>
      <c r="S866" s="194"/>
      <c r="T866" s="194"/>
      <c r="U866" s="1"/>
      <c r="V866" s="1"/>
      <c r="W866" s="194"/>
      <c r="X866" s="194"/>
      <c r="Y866" s="1"/>
      <c r="Z866" s="1"/>
      <c r="AA866" s="1"/>
      <c r="AB866" s="1"/>
      <c r="AC866" s="1"/>
      <c r="AD866" s="1"/>
      <c r="AE866" s="1"/>
      <c r="AF866" s="1"/>
      <c r="AG866" s="194"/>
    </row>
    <row r="867" spans="1:33" ht="15.75" customHeight="1">
      <c r="A867" s="1"/>
      <c r="B867" s="1"/>
      <c r="C867" s="1"/>
      <c r="D867" s="1"/>
      <c r="E867" s="194"/>
      <c r="F867" s="194"/>
      <c r="G867" s="194"/>
      <c r="H867" s="194"/>
      <c r="I867" s="194"/>
      <c r="J867" s="194"/>
      <c r="K867" s="194"/>
      <c r="L867" s="194"/>
      <c r="M867" s="194"/>
      <c r="N867" s="194"/>
      <c r="O867" s="194"/>
      <c r="P867" s="194"/>
      <c r="Q867" s="194"/>
      <c r="R867" s="194"/>
      <c r="S867" s="194"/>
      <c r="T867" s="194"/>
      <c r="U867" s="1"/>
      <c r="V867" s="1"/>
      <c r="W867" s="194"/>
      <c r="X867" s="194"/>
      <c r="Y867" s="1"/>
      <c r="Z867" s="1"/>
      <c r="AA867" s="1"/>
      <c r="AB867" s="1"/>
      <c r="AC867" s="1"/>
      <c r="AD867" s="1"/>
      <c r="AE867" s="1"/>
      <c r="AF867" s="1"/>
      <c r="AG867" s="194"/>
    </row>
    <row r="868" spans="1:33" ht="15.75" customHeight="1">
      <c r="A868" s="1"/>
      <c r="B868" s="1"/>
      <c r="C868" s="1"/>
      <c r="D868" s="1"/>
      <c r="E868" s="194"/>
      <c r="F868" s="194"/>
      <c r="G868" s="194"/>
      <c r="H868" s="194"/>
      <c r="I868" s="194"/>
      <c r="J868" s="194"/>
      <c r="K868" s="194"/>
      <c r="L868" s="194"/>
      <c r="M868" s="194"/>
      <c r="N868" s="194"/>
      <c r="O868" s="194"/>
      <c r="P868" s="194"/>
      <c r="Q868" s="194"/>
      <c r="R868" s="194"/>
      <c r="S868" s="194"/>
      <c r="T868" s="194"/>
      <c r="U868" s="1"/>
      <c r="V868" s="1"/>
      <c r="W868" s="194"/>
      <c r="X868" s="194"/>
      <c r="Y868" s="1"/>
      <c r="Z868" s="1"/>
      <c r="AA868" s="1"/>
      <c r="AB868" s="1"/>
      <c r="AC868" s="1"/>
      <c r="AD868" s="1"/>
      <c r="AE868" s="1"/>
      <c r="AF868" s="1"/>
      <c r="AG868" s="194"/>
    </row>
    <row r="869" spans="1:33" ht="15.75" customHeight="1">
      <c r="A869" s="1"/>
      <c r="B869" s="1"/>
      <c r="C869" s="1"/>
      <c r="D869" s="1"/>
      <c r="E869" s="194"/>
      <c r="F869" s="194"/>
      <c r="G869" s="194"/>
      <c r="H869" s="194"/>
      <c r="I869" s="194"/>
      <c r="J869" s="194"/>
      <c r="K869" s="194"/>
      <c r="L869" s="194"/>
      <c r="M869" s="194"/>
      <c r="N869" s="194"/>
      <c r="O869" s="194"/>
      <c r="P869" s="194"/>
      <c r="Q869" s="194"/>
      <c r="R869" s="194"/>
      <c r="S869" s="194"/>
      <c r="T869" s="194"/>
      <c r="U869" s="1"/>
      <c r="V869" s="1"/>
      <c r="W869" s="194"/>
      <c r="X869" s="194"/>
      <c r="Y869" s="1"/>
      <c r="Z869" s="1"/>
      <c r="AA869" s="1"/>
      <c r="AB869" s="1"/>
      <c r="AC869" s="1"/>
      <c r="AD869" s="1"/>
      <c r="AE869" s="1"/>
      <c r="AF869" s="1"/>
      <c r="AG869" s="194"/>
    </row>
    <row r="870" spans="1:33" ht="15.75" customHeight="1">
      <c r="A870" s="1"/>
      <c r="B870" s="1"/>
      <c r="C870" s="1"/>
      <c r="D870" s="1"/>
      <c r="E870" s="194"/>
      <c r="F870" s="194"/>
      <c r="G870" s="194"/>
      <c r="H870" s="194"/>
      <c r="I870" s="194"/>
      <c r="J870" s="194"/>
      <c r="K870" s="194"/>
      <c r="L870" s="194"/>
      <c r="M870" s="194"/>
      <c r="N870" s="194"/>
      <c r="O870" s="194"/>
      <c r="P870" s="194"/>
      <c r="Q870" s="194"/>
      <c r="R870" s="194"/>
      <c r="S870" s="194"/>
      <c r="T870" s="194"/>
      <c r="U870" s="1"/>
      <c r="V870" s="1"/>
      <c r="W870" s="194"/>
      <c r="X870" s="194"/>
      <c r="Y870" s="1"/>
      <c r="Z870" s="1"/>
      <c r="AA870" s="1"/>
      <c r="AB870" s="1"/>
      <c r="AC870" s="1"/>
      <c r="AD870" s="1"/>
      <c r="AE870" s="1"/>
      <c r="AF870" s="1"/>
      <c r="AG870" s="194"/>
    </row>
    <row r="871" spans="1:33" ht="15.75" customHeight="1">
      <c r="A871" s="1"/>
      <c r="B871" s="1"/>
      <c r="C871" s="1"/>
      <c r="D871" s="1"/>
      <c r="E871" s="194"/>
      <c r="F871" s="194"/>
      <c r="G871" s="194"/>
      <c r="H871" s="194"/>
      <c r="I871" s="194"/>
      <c r="J871" s="194"/>
      <c r="K871" s="194"/>
      <c r="L871" s="194"/>
      <c r="M871" s="194"/>
      <c r="N871" s="194"/>
      <c r="O871" s="194"/>
      <c r="P871" s="194"/>
      <c r="Q871" s="194"/>
      <c r="R871" s="194"/>
      <c r="S871" s="194"/>
      <c r="T871" s="194"/>
      <c r="U871" s="1"/>
      <c r="V871" s="1"/>
      <c r="W871" s="194"/>
      <c r="X871" s="194"/>
      <c r="Y871" s="1"/>
      <c r="Z871" s="1"/>
      <c r="AA871" s="1"/>
      <c r="AB871" s="1"/>
      <c r="AC871" s="1"/>
      <c r="AD871" s="1"/>
      <c r="AE871" s="1"/>
      <c r="AF871" s="1"/>
      <c r="AG871" s="194"/>
    </row>
    <row r="872" spans="1:33" ht="15.75" customHeight="1">
      <c r="A872" s="1"/>
      <c r="B872" s="1"/>
      <c r="C872" s="1"/>
      <c r="D872" s="1"/>
      <c r="E872" s="194"/>
      <c r="F872" s="194"/>
      <c r="G872" s="194"/>
      <c r="H872" s="194"/>
      <c r="I872" s="194"/>
      <c r="J872" s="194"/>
      <c r="K872" s="194"/>
      <c r="L872" s="194"/>
      <c r="M872" s="194"/>
      <c r="N872" s="194"/>
      <c r="O872" s="194"/>
      <c r="P872" s="194"/>
      <c r="Q872" s="194"/>
      <c r="R872" s="194"/>
      <c r="S872" s="194"/>
      <c r="T872" s="194"/>
      <c r="U872" s="1"/>
      <c r="V872" s="1"/>
      <c r="W872" s="194"/>
      <c r="X872" s="194"/>
      <c r="Y872" s="1"/>
      <c r="Z872" s="1"/>
      <c r="AA872" s="1"/>
      <c r="AB872" s="1"/>
      <c r="AC872" s="1"/>
      <c r="AD872" s="1"/>
      <c r="AE872" s="1"/>
      <c r="AF872" s="1"/>
      <c r="AG872" s="194"/>
    </row>
    <row r="873" spans="1:33" ht="15.75" customHeight="1">
      <c r="A873" s="1"/>
      <c r="B873" s="1"/>
      <c r="C873" s="1"/>
      <c r="D873" s="1"/>
      <c r="E873" s="194"/>
      <c r="F873" s="194"/>
      <c r="G873" s="194"/>
      <c r="H873" s="194"/>
      <c r="I873" s="194"/>
      <c r="J873" s="194"/>
      <c r="K873" s="194"/>
      <c r="L873" s="194"/>
      <c r="M873" s="194"/>
      <c r="N873" s="194"/>
      <c r="O873" s="194"/>
      <c r="P873" s="194"/>
      <c r="Q873" s="194"/>
      <c r="R873" s="194"/>
      <c r="S873" s="194"/>
      <c r="T873" s="194"/>
      <c r="U873" s="1"/>
      <c r="V873" s="1"/>
      <c r="W873" s="194"/>
      <c r="X873" s="194"/>
      <c r="Y873" s="1"/>
      <c r="Z873" s="1"/>
      <c r="AA873" s="1"/>
      <c r="AB873" s="1"/>
      <c r="AC873" s="1"/>
      <c r="AD873" s="1"/>
      <c r="AE873" s="1"/>
      <c r="AF873" s="1"/>
      <c r="AG873" s="194"/>
    </row>
    <row r="874" spans="1:33" ht="15.75" customHeight="1">
      <c r="A874" s="1"/>
      <c r="B874" s="1"/>
      <c r="C874" s="1"/>
      <c r="D874" s="1"/>
      <c r="E874" s="194"/>
      <c r="F874" s="194"/>
      <c r="G874" s="194"/>
      <c r="H874" s="194"/>
      <c r="I874" s="194"/>
      <c r="J874" s="194"/>
      <c r="K874" s="194"/>
      <c r="L874" s="194"/>
      <c r="M874" s="194"/>
      <c r="N874" s="194"/>
      <c r="O874" s="194"/>
      <c r="P874" s="194"/>
      <c r="Q874" s="194"/>
      <c r="R874" s="194"/>
      <c r="S874" s="194"/>
      <c r="T874" s="194"/>
      <c r="U874" s="1"/>
      <c r="V874" s="1"/>
      <c r="W874" s="194"/>
      <c r="X874" s="194"/>
      <c r="Y874" s="1"/>
      <c r="Z874" s="1"/>
      <c r="AA874" s="1"/>
      <c r="AB874" s="1"/>
      <c r="AC874" s="1"/>
      <c r="AD874" s="1"/>
      <c r="AE874" s="1"/>
      <c r="AF874" s="1"/>
      <c r="AG874" s="194"/>
    </row>
    <row r="875" spans="1:33" ht="15.75" customHeight="1">
      <c r="A875" s="1"/>
      <c r="B875" s="1"/>
      <c r="C875" s="1"/>
      <c r="D875" s="1"/>
      <c r="E875" s="194"/>
      <c r="F875" s="194"/>
      <c r="G875" s="194"/>
      <c r="H875" s="194"/>
      <c r="I875" s="194"/>
      <c r="J875" s="194"/>
      <c r="K875" s="194"/>
      <c r="L875" s="194"/>
      <c r="M875" s="194"/>
      <c r="N875" s="194"/>
      <c r="O875" s="194"/>
      <c r="P875" s="194"/>
      <c r="Q875" s="194"/>
      <c r="R875" s="194"/>
      <c r="S875" s="194"/>
      <c r="T875" s="194"/>
      <c r="U875" s="1"/>
      <c r="V875" s="1"/>
      <c r="W875" s="194"/>
      <c r="X875" s="194"/>
      <c r="Y875" s="1"/>
      <c r="Z875" s="1"/>
      <c r="AA875" s="1"/>
      <c r="AB875" s="1"/>
      <c r="AC875" s="1"/>
      <c r="AD875" s="1"/>
      <c r="AE875" s="1"/>
      <c r="AF875" s="1"/>
      <c r="AG875" s="194"/>
    </row>
    <row r="876" spans="1:33" ht="15.75" customHeight="1">
      <c r="A876" s="1"/>
      <c r="B876" s="1"/>
      <c r="C876" s="1"/>
      <c r="D876" s="1"/>
      <c r="E876" s="194"/>
      <c r="F876" s="194"/>
      <c r="G876" s="194"/>
      <c r="H876" s="194"/>
      <c r="I876" s="194"/>
      <c r="J876" s="194"/>
      <c r="K876" s="194"/>
      <c r="L876" s="194"/>
      <c r="M876" s="194"/>
      <c r="N876" s="194"/>
      <c r="O876" s="194"/>
      <c r="P876" s="194"/>
      <c r="Q876" s="194"/>
      <c r="R876" s="194"/>
      <c r="S876" s="194"/>
      <c r="T876" s="194"/>
      <c r="U876" s="1"/>
      <c r="V876" s="1"/>
      <c r="W876" s="194"/>
      <c r="X876" s="194"/>
      <c r="Y876" s="1"/>
      <c r="Z876" s="1"/>
      <c r="AA876" s="1"/>
      <c r="AB876" s="1"/>
      <c r="AC876" s="1"/>
      <c r="AD876" s="1"/>
      <c r="AE876" s="1"/>
      <c r="AF876" s="1"/>
      <c r="AG876" s="194"/>
    </row>
    <row r="877" spans="1:33" ht="15.75" customHeight="1">
      <c r="A877" s="1"/>
      <c r="B877" s="1"/>
      <c r="C877" s="1"/>
      <c r="D877" s="1"/>
      <c r="E877" s="194"/>
      <c r="F877" s="194"/>
      <c r="G877" s="194"/>
      <c r="H877" s="194"/>
      <c r="I877" s="194"/>
      <c r="J877" s="194"/>
      <c r="K877" s="194"/>
      <c r="L877" s="194"/>
      <c r="M877" s="194"/>
      <c r="N877" s="194"/>
      <c r="O877" s="194"/>
      <c r="P877" s="194"/>
      <c r="Q877" s="194"/>
      <c r="R877" s="194"/>
      <c r="S877" s="194"/>
      <c r="T877" s="194"/>
      <c r="U877" s="1"/>
      <c r="V877" s="1"/>
      <c r="W877" s="194"/>
      <c r="X877" s="194"/>
      <c r="Y877" s="1"/>
      <c r="Z877" s="1"/>
      <c r="AA877" s="1"/>
      <c r="AB877" s="1"/>
      <c r="AC877" s="1"/>
      <c r="AD877" s="1"/>
      <c r="AE877" s="1"/>
      <c r="AF877" s="1"/>
      <c r="AG877" s="194"/>
    </row>
    <row r="878" spans="1:33" ht="15.75" customHeight="1">
      <c r="A878" s="1"/>
      <c r="B878" s="1"/>
      <c r="C878" s="1"/>
      <c r="D878" s="1"/>
      <c r="E878" s="194"/>
      <c r="F878" s="194"/>
      <c r="G878" s="194"/>
      <c r="H878" s="194"/>
      <c r="I878" s="194"/>
      <c r="J878" s="194"/>
      <c r="K878" s="194"/>
      <c r="L878" s="194"/>
      <c r="M878" s="194"/>
      <c r="N878" s="194"/>
      <c r="O878" s="194"/>
      <c r="P878" s="194"/>
      <c r="Q878" s="194"/>
      <c r="R878" s="194"/>
      <c r="S878" s="194"/>
      <c r="T878" s="194"/>
      <c r="U878" s="1"/>
      <c r="V878" s="1"/>
      <c r="W878" s="194"/>
      <c r="X878" s="194"/>
      <c r="Y878" s="1"/>
      <c r="Z878" s="1"/>
      <c r="AA878" s="1"/>
      <c r="AB878" s="1"/>
      <c r="AC878" s="1"/>
      <c r="AD878" s="1"/>
      <c r="AE878" s="1"/>
      <c r="AF878" s="1"/>
      <c r="AG878" s="194"/>
    </row>
    <row r="879" spans="1:33" ht="15.75" customHeight="1">
      <c r="A879" s="1"/>
      <c r="B879" s="1"/>
      <c r="C879" s="1"/>
      <c r="D879" s="1"/>
      <c r="E879" s="194"/>
      <c r="F879" s="194"/>
      <c r="G879" s="194"/>
      <c r="H879" s="194"/>
      <c r="I879" s="194"/>
      <c r="J879" s="194"/>
      <c r="K879" s="194"/>
      <c r="L879" s="194"/>
      <c r="M879" s="194"/>
      <c r="N879" s="194"/>
      <c r="O879" s="194"/>
      <c r="P879" s="194"/>
      <c r="Q879" s="194"/>
      <c r="R879" s="194"/>
      <c r="S879" s="194"/>
      <c r="T879" s="194"/>
      <c r="U879" s="1"/>
      <c r="V879" s="1"/>
      <c r="W879" s="194"/>
      <c r="X879" s="194"/>
      <c r="Y879" s="1"/>
      <c r="Z879" s="1"/>
      <c r="AA879" s="1"/>
      <c r="AB879" s="1"/>
      <c r="AC879" s="1"/>
      <c r="AD879" s="1"/>
      <c r="AE879" s="1"/>
      <c r="AF879" s="1"/>
      <c r="AG879" s="194"/>
    </row>
    <row r="880" spans="1:33" ht="15.75" customHeight="1">
      <c r="A880" s="1"/>
      <c r="B880" s="1"/>
      <c r="C880" s="1"/>
      <c r="D880" s="1"/>
      <c r="E880" s="194"/>
      <c r="F880" s="194"/>
      <c r="G880" s="194"/>
      <c r="H880" s="194"/>
      <c r="I880" s="194"/>
      <c r="J880" s="194"/>
      <c r="K880" s="194"/>
      <c r="L880" s="194"/>
      <c r="M880" s="194"/>
      <c r="N880" s="194"/>
      <c r="O880" s="194"/>
      <c r="P880" s="194"/>
      <c r="Q880" s="194"/>
      <c r="R880" s="194"/>
      <c r="S880" s="194"/>
      <c r="T880" s="194"/>
      <c r="U880" s="1"/>
      <c r="V880" s="1"/>
      <c r="W880" s="194"/>
      <c r="X880" s="194"/>
      <c r="Y880" s="1"/>
      <c r="Z880" s="1"/>
      <c r="AA880" s="1"/>
      <c r="AB880" s="1"/>
      <c r="AC880" s="1"/>
      <c r="AD880" s="1"/>
      <c r="AE880" s="1"/>
      <c r="AF880" s="1"/>
      <c r="AG880" s="194"/>
    </row>
    <row r="881" spans="1:33" ht="15.75" customHeight="1">
      <c r="A881" s="1"/>
      <c r="B881" s="1"/>
      <c r="C881" s="1"/>
      <c r="D881" s="1"/>
      <c r="E881" s="194"/>
      <c r="F881" s="194"/>
      <c r="G881" s="194"/>
      <c r="H881" s="194"/>
      <c r="I881" s="194"/>
      <c r="J881" s="194"/>
      <c r="K881" s="194"/>
      <c r="L881" s="194"/>
      <c r="M881" s="194"/>
      <c r="N881" s="194"/>
      <c r="O881" s="194"/>
      <c r="P881" s="194"/>
      <c r="Q881" s="194"/>
      <c r="R881" s="194"/>
      <c r="S881" s="194"/>
      <c r="T881" s="194"/>
      <c r="U881" s="1"/>
      <c r="V881" s="1"/>
      <c r="W881" s="194"/>
      <c r="X881" s="194"/>
      <c r="Y881" s="1"/>
      <c r="Z881" s="1"/>
      <c r="AA881" s="1"/>
      <c r="AB881" s="1"/>
      <c r="AC881" s="1"/>
      <c r="AD881" s="1"/>
      <c r="AE881" s="1"/>
      <c r="AF881" s="1"/>
      <c r="AG881" s="194"/>
    </row>
    <row r="882" spans="1:33" ht="15.75" customHeight="1">
      <c r="A882" s="1"/>
      <c r="B882" s="1"/>
      <c r="C882" s="1"/>
      <c r="D882" s="1"/>
      <c r="E882" s="194"/>
      <c r="F882" s="194"/>
      <c r="G882" s="194"/>
      <c r="H882" s="194"/>
      <c r="I882" s="194"/>
      <c r="J882" s="194"/>
      <c r="K882" s="194"/>
      <c r="L882" s="194"/>
      <c r="M882" s="194"/>
      <c r="N882" s="194"/>
      <c r="O882" s="194"/>
      <c r="P882" s="194"/>
      <c r="Q882" s="194"/>
      <c r="R882" s="194"/>
      <c r="S882" s="194"/>
      <c r="T882" s="194"/>
      <c r="U882" s="1"/>
      <c r="V882" s="1"/>
      <c r="W882" s="194"/>
      <c r="X882" s="194"/>
      <c r="Y882" s="1"/>
      <c r="Z882" s="1"/>
      <c r="AA882" s="1"/>
      <c r="AB882" s="1"/>
      <c r="AC882" s="1"/>
      <c r="AD882" s="1"/>
      <c r="AE882" s="1"/>
      <c r="AF882" s="1"/>
      <c r="AG882" s="194"/>
    </row>
    <row r="883" spans="1:33" ht="15.75" customHeight="1">
      <c r="A883" s="1"/>
      <c r="B883" s="1"/>
      <c r="C883" s="1"/>
      <c r="D883" s="1"/>
      <c r="E883" s="194"/>
      <c r="F883" s="194"/>
      <c r="G883" s="194"/>
      <c r="H883" s="194"/>
      <c r="I883" s="194"/>
      <c r="J883" s="194"/>
      <c r="K883" s="194"/>
      <c r="L883" s="194"/>
      <c r="M883" s="194"/>
      <c r="N883" s="194"/>
      <c r="O883" s="194"/>
      <c r="P883" s="194"/>
      <c r="Q883" s="194"/>
      <c r="R883" s="194"/>
      <c r="S883" s="194"/>
      <c r="T883" s="194"/>
      <c r="U883" s="1"/>
      <c r="V883" s="1"/>
      <c r="W883" s="194"/>
      <c r="X883" s="194"/>
      <c r="Y883" s="1"/>
      <c r="Z883" s="1"/>
      <c r="AA883" s="1"/>
      <c r="AB883" s="1"/>
      <c r="AC883" s="1"/>
      <c r="AD883" s="1"/>
      <c r="AE883" s="1"/>
      <c r="AF883" s="1"/>
      <c r="AG883" s="194"/>
    </row>
    <row r="884" spans="1:33" ht="15.75" customHeight="1">
      <c r="A884" s="1"/>
      <c r="B884" s="1"/>
      <c r="C884" s="1"/>
      <c r="D884" s="1"/>
      <c r="E884" s="194"/>
      <c r="F884" s="194"/>
      <c r="G884" s="194"/>
      <c r="H884" s="194"/>
      <c r="I884" s="194"/>
      <c r="J884" s="194"/>
      <c r="K884" s="194"/>
      <c r="L884" s="194"/>
      <c r="M884" s="194"/>
      <c r="N884" s="194"/>
      <c r="O884" s="194"/>
      <c r="P884" s="194"/>
      <c r="Q884" s="194"/>
      <c r="R884" s="194"/>
      <c r="S884" s="194"/>
      <c r="T884" s="194"/>
      <c r="U884" s="1"/>
      <c r="V884" s="1"/>
      <c r="W884" s="194"/>
      <c r="X884" s="194"/>
      <c r="Y884" s="1"/>
      <c r="Z884" s="1"/>
      <c r="AA884" s="1"/>
      <c r="AB884" s="1"/>
      <c r="AC884" s="1"/>
      <c r="AD884" s="1"/>
      <c r="AE884" s="1"/>
      <c r="AF884" s="1"/>
      <c r="AG884" s="194"/>
    </row>
    <row r="885" spans="1:33" ht="15.75" customHeight="1">
      <c r="A885" s="1"/>
      <c r="B885" s="1"/>
      <c r="C885" s="1"/>
      <c r="D885" s="1"/>
      <c r="E885" s="194"/>
      <c r="F885" s="194"/>
      <c r="G885" s="194"/>
      <c r="H885" s="194"/>
      <c r="I885" s="194"/>
      <c r="J885" s="194"/>
      <c r="K885" s="194"/>
      <c r="L885" s="194"/>
      <c r="M885" s="194"/>
      <c r="N885" s="194"/>
      <c r="O885" s="194"/>
      <c r="P885" s="194"/>
      <c r="Q885" s="194"/>
      <c r="R885" s="194"/>
      <c r="S885" s="194"/>
      <c r="T885" s="194"/>
      <c r="U885" s="1"/>
      <c r="V885" s="1"/>
      <c r="W885" s="194"/>
      <c r="X885" s="194"/>
      <c r="Y885" s="1"/>
      <c r="Z885" s="1"/>
      <c r="AA885" s="1"/>
      <c r="AB885" s="1"/>
      <c r="AC885" s="1"/>
      <c r="AD885" s="1"/>
      <c r="AE885" s="1"/>
      <c r="AF885" s="1"/>
      <c r="AG885" s="194"/>
    </row>
    <row r="886" spans="1:33" ht="15.75" customHeight="1">
      <c r="A886" s="1"/>
      <c r="B886" s="1"/>
      <c r="C886" s="1"/>
      <c r="D886" s="1"/>
      <c r="E886" s="194"/>
      <c r="F886" s="194"/>
      <c r="G886" s="194"/>
      <c r="H886" s="194"/>
      <c r="I886" s="194"/>
      <c r="J886" s="194"/>
      <c r="K886" s="194"/>
      <c r="L886" s="194"/>
      <c r="M886" s="194"/>
      <c r="N886" s="194"/>
      <c r="O886" s="194"/>
      <c r="P886" s="194"/>
      <c r="Q886" s="194"/>
      <c r="R886" s="194"/>
      <c r="S886" s="194"/>
      <c r="T886" s="194"/>
      <c r="U886" s="1"/>
      <c r="V886" s="1"/>
      <c r="W886" s="194"/>
      <c r="X886" s="194"/>
      <c r="Y886" s="1"/>
      <c r="Z886" s="1"/>
      <c r="AA886" s="1"/>
      <c r="AB886" s="1"/>
      <c r="AC886" s="1"/>
      <c r="AD886" s="1"/>
      <c r="AE886" s="1"/>
      <c r="AF886" s="1"/>
      <c r="AG886" s="194"/>
    </row>
    <row r="887" spans="1:33" ht="15.75" customHeight="1">
      <c r="A887" s="1"/>
      <c r="B887" s="1"/>
      <c r="C887" s="1"/>
      <c r="D887" s="1"/>
      <c r="E887" s="194"/>
      <c r="F887" s="194"/>
      <c r="G887" s="194"/>
      <c r="H887" s="194"/>
      <c r="I887" s="194"/>
      <c r="J887" s="194"/>
      <c r="K887" s="194"/>
      <c r="L887" s="194"/>
      <c r="M887" s="194"/>
      <c r="N887" s="194"/>
      <c r="O887" s="194"/>
      <c r="P887" s="194"/>
      <c r="Q887" s="194"/>
      <c r="R887" s="194"/>
      <c r="S887" s="194"/>
      <c r="T887" s="194"/>
      <c r="U887" s="1"/>
      <c r="V887" s="1"/>
      <c r="W887" s="194"/>
      <c r="X887" s="194"/>
      <c r="Y887" s="1"/>
      <c r="Z887" s="1"/>
      <c r="AA887" s="1"/>
      <c r="AB887" s="1"/>
      <c r="AC887" s="1"/>
      <c r="AD887" s="1"/>
      <c r="AE887" s="1"/>
      <c r="AF887" s="1"/>
      <c r="AG887" s="194"/>
    </row>
    <row r="888" spans="1:33" ht="15.75" customHeight="1">
      <c r="A888" s="1"/>
      <c r="B888" s="1"/>
      <c r="C888" s="1"/>
      <c r="D888" s="1"/>
      <c r="E888" s="194"/>
      <c r="F888" s="194"/>
      <c r="G888" s="194"/>
      <c r="H888" s="194"/>
      <c r="I888" s="194"/>
      <c r="J888" s="194"/>
      <c r="K888" s="194"/>
      <c r="L888" s="194"/>
      <c r="M888" s="194"/>
      <c r="N888" s="194"/>
      <c r="O888" s="194"/>
      <c r="P888" s="194"/>
      <c r="Q888" s="194"/>
      <c r="R888" s="194"/>
      <c r="S888" s="194"/>
      <c r="T888" s="194"/>
      <c r="U888" s="1"/>
      <c r="V888" s="1"/>
      <c r="W888" s="194"/>
      <c r="X888" s="194"/>
      <c r="Y888" s="1"/>
      <c r="Z888" s="1"/>
      <c r="AA888" s="1"/>
      <c r="AB888" s="1"/>
      <c r="AC888" s="1"/>
      <c r="AD888" s="1"/>
      <c r="AE888" s="1"/>
      <c r="AF888" s="1"/>
      <c r="AG888" s="194"/>
    </row>
    <row r="889" spans="1:33" ht="15.75" customHeight="1">
      <c r="A889" s="1"/>
      <c r="B889" s="1"/>
      <c r="C889" s="1"/>
      <c r="D889" s="1"/>
      <c r="E889" s="194"/>
      <c r="F889" s="194"/>
      <c r="G889" s="194"/>
      <c r="H889" s="194"/>
      <c r="I889" s="194"/>
      <c r="J889" s="194"/>
      <c r="K889" s="194"/>
      <c r="L889" s="194"/>
      <c r="M889" s="194"/>
      <c r="N889" s="194"/>
      <c r="O889" s="194"/>
      <c r="P889" s="194"/>
      <c r="Q889" s="194"/>
      <c r="R889" s="194"/>
      <c r="S889" s="194"/>
      <c r="T889" s="194"/>
      <c r="U889" s="1"/>
      <c r="V889" s="1"/>
      <c r="W889" s="194"/>
      <c r="X889" s="194"/>
      <c r="Y889" s="1"/>
      <c r="Z889" s="1"/>
      <c r="AA889" s="1"/>
      <c r="AB889" s="1"/>
      <c r="AC889" s="1"/>
      <c r="AD889" s="1"/>
      <c r="AE889" s="1"/>
      <c r="AF889" s="1"/>
      <c r="AG889" s="194"/>
    </row>
    <row r="890" spans="1:33" ht="15.75" customHeight="1">
      <c r="A890" s="1"/>
      <c r="B890" s="1"/>
      <c r="C890" s="1"/>
      <c r="D890" s="1"/>
      <c r="E890" s="194"/>
      <c r="F890" s="194"/>
      <c r="G890" s="194"/>
      <c r="H890" s="194"/>
      <c r="I890" s="194"/>
      <c r="J890" s="194"/>
      <c r="K890" s="194"/>
      <c r="L890" s="194"/>
      <c r="M890" s="194"/>
      <c r="N890" s="194"/>
      <c r="O890" s="194"/>
      <c r="P890" s="194"/>
      <c r="Q890" s="194"/>
      <c r="R890" s="194"/>
      <c r="S890" s="194"/>
      <c r="T890" s="194"/>
      <c r="U890" s="1"/>
      <c r="V890" s="1"/>
      <c r="W890" s="194"/>
      <c r="X890" s="194"/>
      <c r="Y890" s="1"/>
      <c r="Z890" s="1"/>
      <c r="AA890" s="1"/>
      <c r="AB890" s="1"/>
      <c r="AC890" s="1"/>
      <c r="AD890" s="1"/>
      <c r="AE890" s="1"/>
      <c r="AF890" s="1"/>
      <c r="AG890" s="194"/>
    </row>
    <row r="891" spans="1:33" ht="15.75" customHeight="1">
      <c r="A891" s="1"/>
      <c r="B891" s="1"/>
      <c r="C891" s="1"/>
      <c r="D891" s="1"/>
      <c r="E891" s="194"/>
      <c r="F891" s="194"/>
      <c r="G891" s="194"/>
      <c r="H891" s="194"/>
      <c r="I891" s="194"/>
      <c r="J891" s="194"/>
      <c r="K891" s="194"/>
      <c r="L891" s="194"/>
      <c r="M891" s="194"/>
      <c r="N891" s="194"/>
      <c r="O891" s="194"/>
      <c r="P891" s="194"/>
      <c r="Q891" s="194"/>
      <c r="R891" s="194"/>
      <c r="S891" s="194"/>
      <c r="T891" s="194"/>
      <c r="U891" s="1"/>
      <c r="V891" s="1"/>
      <c r="W891" s="194"/>
      <c r="X891" s="194"/>
      <c r="Y891" s="1"/>
      <c r="Z891" s="1"/>
      <c r="AA891" s="1"/>
      <c r="AB891" s="1"/>
      <c r="AC891" s="1"/>
      <c r="AD891" s="1"/>
      <c r="AE891" s="1"/>
      <c r="AF891" s="1"/>
      <c r="AG891" s="194"/>
    </row>
    <row r="892" spans="1:33" ht="15.75" customHeight="1">
      <c r="A892" s="1"/>
      <c r="B892" s="1"/>
      <c r="C892" s="1"/>
      <c r="D892" s="1"/>
      <c r="E892" s="194"/>
      <c r="F892" s="194"/>
      <c r="G892" s="194"/>
      <c r="H892" s="194"/>
      <c r="I892" s="194"/>
      <c r="J892" s="194"/>
      <c r="K892" s="194"/>
      <c r="L892" s="194"/>
      <c r="M892" s="194"/>
      <c r="N892" s="194"/>
      <c r="O892" s="194"/>
      <c r="P892" s="194"/>
      <c r="Q892" s="194"/>
      <c r="R892" s="194"/>
      <c r="S892" s="194"/>
      <c r="T892" s="194"/>
      <c r="U892" s="1"/>
      <c r="V892" s="1"/>
      <c r="W892" s="194"/>
      <c r="X892" s="194"/>
      <c r="Y892" s="1"/>
      <c r="Z892" s="1"/>
      <c r="AA892" s="1"/>
      <c r="AB892" s="1"/>
      <c r="AC892" s="1"/>
      <c r="AD892" s="1"/>
      <c r="AE892" s="1"/>
      <c r="AF892" s="1"/>
      <c r="AG892" s="194"/>
    </row>
    <row r="893" spans="1:33" ht="15.75" customHeight="1">
      <c r="A893" s="1"/>
      <c r="B893" s="1"/>
      <c r="C893" s="1"/>
      <c r="D893" s="1"/>
      <c r="E893" s="194"/>
      <c r="F893" s="194"/>
      <c r="G893" s="194"/>
      <c r="H893" s="194"/>
      <c r="I893" s="194"/>
      <c r="J893" s="194"/>
      <c r="K893" s="194"/>
      <c r="L893" s="194"/>
      <c r="M893" s="194"/>
      <c r="N893" s="194"/>
      <c r="O893" s="194"/>
      <c r="P893" s="194"/>
      <c r="Q893" s="194"/>
      <c r="R893" s="194"/>
      <c r="S893" s="194"/>
      <c r="T893" s="194"/>
      <c r="U893" s="1"/>
      <c r="V893" s="1"/>
      <c r="W893" s="194"/>
      <c r="X893" s="194"/>
      <c r="Y893" s="1"/>
      <c r="Z893" s="1"/>
      <c r="AA893" s="1"/>
      <c r="AB893" s="1"/>
      <c r="AC893" s="1"/>
      <c r="AD893" s="1"/>
      <c r="AE893" s="1"/>
      <c r="AF893" s="1"/>
      <c r="AG893" s="194"/>
    </row>
    <row r="894" spans="1:33" ht="15.75" customHeight="1">
      <c r="A894" s="1"/>
      <c r="B894" s="1"/>
      <c r="C894" s="1"/>
      <c r="D894" s="1"/>
      <c r="E894" s="194"/>
      <c r="F894" s="194"/>
      <c r="G894" s="194"/>
      <c r="H894" s="194"/>
      <c r="I894" s="194"/>
      <c r="J894" s="194"/>
      <c r="K894" s="194"/>
      <c r="L894" s="194"/>
      <c r="M894" s="194"/>
      <c r="N894" s="194"/>
      <c r="O894" s="194"/>
      <c r="P894" s="194"/>
      <c r="Q894" s="194"/>
      <c r="R894" s="194"/>
      <c r="S894" s="194"/>
      <c r="T894" s="194"/>
      <c r="U894" s="1"/>
      <c r="V894" s="1"/>
      <c r="W894" s="194"/>
      <c r="X894" s="194"/>
      <c r="Y894" s="1"/>
      <c r="Z894" s="1"/>
      <c r="AA894" s="1"/>
      <c r="AB894" s="1"/>
      <c r="AC894" s="1"/>
      <c r="AD894" s="1"/>
      <c r="AE894" s="1"/>
      <c r="AF894" s="1"/>
      <c r="AG894" s="194"/>
    </row>
    <row r="895" spans="1:33" ht="15.75" customHeight="1">
      <c r="A895" s="1"/>
      <c r="B895" s="1"/>
      <c r="C895" s="1"/>
      <c r="D895" s="1"/>
      <c r="E895" s="194"/>
      <c r="F895" s="194"/>
      <c r="G895" s="194"/>
      <c r="H895" s="194"/>
      <c r="I895" s="194"/>
      <c r="J895" s="194"/>
      <c r="K895" s="194"/>
      <c r="L895" s="194"/>
      <c r="M895" s="194"/>
      <c r="N895" s="194"/>
      <c r="O895" s="194"/>
      <c r="P895" s="194"/>
      <c r="Q895" s="194"/>
      <c r="R895" s="194"/>
      <c r="S895" s="194"/>
      <c r="T895" s="194"/>
      <c r="U895" s="1"/>
      <c r="V895" s="1"/>
      <c r="W895" s="194"/>
      <c r="X895" s="194"/>
      <c r="Y895" s="1"/>
      <c r="Z895" s="1"/>
      <c r="AA895" s="1"/>
      <c r="AB895" s="1"/>
      <c r="AC895" s="1"/>
      <c r="AD895" s="1"/>
      <c r="AE895" s="1"/>
      <c r="AF895" s="1"/>
      <c r="AG895" s="194"/>
    </row>
    <row r="896" spans="1:33" ht="15.75" customHeight="1">
      <c r="A896" s="1"/>
      <c r="B896" s="1"/>
      <c r="C896" s="1"/>
      <c r="D896" s="1"/>
      <c r="E896" s="194"/>
      <c r="F896" s="194"/>
      <c r="G896" s="194"/>
      <c r="H896" s="194"/>
      <c r="I896" s="194"/>
      <c r="J896" s="194"/>
      <c r="K896" s="194"/>
      <c r="L896" s="194"/>
      <c r="M896" s="194"/>
      <c r="N896" s="194"/>
      <c r="O896" s="194"/>
      <c r="P896" s="194"/>
      <c r="Q896" s="194"/>
      <c r="R896" s="194"/>
      <c r="S896" s="194"/>
      <c r="T896" s="194"/>
      <c r="U896" s="1"/>
      <c r="V896" s="1"/>
      <c r="W896" s="194"/>
      <c r="X896" s="194"/>
      <c r="Y896" s="1"/>
      <c r="Z896" s="1"/>
      <c r="AA896" s="1"/>
      <c r="AB896" s="1"/>
      <c r="AC896" s="1"/>
      <c r="AD896" s="1"/>
      <c r="AE896" s="1"/>
      <c r="AF896" s="1"/>
      <c r="AG896" s="194"/>
    </row>
    <row r="897" spans="1:33" ht="15.75" customHeight="1">
      <c r="A897" s="1"/>
      <c r="B897" s="1"/>
      <c r="C897" s="1"/>
      <c r="D897" s="1"/>
      <c r="E897" s="194"/>
      <c r="F897" s="194"/>
      <c r="G897" s="194"/>
      <c r="H897" s="194"/>
      <c r="I897" s="194"/>
      <c r="J897" s="194"/>
      <c r="K897" s="194"/>
      <c r="L897" s="194"/>
      <c r="M897" s="194"/>
      <c r="N897" s="194"/>
      <c r="O897" s="194"/>
      <c r="P897" s="194"/>
      <c r="Q897" s="194"/>
      <c r="R897" s="194"/>
      <c r="S897" s="194"/>
      <c r="T897" s="194"/>
      <c r="U897" s="1"/>
      <c r="V897" s="1"/>
      <c r="W897" s="194"/>
      <c r="X897" s="194"/>
      <c r="Y897" s="1"/>
      <c r="Z897" s="1"/>
      <c r="AA897" s="1"/>
      <c r="AB897" s="1"/>
      <c r="AC897" s="1"/>
      <c r="AD897" s="1"/>
      <c r="AE897" s="1"/>
      <c r="AF897" s="1"/>
      <c r="AG897" s="194"/>
    </row>
    <row r="898" spans="1:33" ht="15.75" customHeight="1">
      <c r="A898" s="1"/>
      <c r="B898" s="1"/>
      <c r="C898" s="1"/>
      <c r="D898" s="1"/>
      <c r="E898" s="194"/>
      <c r="F898" s="194"/>
      <c r="G898" s="194"/>
      <c r="H898" s="194"/>
      <c r="I898" s="194"/>
      <c r="J898" s="194"/>
      <c r="K898" s="194"/>
      <c r="L898" s="194"/>
      <c r="M898" s="194"/>
      <c r="N898" s="194"/>
      <c r="O898" s="194"/>
      <c r="P898" s="194"/>
      <c r="Q898" s="194"/>
      <c r="R898" s="194"/>
      <c r="S898" s="194"/>
      <c r="T898" s="194"/>
      <c r="U898" s="1"/>
      <c r="V898" s="1"/>
      <c r="W898" s="194"/>
      <c r="X898" s="194"/>
      <c r="Y898" s="1"/>
      <c r="Z898" s="1"/>
      <c r="AA898" s="1"/>
      <c r="AB898" s="1"/>
      <c r="AC898" s="1"/>
      <c r="AD898" s="1"/>
      <c r="AE898" s="1"/>
      <c r="AF898" s="1"/>
      <c r="AG898" s="194"/>
    </row>
    <row r="899" spans="1:33" ht="15.75" customHeight="1">
      <c r="A899" s="1"/>
      <c r="B899" s="1"/>
      <c r="C899" s="1"/>
      <c r="D899" s="1"/>
      <c r="E899" s="194"/>
      <c r="F899" s="194"/>
      <c r="G899" s="194"/>
      <c r="H899" s="194"/>
      <c r="I899" s="194"/>
      <c r="J899" s="194"/>
      <c r="K899" s="194"/>
      <c r="L899" s="194"/>
      <c r="M899" s="194"/>
      <c r="N899" s="194"/>
      <c r="O899" s="194"/>
      <c r="P899" s="194"/>
      <c r="Q899" s="194"/>
      <c r="R899" s="194"/>
      <c r="S899" s="194"/>
      <c r="T899" s="194"/>
      <c r="U899" s="1"/>
      <c r="V899" s="1"/>
      <c r="W899" s="194"/>
      <c r="X899" s="194"/>
      <c r="Y899" s="1"/>
      <c r="Z899" s="1"/>
      <c r="AA899" s="1"/>
      <c r="AB899" s="1"/>
      <c r="AC899" s="1"/>
      <c r="AD899" s="1"/>
      <c r="AE899" s="1"/>
      <c r="AF899" s="1"/>
      <c r="AG899" s="194"/>
    </row>
    <row r="900" spans="1:33" ht="15.75" customHeight="1">
      <c r="A900" s="1"/>
      <c r="B900" s="1"/>
      <c r="C900" s="1"/>
      <c r="D900" s="1"/>
      <c r="E900" s="194"/>
      <c r="F900" s="194"/>
      <c r="G900" s="194"/>
      <c r="H900" s="194"/>
      <c r="I900" s="194"/>
      <c r="J900" s="194"/>
      <c r="K900" s="194"/>
      <c r="L900" s="194"/>
      <c r="M900" s="194"/>
      <c r="N900" s="194"/>
      <c r="O900" s="194"/>
      <c r="P900" s="194"/>
      <c r="Q900" s="194"/>
      <c r="R900" s="194"/>
      <c r="S900" s="194"/>
      <c r="T900" s="194"/>
      <c r="U900" s="1"/>
      <c r="V900" s="1"/>
      <c r="W900" s="194"/>
      <c r="X900" s="194"/>
      <c r="Y900" s="1"/>
      <c r="Z900" s="1"/>
      <c r="AA900" s="1"/>
      <c r="AB900" s="1"/>
      <c r="AC900" s="1"/>
      <c r="AD900" s="1"/>
      <c r="AE900" s="1"/>
      <c r="AF900" s="1"/>
      <c r="AG900" s="194"/>
    </row>
    <row r="901" spans="1:33" ht="15.75" customHeight="1">
      <c r="A901" s="1"/>
      <c r="B901" s="1"/>
      <c r="C901" s="1"/>
      <c r="D901" s="1"/>
      <c r="E901" s="194"/>
      <c r="F901" s="194"/>
      <c r="G901" s="194"/>
      <c r="H901" s="194"/>
      <c r="I901" s="194"/>
      <c r="J901" s="194"/>
      <c r="K901" s="194"/>
      <c r="L901" s="194"/>
      <c r="M901" s="194"/>
      <c r="N901" s="194"/>
      <c r="O901" s="194"/>
      <c r="P901" s="194"/>
      <c r="Q901" s="194"/>
      <c r="R901" s="194"/>
      <c r="S901" s="194"/>
      <c r="T901" s="194"/>
      <c r="U901" s="1"/>
      <c r="V901" s="1"/>
      <c r="W901" s="194"/>
      <c r="X901" s="194"/>
      <c r="Y901" s="1"/>
      <c r="Z901" s="1"/>
      <c r="AA901" s="1"/>
      <c r="AB901" s="1"/>
      <c r="AC901" s="1"/>
      <c r="AD901" s="1"/>
      <c r="AE901" s="1"/>
      <c r="AF901" s="1"/>
      <c r="AG901" s="194"/>
    </row>
    <row r="902" spans="1:33" ht="15.75" customHeight="1">
      <c r="A902" s="1"/>
      <c r="B902" s="1"/>
      <c r="C902" s="1"/>
      <c r="D902" s="1"/>
      <c r="E902" s="194"/>
      <c r="F902" s="194"/>
      <c r="G902" s="194"/>
      <c r="H902" s="194"/>
      <c r="I902" s="194"/>
      <c r="J902" s="194"/>
      <c r="K902" s="194"/>
      <c r="L902" s="194"/>
      <c r="M902" s="194"/>
      <c r="N902" s="194"/>
      <c r="O902" s="194"/>
      <c r="P902" s="194"/>
      <c r="Q902" s="194"/>
      <c r="R902" s="194"/>
      <c r="S902" s="194"/>
      <c r="T902" s="194"/>
      <c r="U902" s="1"/>
      <c r="V902" s="1"/>
      <c r="W902" s="194"/>
      <c r="X902" s="194"/>
      <c r="Y902" s="1"/>
      <c r="Z902" s="1"/>
      <c r="AA902" s="1"/>
      <c r="AB902" s="1"/>
      <c r="AC902" s="1"/>
      <c r="AD902" s="1"/>
      <c r="AE902" s="1"/>
      <c r="AF902" s="1"/>
      <c r="AG902" s="194"/>
    </row>
    <row r="903" spans="1:33" ht="15.75" customHeight="1">
      <c r="A903" s="1"/>
      <c r="B903" s="1"/>
      <c r="C903" s="1"/>
      <c r="D903" s="1"/>
      <c r="E903" s="194"/>
      <c r="F903" s="194"/>
      <c r="G903" s="194"/>
      <c r="H903" s="194"/>
      <c r="I903" s="194"/>
      <c r="J903" s="194"/>
      <c r="K903" s="194"/>
      <c r="L903" s="194"/>
      <c r="M903" s="194"/>
      <c r="N903" s="194"/>
      <c r="O903" s="194"/>
      <c r="P903" s="194"/>
      <c r="Q903" s="194"/>
      <c r="R903" s="194"/>
      <c r="S903" s="194"/>
      <c r="T903" s="194"/>
      <c r="U903" s="1"/>
      <c r="V903" s="1"/>
      <c r="W903" s="194"/>
      <c r="X903" s="194"/>
      <c r="Y903" s="1"/>
      <c r="Z903" s="1"/>
      <c r="AA903" s="1"/>
      <c r="AB903" s="1"/>
      <c r="AC903" s="1"/>
      <c r="AD903" s="1"/>
      <c r="AE903" s="1"/>
      <c r="AF903" s="1"/>
      <c r="AG903" s="194"/>
    </row>
    <row r="904" spans="1:33" ht="15.75" customHeight="1">
      <c r="A904" s="1"/>
      <c r="B904" s="1"/>
      <c r="C904" s="1"/>
      <c r="D904" s="1"/>
      <c r="E904" s="194"/>
      <c r="F904" s="194"/>
      <c r="G904" s="194"/>
      <c r="H904" s="194"/>
      <c r="I904" s="194"/>
      <c r="J904" s="194"/>
      <c r="K904" s="194"/>
      <c r="L904" s="194"/>
      <c r="M904" s="194"/>
      <c r="N904" s="194"/>
      <c r="O904" s="194"/>
      <c r="P904" s="194"/>
      <c r="Q904" s="194"/>
      <c r="R904" s="194"/>
      <c r="S904" s="194"/>
      <c r="T904" s="194"/>
      <c r="U904" s="1"/>
      <c r="V904" s="1"/>
      <c r="W904" s="194"/>
      <c r="X904" s="194"/>
      <c r="Y904" s="1"/>
      <c r="Z904" s="1"/>
      <c r="AA904" s="1"/>
      <c r="AB904" s="1"/>
      <c r="AC904" s="1"/>
      <c r="AD904" s="1"/>
      <c r="AE904" s="1"/>
      <c r="AF904" s="1"/>
      <c r="AG904" s="194"/>
    </row>
    <row r="905" spans="1:33" ht="15.75" customHeight="1">
      <c r="A905" s="1"/>
      <c r="B905" s="1"/>
      <c r="C905" s="1"/>
      <c r="D905" s="1"/>
      <c r="E905" s="194"/>
      <c r="F905" s="194"/>
      <c r="G905" s="194"/>
      <c r="H905" s="194"/>
      <c r="I905" s="194"/>
      <c r="J905" s="194"/>
      <c r="K905" s="194"/>
      <c r="L905" s="194"/>
      <c r="M905" s="194"/>
      <c r="N905" s="194"/>
      <c r="O905" s="194"/>
      <c r="P905" s="194"/>
      <c r="Q905" s="194"/>
      <c r="R905" s="194"/>
      <c r="S905" s="194"/>
      <c r="T905" s="194"/>
      <c r="U905" s="1"/>
      <c r="V905" s="1"/>
      <c r="W905" s="194"/>
      <c r="X905" s="194"/>
      <c r="Y905" s="1"/>
      <c r="Z905" s="1"/>
      <c r="AA905" s="1"/>
      <c r="AB905" s="1"/>
      <c r="AC905" s="1"/>
      <c r="AD905" s="1"/>
      <c r="AE905" s="1"/>
      <c r="AF905" s="1"/>
      <c r="AG905" s="194"/>
    </row>
    <row r="906" spans="1:33" ht="15.75" customHeight="1">
      <c r="A906" s="1"/>
      <c r="B906" s="1"/>
      <c r="C906" s="1"/>
      <c r="D906" s="1"/>
      <c r="E906" s="194"/>
      <c r="F906" s="194"/>
      <c r="G906" s="194"/>
      <c r="H906" s="194"/>
      <c r="I906" s="194"/>
      <c r="J906" s="194"/>
      <c r="K906" s="194"/>
      <c r="L906" s="194"/>
      <c r="M906" s="194"/>
      <c r="N906" s="194"/>
      <c r="O906" s="194"/>
      <c r="P906" s="194"/>
      <c r="Q906" s="194"/>
      <c r="R906" s="194"/>
      <c r="S906" s="194"/>
      <c r="T906" s="194"/>
      <c r="U906" s="1"/>
      <c r="V906" s="1"/>
      <c r="W906" s="194"/>
      <c r="X906" s="194"/>
      <c r="Y906" s="1"/>
      <c r="Z906" s="1"/>
      <c r="AA906" s="1"/>
      <c r="AB906" s="1"/>
      <c r="AC906" s="1"/>
      <c r="AD906" s="1"/>
      <c r="AE906" s="1"/>
      <c r="AF906" s="1"/>
      <c r="AG906" s="194"/>
    </row>
    <row r="907" spans="1:33" ht="15.75" customHeight="1">
      <c r="A907" s="1"/>
      <c r="B907" s="1"/>
      <c r="C907" s="1"/>
      <c r="D907" s="1"/>
      <c r="E907" s="194"/>
      <c r="F907" s="194"/>
      <c r="G907" s="194"/>
      <c r="H907" s="194"/>
      <c r="I907" s="194"/>
      <c r="J907" s="194"/>
      <c r="K907" s="194"/>
      <c r="L907" s="194"/>
      <c r="M907" s="194"/>
      <c r="N907" s="194"/>
      <c r="O907" s="194"/>
      <c r="P907" s="194"/>
      <c r="Q907" s="194"/>
      <c r="R907" s="194"/>
      <c r="S907" s="194"/>
      <c r="T907" s="194"/>
      <c r="U907" s="1"/>
      <c r="V907" s="1"/>
      <c r="W907" s="194"/>
      <c r="X907" s="194"/>
      <c r="Y907" s="1"/>
      <c r="Z907" s="1"/>
      <c r="AA907" s="1"/>
      <c r="AB907" s="1"/>
      <c r="AC907" s="1"/>
      <c r="AD907" s="1"/>
      <c r="AE907" s="1"/>
      <c r="AF907" s="1"/>
      <c r="AG907" s="194"/>
    </row>
    <row r="908" spans="1:33" ht="15.75" customHeight="1">
      <c r="A908" s="1"/>
      <c r="B908" s="1"/>
      <c r="C908" s="1"/>
      <c r="D908" s="1"/>
      <c r="E908" s="194"/>
      <c r="F908" s="194"/>
      <c r="G908" s="194"/>
      <c r="H908" s="194"/>
      <c r="I908" s="194"/>
      <c r="J908" s="194"/>
      <c r="K908" s="194"/>
      <c r="L908" s="194"/>
      <c r="M908" s="194"/>
      <c r="N908" s="194"/>
      <c r="O908" s="194"/>
      <c r="P908" s="194"/>
      <c r="Q908" s="194"/>
      <c r="R908" s="194"/>
      <c r="S908" s="194"/>
      <c r="T908" s="194"/>
      <c r="U908" s="1"/>
      <c r="V908" s="1"/>
      <c r="W908" s="194"/>
      <c r="X908" s="194"/>
      <c r="Y908" s="1"/>
      <c r="Z908" s="1"/>
      <c r="AA908" s="1"/>
      <c r="AB908" s="1"/>
      <c r="AC908" s="1"/>
      <c r="AD908" s="1"/>
      <c r="AE908" s="1"/>
      <c r="AF908" s="1"/>
      <c r="AG908" s="194"/>
    </row>
    <row r="909" spans="1:33" ht="15.75" customHeight="1">
      <c r="A909" s="1"/>
      <c r="B909" s="1"/>
      <c r="C909" s="1"/>
      <c r="D909" s="1"/>
      <c r="E909" s="194"/>
      <c r="F909" s="194"/>
      <c r="G909" s="194"/>
      <c r="H909" s="194"/>
      <c r="I909" s="194"/>
      <c r="J909" s="194"/>
      <c r="K909" s="194"/>
      <c r="L909" s="194"/>
      <c r="M909" s="194"/>
      <c r="N909" s="194"/>
      <c r="O909" s="194"/>
      <c r="P909" s="194"/>
      <c r="Q909" s="194"/>
      <c r="R909" s="194"/>
      <c r="S909" s="194"/>
      <c r="T909" s="194"/>
      <c r="U909" s="1"/>
      <c r="V909" s="1"/>
      <c r="W909" s="194"/>
      <c r="X909" s="194"/>
      <c r="Y909" s="1"/>
      <c r="Z909" s="1"/>
      <c r="AA909" s="1"/>
      <c r="AB909" s="1"/>
      <c r="AC909" s="1"/>
      <c r="AD909" s="1"/>
      <c r="AE909" s="1"/>
      <c r="AF909" s="1"/>
      <c r="AG909" s="194"/>
    </row>
    <row r="910" spans="1:33" ht="15.75" customHeight="1">
      <c r="A910" s="1"/>
      <c r="B910" s="1"/>
      <c r="C910" s="1"/>
      <c r="D910" s="1"/>
      <c r="E910" s="194"/>
      <c r="F910" s="194"/>
      <c r="G910" s="194"/>
      <c r="H910" s="194"/>
      <c r="I910" s="194"/>
      <c r="J910" s="194"/>
      <c r="K910" s="194"/>
      <c r="L910" s="194"/>
      <c r="M910" s="194"/>
      <c r="N910" s="194"/>
      <c r="O910" s="194"/>
      <c r="P910" s="194"/>
      <c r="Q910" s="194"/>
      <c r="R910" s="194"/>
      <c r="S910" s="194"/>
      <c r="T910" s="194"/>
      <c r="U910" s="1"/>
      <c r="V910" s="1"/>
      <c r="W910" s="194"/>
      <c r="X910" s="194"/>
      <c r="Y910" s="1"/>
      <c r="Z910" s="1"/>
      <c r="AA910" s="1"/>
      <c r="AB910" s="1"/>
      <c r="AC910" s="1"/>
      <c r="AD910" s="1"/>
      <c r="AE910" s="1"/>
      <c r="AF910" s="1"/>
      <c r="AG910" s="194"/>
    </row>
    <row r="911" spans="1:33" ht="15.75" customHeight="1">
      <c r="A911" s="1"/>
      <c r="B911" s="1"/>
      <c r="C911" s="1"/>
      <c r="D911" s="1"/>
      <c r="E911" s="194"/>
      <c r="F911" s="194"/>
      <c r="G911" s="194"/>
      <c r="H911" s="194"/>
      <c r="I911" s="194"/>
      <c r="J911" s="194"/>
      <c r="K911" s="194"/>
      <c r="L911" s="194"/>
      <c r="M911" s="194"/>
      <c r="N911" s="194"/>
      <c r="O911" s="194"/>
      <c r="P911" s="194"/>
      <c r="Q911" s="194"/>
      <c r="R911" s="194"/>
      <c r="S911" s="194"/>
      <c r="T911" s="194"/>
      <c r="U911" s="1"/>
      <c r="V911" s="1"/>
      <c r="W911" s="194"/>
      <c r="X911" s="194"/>
      <c r="Y911" s="1"/>
      <c r="Z911" s="1"/>
      <c r="AA911" s="1"/>
      <c r="AB911" s="1"/>
      <c r="AC911" s="1"/>
      <c r="AD911" s="1"/>
      <c r="AE911" s="1"/>
      <c r="AF911" s="1"/>
      <c r="AG911" s="194"/>
    </row>
    <row r="912" spans="1:33" ht="15.75" customHeight="1">
      <c r="A912" s="1"/>
      <c r="B912" s="1"/>
      <c r="C912" s="1"/>
      <c r="D912" s="1"/>
      <c r="E912" s="194"/>
      <c r="F912" s="194"/>
      <c r="G912" s="194"/>
      <c r="H912" s="194"/>
      <c r="I912" s="194"/>
      <c r="J912" s="194"/>
      <c r="K912" s="194"/>
      <c r="L912" s="194"/>
      <c r="M912" s="194"/>
      <c r="N912" s="194"/>
      <c r="O912" s="194"/>
      <c r="P912" s="194"/>
      <c r="Q912" s="194"/>
      <c r="R912" s="194"/>
      <c r="S912" s="194"/>
      <c r="T912" s="194"/>
      <c r="U912" s="1"/>
      <c r="V912" s="1"/>
      <c r="W912" s="194"/>
      <c r="X912" s="194"/>
      <c r="Y912" s="1"/>
      <c r="Z912" s="1"/>
      <c r="AA912" s="1"/>
      <c r="AB912" s="1"/>
      <c r="AC912" s="1"/>
      <c r="AD912" s="1"/>
      <c r="AE912" s="1"/>
      <c r="AF912" s="1"/>
      <c r="AG912" s="194"/>
    </row>
    <row r="913" spans="1:33" ht="15.75" customHeight="1">
      <c r="A913" s="1"/>
      <c r="B913" s="1"/>
      <c r="C913" s="1"/>
      <c r="D913" s="1"/>
      <c r="E913" s="194"/>
      <c r="F913" s="194"/>
      <c r="G913" s="194"/>
      <c r="H913" s="194"/>
      <c r="I913" s="194"/>
      <c r="J913" s="194"/>
      <c r="K913" s="194"/>
      <c r="L913" s="194"/>
      <c r="M913" s="194"/>
      <c r="N913" s="194"/>
      <c r="O913" s="194"/>
      <c r="P913" s="194"/>
      <c r="Q913" s="194"/>
      <c r="R913" s="194"/>
      <c r="S913" s="194"/>
      <c r="T913" s="194"/>
      <c r="U913" s="1"/>
      <c r="V913" s="1"/>
      <c r="W913" s="194"/>
      <c r="X913" s="194"/>
      <c r="Y913" s="1"/>
      <c r="Z913" s="1"/>
      <c r="AA913" s="1"/>
      <c r="AB913" s="1"/>
      <c r="AC913" s="1"/>
      <c r="AD913" s="1"/>
      <c r="AE913" s="1"/>
      <c r="AF913" s="1"/>
      <c r="AG913" s="194"/>
    </row>
    <row r="914" spans="1:33" ht="15.75" customHeight="1">
      <c r="A914" s="1"/>
      <c r="B914" s="1"/>
      <c r="C914" s="1"/>
      <c r="D914" s="1"/>
      <c r="E914" s="194"/>
      <c r="F914" s="194"/>
      <c r="G914" s="194"/>
      <c r="H914" s="194"/>
      <c r="I914" s="194"/>
      <c r="J914" s="194"/>
      <c r="K914" s="194"/>
      <c r="L914" s="194"/>
      <c r="M914" s="194"/>
      <c r="N914" s="194"/>
      <c r="O914" s="194"/>
      <c r="P914" s="194"/>
      <c r="Q914" s="194"/>
      <c r="R914" s="194"/>
      <c r="S914" s="194"/>
      <c r="T914" s="194"/>
      <c r="U914" s="1"/>
      <c r="V914" s="1"/>
      <c r="W914" s="194"/>
      <c r="X914" s="194"/>
      <c r="Y914" s="1"/>
      <c r="Z914" s="1"/>
      <c r="AA914" s="1"/>
      <c r="AB914" s="1"/>
      <c r="AC914" s="1"/>
      <c r="AD914" s="1"/>
      <c r="AE914" s="1"/>
      <c r="AF914" s="1"/>
      <c r="AG914" s="194"/>
    </row>
    <row r="915" spans="1:33" ht="15.75" customHeight="1">
      <c r="A915" s="1"/>
      <c r="B915" s="1"/>
      <c r="C915" s="1"/>
      <c r="D915" s="1"/>
      <c r="E915" s="194"/>
      <c r="F915" s="194"/>
      <c r="G915" s="194"/>
      <c r="H915" s="194"/>
      <c r="I915" s="194"/>
      <c r="J915" s="194"/>
      <c r="K915" s="194"/>
      <c r="L915" s="194"/>
      <c r="M915" s="194"/>
      <c r="N915" s="194"/>
      <c r="O915" s="194"/>
      <c r="P915" s="194"/>
      <c r="Q915" s="194"/>
      <c r="R915" s="194"/>
      <c r="S915" s="194"/>
      <c r="T915" s="194"/>
      <c r="U915" s="1"/>
      <c r="V915" s="1"/>
      <c r="W915" s="194"/>
      <c r="X915" s="194"/>
      <c r="Y915" s="1"/>
      <c r="Z915" s="1"/>
      <c r="AA915" s="1"/>
      <c r="AB915" s="1"/>
      <c r="AC915" s="1"/>
      <c r="AD915" s="1"/>
      <c r="AE915" s="1"/>
      <c r="AF915" s="1"/>
      <c r="AG915" s="194"/>
    </row>
    <row r="916" spans="1:33" ht="15.75" customHeight="1">
      <c r="A916" s="1"/>
      <c r="B916" s="1"/>
      <c r="C916" s="1"/>
      <c r="D916" s="1"/>
      <c r="E916" s="194"/>
      <c r="F916" s="194"/>
      <c r="G916" s="194"/>
      <c r="H916" s="194"/>
      <c r="I916" s="194"/>
      <c r="J916" s="194"/>
      <c r="K916" s="194"/>
      <c r="L916" s="194"/>
      <c r="M916" s="194"/>
      <c r="N916" s="194"/>
      <c r="O916" s="194"/>
      <c r="P916" s="194"/>
      <c r="Q916" s="194"/>
      <c r="R916" s="194"/>
      <c r="S916" s="194"/>
      <c r="T916" s="194"/>
      <c r="U916" s="1"/>
      <c r="V916" s="1"/>
      <c r="W916" s="194"/>
      <c r="X916" s="194"/>
      <c r="Y916" s="1"/>
      <c r="Z916" s="1"/>
      <c r="AA916" s="1"/>
      <c r="AB916" s="1"/>
      <c r="AC916" s="1"/>
      <c r="AD916" s="1"/>
      <c r="AE916" s="1"/>
      <c r="AF916" s="1"/>
      <c r="AG916" s="194"/>
    </row>
    <row r="917" spans="1:33" ht="15.75" customHeight="1">
      <c r="A917" s="1"/>
      <c r="B917" s="1"/>
      <c r="C917" s="1"/>
      <c r="D917" s="1"/>
      <c r="E917" s="194"/>
      <c r="F917" s="194"/>
      <c r="G917" s="194"/>
      <c r="H917" s="194"/>
      <c r="I917" s="194"/>
      <c r="J917" s="194"/>
      <c r="K917" s="194"/>
      <c r="L917" s="194"/>
      <c r="M917" s="194"/>
      <c r="N917" s="194"/>
      <c r="O917" s="194"/>
      <c r="P917" s="194"/>
      <c r="Q917" s="194"/>
      <c r="R917" s="194"/>
      <c r="S917" s="194"/>
      <c r="T917" s="194"/>
      <c r="U917" s="1"/>
      <c r="V917" s="1"/>
      <c r="W917" s="194"/>
      <c r="X917" s="194"/>
      <c r="Y917" s="1"/>
      <c r="Z917" s="1"/>
      <c r="AA917" s="1"/>
      <c r="AB917" s="1"/>
      <c r="AC917" s="1"/>
      <c r="AD917" s="1"/>
      <c r="AE917" s="1"/>
      <c r="AF917" s="1"/>
      <c r="AG917" s="194"/>
    </row>
    <row r="918" spans="1:33" ht="15.75" customHeight="1">
      <c r="A918" s="1"/>
      <c r="B918" s="1"/>
      <c r="C918" s="1"/>
      <c r="D918" s="1"/>
      <c r="E918" s="194"/>
      <c r="F918" s="194"/>
      <c r="G918" s="194"/>
      <c r="H918" s="194"/>
      <c r="I918" s="194"/>
      <c r="J918" s="194"/>
      <c r="K918" s="194"/>
      <c r="L918" s="194"/>
      <c r="M918" s="194"/>
      <c r="N918" s="194"/>
      <c r="O918" s="194"/>
      <c r="P918" s="194"/>
      <c r="Q918" s="194"/>
      <c r="R918" s="194"/>
      <c r="S918" s="194"/>
      <c r="T918" s="194"/>
      <c r="U918" s="1"/>
      <c r="V918" s="1"/>
      <c r="W918" s="194"/>
      <c r="X918" s="194"/>
      <c r="Y918" s="1"/>
      <c r="Z918" s="1"/>
      <c r="AA918" s="1"/>
      <c r="AB918" s="1"/>
      <c r="AC918" s="1"/>
      <c r="AD918" s="1"/>
      <c r="AE918" s="1"/>
      <c r="AF918" s="1"/>
      <c r="AG918" s="194"/>
    </row>
    <row r="919" spans="1:33" ht="15.75" customHeight="1">
      <c r="A919" s="1"/>
      <c r="B919" s="1"/>
      <c r="C919" s="1"/>
      <c r="D919" s="1"/>
      <c r="E919" s="194"/>
      <c r="F919" s="194"/>
      <c r="G919" s="194"/>
      <c r="H919" s="194"/>
      <c r="I919" s="194"/>
      <c r="J919" s="194"/>
      <c r="K919" s="194"/>
      <c r="L919" s="194"/>
      <c r="M919" s="194"/>
      <c r="N919" s="194"/>
      <c r="O919" s="194"/>
      <c r="P919" s="194"/>
      <c r="Q919" s="194"/>
      <c r="R919" s="194"/>
      <c r="S919" s="194"/>
      <c r="T919" s="194"/>
      <c r="U919" s="1"/>
      <c r="V919" s="1"/>
      <c r="W919" s="194"/>
      <c r="X919" s="194"/>
      <c r="Y919" s="1"/>
      <c r="Z919" s="1"/>
      <c r="AA919" s="1"/>
      <c r="AB919" s="1"/>
      <c r="AC919" s="1"/>
      <c r="AD919" s="1"/>
      <c r="AE919" s="1"/>
      <c r="AF919" s="1"/>
      <c r="AG919" s="194"/>
    </row>
    <row r="920" spans="1:33" ht="15.75" customHeight="1">
      <c r="A920" s="1"/>
      <c r="B920" s="1"/>
      <c r="C920" s="1"/>
      <c r="D920" s="1"/>
      <c r="E920" s="194"/>
      <c r="F920" s="194"/>
      <c r="G920" s="194"/>
      <c r="H920" s="194"/>
      <c r="I920" s="194"/>
      <c r="J920" s="194"/>
      <c r="K920" s="194"/>
      <c r="L920" s="194"/>
      <c r="M920" s="194"/>
      <c r="N920" s="194"/>
      <c r="O920" s="194"/>
      <c r="P920" s="194"/>
      <c r="Q920" s="194"/>
      <c r="R920" s="194"/>
      <c r="S920" s="194"/>
      <c r="T920" s="194"/>
      <c r="U920" s="1"/>
      <c r="V920" s="1"/>
      <c r="W920" s="194"/>
      <c r="X920" s="194"/>
      <c r="Y920" s="1"/>
      <c r="Z920" s="1"/>
      <c r="AA920" s="1"/>
      <c r="AB920" s="1"/>
      <c r="AC920" s="1"/>
      <c r="AD920" s="1"/>
      <c r="AE920" s="1"/>
      <c r="AF920" s="1"/>
      <c r="AG920" s="194"/>
    </row>
    <row r="921" spans="1:33" ht="15.75" customHeight="1">
      <c r="A921" s="1"/>
      <c r="B921" s="1"/>
      <c r="C921" s="1"/>
      <c r="D921" s="1"/>
      <c r="E921" s="194"/>
      <c r="F921" s="194"/>
      <c r="G921" s="194"/>
      <c r="H921" s="194"/>
      <c r="I921" s="194"/>
      <c r="J921" s="194"/>
      <c r="K921" s="194"/>
      <c r="L921" s="194"/>
      <c r="M921" s="194"/>
      <c r="N921" s="194"/>
      <c r="O921" s="194"/>
      <c r="P921" s="194"/>
      <c r="Q921" s="194"/>
      <c r="R921" s="194"/>
      <c r="S921" s="194"/>
      <c r="T921" s="194"/>
      <c r="U921" s="1"/>
      <c r="V921" s="1"/>
      <c r="W921" s="194"/>
      <c r="X921" s="194"/>
      <c r="Y921" s="1"/>
      <c r="Z921" s="1"/>
      <c r="AA921" s="1"/>
      <c r="AB921" s="1"/>
      <c r="AC921" s="1"/>
      <c r="AD921" s="1"/>
      <c r="AE921" s="1"/>
      <c r="AF921" s="1"/>
      <c r="AG921" s="194"/>
    </row>
    <row r="922" spans="1:33" ht="15.75" customHeight="1">
      <c r="A922" s="1"/>
      <c r="B922" s="1"/>
      <c r="C922" s="1"/>
      <c r="D922" s="1"/>
      <c r="E922" s="194"/>
      <c r="F922" s="194"/>
      <c r="G922" s="194"/>
      <c r="H922" s="194"/>
      <c r="I922" s="194"/>
      <c r="J922" s="194"/>
      <c r="K922" s="194"/>
      <c r="L922" s="194"/>
      <c r="M922" s="194"/>
      <c r="N922" s="194"/>
      <c r="O922" s="194"/>
      <c r="P922" s="194"/>
      <c r="Q922" s="194"/>
      <c r="R922" s="194"/>
      <c r="S922" s="194"/>
      <c r="T922" s="194"/>
      <c r="U922" s="1"/>
      <c r="V922" s="1"/>
      <c r="W922" s="194"/>
      <c r="X922" s="194"/>
      <c r="Y922" s="1"/>
      <c r="Z922" s="1"/>
      <c r="AA922" s="1"/>
      <c r="AB922" s="1"/>
      <c r="AC922" s="1"/>
      <c r="AD922" s="1"/>
      <c r="AE922" s="1"/>
      <c r="AF922" s="1"/>
      <c r="AG922" s="194"/>
    </row>
    <row r="923" spans="1:33" ht="15.75" customHeight="1">
      <c r="A923" s="1"/>
      <c r="B923" s="1"/>
      <c r="C923" s="1"/>
      <c r="D923" s="1"/>
      <c r="E923" s="194"/>
      <c r="F923" s="194"/>
      <c r="G923" s="194"/>
      <c r="H923" s="194"/>
      <c r="I923" s="194"/>
      <c r="J923" s="194"/>
      <c r="K923" s="194"/>
      <c r="L923" s="194"/>
      <c r="M923" s="194"/>
      <c r="N923" s="194"/>
      <c r="O923" s="194"/>
      <c r="P923" s="194"/>
      <c r="Q923" s="194"/>
      <c r="R923" s="194"/>
      <c r="S923" s="194"/>
      <c r="T923" s="194"/>
      <c r="U923" s="1"/>
      <c r="V923" s="1"/>
      <c r="W923" s="194"/>
      <c r="X923" s="194"/>
      <c r="Y923" s="1"/>
      <c r="Z923" s="1"/>
      <c r="AA923" s="1"/>
      <c r="AB923" s="1"/>
      <c r="AC923" s="1"/>
      <c r="AD923" s="1"/>
      <c r="AE923" s="1"/>
      <c r="AF923" s="1"/>
      <c r="AG923" s="194"/>
    </row>
    <row r="924" spans="1:33" ht="15.75" customHeight="1">
      <c r="A924" s="1"/>
      <c r="B924" s="1"/>
      <c r="C924" s="1"/>
      <c r="D924" s="1"/>
      <c r="E924" s="194"/>
      <c r="F924" s="194"/>
      <c r="G924" s="194"/>
      <c r="H924" s="194"/>
      <c r="I924" s="194"/>
      <c r="J924" s="194"/>
      <c r="K924" s="194"/>
      <c r="L924" s="194"/>
      <c r="M924" s="194"/>
      <c r="N924" s="194"/>
      <c r="O924" s="194"/>
      <c r="P924" s="194"/>
      <c r="Q924" s="194"/>
      <c r="R924" s="194"/>
      <c r="S924" s="194"/>
      <c r="T924" s="194"/>
      <c r="U924" s="1"/>
      <c r="V924" s="1"/>
      <c r="W924" s="194"/>
      <c r="X924" s="194"/>
      <c r="Y924" s="1"/>
      <c r="Z924" s="1"/>
      <c r="AA924" s="1"/>
      <c r="AB924" s="1"/>
      <c r="AC924" s="1"/>
      <c r="AD924" s="1"/>
      <c r="AE924" s="1"/>
      <c r="AF924" s="1"/>
      <c r="AG924" s="194"/>
    </row>
    <row r="925" spans="1:33" ht="15.75" customHeight="1">
      <c r="A925" s="1"/>
      <c r="B925" s="1"/>
      <c r="C925" s="1"/>
      <c r="D925" s="1"/>
      <c r="E925" s="194"/>
      <c r="F925" s="194"/>
      <c r="G925" s="194"/>
      <c r="H925" s="194"/>
      <c r="I925" s="194"/>
      <c r="J925" s="194"/>
      <c r="K925" s="194"/>
      <c r="L925" s="194"/>
      <c r="M925" s="194"/>
      <c r="N925" s="194"/>
      <c r="O925" s="194"/>
      <c r="P925" s="194"/>
      <c r="Q925" s="194"/>
      <c r="R925" s="194"/>
      <c r="S925" s="194"/>
      <c r="T925" s="194"/>
      <c r="U925" s="1"/>
      <c r="V925" s="1"/>
      <c r="W925" s="194"/>
      <c r="X925" s="194"/>
      <c r="Y925" s="1"/>
      <c r="Z925" s="1"/>
      <c r="AA925" s="1"/>
      <c r="AB925" s="1"/>
      <c r="AC925" s="1"/>
      <c r="AD925" s="1"/>
      <c r="AE925" s="1"/>
      <c r="AF925" s="1"/>
      <c r="AG925" s="194"/>
    </row>
    <row r="926" spans="1:33" ht="15.75" customHeight="1">
      <c r="A926" s="1"/>
      <c r="B926" s="1"/>
      <c r="C926" s="1"/>
      <c r="D926" s="1"/>
      <c r="E926" s="194"/>
      <c r="F926" s="194"/>
      <c r="G926" s="194"/>
      <c r="H926" s="194"/>
      <c r="I926" s="194"/>
      <c r="J926" s="194"/>
      <c r="K926" s="194"/>
      <c r="L926" s="194"/>
      <c r="M926" s="194"/>
      <c r="N926" s="194"/>
      <c r="O926" s="194"/>
      <c r="P926" s="194"/>
      <c r="Q926" s="194"/>
      <c r="R926" s="194"/>
      <c r="S926" s="194"/>
      <c r="T926" s="194"/>
      <c r="U926" s="1"/>
      <c r="V926" s="1"/>
      <c r="W926" s="194"/>
      <c r="X926" s="194"/>
      <c r="Y926" s="1"/>
      <c r="Z926" s="1"/>
      <c r="AA926" s="1"/>
      <c r="AB926" s="1"/>
      <c r="AC926" s="1"/>
      <c r="AD926" s="1"/>
      <c r="AE926" s="1"/>
      <c r="AF926" s="1"/>
      <c r="AG926" s="194"/>
    </row>
    <row r="927" spans="1:33" ht="15.75" customHeight="1">
      <c r="A927" s="1"/>
      <c r="B927" s="1"/>
      <c r="C927" s="1"/>
      <c r="D927" s="1"/>
      <c r="E927" s="194"/>
      <c r="F927" s="194"/>
      <c r="G927" s="194"/>
      <c r="H927" s="194"/>
      <c r="I927" s="194"/>
      <c r="J927" s="194"/>
      <c r="K927" s="194"/>
      <c r="L927" s="194"/>
      <c r="M927" s="194"/>
      <c r="N927" s="194"/>
      <c r="O927" s="194"/>
      <c r="P927" s="194"/>
      <c r="Q927" s="194"/>
      <c r="R927" s="194"/>
      <c r="S927" s="194"/>
      <c r="T927" s="194"/>
      <c r="U927" s="1"/>
      <c r="V927" s="1"/>
      <c r="W927" s="194"/>
      <c r="X927" s="194"/>
      <c r="Y927" s="1"/>
      <c r="Z927" s="1"/>
      <c r="AA927" s="1"/>
      <c r="AB927" s="1"/>
      <c r="AC927" s="1"/>
      <c r="AD927" s="1"/>
      <c r="AE927" s="1"/>
      <c r="AF927" s="1"/>
      <c r="AG927" s="194"/>
    </row>
    <row r="928" spans="1:33" ht="15.75" customHeight="1">
      <c r="A928" s="1"/>
      <c r="B928" s="1"/>
      <c r="C928" s="1"/>
      <c r="D928" s="1"/>
      <c r="E928" s="194"/>
      <c r="F928" s="194"/>
      <c r="G928" s="194"/>
      <c r="H928" s="194"/>
      <c r="I928" s="194"/>
      <c r="J928" s="194"/>
      <c r="K928" s="194"/>
      <c r="L928" s="194"/>
      <c r="M928" s="194"/>
      <c r="N928" s="194"/>
      <c r="O928" s="194"/>
      <c r="P928" s="194"/>
      <c r="Q928" s="194"/>
      <c r="R928" s="194"/>
      <c r="S928" s="194"/>
      <c r="T928" s="194"/>
      <c r="U928" s="1"/>
      <c r="V928" s="1"/>
      <c r="W928" s="194"/>
      <c r="X928" s="194"/>
      <c r="Y928" s="1"/>
      <c r="Z928" s="1"/>
      <c r="AA928" s="1"/>
      <c r="AB928" s="1"/>
      <c r="AC928" s="1"/>
      <c r="AD928" s="1"/>
      <c r="AE928" s="1"/>
      <c r="AF928" s="1"/>
      <c r="AG928" s="194"/>
    </row>
    <row r="929" spans="1:33" ht="15.75" customHeight="1">
      <c r="A929" s="1"/>
      <c r="B929" s="1"/>
      <c r="C929" s="1"/>
      <c r="D929" s="1"/>
      <c r="E929" s="194"/>
      <c r="F929" s="194"/>
      <c r="G929" s="194"/>
      <c r="H929" s="194"/>
      <c r="I929" s="194"/>
      <c r="J929" s="194"/>
      <c r="K929" s="194"/>
      <c r="L929" s="194"/>
      <c r="M929" s="194"/>
      <c r="N929" s="194"/>
      <c r="O929" s="194"/>
      <c r="P929" s="194"/>
      <c r="Q929" s="194"/>
      <c r="R929" s="194"/>
      <c r="S929" s="194"/>
      <c r="T929" s="194"/>
      <c r="U929" s="1"/>
      <c r="V929" s="1"/>
      <c r="W929" s="194"/>
      <c r="X929" s="194"/>
      <c r="Y929" s="1"/>
      <c r="Z929" s="1"/>
      <c r="AA929" s="1"/>
      <c r="AB929" s="1"/>
      <c r="AC929" s="1"/>
      <c r="AD929" s="1"/>
      <c r="AE929" s="1"/>
      <c r="AF929" s="1"/>
      <c r="AG929" s="194"/>
    </row>
    <row r="930" spans="1:33" ht="15.75" customHeight="1">
      <c r="A930" s="1"/>
      <c r="B930" s="1"/>
      <c r="C930" s="1"/>
      <c r="D930" s="1"/>
      <c r="E930" s="194"/>
      <c r="F930" s="194"/>
      <c r="G930" s="194"/>
      <c r="H930" s="194"/>
      <c r="I930" s="194"/>
      <c r="J930" s="194"/>
      <c r="K930" s="194"/>
      <c r="L930" s="194"/>
      <c r="M930" s="194"/>
      <c r="N930" s="194"/>
      <c r="O930" s="194"/>
      <c r="P930" s="194"/>
      <c r="Q930" s="194"/>
      <c r="R930" s="194"/>
      <c r="S930" s="194"/>
      <c r="T930" s="194"/>
      <c r="U930" s="1"/>
      <c r="V930" s="1"/>
      <c r="W930" s="194"/>
      <c r="X930" s="194"/>
      <c r="Y930" s="1"/>
      <c r="Z930" s="1"/>
      <c r="AA930" s="1"/>
      <c r="AB930" s="1"/>
      <c r="AC930" s="1"/>
      <c r="AD930" s="1"/>
      <c r="AE930" s="1"/>
      <c r="AF930" s="1"/>
      <c r="AG930" s="194"/>
    </row>
    <row r="931" spans="1:33" ht="15.75" customHeight="1">
      <c r="A931" s="1"/>
      <c r="B931" s="1"/>
      <c r="C931" s="1"/>
      <c r="D931" s="1"/>
      <c r="E931" s="194"/>
      <c r="F931" s="194"/>
      <c r="G931" s="194"/>
      <c r="H931" s="194"/>
      <c r="I931" s="194"/>
      <c r="J931" s="194"/>
      <c r="K931" s="194"/>
      <c r="L931" s="194"/>
      <c r="M931" s="194"/>
      <c r="N931" s="194"/>
      <c r="O931" s="194"/>
      <c r="P931" s="194"/>
      <c r="Q931" s="194"/>
      <c r="R931" s="194"/>
      <c r="S931" s="194"/>
      <c r="T931" s="194"/>
      <c r="U931" s="1"/>
      <c r="V931" s="1"/>
      <c r="W931" s="194"/>
      <c r="X931" s="194"/>
      <c r="Y931" s="1"/>
      <c r="Z931" s="1"/>
      <c r="AA931" s="1"/>
      <c r="AB931" s="1"/>
      <c r="AC931" s="1"/>
      <c r="AD931" s="1"/>
      <c r="AE931" s="1"/>
      <c r="AF931" s="1"/>
      <c r="AG931" s="194"/>
    </row>
    <row r="932" spans="1:33" ht="15.75" customHeight="1">
      <c r="A932" s="1"/>
      <c r="B932" s="1"/>
      <c r="C932" s="1"/>
      <c r="D932" s="1"/>
      <c r="E932" s="194"/>
      <c r="F932" s="194"/>
      <c r="G932" s="194"/>
      <c r="H932" s="194"/>
      <c r="I932" s="194"/>
      <c r="J932" s="194"/>
      <c r="K932" s="194"/>
      <c r="L932" s="194"/>
      <c r="M932" s="194"/>
      <c r="N932" s="194"/>
      <c r="O932" s="194"/>
      <c r="P932" s="194"/>
      <c r="Q932" s="194"/>
      <c r="R932" s="194"/>
      <c r="S932" s="194"/>
      <c r="T932" s="194"/>
      <c r="U932" s="1"/>
      <c r="V932" s="1"/>
      <c r="W932" s="194"/>
      <c r="X932" s="194"/>
      <c r="Y932" s="1"/>
      <c r="Z932" s="1"/>
      <c r="AA932" s="1"/>
      <c r="AB932" s="1"/>
      <c r="AC932" s="1"/>
      <c r="AD932" s="1"/>
      <c r="AE932" s="1"/>
      <c r="AF932" s="1"/>
      <c r="AG932" s="194"/>
    </row>
    <row r="933" spans="1:33" ht="15.75" customHeight="1">
      <c r="A933" s="1"/>
      <c r="B933" s="1"/>
      <c r="C933" s="1"/>
      <c r="D933" s="1"/>
      <c r="E933" s="194"/>
      <c r="F933" s="194"/>
      <c r="G933" s="194"/>
      <c r="H933" s="194"/>
      <c r="I933" s="194"/>
      <c r="J933" s="194"/>
      <c r="K933" s="194"/>
      <c r="L933" s="194"/>
      <c r="M933" s="194"/>
      <c r="N933" s="194"/>
      <c r="O933" s="194"/>
      <c r="P933" s="194"/>
      <c r="Q933" s="194"/>
      <c r="R933" s="194"/>
      <c r="S933" s="194"/>
      <c r="T933" s="194"/>
      <c r="U933" s="1"/>
      <c r="V933" s="1"/>
      <c r="W933" s="194"/>
      <c r="X933" s="194"/>
      <c r="Y933" s="1"/>
      <c r="Z933" s="1"/>
      <c r="AA933" s="1"/>
      <c r="AB933" s="1"/>
      <c r="AC933" s="1"/>
      <c r="AD933" s="1"/>
      <c r="AE933" s="1"/>
      <c r="AF933" s="1"/>
      <c r="AG933" s="194"/>
    </row>
    <row r="934" spans="1:33" ht="15.75" customHeight="1">
      <c r="A934" s="1"/>
      <c r="B934" s="1"/>
      <c r="C934" s="1"/>
      <c r="D934" s="1"/>
      <c r="E934" s="194"/>
      <c r="F934" s="194"/>
      <c r="G934" s="194"/>
      <c r="H934" s="194"/>
      <c r="I934" s="194"/>
      <c r="J934" s="194"/>
      <c r="K934" s="194"/>
      <c r="L934" s="194"/>
      <c r="M934" s="194"/>
      <c r="N934" s="194"/>
      <c r="O934" s="194"/>
      <c r="P934" s="194"/>
      <c r="Q934" s="194"/>
      <c r="R934" s="194"/>
      <c r="S934" s="194"/>
      <c r="T934" s="194"/>
      <c r="U934" s="1"/>
      <c r="V934" s="1"/>
      <c r="W934" s="194"/>
      <c r="X934" s="194"/>
      <c r="Y934" s="1"/>
      <c r="Z934" s="1"/>
      <c r="AA934" s="1"/>
      <c r="AB934" s="1"/>
      <c r="AC934" s="1"/>
      <c r="AD934" s="1"/>
      <c r="AE934" s="1"/>
      <c r="AF934" s="1"/>
      <c r="AG934" s="194"/>
    </row>
    <row r="935" spans="1:33" ht="15.75" customHeight="1">
      <c r="A935" s="1"/>
      <c r="B935" s="1"/>
      <c r="C935" s="1"/>
      <c r="D935" s="1"/>
      <c r="E935" s="194"/>
      <c r="F935" s="194"/>
      <c r="G935" s="194"/>
      <c r="H935" s="194"/>
      <c r="I935" s="194"/>
      <c r="J935" s="194"/>
      <c r="K935" s="194"/>
      <c r="L935" s="194"/>
      <c r="M935" s="194"/>
      <c r="N935" s="194"/>
      <c r="O935" s="194"/>
      <c r="P935" s="194"/>
      <c r="Q935" s="194"/>
      <c r="R935" s="194"/>
      <c r="S935" s="194"/>
      <c r="T935" s="194"/>
      <c r="U935" s="1"/>
      <c r="V935" s="1"/>
      <c r="W935" s="194"/>
      <c r="X935" s="194"/>
      <c r="Y935" s="1"/>
      <c r="Z935" s="1"/>
      <c r="AA935" s="1"/>
      <c r="AB935" s="1"/>
      <c r="AC935" s="1"/>
      <c r="AD935" s="1"/>
      <c r="AE935" s="1"/>
      <c r="AF935" s="1"/>
      <c r="AG935" s="194"/>
    </row>
    <row r="936" spans="1:33" ht="15.75" customHeight="1">
      <c r="A936" s="1"/>
      <c r="B936" s="1"/>
      <c r="C936" s="1"/>
      <c r="D936" s="1"/>
      <c r="E936" s="194"/>
      <c r="F936" s="194"/>
      <c r="G936" s="194"/>
      <c r="H936" s="194"/>
      <c r="I936" s="194"/>
      <c r="J936" s="194"/>
      <c r="K936" s="194"/>
      <c r="L936" s="194"/>
      <c r="M936" s="194"/>
      <c r="N936" s="194"/>
      <c r="O936" s="194"/>
      <c r="P936" s="194"/>
      <c r="Q936" s="194"/>
      <c r="R936" s="194"/>
      <c r="S936" s="194"/>
      <c r="T936" s="194"/>
      <c r="U936" s="1"/>
      <c r="V936" s="1"/>
      <c r="W936" s="194"/>
      <c r="X936" s="194"/>
      <c r="Y936" s="1"/>
      <c r="Z936" s="1"/>
      <c r="AA936" s="1"/>
      <c r="AB936" s="1"/>
      <c r="AC936" s="1"/>
      <c r="AD936" s="1"/>
      <c r="AE936" s="1"/>
      <c r="AF936" s="1"/>
      <c r="AG936" s="194"/>
    </row>
    <row r="937" spans="1:33" ht="15.75" customHeight="1">
      <c r="A937" s="1"/>
      <c r="B937" s="1"/>
      <c r="C937" s="1"/>
      <c r="D937" s="1"/>
      <c r="E937" s="194"/>
      <c r="F937" s="194"/>
      <c r="G937" s="194"/>
      <c r="H937" s="194"/>
      <c r="I937" s="194"/>
      <c r="J937" s="194"/>
      <c r="K937" s="194"/>
      <c r="L937" s="194"/>
      <c r="M937" s="194"/>
      <c r="N937" s="194"/>
      <c r="O937" s="194"/>
      <c r="P937" s="194"/>
      <c r="Q937" s="194"/>
      <c r="R937" s="194"/>
      <c r="S937" s="194"/>
      <c r="T937" s="194"/>
      <c r="U937" s="1"/>
      <c r="V937" s="1"/>
      <c r="W937" s="194"/>
      <c r="X937" s="194"/>
      <c r="Y937" s="1"/>
      <c r="Z937" s="1"/>
      <c r="AA937" s="1"/>
      <c r="AB937" s="1"/>
      <c r="AC937" s="1"/>
      <c r="AD937" s="1"/>
      <c r="AE937" s="1"/>
      <c r="AF937" s="1"/>
      <c r="AG937" s="194"/>
    </row>
    <row r="938" spans="1:33" ht="15.75" customHeight="1">
      <c r="A938" s="1"/>
      <c r="B938" s="1"/>
      <c r="C938" s="1"/>
      <c r="D938" s="1"/>
      <c r="E938" s="194"/>
      <c r="F938" s="194"/>
      <c r="G938" s="194"/>
      <c r="H938" s="194"/>
      <c r="I938" s="194"/>
      <c r="J938" s="194"/>
      <c r="K938" s="194"/>
      <c r="L938" s="194"/>
      <c r="M938" s="194"/>
      <c r="N938" s="194"/>
      <c r="O938" s="194"/>
      <c r="P938" s="194"/>
      <c r="Q938" s="194"/>
      <c r="R938" s="194"/>
      <c r="S938" s="194"/>
      <c r="T938" s="194"/>
      <c r="U938" s="1"/>
      <c r="V938" s="1"/>
      <c r="W938" s="194"/>
      <c r="X938" s="194"/>
      <c r="Y938" s="1"/>
      <c r="Z938" s="1"/>
      <c r="AA938" s="1"/>
      <c r="AB938" s="1"/>
      <c r="AC938" s="1"/>
      <c r="AD938" s="1"/>
      <c r="AE938" s="1"/>
      <c r="AF938" s="1"/>
      <c r="AG938" s="194"/>
    </row>
    <row r="939" spans="1:33" ht="15.75" customHeight="1">
      <c r="A939" s="1"/>
      <c r="B939" s="1"/>
      <c r="C939" s="1"/>
      <c r="D939" s="1"/>
      <c r="E939" s="194"/>
      <c r="F939" s="194"/>
      <c r="G939" s="194"/>
      <c r="H939" s="194"/>
      <c r="I939" s="194"/>
      <c r="J939" s="194"/>
      <c r="K939" s="194"/>
      <c r="L939" s="194"/>
      <c r="M939" s="194"/>
      <c r="N939" s="194"/>
      <c r="O939" s="194"/>
      <c r="P939" s="194"/>
      <c r="Q939" s="194"/>
      <c r="R939" s="194"/>
      <c r="S939" s="194"/>
      <c r="T939" s="194"/>
      <c r="U939" s="1"/>
      <c r="V939" s="1"/>
      <c r="W939" s="194"/>
      <c r="X939" s="194"/>
      <c r="Y939" s="1"/>
      <c r="Z939" s="1"/>
      <c r="AA939" s="1"/>
      <c r="AB939" s="1"/>
      <c r="AC939" s="1"/>
      <c r="AD939" s="1"/>
      <c r="AE939" s="1"/>
      <c r="AF939" s="1"/>
      <c r="AG939" s="194"/>
    </row>
    <row r="940" spans="1:33" ht="15.75" customHeight="1">
      <c r="A940" s="1"/>
      <c r="B940" s="1"/>
      <c r="C940" s="1"/>
      <c r="D940" s="1"/>
      <c r="E940" s="194"/>
      <c r="F940" s="194"/>
      <c r="G940" s="194"/>
      <c r="H940" s="194"/>
      <c r="I940" s="194"/>
      <c r="J940" s="194"/>
      <c r="K940" s="194"/>
      <c r="L940" s="194"/>
      <c r="M940" s="194"/>
      <c r="N940" s="194"/>
      <c r="O940" s="194"/>
      <c r="P940" s="194"/>
      <c r="Q940" s="194"/>
      <c r="R940" s="194"/>
      <c r="S940" s="194"/>
      <c r="T940" s="194"/>
      <c r="U940" s="1"/>
      <c r="V940" s="1"/>
      <c r="W940" s="194"/>
      <c r="X940" s="194"/>
      <c r="Y940" s="1"/>
      <c r="Z940" s="1"/>
      <c r="AA940" s="1"/>
      <c r="AB940" s="1"/>
      <c r="AC940" s="1"/>
      <c r="AD940" s="1"/>
      <c r="AE940" s="1"/>
      <c r="AF940" s="1"/>
      <c r="AG940" s="194"/>
    </row>
    <row r="941" spans="1:33" ht="15.75" customHeight="1">
      <c r="A941" s="1"/>
      <c r="B941" s="1"/>
      <c r="C941" s="1"/>
      <c r="D941" s="1"/>
      <c r="E941" s="194"/>
      <c r="F941" s="194"/>
      <c r="G941" s="194"/>
      <c r="H941" s="194"/>
      <c r="I941" s="194"/>
      <c r="J941" s="194"/>
      <c r="K941" s="194"/>
      <c r="L941" s="194"/>
      <c r="M941" s="194"/>
      <c r="N941" s="194"/>
      <c r="O941" s="194"/>
      <c r="P941" s="194"/>
      <c r="Q941" s="194"/>
      <c r="R941" s="194"/>
      <c r="S941" s="194"/>
      <c r="T941" s="194"/>
      <c r="U941" s="1"/>
      <c r="V941" s="1"/>
      <c r="W941" s="194"/>
      <c r="X941" s="194"/>
      <c r="Y941" s="1"/>
      <c r="Z941" s="1"/>
      <c r="AA941" s="1"/>
      <c r="AB941" s="1"/>
      <c r="AC941" s="1"/>
      <c r="AD941" s="1"/>
      <c r="AE941" s="1"/>
      <c r="AF941" s="1"/>
      <c r="AG941" s="194"/>
    </row>
    <row r="942" spans="1:33" ht="15.75" customHeight="1">
      <c r="A942" s="1"/>
      <c r="B942" s="1"/>
      <c r="C942" s="1"/>
      <c r="D942" s="1"/>
      <c r="E942" s="194"/>
      <c r="F942" s="194"/>
      <c r="G942" s="194"/>
      <c r="H942" s="194"/>
      <c r="I942" s="194"/>
      <c r="J942" s="194"/>
      <c r="K942" s="194"/>
      <c r="L942" s="194"/>
      <c r="M942" s="194"/>
      <c r="N942" s="194"/>
      <c r="O942" s="194"/>
      <c r="P942" s="194"/>
      <c r="Q942" s="194"/>
      <c r="R942" s="194"/>
      <c r="S942" s="194"/>
      <c r="T942" s="194"/>
      <c r="U942" s="1"/>
      <c r="V942" s="1"/>
      <c r="W942" s="194"/>
      <c r="X942" s="194"/>
      <c r="Y942" s="1"/>
      <c r="Z942" s="1"/>
      <c r="AA942" s="1"/>
      <c r="AB942" s="1"/>
      <c r="AC942" s="1"/>
      <c r="AD942" s="1"/>
      <c r="AE942" s="1"/>
      <c r="AF942" s="1"/>
      <c r="AG942" s="194"/>
    </row>
    <row r="943" spans="1:33" ht="15.75" customHeight="1">
      <c r="A943" s="1"/>
      <c r="B943" s="1"/>
      <c r="C943" s="1"/>
      <c r="D943" s="1"/>
      <c r="E943" s="194"/>
      <c r="F943" s="194"/>
      <c r="G943" s="194"/>
      <c r="H943" s="194"/>
      <c r="I943" s="194"/>
      <c r="J943" s="194"/>
      <c r="K943" s="194"/>
      <c r="L943" s="194"/>
      <c r="M943" s="194"/>
      <c r="N943" s="194"/>
      <c r="O943" s="194"/>
      <c r="P943" s="194"/>
      <c r="Q943" s="194"/>
      <c r="R943" s="194"/>
      <c r="S943" s="194"/>
      <c r="T943" s="194"/>
      <c r="U943" s="1"/>
      <c r="V943" s="1"/>
      <c r="W943" s="194"/>
      <c r="X943" s="194"/>
      <c r="Y943" s="1"/>
      <c r="Z943" s="1"/>
      <c r="AA943" s="1"/>
      <c r="AB943" s="1"/>
      <c r="AC943" s="1"/>
      <c r="AD943" s="1"/>
      <c r="AE943" s="1"/>
      <c r="AF943" s="1"/>
      <c r="AG943" s="194"/>
    </row>
    <row r="944" spans="1:33" ht="15.75" customHeight="1">
      <c r="A944" s="1"/>
      <c r="B944" s="1"/>
      <c r="C944" s="1"/>
      <c r="D944" s="1"/>
      <c r="E944" s="194"/>
      <c r="F944" s="194"/>
      <c r="G944" s="194"/>
      <c r="H944" s="194"/>
      <c r="I944" s="194"/>
      <c r="J944" s="194"/>
      <c r="K944" s="194"/>
      <c r="L944" s="194"/>
      <c r="M944" s="194"/>
      <c r="N944" s="194"/>
      <c r="O944" s="194"/>
      <c r="P944" s="194"/>
      <c r="Q944" s="194"/>
      <c r="R944" s="194"/>
      <c r="S944" s="194"/>
      <c r="T944" s="194"/>
      <c r="U944" s="1"/>
      <c r="V944" s="1"/>
      <c r="W944" s="194"/>
      <c r="X944" s="194"/>
      <c r="Y944" s="1"/>
      <c r="Z944" s="1"/>
      <c r="AA944" s="1"/>
      <c r="AB944" s="1"/>
      <c r="AC944" s="1"/>
      <c r="AD944" s="1"/>
      <c r="AE944" s="1"/>
      <c r="AF944" s="1"/>
      <c r="AG944" s="194"/>
    </row>
    <row r="945" spans="1:33" ht="15.75" customHeight="1">
      <c r="A945" s="1"/>
      <c r="B945" s="1"/>
      <c r="C945" s="1"/>
      <c r="D945" s="1"/>
      <c r="E945" s="194"/>
      <c r="F945" s="194"/>
      <c r="G945" s="194"/>
      <c r="H945" s="194"/>
      <c r="I945" s="194"/>
      <c r="J945" s="194"/>
      <c r="K945" s="194"/>
      <c r="L945" s="194"/>
      <c r="M945" s="194"/>
      <c r="N945" s="194"/>
      <c r="O945" s="194"/>
      <c r="P945" s="194"/>
      <c r="Q945" s="194"/>
      <c r="R945" s="194"/>
      <c r="S945" s="194"/>
      <c r="T945" s="194"/>
      <c r="U945" s="1"/>
      <c r="V945" s="1"/>
      <c r="W945" s="194"/>
      <c r="X945" s="194"/>
      <c r="Y945" s="1"/>
      <c r="Z945" s="1"/>
      <c r="AA945" s="1"/>
      <c r="AB945" s="1"/>
      <c r="AC945" s="1"/>
      <c r="AD945" s="1"/>
      <c r="AE945" s="1"/>
      <c r="AF945" s="1"/>
      <c r="AG945" s="194"/>
    </row>
    <row r="946" spans="1:33" ht="15.75" customHeight="1">
      <c r="A946" s="1"/>
      <c r="B946" s="1"/>
      <c r="C946" s="1"/>
      <c r="D946" s="1"/>
      <c r="E946" s="194"/>
      <c r="F946" s="194"/>
      <c r="G946" s="194"/>
      <c r="H946" s="194"/>
      <c r="I946" s="194"/>
      <c r="J946" s="194"/>
      <c r="K946" s="194"/>
      <c r="L946" s="194"/>
      <c r="M946" s="194"/>
      <c r="N946" s="194"/>
      <c r="O946" s="194"/>
      <c r="P946" s="194"/>
      <c r="Q946" s="194"/>
      <c r="R946" s="194"/>
      <c r="S946" s="194"/>
      <c r="T946" s="194"/>
      <c r="U946" s="1"/>
      <c r="V946" s="1"/>
      <c r="W946" s="194"/>
      <c r="X946" s="194"/>
      <c r="Y946" s="1"/>
      <c r="Z946" s="1"/>
      <c r="AA946" s="1"/>
      <c r="AB946" s="1"/>
      <c r="AC946" s="1"/>
      <c r="AD946" s="1"/>
      <c r="AE946" s="1"/>
      <c r="AF946" s="1"/>
      <c r="AG946" s="194"/>
    </row>
    <row r="947" spans="1:33" ht="15.75" customHeight="1">
      <c r="A947" s="1"/>
      <c r="B947" s="1"/>
      <c r="C947" s="1"/>
      <c r="D947" s="1"/>
      <c r="E947" s="194"/>
      <c r="F947" s="194"/>
      <c r="G947" s="194"/>
      <c r="H947" s="194"/>
      <c r="I947" s="194"/>
      <c r="J947" s="194"/>
      <c r="K947" s="194"/>
      <c r="L947" s="194"/>
      <c r="M947" s="194"/>
      <c r="N947" s="194"/>
      <c r="O947" s="194"/>
      <c r="P947" s="194"/>
      <c r="Q947" s="194"/>
      <c r="R947" s="194"/>
      <c r="S947" s="194"/>
      <c r="T947" s="194"/>
      <c r="U947" s="1"/>
      <c r="V947" s="1"/>
      <c r="W947" s="194"/>
      <c r="X947" s="194"/>
      <c r="Y947" s="1"/>
      <c r="Z947" s="1"/>
      <c r="AA947" s="1"/>
      <c r="AB947" s="1"/>
      <c r="AC947" s="1"/>
      <c r="AD947" s="1"/>
      <c r="AE947" s="1"/>
      <c r="AF947" s="1"/>
      <c r="AG947" s="194"/>
    </row>
    <row r="948" spans="1:33" ht="15.75" customHeight="1">
      <c r="A948" s="1"/>
      <c r="B948" s="1"/>
      <c r="C948" s="1"/>
      <c r="D948" s="1"/>
      <c r="E948" s="194"/>
      <c r="F948" s="194"/>
      <c r="G948" s="194"/>
      <c r="H948" s="194"/>
      <c r="I948" s="194"/>
      <c r="J948" s="194"/>
      <c r="K948" s="194"/>
      <c r="L948" s="194"/>
      <c r="M948" s="194"/>
      <c r="N948" s="194"/>
      <c r="O948" s="194"/>
      <c r="P948" s="194"/>
      <c r="Q948" s="194"/>
      <c r="R948" s="194"/>
      <c r="S948" s="194"/>
      <c r="T948" s="194"/>
      <c r="U948" s="1"/>
      <c r="V948" s="1"/>
      <c r="W948" s="194"/>
      <c r="X948" s="194"/>
      <c r="Y948" s="1"/>
      <c r="Z948" s="1"/>
      <c r="AA948" s="1"/>
      <c r="AB948" s="1"/>
      <c r="AC948" s="1"/>
      <c r="AD948" s="1"/>
      <c r="AE948" s="1"/>
      <c r="AF948" s="1"/>
      <c r="AG948" s="194"/>
    </row>
    <row r="949" spans="1:33" ht="15.75" customHeight="1">
      <c r="A949" s="1"/>
      <c r="B949" s="1"/>
      <c r="C949" s="1"/>
      <c r="D949" s="1"/>
      <c r="E949" s="194"/>
      <c r="F949" s="194"/>
      <c r="G949" s="194"/>
      <c r="H949" s="194"/>
      <c r="I949" s="194"/>
      <c r="J949" s="194"/>
      <c r="K949" s="194"/>
      <c r="L949" s="194"/>
      <c r="M949" s="194"/>
      <c r="N949" s="194"/>
      <c r="O949" s="194"/>
      <c r="P949" s="194"/>
      <c r="Q949" s="194"/>
      <c r="R949" s="194"/>
      <c r="S949" s="194"/>
      <c r="T949" s="194"/>
      <c r="U949" s="1"/>
      <c r="V949" s="1"/>
      <c r="W949" s="194"/>
      <c r="X949" s="194"/>
      <c r="Y949" s="1"/>
      <c r="Z949" s="1"/>
      <c r="AA949" s="1"/>
      <c r="AB949" s="1"/>
      <c r="AC949" s="1"/>
      <c r="AD949" s="1"/>
      <c r="AE949" s="1"/>
      <c r="AF949" s="1"/>
      <c r="AG949" s="194"/>
    </row>
    <row r="950" spans="1:33" ht="15.75" customHeight="1">
      <c r="A950" s="1"/>
      <c r="B950" s="1"/>
      <c r="C950" s="1"/>
      <c r="D950" s="1"/>
      <c r="E950" s="194"/>
      <c r="F950" s="194"/>
      <c r="G950" s="194"/>
      <c r="H950" s="194"/>
      <c r="I950" s="194"/>
      <c r="J950" s="194"/>
      <c r="K950" s="194"/>
      <c r="L950" s="194"/>
      <c r="M950" s="194"/>
      <c r="N950" s="194"/>
      <c r="O950" s="194"/>
      <c r="P950" s="194"/>
      <c r="Q950" s="194"/>
      <c r="R950" s="194"/>
      <c r="S950" s="194"/>
      <c r="T950" s="194"/>
      <c r="U950" s="1"/>
      <c r="V950" s="1"/>
      <c r="W950" s="194"/>
      <c r="X950" s="194"/>
      <c r="Y950" s="1"/>
      <c r="Z950" s="1"/>
      <c r="AA950" s="1"/>
      <c r="AB950" s="1"/>
      <c r="AC950" s="1"/>
      <c r="AD950" s="1"/>
      <c r="AE950" s="1"/>
      <c r="AF950" s="1"/>
      <c r="AG950" s="194"/>
    </row>
    <row r="951" spans="1:33" ht="15.75" customHeight="1">
      <c r="A951" s="1"/>
      <c r="B951" s="1"/>
      <c r="C951" s="1"/>
      <c r="D951" s="1"/>
      <c r="E951" s="194"/>
      <c r="F951" s="194"/>
      <c r="G951" s="194"/>
      <c r="H951" s="194"/>
      <c r="I951" s="194"/>
      <c r="J951" s="194"/>
      <c r="K951" s="194"/>
      <c r="L951" s="194"/>
      <c r="M951" s="194"/>
      <c r="N951" s="194"/>
      <c r="O951" s="194"/>
      <c r="P951" s="194"/>
      <c r="Q951" s="194"/>
      <c r="R951" s="194"/>
      <c r="S951" s="194"/>
      <c r="T951" s="194"/>
      <c r="U951" s="1"/>
      <c r="V951" s="1"/>
      <c r="W951" s="194"/>
      <c r="X951" s="194"/>
      <c r="Y951" s="1"/>
      <c r="Z951" s="1"/>
      <c r="AA951" s="1"/>
      <c r="AB951" s="1"/>
      <c r="AC951" s="1"/>
      <c r="AD951" s="1"/>
      <c r="AE951" s="1"/>
      <c r="AF951" s="1"/>
      <c r="AG951" s="194"/>
    </row>
    <row r="952" spans="1:33" ht="15.75" customHeight="1">
      <c r="A952" s="1"/>
      <c r="B952" s="1"/>
      <c r="C952" s="1"/>
      <c r="D952" s="1"/>
      <c r="E952" s="194"/>
      <c r="F952" s="194"/>
      <c r="G952" s="194"/>
      <c r="H952" s="194"/>
      <c r="I952" s="194"/>
      <c r="J952" s="194"/>
      <c r="K952" s="194"/>
      <c r="L952" s="194"/>
      <c r="M952" s="194"/>
      <c r="N952" s="194"/>
      <c r="O952" s="194"/>
      <c r="P952" s="194"/>
      <c r="Q952" s="194"/>
      <c r="R952" s="194"/>
      <c r="S952" s="194"/>
      <c r="T952" s="194"/>
      <c r="U952" s="1"/>
      <c r="V952" s="1"/>
      <c r="W952" s="194"/>
      <c r="X952" s="194"/>
      <c r="Y952" s="1"/>
      <c r="Z952" s="1"/>
      <c r="AA952" s="1"/>
      <c r="AB952" s="1"/>
      <c r="AC952" s="1"/>
      <c r="AD952" s="1"/>
      <c r="AE952" s="1"/>
      <c r="AF952" s="1"/>
      <c r="AG952" s="194"/>
    </row>
    <row r="953" spans="1:33" ht="15.75" customHeight="1">
      <c r="A953" s="1"/>
      <c r="B953" s="1"/>
      <c r="C953" s="1"/>
      <c r="D953" s="1"/>
      <c r="E953" s="194"/>
      <c r="F953" s="194"/>
      <c r="G953" s="194"/>
      <c r="H953" s="194"/>
      <c r="I953" s="194"/>
      <c r="J953" s="194"/>
      <c r="K953" s="194"/>
      <c r="L953" s="194"/>
      <c r="M953" s="194"/>
      <c r="N953" s="194"/>
      <c r="O953" s="194"/>
      <c r="P953" s="194"/>
      <c r="Q953" s="194"/>
      <c r="R953" s="194"/>
      <c r="S953" s="194"/>
      <c r="T953" s="194"/>
      <c r="U953" s="1"/>
      <c r="V953" s="1"/>
      <c r="W953" s="194"/>
      <c r="X953" s="194"/>
      <c r="Y953" s="1"/>
      <c r="Z953" s="1"/>
      <c r="AA953" s="1"/>
      <c r="AB953" s="1"/>
      <c r="AC953" s="1"/>
      <c r="AD953" s="1"/>
      <c r="AE953" s="1"/>
      <c r="AF953" s="1"/>
      <c r="AG953" s="194"/>
    </row>
    <row r="954" spans="1:33" ht="15.75" customHeight="1">
      <c r="A954" s="1"/>
      <c r="B954" s="1"/>
      <c r="C954" s="1"/>
      <c r="D954" s="1"/>
      <c r="E954" s="194"/>
      <c r="F954" s="194"/>
      <c r="G954" s="194"/>
      <c r="H954" s="194"/>
      <c r="I954" s="194"/>
      <c r="J954" s="194"/>
      <c r="K954" s="194"/>
      <c r="L954" s="194"/>
      <c r="M954" s="194"/>
      <c r="N954" s="194"/>
      <c r="O954" s="194"/>
      <c r="P954" s="194"/>
      <c r="Q954" s="194"/>
      <c r="R954" s="194"/>
      <c r="S954" s="194"/>
      <c r="T954" s="194"/>
      <c r="U954" s="1"/>
      <c r="V954" s="1"/>
      <c r="W954" s="194"/>
      <c r="X954" s="194"/>
      <c r="Y954" s="1"/>
      <c r="Z954" s="1"/>
      <c r="AA954" s="1"/>
      <c r="AB954" s="1"/>
      <c r="AC954" s="1"/>
      <c r="AD954" s="1"/>
      <c r="AE954" s="1"/>
      <c r="AF954" s="1"/>
      <c r="AG954" s="194"/>
    </row>
    <row r="955" spans="1:33" ht="15.75" customHeight="1">
      <c r="A955" s="1"/>
      <c r="B955" s="1"/>
      <c r="C955" s="1"/>
      <c r="D955" s="1"/>
      <c r="E955" s="194"/>
      <c r="F955" s="194"/>
      <c r="G955" s="194"/>
      <c r="H955" s="194"/>
      <c r="I955" s="194"/>
      <c r="J955" s="194"/>
      <c r="K955" s="194"/>
      <c r="L955" s="194"/>
      <c r="M955" s="194"/>
      <c r="N955" s="194"/>
      <c r="O955" s="194"/>
      <c r="P955" s="194"/>
      <c r="Q955" s="194"/>
      <c r="R955" s="194"/>
      <c r="S955" s="194"/>
      <c r="T955" s="194"/>
      <c r="U955" s="1"/>
      <c r="V955" s="1"/>
      <c r="W955" s="194"/>
      <c r="X955" s="194"/>
      <c r="Y955" s="1"/>
      <c r="Z955" s="1"/>
      <c r="AA955" s="1"/>
      <c r="AB955" s="1"/>
      <c r="AC955" s="1"/>
      <c r="AD955" s="1"/>
      <c r="AE955" s="1"/>
      <c r="AF955" s="1"/>
      <c r="AG955" s="194"/>
    </row>
    <row r="956" spans="1:33" ht="15.75" customHeight="1">
      <c r="A956" s="1"/>
      <c r="B956" s="1"/>
      <c r="C956" s="1"/>
      <c r="D956" s="1"/>
      <c r="E956" s="194"/>
      <c r="F956" s="194"/>
      <c r="G956" s="194"/>
      <c r="H956" s="194"/>
      <c r="I956" s="194"/>
      <c r="J956" s="194"/>
      <c r="K956" s="194"/>
      <c r="L956" s="194"/>
      <c r="M956" s="194"/>
      <c r="N956" s="194"/>
      <c r="O956" s="194"/>
      <c r="P956" s="194"/>
      <c r="Q956" s="194"/>
      <c r="R956" s="194"/>
      <c r="S956" s="194"/>
      <c r="T956" s="194"/>
      <c r="U956" s="1"/>
      <c r="V956" s="1"/>
      <c r="W956" s="194"/>
      <c r="X956" s="194"/>
      <c r="Y956" s="1"/>
      <c r="Z956" s="1"/>
      <c r="AA956" s="1"/>
      <c r="AB956" s="1"/>
      <c r="AC956" s="1"/>
      <c r="AD956" s="1"/>
      <c r="AE956" s="1"/>
      <c r="AF956" s="1"/>
      <c r="AG956" s="194"/>
    </row>
    <row r="957" spans="1:33" ht="15.75" customHeight="1">
      <c r="A957" s="1"/>
      <c r="B957" s="1"/>
      <c r="C957" s="1"/>
      <c r="D957" s="1"/>
      <c r="E957" s="194"/>
      <c r="F957" s="194"/>
      <c r="G957" s="194"/>
      <c r="H957" s="194"/>
      <c r="I957" s="194"/>
      <c r="J957" s="194"/>
      <c r="K957" s="194"/>
      <c r="L957" s="194"/>
      <c r="M957" s="194"/>
      <c r="N957" s="194"/>
      <c r="O957" s="194"/>
      <c r="P957" s="194"/>
      <c r="Q957" s="194"/>
      <c r="R957" s="194"/>
      <c r="S957" s="194"/>
      <c r="T957" s="194"/>
      <c r="U957" s="1"/>
      <c r="V957" s="1"/>
      <c r="W957" s="194"/>
      <c r="X957" s="194"/>
      <c r="Y957" s="1"/>
      <c r="Z957" s="1"/>
      <c r="AA957" s="1"/>
      <c r="AB957" s="1"/>
      <c r="AC957" s="1"/>
      <c r="AD957" s="1"/>
      <c r="AE957" s="1"/>
      <c r="AF957" s="1"/>
      <c r="AG957" s="194"/>
    </row>
    <row r="958" spans="1:33" ht="15.75" customHeight="1">
      <c r="A958" s="1"/>
      <c r="B958" s="1"/>
      <c r="C958" s="1"/>
      <c r="D958" s="1"/>
      <c r="E958" s="194"/>
      <c r="F958" s="194"/>
      <c r="G958" s="194"/>
      <c r="H958" s="194"/>
      <c r="I958" s="194"/>
      <c r="J958" s="194"/>
      <c r="K958" s="194"/>
      <c r="L958" s="194"/>
      <c r="M958" s="194"/>
      <c r="N958" s="194"/>
      <c r="O958" s="194"/>
      <c r="P958" s="194"/>
      <c r="Q958" s="194"/>
      <c r="R958" s="194"/>
      <c r="S958" s="194"/>
      <c r="T958" s="194"/>
      <c r="U958" s="1"/>
      <c r="V958" s="1"/>
      <c r="W958" s="194"/>
      <c r="X958" s="194"/>
      <c r="Y958" s="1"/>
      <c r="Z958" s="1"/>
      <c r="AA958" s="1"/>
      <c r="AB958" s="1"/>
      <c r="AC958" s="1"/>
      <c r="AD958" s="1"/>
      <c r="AE958" s="1"/>
      <c r="AF958" s="1"/>
      <c r="AG958" s="194"/>
    </row>
    <row r="959" spans="1:33" ht="15.75" customHeight="1">
      <c r="A959" s="1"/>
      <c r="B959" s="1"/>
      <c r="C959" s="1"/>
      <c r="D959" s="1"/>
      <c r="E959" s="194"/>
      <c r="F959" s="194"/>
      <c r="G959" s="194"/>
      <c r="H959" s="194"/>
      <c r="I959" s="194"/>
      <c r="J959" s="194"/>
      <c r="K959" s="194"/>
      <c r="L959" s="194"/>
      <c r="M959" s="194"/>
      <c r="N959" s="194"/>
      <c r="O959" s="194"/>
      <c r="P959" s="194"/>
      <c r="Q959" s="194"/>
      <c r="R959" s="194"/>
      <c r="S959" s="194"/>
      <c r="T959" s="194"/>
      <c r="U959" s="1"/>
      <c r="V959" s="1"/>
      <c r="W959" s="194"/>
      <c r="X959" s="194"/>
      <c r="Y959" s="1"/>
      <c r="Z959" s="1"/>
      <c r="AA959" s="1"/>
      <c r="AB959" s="1"/>
      <c r="AC959" s="1"/>
      <c r="AD959" s="1"/>
      <c r="AE959" s="1"/>
      <c r="AF959" s="1"/>
      <c r="AG959" s="194"/>
    </row>
    <row r="960" spans="1:33" ht="15.75" customHeight="1">
      <c r="A960" s="1"/>
      <c r="B960" s="1"/>
      <c r="C960" s="1"/>
      <c r="D960" s="1"/>
      <c r="E960" s="194"/>
      <c r="F960" s="194"/>
      <c r="G960" s="194"/>
      <c r="H960" s="194"/>
      <c r="I960" s="194"/>
      <c r="J960" s="194"/>
      <c r="K960" s="194"/>
      <c r="L960" s="194"/>
      <c r="M960" s="194"/>
      <c r="N960" s="194"/>
      <c r="O960" s="194"/>
      <c r="P960" s="194"/>
      <c r="Q960" s="194"/>
      <c r="R960" s="194"/>
      <c r="S960" s="194"/>
      <c r="T960" s="194"/>
      <c r="U960" s="1"/>
      <c r="V960" s="1"/>
      <c r="W960" s="194"/>
      <c r="X960" s="194"/>
      <c r="Y960" s="1"/>
      <c r="Z960" s="1"/>
      <c r="AA960" s="1"/>
      <c r="AB960" s="1"/>
      <c r="AC960" s="1"/>
      <c r="AD960" s="1"/>
      <c r="AE960" s="1"/>
      <c r="AF960" s="1"/>
      <c r="AG960" s="194"/>
    </row>
    <row r="961" spans="1:33" ht="15.75" customHeight="1">
      <c r="A961" s="1"/>
      <c r="B961" s="1"/>
      <c r="C961" s="1"/>
      <c r="D961" s="1"/>
      <c r="E961" s="194"/>
      <c r="F961" s="194"/>
      <c r="G961" s="194"/>
      <c r="H961" s="194"/>
      <c r="I961" s="194"/>
      <c r="J961" s="194"/>
      <c r="K961" s="194"/>
      <c r="L961" s="194"/>
      <c r="M961" s="194"/>
      <c r="N961" s="194"/>
      <c r="O961" s="194"/>
      <c r="P961" s="194"/>
      <c r="Q961" s="194"/>
      <c r="R961" s="194"/>
      <c r="S961" s="194"/>
      <c r="T961" s="194"/>
      <c r="U961" s="1"/>
      <c r="V961" s="1"/>
      <c r="W961" s="194"/>
      <c r="X961" s="194"/>
      <c r="Y961" s="1"/>
      <c r="Z961" s="1"/>
      <c r="AA961" s="1"/>
      <c r="AB961" s="1"/>
      <c r="AC961" s="1"/>
      <c r="AD961" s="1"/>
      <c r="AE961" s="1"/>
      <c r="AF961" s="1"/>
      <c r="AG961" s="194"/>
    </row>
    <row r="962" spans="1:33" ht="15.75" customHeight="1">
      <c r="A962" s="1"/>
      <c r="B962" s="1"/>
      <c r="C962" s="1"/>
      <c r="D962" s="1"/>
      <c r="E962" s="194"/>
      <c r="F962" s="194"/>
      <c r="G962" s="194"/>
      <c r="H962" s="194"/>
      <c r="I962" s="194"/>
      <c r="J962" s="194"/>
      <c r="K962" s="194"/>
      <c r="L962" s="194"/>
      <c r="M962" s="194"/>
      <c r="N962" s="194"/>
      <c r="O962" s="194"/>
      <c r="P962" s="194"/>
      <c r="Q962" s="194"/>
      <c r="R962" s="194"/>
      <c r="S962" s="194"/>
      <c r="T962" s="194"/>
      <c r="U962" s="1"/>
      <c r="V962" s="1"/>
      <c r="W962" s="194"/>
      <c r="X962" s="194"/>
      <c r="Y962" s="1"/>
      <c r="Z962" s="1"/>
      <c r="AA962" s="1"/>
      <c r="AB962" s="1"/>
      <c r="AC962" s="1"/>
      <c r="AD962" s="1"/>
      <c r="AE962" s="1"/>
      <c r="AF962" s="1"/>
      <c r="AG962" s="194"/>
    </row>
    <row r="963" spans="1:33" ht="15.75" customHeight="1">
      <c r="A963" s="1"/>
      <c r="B963" s="1"/>
      <c r="C963" s="1"/>
      <c r="D963" s="1"/>
      <c r="E963" s="194"/>
      <c r="F963" s="194"/>
      <c r="G963" s="194"/>
      <c r="H963" s="194"/>
      <c r="I963" s="194"/>
      <c r="J963" s="194"/>
      <c r="K963" s="194"/>
      <c r="L963" s="194"/>
      <c r="M963" s="194"/>
      <c r="N963" s="194"/>
      <c r="O963" s="194"/>
      <c r="P963" s="194"/>
      <c r="Q963" s="194"/>
      <c r="R963" s="194"/>
      <c r="S963" s="194"/>
      <c r="T963" s="194"/>
      <c r="U963" s="1"/>
      <c r="V963" s="1"/>
      <c r="W963" s="194"/>
      <c r="X963" s="194"/>
      <c r="Y963" s="1"/>
      <c r="Z963" s="1"/>
      <c r="AA963" s="1"/>
      <c r="AB963" s="1"/>
      <c r="AC963" s="1"/>
      <c r="AD963" s="1"/>
      <c r="AE963" s="1"/>
      <c r="AF963" s="1"/>
      <c r="AG963" s="194"/>
    </row>
    <row r="964" spans="1:33" ht="15.75" customHeight="1">
      <c r="A964" s="1"/>
      <c r="B964" s="1"/>
      <c r="C964" s="1"/>
      <c r="D964" s="1"/>
      <c r="E964" s="194"/>
      <c r="F964" s="194"/>
      <c r="G964" s="194"/>
      <c r="H964" s="194"/>
      <c r="I964" s="194"/>
      <c r="J964" s="194"/>
      <c r="K964" s="194"/>
      <c r="L964" s="194"/>
      <c r="M964" s="194"/>
      <c r="N964" s="194"/>
      <c r="O964" s="194"/>
      <c r="P964" s="194"/>
      <c r="Q964" s="194"/>
      <c r="R964" s="194"/>
      <c r="S964" s="194"/>
      <c r="T964" s="194"/>
      <c r="U964" s="1"/>
      <c r="V964" s="1"/>
      <c r="W964" s="194"/>
      <c r="X964" s="194"/>
      <c r="Y964" s="1"/>
      <c r="Z964" s="1"/>
      <c r="AA964" s="1"/>
      <c r="AB964" s="1"/>
      <c r="AC964" s="1"/>
      <c r="AD964" s="1"/>
      <c r="AE964" s="1"/>
      <c r="AF964" s="1"/>
      <c r="AG964" s="194"/>
    </row>
    <row r="965" spans="1:33" ht="15.75" customHeight="1">
      <c r="A965" s="1"/>
      <c r="B965" s="1"/>
      <c r="C965" s="1"/>
      <c r="D965" s="1"/>
      <c r="E965" s="194"/>
      <c r="F965" s="194"/>
      <c r="G965" s="194"/>
      <c r="H965" s="194"/>
      <c r="I965" s="194"/>
      <c r="J965" s="194"/>
      <c r="K965" s="194"/>
      <c r="L965" s="194"/>
      <c r="M965" s="194"/>
      <c r="N965" s="194"/>
      <c r="O965" s="194"/>
      <c r="P965" s="194"/>
      <c r="Q965" s="194"/>
      <c r="R965" s="194"/>
      <c r="S965" s="194"/>
      <c r="T965" s="194"/>
      <c r="U965" s="1"/>
      <c r="V965" s="1"/>
      <c r="W965" s="194"/>
      <c r="X965" s="194"/>
      <c r="Y965" s="1"/>
      <c r="Z965" s="1"/>
      <c r="AA965" s="1"/>
      <c r="AB965" s="1"/>
      <c r="AC965" s="1"/>
      <c r="AD965" s="1"/>
      <c r="AE965" s="1"/>
      <c r="AF965" s="1"/>
      <c r="AG965" s="194"/>
    </row>
    <row r="966" spans="1:33" ht="15.75" customHeight="1">
      <c r="A966" s="1"/>
      <c r="B966" s="1"/>
      <c r="C966" s="1"/>
      <c r="D966" s="1"/>
      <c r="E966" s="194"/>
      <c r="F966" s="194"/>
      <c r="G966" s="194"/>
      <c r="H966" s="194"/>
      <c r="I966" s="194"/>
      <c r="J966" s="194"/>
      <c r="K966" s="194"/>
      <c r="L966" s="194"/>
      <c r="M966" s="194"/>
      <c r="N966" s="194"/>
      <c r="O966" s="194"/>
      <c r="P966" s="194"/>
      <c r="Q966" s="194"/>
      <c r="R966" s="194"/>
      <c r="S966" s="194"/>
      <c r="T966" s="194"/>
      <c r="U966" s="1"/>
      <c r="V966" s="1"/>
      <c r="W966" s="194"/>
      <c r="X966" s="194"/>
      <c r="Y966" s="1"/>
      <c r="Z966" s="1"/>
      <c r="AA966" s="1"/>
      <c r="AB966" s="1"/>
      <c r="AC966" s="1"/>
      <c r="AD966" s="1"/>
      <c r="AE966" s="1"/>
      <c r="AF966" s="1"/>
      <c r="AG966" s="194"/>
    </row>
    <row r="967" spans="1:33" ht="15.75" customHeight="1">
      <c r="A967" s="1"/>
      <c r="B967" s="1"/>
      <c r="C967" s="1"/>
      <c r="D967" s="1"/>
      <c r="E967" s="194"/>
      <c r="F967" s="194"/>
      <c r="G967" s="194"/>
      <c r="H967" s="194"/>
      <c r="I967" s="194"/>
      <c r="J967" s="194"/>
      <c r="K967" s="194"/>
      <c r="L967" s="194"/>
      <c r="M967" s="194"/>
      <c r="N967" s="194"/>
      <c r="O967" s="194"/>
      <c r="P967" s="194"/>
      <c r="Q967" s="194"/>
      <c r="R967" s="194"/>
      <c r="S967" s="194"/>
      <c r="T967" s="194"/>
      <c r="U967" s="1"/>
      <c r="V967" s="1"/>
      <c r="W967" s="194"/>
      <c r="X967" s="194"/>
      <c r="Y967" s="1"/>
      <c r="Z967" s="1"/>
      <c r="AA967" s="1"/>
      <c r="AB967" s="1"/>
      <c r="AC967" s="1"/>
      <c r="AD967" s="1"/>
      <c r="AE967" s="1"/>
      <c r="AF967" s="1"/>
      <c r="AG967" s="194"/>
    </row>
    <row r="968" spans="1:33" ht="15.75" customHeight="1">
      <c r="A968" s="1"/>
      <c r="B968" s="1"/>
      <c r="C968" s="1"/>
      <c r="D968" s="1"/>
      <c r="E968" s="194"/>
      <c r="F968" s="194"/>
      <c r="G968" s="194"/>
      <c r="H968" s="194"/>
      <c r="I968" s="194"/>
      <c r="J968" s="194"/>
      <c r="K968" s="194"/>
      <c r="L968" s="194"/>
      <c r="M968" s="194"/>
      <c r="N968" s="194"/>
      <c r="O968" s="194"/>
      <c r="P968" s="194"/>
      <c r="Q968" s="194"/>
      <c r="R968" s="194"/>
      <c r="S968" s="194"/>
      <c r="T968" s="194"/>
      <c r="U968" s="1"/>
      <c r="V968" s="1"/>
      <c r="W968" s="194"/>
      <c r="X968" s="194"/>
      <c r="Y968" s="1"/>
      <c r="Z968" s="1"/>
      <c r="AA968" s="1"/>
      <c r="AB968" s="1"/>
      <c r="AC968" s="1"/>
      <c r="AD968" s="1"/>
      <c r="AE968" s="1"/>
      <c r="AF968" s="1"/>
      <c r="AG968" s="194"/>
    </row>
    <row r="969" spans="1:33" ht="15.75" customHeight="1">
      <c r="A969" s="1"/>
      <c r="B969" s="1"/>
      <c r="C969" s="1"/>
      <c r="D969" s="1"/>
      <c r="E969" s="194"/>
      <c r="F969" s="194"/>
      <c r="G969" s="194"/>
      <c r="H969" s="194"/>
      <c r="I969" s="194"/>
      <c r="J969" s="194"/>
      <c r="K969" s="194"/>
      <c r="L969" s="194"/>
      <c r="M969" s="194"/>
      <c r="N969" s="194"/>
      <c r="O969" s="194"/>
      <c r="P969" s="194"/>
      <c r="Q969" s="194"/>
      <c r="R969" s="194"/>
      <c r="S969" s="194"/>
      <c r="T969" s="194"/>
      <c r="U969" s="1"/>
      <c r="V969" s="1"/>
      <c r="W969" s="194"/>
      <c r="X969" s="194"/>
      <c r="Y969" s="1"/>
      <c r="Z969" s="1"/>
      <c r="AA969" s="1"/>
      <c r="AB969" s="1"/>
      <c r="AC969" s="1"/>
      <c r="AD969" s="1"/>
      <c r="AE969" s="1"/>
      <c r="AF969" s="1"/>
      <c r="AG969" s="194"/>
    </row>
    <row r="970" spans="1:33" ht="15.75" customHeight="1">
      <c r="A970" s="1"/>
      <c r="B970" s="1"/>
      <c r="C970" s="1"/>
      <c r="D970" s="1"/>
      <c r="E970" s="194"/>
      <c r="F970" s="194"/>
      <c r="G970" s="194"/>
      <c r="H970" s="194"/>
      <c r="I970" s="194"/>
      <c r="J970" s="194"/>
      <c r="K970" s="194"/>
      <c r="L970" s="194"/>
      <c r="M970" s="194"/>
      <c r="N970" s="194"/>
      <c r="O970" s="194"/>
      <c r="P970" s="194"/>
      <c r="Q970" s="194"/>
      <c r="R970" s="194"/>
      <c r="S970" s="194"/>
      <c r="T970" s="194"/>
      <c r="U970" s="1"/>
      <c r="V970" s="1"/>
      <c r="W970" s="194"/>
      <c r="X970" s="194"/>
      <c r="Y970" s="1"/>
      <c r="Z970" s="1"/>
      <c r="AA970" s="1"/>
      <c r="AB970" s="1"/>
      <c r="AC970" s="1"/>
      <c r="AD970" s="1"/>
      <c r="AE970" s="1"/>
      <c r="AF970" s="1"/>
      <c r="AG970" s="194"/>
    </row>
    <row r="971" spans="1:33" ht="15.75" customHeight="1">
      <c r="A971" s="1"/>
      <c r="B971" s="1"/>
      <c r="C971" s="1"/>
      <c r="D971" s="1"/>
      <c r="E971" s="194"/>
      <c r="F971" s="194"/>
      <c r="G971" s="194"/>
      <c r="H971" s="194"/>
      <c r="I971" s="194"/>
      <c r="J971" s="194"/>
      <c r="K971" s="194"/>
      <c r="L971" s="194"/>
      <c r="M971" s="194"/>
      <c r="N971" s="194"/>
      <c r="O971" s="194"/>
      <c r="P971" s="194"/>
      <c r="Q971" s="194"/>
      <c r="R971" s="194"/>
      <c r="S971" s="194"/>
      <c r="T971" s="194"/>
      <c r="U971" s="1"/>
      <c r="V971" s="1"/>
      <c r="W971" s="194"/>
      <c r="X971" s="194"/>
      <c r="Y971" s="1"/>
      <c r="Z971" s="1"/>
      <c r="AA971" s="1"/>
      <c r="AB971" s="1"/>
      <c r="AC971" s="1"/>
      <c r="AD971" s="1"/>
      <c r="AE971" s="1"/>
      <c r="AF971" s="1"/>
      <c r="AG971" s="194"/>
    </row>
    <row r="972" spans="1:33" ht="15.75" customHeight="1">
      <c r="A972" s="1"/>
      <c r="B972" s="1"/>
      <c r="C972" s="1"/>
      <c r="D972" s="1"/>
      <c r="E972" s="194"/>
      <c r="F972" s="194"/>
      <c r="G972" s="194"/>
      <c r="H972" s="194"/>
      <c r="I972" s="194"/>
      <c r="J972" s="194"/>
      <c r="K972" s="194"/>
      <c r="L972" s="194"/>
      <c r="M972" s="194"/>
      <c r="N972" s="194"/>
      <c r="O972" s="194"/>
      <c r="P972" s="194"/>
      <c r="Q972" s="194"/>
      <c r="R972" s="194"/>
      <c r="S972" s="194"/>
      <c r="T972" s="194"/>
      <c r="U972" s="1"/>
      <c r="V972" s="1"/>
      <c r="W972" s="194"/>
      <c r="X972" s="194"/>
      <c r="Y972" s="1"/>
      <c r="Z972" s="1"/>
      <c r="AA972" s="1"/>
      <c r="AB972" s="1"/>
      <c r="AC972" s="1"/>
      <c r="AD972" s="1"/>
      <c r="AE972" s="1"/>
      <c r="AF972" s="1"/>
      <c r="AG972" s="194"/>
    </row>
    <row r="973" spans="1:33" ht="15.75" customHeight="1">
      <c r="A973" s="1"/>
      <c r="B973" s="1"/>
      <c r="C973" s="1"/>
      <c r="D973" s="1"/>
      <c r="E973" s="194"/>
      <c r="F973" s="194"/>
      <c r="G973" s="194"/>
      <c r="H973" s="194"/>
      <c r="I973" s="194"/>
      <c r="J973" s="194"/>
      <c r="K973" s="194"/>
      <c r="L973" s="194"/>
      <c r="M973" s="194"/>
      <c r="N973" s="194"/>
      <c r="O973" s="194"/>
      <c r="P973" s="194"/>
      <c r="Q973" s="194"/>
      <c r="R973" s="194"/>
      <c r="S973" s="194"/>
      <c r="T973" s="194"/>
      <c r="U973" s="1"/>
      <c r="V973" s="1"/>
      <c r="W973" s="194"/>
      <c r="X973" s="194"/>
      <c r="Y973" s="1"/>
      <c r="Z973" s="1"/>
      <c r="AA973" s="1"/>
      <c r="AB973" s="1"/>
      <c r="AC973" s="1"/>
      <c r="AD973" s="1"/>
      <c r="AE973" s="1"/>
      <c r="AF973" s="1"/>
      <c r="AG973" s="194"/>
    </row>
    <row r="974" spans="1:33" ht="15.75" customHeight="1">
      <c r="A974" s="1"/>
      <c r="B974" s="1"/>
      <c r="C974" s="1"/>
      <c r="D974" s="1"/>
      <c r="E974" s="194"/>
      <c r="F974" s="194"/>
      <c r="G974" s="194"/>
      <c r="H974" s="194"/>
      <c r="I974" s="194"/>
      <c r="J974" s="194"/>
      <c r="K974" s="194"/>
      <c r="L974" s="194"/>
      <c r="M974" s="194"/>
      <c r="N974" s="194"/>
      <c r="O974" s="194"/>
      <c r="P974" s="194"/>
      <c r="Q974" s="194"/>
      <c r="R974" s="194"/>
      <c r="S974" s="194"/>
      <c r="T974" s="194"/>
      <c r="U974" s="1"/>
      <c r="V974" s="1"/>
      <c r="W974" s="194"/>
      <c r="X974" s="194"/>
      <c r="Y974" s="1"/>
      <c r="Z974" s="1"/>
      <c r="AA974" s="1"/>
      <c r="AB974" s="1"/>
      <c r="AC974" s="1"/>
      <c r="AD974" s="1"/>
      <c r="AE974" s="1"/>
      <c r="AF974" s="1"/>
      <c r="AG974" s="194"/>
    </row>
    <row r="975" spans="1:33" ht="15.75" customHeight="1">
      <c r="A975" s="1"/>
      <c r="B975" s="1"/>
      <c r="C975" s="1"/>
      <c r="D975" s="1"/>
      <c r="E975" s="194"/>
      <c r="F975" s="194"/>
      <c r="G975" s="194"/>
      <c r="H975" s="194"/>
      <c r="I975" s="194"/>
      <c r="J975" s="194"/>
      <c r="K975" s="194"/>
      <c r="L975" s="194"/>
      <c r="M975" s="194"/>
      <c r="N975" s="194"/>
      <c r="O975" s="194"/>
      <c r="P975" s="194"/>
      <c r="Q975" s="194"/>
      <c r="R975" s="194"/>
      <c r="S975" s="194"/>
      <c r="T975" s="194"/>
      <c r="U975" s="1"/>
      <c r="V975" s="1"/>
      <c r="W975" s="194"/>
      <c r="X975" s="194"/>
      <c r="Y975" s="1"/>
      <c r="Z975" s="1"/>
      <c r="AA975" s="1"/>
      <c r="AB975" s="1"/>
      <c r="AC975" s="1"/>
      <c r="AD975" s="1"/>
      <c r="AE975" s="1"/>
      <c r="AF975" s="1"/>
      <c r="AG975" s="194"/>
    </row>
    <row r="976" spans="1:33" ht="15.75" customHeight="1">
      <c r="A976" s="1"/>
      <c r="B976" s="1"/>
      <c r="C976" s="1"/>
      <c r="D976" s="1"/>
      <c r="E976" s="194"/>
      <c r="F976" s="194"/>
      <c r="G976" s="194"/>
      <c r="H976" s="194"/>
      <c r="I976" s="194"/>
      <c r="J976" s="194"/>
      <c r="K976" s="194"/>
      <c r="L976" s="194"/>
      <c r="M976" s="194"/>
      <c r="N976" s="194"/>
      <c r="O976" s="194"/>
      <c r="P976" s="194"/>
      <c r="Q976" s="194"/>
      <c r="R976" s="194"/>
      <c r="S976" s="194"/>
      <c r="T976" s="194"/>
      <c r="U976" s="1"/>
      <c r="V976" s="1"/>
      <c r="W976" s="194"/>
      <c r="X976" s="194"/>
      <c r="Y976" s="1"/>
      <c r="Z976" s="1"/>
      <c r="AA976" s="1"/>
      <c r="AB976" s="1"/>
      <c r="AC976" s="1"/>
      <c r="AD976" s="1"/>
      <c r="AE976" s="1"/>
      <c r="AF976" s="1"/>
      <c r="AG976" s="194"/>
    </row>
    <row r="977" spans="1:33" ht="15.75" customHeight="1">
      <c r="A977" s="1"/>
      <c r="B977" s="1"/>
      <c r="C977" s="1"/>
      <c r="D977" s="1"/>
      <c r="E977" s="194"/>
      <c r="F977" s="194"/>
      <c r="G977" s="194"/>
      <c r="H977" s="194"/>
      <c r="I977" s="194"/>
      <c r="J977" s="194"/>
      <c r="K977" s="194"/>
      <c r="L977" s="194"/>
      <c r="M977" s="194"/>
      <c r="N977" s="194"/>
      <c r="O977" s="194"/>
      <c r="P977" s="194"/>
      <c r="Q977" s="194"/>
      <c r="R977" s="194"/>
      <c r="S977" s="194"/>
      <c r="T977" s="194"/>
      <c r="U977" s="1"/>
      <c r="V977" s="1"/>
      <c r="W977" s="194"/>
      <c r="X977" s="194"/>
      <c r="Y977" s="1"/>
      <c r="Z977" s="1"/>
      <c r="AA977" s="1"/>
      <c r="AB977" s="1"/>
      <c r="AC977" s="1"/>
      <c r="AD977" s="1"/>
      <c r="AE977" s="1"/>
      <c r="AF977" s="1"/>
      <c r="AG977" s="194"/>
    </row>
    <row r="978" spans="1:33" ht="15.75" customHeight="1">
      <c r="A978" s="1"/>
      <c r="B978" s="1"/>
      <c r="C978" s="1"/>
      <c r="D978" s="1"/>
      <c r="E978" s="194"/>
      <c r="F978" s="194"/>
      <c r="G978" s="194"/>
      <c r="H978" s="194"/>
      <c r="I978" s="194"/>
      <c r="J978" s="194"/>
      <c r="K978" s="194"/>
      <c r="L978" s="194"/>
      <c r="M978" s="194"/>
      <c r="N978" s="194"/>
      <c r="O978" s="194"/>
      <c r="P978" s="194"/>
      <c r="Q978" s="194"/>
      <c r="R978" s="194"/>
      <c r="S978" s="194"/>
      <c r="T978" s="194"/>
      <c r="U978" s="1"/>
      <c r="V978" s="1"/>
      <c r="W978" s="194"/>
      <c r="X978" s="194"/>
      <c r="Y978" s="1"/>
      <c r="Z978" s="1"/>
      <c r="AA978" s="1"/>
      <c r="AB978" s="1"/>
      <c r="AC978" s="1"/>
      <c r="AD978" s="1"/>
      <c r="AE978" s="1"/>
      <c r="AF978" s="1"/>
      <c r="AG978" s="194"/>
    </row>
    <row r="979" spans="1:33" ht="15.75" customHeight="1">
      <c r="A979" s="1"/>
      <c r="B979" s="1"/>
      <c r="C979" s="1"/>
      <c r="D979" s="1"/>
      <c r="E979" s="194"/>
      <c r="F979" s="194"/>
      <c r="G979" s="194"/>
      <c r="H979" s="194"/>
      <c r="I979" s="194"/>
      <c r="J979" s="194"/>
      <c r="K979" s="194"/>
      <c r="L979" s="194"/>
      <c r="M979" s="194"/>
      <c r="N979" s="194"/>
      <c r="O979" s="194"/>
      <c r="P979" s="194"/>
      <c r="Q979" s="194"/>
      <c r="R979" s="194"/>
      <c r="S979" s="194"/>
      <c r="T979" s="194"/>
      <c r="U979" s="1"/>
      <c r="V979" s="1"/>
      <c r="W979" s="194"/>
      <c r="X979" s="194"/>
      <c r="Y979" s="1"/>
      <c r="Z979" s="1"/>
      <c r="AA979" s="1"/>
      <c r="AB979" s="1"/>
      <c r="AC979" s="1"/>
      <c r="AD979" s="1"/>
      <c r="AE979" s="1"/>
      <c r="AF979" s="1"/>
      <c r="AG979" s="194"/>
    </row>
    <row r="980" spans="1:33" ht="15.75" customHeight="1">
      <c r="A980" s="1"/>
      <c r="B980" s="1"/>
      <c r="C980" s="1"/>
      <c r="D980" s="1"/>
      <c r="E980" s="194"/>
      <c r="F980" s="194"/>
      <c r="G980" s="194"/>
      <c r="H980" s="194"/>
      <c r="I980" s="194"/>
      <c r="J980" s="194"/>
      <c r="K980" s="194"/>
      <c r="L980" s="194"/>
      <c r="M980" s="194"/>
      <c r="N980" s="194"/>
      <c r="O980" s="194"/>
      <c r="P980" s="194"/>
      <c r="Q980" s="194"/>
      <c r="R980" s="194"/>
      <c r="S980" s="194"/>
      <c r="T980" s="194"/>
      <c r="U980" s="1"/>
      <c r="V980" s="1"/>
      <c r="W980" s="194"/>
      <c r="X980" s="194"/>
      <c r="Y980" s="1"/>
      <c r="Z980" s="1"/>
      <c r="AA980" s="1"/>
      <c r="AB980" s="1"/>
      <c r="AC980" s="1"/>
      <c r="AD980" s="1"/>
      <c r="AE980" s="1"/>
      <c r="AF980" s="1"/>
      <c r="AG980" s="194"/>
    </row>
    <row r="981" spans="1:33" ht="15.75" customHeight="1">
      <c r="A981" s="1"/>
      <c r="B981" s="1"/>
      <c r="C981" s="1"/>
      <c r="D981" s="1"/>
      <c r="E981" s="194"/>
      <c r="F981" s="194"/>
      <c r="G981" s="194"/>
      <c r="H981" s="194"/>
      <c r="I981" s="194"/>
      <c r="J981" s="194"/>
      <c r="K981" s="194"/>
      <c r="L981" s="194"/>
      <c r="M981" s="194"/>
      <c r="N981" s="194"/>
      <c r="O981" s="194"/>
      <c r="P981" s="194"/>
      <c r="Q981" s="194"/>
      <c r="R981" s="194"/>
      <c r="S981" s="194"/>
      <c r="T981" s="194"/>
      <c r="U981" s="1"/>
      <c r="V981" s="1"/>
      <c r="W981" s="194"/>
      <c r="X981" s="194"/>
      <c r="Y981" s="1"/>
      <c r="Z981" s="1"/>
      <c r="AA981" s="1"/>
      <c r="AB981" s="1"/>
      <c r="AC981" s="1"/>
      <c r="AD981" s="1"/>
      <c r="AE981" s="1"/>
      <c r="AF981" s="1"/>
      <c r="AG981" s="194"/>
    </row>
    <row r="982" spans="1:33" ht="15.75" customHeight="1">
      <c r="A982" s="1"/>
      <c r="B982" s="1"/>
      <c r="C982" s="1"/>
      <c r="D982" s="1"/>
      <c r="E982" s="194"/>
      <c r="F982" s="194"/>
      <c r="G982" s="194"/>
      <c r="H982" s="194"/>
      <c r="I982" s="194"/>
      <c r="J982" s="194"/>
      <c r="K982" s="194"/>
      <c r="L982" s="194"/>
      <c r="M982" s="194"/>
      <c r="N982" s="194"/>
      <c r="O982" s="194"/>
      <c r="P982" s="194"/>
      <c r="Q982" s="194"/>
      <c r="R982" s="194"/>
      <c r="S982" s="194"/>
      <c r="T982" s="194"/>
      <c r="U982" s="1"/>
      <c r="V982" s="1"/>
      <c r="W982" s="194"/>
      <c r="X982" s="194"/>
      <c r="Y982" s="1"/>
      <c r="Z982" s="1"/>
      <c r="AA982" s="1"/>
      <c r="AB982" s="1"/>
      <c r="AC982" s="1"/>
      <c r="AD982" s="1"/>
      <c r="AE982" s="1"/>
      <c r="AF982" s="1"/>
      <c r="AG982" s="194"/>
    </row>
    <row r="983" spans="1:33" ht="15.75" customHeight="1">
      <c r="A983" s="1"/>
      <c r="B983" s="1"/>
      <c r="C983" s="1"/>
      <c r="D983" s="1"/>
      <c r="E983" s="194"/>
      <c r="F983" s="194"/>
      <c r="G983" s="194"/>
      <c r="H983" s="194"/>
      <c r="I983" s="194"/>
      <c r="J983" s="194"/>
      <c r="K983" s="194"/>
      <c r="L983" s="194"/>
      <c r="M983" s="194"/>
      <c r="N983" s="194"/>
      <c r="O983" s="194"/>
      <c r="P983" s="194"/>
      <c r="Q983" s="194"/>
      <c r="R983" s="194"/>
      <c r="S983" s="194"/>
      <c r="T983" s="194"/>
      <c r="U983" s="1"/>
      <c r="V983" s="1"/>
      <c r="W983" s="194"/>
      <c r="X983" s="194"/>
      <c r="Y983" s="1"/>
      <c r="Z983" s="1"/>
      <c r="AA983" s="1"/>
      <c r="AB983" s="1"/>
      <c r="AC983" s="1"/>
      <c r="AD983" s="1"/>
      <c r="AE983" s="1"/>
      <c r="AF983" s="1"/>
      <c r="AG983" s="194"/>
    </row>
    <row r="984" spans="1:33" ht="15.75" customHeight="1">
      <c r="A984" s="1"/>
      <c r="B984" s="1"/>
      <c r="C984" s="1"/>
      <c r="D984" s="1"/>
      <c r="E984" s="194"/>
      <c r="F984" s="194"/>
      <c r="G984" s="194"/>
      <c r="H984" s="194"/>
      <c r="I984" s="194"/>
      <c r="J984" s="194"/>
      <c r="K984" s="194"/>
      <c r="L984" s="194"/>
      <c r="M984" s="194"/>
      <c r="N984" s="194"/>
      <c r="O984" s="194"/>
      <c r="P984" s="194"/>
      <c r="Q984" s="194"/>
      <c r="R984" s="194"/>
      <c r="S984" s="194"/>
      <c r="T984" s="194"/>
      <c r="U984" s="1"/>
      <c r="V984" s="1"/>
      <c r="W984" s="194"/>
      <c r="X984" s="194"/>
      <c r="Y984" s="1"/>
      <c r="Z984" s="1"/>
      <c r="AA984" s="1"/>
      <c r="AB984" s="1"/>
      <c r="AC984" s="1"/>
      <c r="AD984" s="1"/>
      <c r="AE984" s="1"/>
      <c r="AF984" s="1"/>
      <c r="AG984" s="194"/>
    </row>
    <row r="985" spans="1:33" ht="15.75" customHeight="1">
      <c r="A985" s="1"/>
      <c r="B985" s="1"/>
      <c r="C985" s="1"/>
      <c r="D985" s="1"/>
      <c r="E985" s="194"/>
      <c r="F985" s="194"/>
      <c r="G985" s="194"/>
      <c r="H985" s="194"/>
      <c r="I985" s="194"/>
      <c r="J985" s="194"/>
      <c r="K985" s="194"/>
      <c r="L985" s="194"/>
      <c r="M985" s="194"/>
      <c r="N985" s="194"/>
      <c r="O985" s="194"/>
      <c r="P985" s="194"/>
      <c r="Q985" s="194"/>
      <c r="R985" s="194"/>
      <c r="S985" s="194"/>
      <c r="T985" s="194"/>
      <c r="U985" s="1"/>
      <c r="V985" s="1"/>
      <c r="W985" s="194"/>
      <c r="X985" s="194"/>
      <c r="Y985" s="1"/>
      <c r="Z985" s="1"/>
      <c r="AA985" s="1"/>
      <c r="AB985" s="1"/>
      <c r="AC985" s="1"/>
      <c r="AD985" s="1"/>
      <c r="AE985" s="1"/>
      <c r="AF985" s="1"/>
      <c r="AG985" s="194"/>
    </row>
    <row r="986" spans="1:33" ht="15.75" customHeight="1">
      <c r="A986" s="1"/>
      <c r="B986" s="1"/>
      <c r="C986" s="1"/>
      <c r="D986" s="1"/>
      <c r="E986" s="194"/>
      <c r="F986" s="194"/>
      <c r="G986" s="194"/>
      <c r="H986" s="194"/>
      <c r="I986" s="194"/>
      <c r="J986" s="194"/>
      <c r="K986" s="194"/>
      <c r="L986" s="194"/>
      <c r="M986" s="194"/>
      <c r="N986" s="194"/>
      <c r="O986" s="194"/>
      <c r="P986" s="194"/>
      <c r="Q986" s="194"/>
      <c r="R986" s="194"/>
      <c r="S986" s="194"/>
      <c r="T986" s="194"/>
      <c r="U986" s="1"/>
      <c r="V986" s="1"/>
      <c r="W986" s="194"/>
      <c r="X986" s="194"/>
      <c r="Y986" s="1"/>
      <c r="Z986" s="1"/>
      <c r="AA986" s="1"/>
      <c r="AB986" s="1"/>
      <c r="AC986" s="1"/>
      <c r="AD986" s="1"/>
      <c r="AE986" s="1"/>
      <c r="AF986" s="1"/>
      <c r="AG986" s="194"/>
    </row>
    <row r="987" spans="1:33" ht="15.75" customHeight="1">
      <c r="A987" s="1"/>
      <c r="B987" s="1"/>
      <c r="C987" s="1"/>
      <c r="D987" s="1"/>
      <c r="E987" s="194"/>
      <c r="F987" s="194"/>
      <c r="G987" s="194"/>
      <c r="H987" s="194"/>
      <c r="I987" s="194"/>
      <c r="J987" s="194"/>
      <c r="K987" s="194"/>
      <c r="L987" s="194"/>
      <c r="M987" s="194"/>
      <c r="N987" s="194"/>
      <c r="O987" s="194"/>
      <c r="P987" s="194"/>
      <c r="Q987" s="194"/>
      <c r="R987" s="194"/>
      <c r="S987" s="194"/>
      <c r="T987" s="194"/>
      <c r="U987" s="1"/>
      <c r="V987" s="1"/>
      <c r="W987" s="194"/>
      <c r="X987" s="194"/>
      <c r="Y987" s="1"/>
      <c r="Z987" s="1"/>
      <c r="AA987" s="1"/>
      <c r="AB987" s="1"/>
      <c r="AC987" s="1"/>
      <c r="AD987" s="1"/>
      <c r="AE987" s="1"/>
      <c r="AF987" s="1"/>
      <c r="AG987" s="194"/>
    </row>
    <row r="988" spans="1:33" ht="15.75" customHeight="1">
      <c r="A988" s="1"/>
      <c r="B988" s="1"/>
      <c r="C988" s="1"/>
      <c r="D988" s="1"/>
      <c r="E988" s="194"/>
      <c r="F988" s="194"/>
      <c r="G988" s="194"/>
      <c r="H988" s="194"/>
      <c r="I988" s="194"/>
      <c r="J988" s="194"/>
      <c r="K988" s="194"/>
      <c r="L988" s="194"/>
      <c r="M988" s="194"/>
      <c r="N988" s="194"/>
      <c r="O988" s="194"/>
      <c r="P988" s="194"/>
      <c r="Q988" s="194"/>
      <c r="R988" s="194"/>
      <c r="S988" s="194"/>
      <c r="T988" s="194"/>
      <c r="U988" s="1"/>
      <c r="V988" s="1"/>
      <c r="W988" s="194"/>
      <c r="X988" s="194"/>
      <c r="Y988" s="1"/>
      <c r="Z988" s="1"/>
      <c r="AA988" s="1"/>
      <c r="AB988" s="1"/>
      <c r="AC988" s="1"/>
      <c r="AD988" s="1"/>
      <c r="AE988" s="1"/>
      <c r="AF988" s="1"/>
      <c r="AG988" s="194"/>
    </row>
    <row r="989" spans="1:33" ht="15.75" customHeight="1">
      <c r="A989" s="1"/>
      <c r="B989" s="1"/>
      <c r="C989" s="1"/>
      <c r="D989" s="1"/>
      <c r="E989" s="194"/>
      <c r="F989" s="194"/>
      <c r="G989" s="194"/>
      <c r="H989" s="194"/>
      <c r="I989" s="194"/>
      <c r="J989" s="194"/>
      <c r="K989" s="194"/>
      <c r="L989" s="194"/>
      <c r="M989" s="194"/>
      <c r="N989" s="194"/>
      <c r="O989" s="194"/>
      <c r="P989" s="194"/>
      <c r="Q989" s="194"/>
      <c r="R989" s="194"/>
      <c r="S989" s="194"/>
      <c r="T989" s="194"/>
      <c r="U989" s="1"/>
      <c r="V989" s="1"/>
      <c r="W989" s="194"/>
      <c r="X989" s="194"/>
      <c r="Y989" s="1"/>
      <c r="Z989" s="1"/>
      <c r="AA989" s="1"/>
      <c r="AB989" s="1"/>
      <c r="AC989" s="1"/>
      <c r="AD989" s="1"/>
      <c r="AE989" s="1"/>
      <c r="AF989" s="1"/>
      <c r="AG989" s="194"/>
    </row>
    <row r="990" spans="1:33" ht="15.75" customHeight="1">
      <c r="A990" s="1"/>
      <c r="B990" s="1"/>
      <c r="C990" s="1"/>
      <c r="D990" s="1"/>
      <c r="E990" s="194"/>
      <c r="F990" s="194"/>
      <c r="G990" s="194"/>
      <c r="H990" s="194"/>
      <c r="I990" s="194"/>
      <c r="J990" s="194"/>
      <c r="K990" s="194"/>
      <c r="L990" s="194"/>
      <c r="M990" s="194"/>
      <c r="N990" s="194"/>
      <c r="O990" s="194"/>
      <c r="P990" s="194"/>
      <c r="Q990" s="194"/>
      <c r="R990" s="194"/>
      <c r="S990" s="194"/>
      <c r="T990" s="194"/>
      <c r="U990" s="1"/>
      <c r="V990" s="1"/>
      <c r="W990" s="194"/>
      <c r="X990" s="194"/>
      <c r="Y990" s="1"/>
      <c r="Z990" s="1"/>
      <c r="AA990" s="1"/>
      <c r="AB990" s="1"/>
      <c r="AC990" s="1"/>
      <c r="AD990" s="1"/>
      <c r="AE990" s="1"/>
      <c r="AF990" s="1"/>
      <c r="AG990" s="194"/>
    </row>
    <row r="991" spans="1:33" ht="15.75" customHeight="1">
      <c r="A991" s="1"/>
      <c r="B991" s="1"/>
      <c r="C991" s="1"/>
      <c r="D991" s="1"/>
      <c r="E991" s="194"/>
      <c r="F991" s="194"/>
      <c r="G991" s="194"/>
      <c r="H991" s="194"/>
      <c r="I991" s="194"/>
      <c r="J991" s="194"/>
      <c r="K991" s="194"/>
      <c r="L991" s="194"/>
      <c r="M991" s="194"/>
      <c r="N991" s="194"/>
      <c r="O991" s="194"/>
      <c r="P991" s="194"/>
      <c r="Q991" s="194"/>
      <c r="R991" s="194"/>
      <c r="S991" s="194"/>
      <c r="T991" s="194"/>
      <c r="U991" s="1"/>
      <c r="V991" s="1"/>
      <c r="W991" s="194"/>
      <c r="X991" s="194"/>
      <c r="Y991" s="1"/>
      <c r="Z991" s="1"/>
      <c r="AA991" s="1"/>
      <c r="AB991" s="1"/>
      <c r="AC991" s="1"/>
      <c r="AD991" s="1"/>
      <c r="AE991" s="1"/>
      <c r="AF991" s="1"/>
      <c r="AG991" s="194"/>
    </row>
    <row r="992" spans="1:33" ht="15.75" customHeight="1">
      <c r="A992" s="1"/>
      <c r="B992" s="1"/>
      <c r="C992" s="1"/>
      <c r="D992" s="1"/>
      <c r="E992" s="194"/>
      <c r="F992" s="194"/>
      <c r="G992" s="194"/>
      <c r="H992" s="194"/>
      <c r="I992" s="194"/>
      <c r="J992" s="194"/>
      <c r="K992" s="194"/>
      <c r="L992" s="194"/>
      <c r="M992" s="194"/>
      <c r="N992" s="194"/>
      <c r="O992" s="194"/>
      <c r="P992" s="194"/>
      <c r="Q992" s="194"/>
      <c r="R992" s="194"/>
      <c r="S992" s="194"/>
      <c r="T992" s="194"/>
      <c r="U992" s="1"/>
      <c r="V992" s="1"/>
      <c r="W992" s="194"/>
      <c r="X992" s="194"/>
      <c r="Y992" s="1"/>
      <c r="Z992" s="1"/>
      <c r="AA992" s="1"/>
      <c r="AB992" s="1"/>
      <c r="AC992" s="1"/>
      <c r="AD992" s="1"/>
      <c r="AE992" s="1"/>
      <c r="AF992" s="1"/>
      <c r="AG992" s="194"/>
    </row>
    <row r="993" spans="1:33" ht="15.75" customHeight="1">
      <c r="A993" s="1"/>
      <c r="B993" s="1"/>
      <c r="C993" s="1"/>
      <c r="D993" s="1"/>
      <c r="E993" s="194"/>
      <c r="F993" s="194"/>
      <c r="G993" s="194"/>
      <c r="H993" s="194"/>
      <c r="I993" s="194"/>
      <c r="J993" s="194"/>
      <c r="K993" s="194"/>
      <c r="L993" s="194"/>
      <c r="M993" s="194"/>
      <c r="N993" s="194"/>
      <c r="O993" s="194"/>
      <c r="P993" s="194"/>
      <c r="Q993" s="194"/>
      <c r="R993" s="194"/>
      <c r="S993" s="194"/>
      <c r="T993" s="194"/>
      <c r="U993" s="1"/>
      <c r="V993" s="1"/>
      <c r="W993" s="194"/>
      <c r="X993" s="194"/>
      <c r="Y993" s="1"/>
      <c r="Z993" s="1"/>
      <c r="AA993" s="1"/>
      <c r="AB993" s="1"/>
      <c r="AC993" s="1"/>
      <c r="AD993" s="1"/>
      <c r="AE993" s="1"/>
      <c r="AF993" s="1"/>
      <c r="AG993" s="194"/>
    </row>
    <row r="994" spans="1:33" ht="15.75" customHeight="1">
      <c r="A994" s="1"/>
      <c r="B994" s="1"/>
      <c r="C994" s="1"/>
      <c r="D994" s="1"/>
      <c r="E994" s="194"/>
      <c r="F994" s="194"/>
      <c r="G994" s="194"/>
      <c r="H994" s="194"/>
      <c r="I994" s="194"/>
      <c r="J994" s="194"/>
      <c r="K994" s="194"/>
      <c r="L994" s="194"/>
      <c r="M994" s="194"/>
      <c r="N994" s="194"/>
      <c r="O994" s="194"/>
      <c r="P994" s="194"/>
      <c r="Q994" s="194"/>
      <c r="R994" s="194"/>
      <c r="S994" s="194"/>
      <c r="T994" s="194"/>
      <c r="U994" s="1"/>
      <c r="V994" s="1"/>
      <c r="W994" s="194"/>
      <c r="X994" s="194"/>
      <c r="Y994" s="1"/>
      <c r="Z994" s="1"/>
      <c r="AA994" s="1"/>
      <c r="AB994" s="1"/>
      <c r="AC994" s="1"/>
      <c r="AD994" s="1"/>
      <c r="AE994" s="1"/>
      <c r="AF994" s="1"/>
      <c r="AG994" s="194"/>
    </row>
    <row r="995" spans="1:33" ht="15.75" customHeight="1">
      <c r="A995" s="1"/>
      <c r="B995" s="1"/>
      <c r="C995" s="1"/>
      <c r="D995" s="1"/>
      <c r="E995" s="194"/>
      <c r="F995" s="194"/>
      <c r="G995" s="194"/>
      <c r="H995" s="194"/>
      <c r="I995" s="194"/>
      <c r="J995" s="194"/>
      <c r="K995" s="194"/>
      <c r="L995" s="194"/>
      <c r="M995" s="194"/>
      <c r="N995" s="194"/>
      <c r="O995" s="194"/>
      <c r="P995" s="194"/>
      <c r="Q995" s="194"/>
      <c r="R995" s="194"/>
      <c r="S995" s="194"/>
      <c r="T995" s="194"/>
      <c r="U995" s="1"/>
      <c r="V995" s="1"/>
      <c r="W995" s="194"/>
      <c r="X995" s="194"/>
      <c r="Y995" s="1"/>
      <c r="Z995" s="1"/>
      <c r="AA995" s="1"/>
      <c r="AB995" s="1"/>
      <c r="AC995" s="1"/>
      <c r="AD995" s="1"/>
      <c r="AE995" s="1"/>
      <c r="AF995" s="1"/>
      <c r="AG995" s="194"/>
    </row>
    <row r="996" spans="1:33" ht="15.75" customHeight="1">
      <c r="A996" s="1"/>
      <c r="B996" s="1"/>
      <c r="C996" s="1"/>
      <c r="D996" s="1"/>
      <c r="E996" s="194"/>
      <c r="F996" s="194"/>
      <c r="G996" s="194"/>
      <c r="H996" s="194"/>
      <c r="I996" s="194"/>
      <c r="J996" s="194"/>
      <c r="K996" s="194"/>
      <c r="L996" s="194"/>
      <c r="M996" s="194"/>
      <c r="N996" s="194"/>
      <c r="O996" s="194"/>
      <c r="P996" s="194"/>
      <c r="Q996" s="194"/>
      <c r="R996" s="194"/>
      <c r="S996" s="194"/>
      <c r="T996" s="194"/>
      <c r="U996" s="1"/>
      <c r="V996" s="1"/>
      <c r="W996" s="194"/>
      <c r="X996" s="194"/>
      <c r="Y996" s="1"/>
      <c r="Z996" s="1"/>
      <c r="AA996" s="1"/>
      <c r="AB996" s="1"/>
      <c r="AC996" s="1"/>
      <c r="AD996" s="1"/>
      <c r="AE996" s="1"/>
      <c r="AF996" s="1"/>
      <c r="AG996" s="194"/>
    </row>
    <row r="997" spans="1:33" ht="15.75" customHeight="1">
      <c r="A997" s="1"/>
      <c r="B997" s="1"/>
      <c r="C997" s="1"/>
      <c r="D997" s="1"/>
      <c r="E997" s="194"/>
      <c r="F997" s="194"/>
      <c r="G997" s="194"/>
      <c r="H997" s="194"/>
      <c r="I997" s="194"/>
      <c r="J997" s="194"/>
      <c r="K997" s="194"/>
      <c r="L997" s="194"/>
      <c r="M997" s="194"/>
      <c r="N997" s="194"/>
      <c r="O997" s="194"/>
      <c r="P997" s="194"/>
      <c r="Q997" s="194"/>
      <c r="R997" s="194"/>
      <c r="S997" s="194"/>
      <c r="T997" s="194"/>
      <c r="U997" s="1"/>
      <c r="V997" s="1"/>
      <c r="W997" s="194"/>
      <c r="X997" s="194"/>
      <c r="Y997" s="1"/>
      <c r="Z997" s="1"/>
      <c r="AA997" s="1"/>
      <c r="AB997" s="1"/>
      <c r="AC997" s="1"/>
      <c r="AD997" s="1"/>
      <c r="AE997" s="1"/>
      <c r="AF997" s="1"/>
      <c r="AG997" s="194"/>
    </row>
    <row r="998" spans="1:33" ht="15.75" customHeight="1">
      <c r="A998" s="1"/>
      <c r="B998" s="1"/>
      <c r="C998" s="1"/>
      <c r="D998" s="1"/>
      <c r="E998" s="194"/>
      <c r="F998" s="194"/>
      <c r="G998" s="194"/>
      <c r="H998" s="194"/>
      <c r="I998" s="194"/>
      <c r="J998" s="194"/>
      <c r="K998" s="194"/>
      <c r="L998" s="194"/>
      <c r="M998" s="194"/>
      <c r="N998" s="194"/>
      <c r="O998" s="194"/>
      <c r="P998" s="194"/>
      <c r="Q998" s="194"/>
      <c r="R998" s="194"/>
      <c r="S998" s="194"/>
      <c r="T998" s="194"/>
      <c r="U998" s="1"/>
      <c r="V998" s="1"/>
      <c r="W998" s="194"/>
      <c r="X998" s="194"/>
      <c r="Y998" s="1"/>
      <c r="Z998" s="1"/>
      <c r="AA998" s="1"/>
      <c r="AB998" s="1"/>
      <c r="AC998" s="1"/>
      <c r="AD998" s="1"/>
      <c r="AE998" s="1"/>
      <c r="AF998" s="1"/>
      <c r="AG998" s="194"/>
    </row>
    <row r="999" spans="1:33" ht="15.75" customHeight="1">
      <c r="A999" s="1"/>
      <c r="B999" s="1"/>
      <c r="C999" s="1"/>
      <c r="D999" s="1"/>
      <c r="E999" s="194"/>
      <c r="F999" s="194"/>
      <c r="G999" s="194"/>
      <c r="H999" s="194"/>
      <c r="I999" s="194"/>
      <c r="J999" s="194"/>
      <c r="K999" s="194"/>
      <c r="L999" s="194"/>
      <c r="M999" s="194"/>
      <c r="N999" s="194"/>
      <c r="O999" s="194"/>
      <c r="P999" s="194"/>
      <c r="Q999" s="194"/>
      <c r="R999" s="194"/>
      <c r="S999" s="194"/>
      <c r="T999" s="194"/>
      <c r="U999" s="1"/>
      <c r="V999" s="1"/>
      <c r="W999" s="194"/>
      <c r="X999" s="194"/>
      <c r="Y999" s="1"/>
      <c r="Z999" s="1"/>
      <c r="AA999" s="1"/>
      <c r="AB999" s="1"/>
      <c r="AC999" s="1"/>
      <c r="AD999" s="1"/>
      <c r="AE999" s="1"/>
      <c r="AF999" s="1"/>
      <c r="AG999" s="194"/>
    </row>
    <row r="1000" spans="1:33" ht="15.75" customHeight="1">
      <c r="A1000" s="1"/>
      <c r="B1000" s="1"/>
      <c r="C1000" s="1"/>
      <c r="D1000" s="1"/>
      <c r="E1000" s="194"/>
      <c r="F1000" s="194"/>
      <c r="G1000" s="194"/>
      <c r="H1000" s="194"/>
      <c r="I1000" s="194"/>
      <c r="J1000" s="194"/>
      <c r="K1000" s="194"/>
      <c r="L1000" s="194"/>
      <c r="M1000" s="194"/>
      <c r="N1000" s="194"/>
      <c r="O1000" s="194"/>
      <c r="P1000" s="194"/>
      <c r="Q1000" s="194"/>
      <c r="R1000" s="194"/>
      <c r="S1000" s="194"/>
      <c r="T1000" s="194"/>
      <c r="U1000" s="1"/>
      <c r="V1000" s="1"/>
      <c r="W1000" s="194"/>
      <c r="X1000" s="194"/>
      <c r="Y1000" s="1"/>
      <c r="Z1000" s="1"/>
      <c r="AA1000" s="1"/>
      <c r="AB1000" s="1"/>
      <c r="AC1000" s="1"/>
      <c r="AD1000" s="1"/>
      <c r="AE1000" s="1"/>
      <c r="AF1000" s="1"/>
      <c r="AG1000" s="194"/>
    </row>
  </sheetData>
  <mergeCells count="1">
    <mergeCell ref="A1:AA1"/>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F7F7F"/>
  </sheetPr>
  <dimension ref="A1:BL1000"/>
  <sheetViews>
    <sheetView showGridLines="0" workbookViewId="0">
      <pane xSplit="3" ySplit="4" topLeftCell="AI5" activePane="bottomRight" state="frozen"/>
      <selection pane="topRight" activeCell="D1" sqref="D1"/>
      <selection pane="bottomLeft" activeCell="A5" sqref="A5"/>
      <selection pane="bottomRight" activeCell="O2" sqref="O2:AS2"/>
    </sheetView>
  </sheetViews>
  <sheetFormatPr defaultColWidth="14.42578125" defaultRowHeight="15" customHeight="1"/>
  <cols>
    <col min="1" max="1" width="13.42578125" customWidth="1"/>
    <col min="2" max="2" width="32.140625" customWidth="1"/>
    <col min="3" max="3" width="12.85546875" customWidth="1"/>
    <col min="4" max="64" width="11.42578125" customWidth="1"/>
  </cols>
  <sheetData>
    <row r="1" spans="1:64">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c r="BH1" s="265"/>
      <c r="BI1" s="265"/>
      <c r="BJ1" s="265"/>
      <c r="BK1" s="265"/>
      <c r="BL1" s="265"/>
    </row>
    <row r="2" spans="1:64" ht="121.5" customHeight="1">
      <c r="A2" s="168" t="s">
        <v>36</v>
      </c>
      <c r="B2" s="168" t="s">
        <v>37</v>
      </c>
      <c r="C2" s="106" t="s">
        <v>38</v>
      </c>
      <c r="D2" s="266" t="s">
        <v>198</v>
      </c>
      <c r="E2" s="266" t="s">
        <v>199</v>
      </c>
      <c r="F2" s="266" t="s">
        <v>202</v>
      </c>
      <c r="G2" s="266" t="s">
        <v>203</v>
      </c>
      <c r="H2" s="266" t="s">
        <v>201</v>
      </c>
      <c r="I2" s="266" t="s">
        <v>284</v>
      </c>
      <c r="J2" s="266" t="s">
        <v>205</v>
      </c>
      <c r="K2" s="266" t="s">
        <v>228</v>
      </c>
      <c r="L2" s="266" t="s">
        <v>229</v>
      </c>
      <c r="M2" s="266" t="s">
        <v>226</v>
      </c>
      <c r="N2" s="266" t="s">
        <v>285</v>
      </c>
      <c r="O2" s="267" t="s">
        <v>286</v>
      </c>
      <c r="P2" s="267" t="s">
        <v>234</v>
      </c>
      <c r="Q2" s="267" t="s">
        <v>241</v>
      </c>
      <c r="R2" s="267" t="s">
        <v>287</v>
      </c>
      <c r="S2" s="267" t="s">
        <v>288</v>
      </c>
      <c r="T2" s="267" t="s">
        <v>289</v>
      </c>
      <c r="U2" s="267" t="s">
        <v>290</v>
      </c>
      <c r="V2" s="267" t="s">
        <v>291</v>
      </c>
      <c r="W2" s="267" t="s">
        <v>292</v>
      </c>
      <c r="X2" s="267" t="s">
        <v>293</v>
      </c>
      <c r="Y2" s="267" t="s">
        <v>294</v>
      </c>
      <c r="Z2" s="267" t="s">
        <v>295</v>
      </c>
      <c r="AA2" s="267" t="s">
        <v>296</v>
      </c>
      <c r="AB2" s="267" t="s">
        <v>297</v>
      </c>
      <c r="AC2" s="267" t="s">
        <v>297</v>
      </c>
      <c r="AD2" s="267" t="s">
        <v>298</v>
      </c>
      <c r="AE2" s="267" t="s">
        <v>299</v>
      </c>
      <c r="AF2" s="267" t="s">
        <v>300</v>
      </c>
      <c r="AG2" s="267" t="s">
        <v>301</v>
      </c>
      <c r="AH2" s="267" t="s">
        <v>246</v>
      </c>
      <c r="AI2" s="267" t="s">
        <v>247</v>
      </c>
      <c r="AJ2" s="267" t="s">
        <v>248</v>
      </c>
      <c r="AK2" s="267" t="s">
        <v>235</v>
      </c>
      <c r="AL2" s="267" t="s">
        <v>302</v>
      </c>
      <c r="AM2" s="267" t="s">
        <v>303</v>
      </c>
      <c r="AN2" s="267" t="s">
        <v>304</v>
      </c>
      <c r="AO2" s="267" t="s">
        <v>305</v>
      </c>
      <c r="AP2" s="267" t="s">
        <v>257</v>
      </c>
      <c r="AQ2" s="267" t="s">
        <v>249</v>
      </c>
      <c r="AR2" s="267" t="s">
        <v>250</v>
      </c>
      <c r="AS2" s="267" t="s">
        <v>306</v>
      </c>
      <c r="AT2" s="268" t="s">
        <v>260</v>
      </c>
      <c r="AU2" s="268" t="s">
        <v>307</v>
      </c>
      <c r="AV2" s="268" t="s">
        <v>308</v>
      </c>
      <c r="AW2" s="268" t="s">
        <v>309</v>
      </c>
      <c r="AX2" s="268" t="s">
        <v>310</v>
      </c>
      <c r="AY2" s="268" t="s">
        <v>311</v>
      </c>
      <c r="AZ2" s="268" t="s">
        <v>268</v>
      </c>
      <c r="BA2" s="268" t="s">
        <v>269</v>
      </c>
      <c r="BB2" s="268" t="s">
        <v>270</v>
      </c>
      <c r="BC2" s="268" t="s">
        <v>271</v>
      </c>
      <c r="BD2" s="268" t="s">
        <v>312</v>
      </c>
      <c r="BE2" s="268" t="s">
        <v>274</v>
      </c>
      <c r="BF2" s="268" t="s">
        <v>313</v>
      </c>
      <c r="BG2" s="268" t="s">
        <v>314</v>
      </c>
      <c r="BH2" s="268" t="s">
        <v>315</v>
      </c>
      <c r="BI2" s="268" t="s">
        <v>316</v>
      </c>
      <c r="BJ2" s="269" t="s">
        <v>317</v>
      </c>
      <c r="BK2" s="269" t="s">
        <v>318</v>
      </c>
      <c r="BL2" s="269" t="s">
        <v>319</v>
      </c>
    </row>
    <row r="3" spans="1:64">
      <c r="A3" s="270" t="s">
        <v>320</v>
      </c>
      <c r="B3" s="1"/>
      <c r="C3" s="1"/>
      <c r="D3" s="271" t="s">
        <v>321</v>
      </c>
      <c r="E3" s="271" t="s">
        <v>321</v>
      </c>
      <c r="F3" s="271" t="s">
        <v>322</v>
      </c>
      <c r="G3" s="271" t="s">
        <v>322</v>
      </c>
      <c r="H3" s="271" t="s">
        <v>323</v>
      </c>
      <c r="I3" s="271" t="s">
        <v>324</v>
      </c>
      <c r="J3" s="271" t="s">
        <v>325</v>
      </c>
      <c r="K3" s="271">
        <v>2021</v>
      </c>
      <c r="L3" s="271">
        <v>2021</v>
      </c>
      <c r="M3" s="271">
        <v>2021</v>
      </c>
      <c r="N3" s="271">
        <v>2021</v>
      </c>
      <c r="O3" s="271">
        <v>2019</v>
      </c>
      <c r="P3" s="271" t="s">
        <v>326</v>
      </c>
      <c r="Q3" s="271" t="s">
        <v>327</v>
      </c>
      <c r="R3" s="271" t="s">
        <v>328</v>
      </c>
      <c r="S3" s="271" t="s">
        <v>329</v>
      </c>
      <c r="T3" s="271" t="s">
        <v>330</v>
      </c>
      <c r="U3" s="271" t="s">
        <v>330</v>
      </c>
      <c r="V3" s="271">
        <v>2020</v>
      </c>
      <c r="W3" s="271">
        <v>2020</v>
      </c>
      <c r="X3" s="271" t="s">
        <v>331</v>
      </c>
      <c r="Y3" s="271" t="s">
        <v>331</v>
      </c>
      <c r="Z3" s="271" t="s">
        <v>332</v>
      </c>
      <c r="AA3" s="271" t="s">
        <v>333</v>
      </c>
      <c r="AB3" s="271">
        <v>2019</v>
      </c>
      <c r="AC3" s="271">
        <v>2020</v>
      </c>
      <c r="AD3" s="271" t="s">
        <v>327</v>
      </c>
      <c r="AE3" s="271">
        <v>2021</v>
      </c>
      <c r="AF3" s="271">
        <v>2021</v>
      </c>
      <c r="AG3" s="271">
        <v>2021</v>
      </c>
      <c r="AH3" s="271">
        <v>2021</v>
      </c>
      <c r="AI3" s="271" t="s">
        <v>329</v>
      </c>
      <c r="AJ3" s="271" t="s">
        <v>329</v>
      </c>
      <c r="AK3" s="271" t="s">
        <v>327</v>
      </c>
      <c r="AL3" s="271" t="s">
        <v>323</v>
      </c>
      <c r="AM3" s="271" t="s">
        <v>328</v>
      </c>
      <c r="AN3" s="271" t="s">
        <v>328</v>
      </c>
      <c r="AO3" s="271" t="s">
        <v>328</v>
      </c>
      <c r="AP3" s="271" t="s">
        <v>321</v>
      </c>
      <c r="AQ3" s="271">
        <v>2021</v>
      </c>
      <c r="AR3" s="271">
        <v>2021</v>
      </c>
      <c r="AS3" s="271">
        <v>2021</v>
      </c>
      <c r="AT3" s="271">
        <v>2021</v>
      </c>
      <c r="AU3" s="271" t="s">
        <v>328</v>
      </c>
      <c r="AV3" s="271" t="s">
        <v>334</v>
      </c>
      <c r="AW3" s="271" t="s">
        <v>329</v>
      </c>
      <c r="AX3" s="271" t="s">
        <v>335</v>
      </c>
      <c r="AY3" s="271" t="s">
        <v>335</v>
      </c>
      <c r="AZ3" s="271" t="s">
        <v>327</v>
      </c>
      <c r="BA3" s="271" t="s">
        <v>327</v>
      </c>
      <c r="BB3" s="271" t="s">
        <v>327</v>
      </c>
      <c r="BC3" s="271" t="s">
        <v>327</v>
      </c>
      <c r="BD3" s="271" t="s">
        <v>328</v>
      </c>
      <c r="BE3" s="271" t="s">
        <v>329</v>
      </c>
      <c r="BF3" s="271" t="s">
        <v>321</v>
      </c>
      <c r="BG3" s="271" t="s">
        <v>327</v>
      </c>
      <c r="BH3" s="271">
        <v>2022</v>
      </c>
      <c r="BI3" s="271">
        <v>2019</v>
      </c>
      <c r="BJ3" s="271">
        <v>2021</v>
      </c>
      <c r="BK3" s="271" t="s">
        <v>336</v>
      </c>
      <c r="BL3" s="271">
        <v>2020</v>
      </c>
    </row>
    <row r="4" spans="1:64" ht="39" customHeight="1">
      <c r="A4" s="272" t="s">
        <v>337</v>
      </c>
      <c r="B4" s="1"/>
      <c r="C4" s="1"/>
      <c r="D4" s="273" t="s">
        <v>338</v>
      </c>
      <c r="E4" s="273" t="s">
        <v>338</v>
      </c>
      <c r="F4" s="273" t="s">
        <v>339</v>
      </c>
      <c r="G4" s="273" t="s">
        <v>339</v>
      </c>
      <c r="H4" s="273" t="s">
        <v>338</v>
      </c>
      <c r="I4" s="273" t="s">
        <v>340</v>
      </c>
      <c r="J4" s="273" t="s">
        <v>338</v>
      </c>
      <c r="K4" s="273" t="s">
        <v>341</v>
      </c>
      <c r="L4" s="273" t="s">
        <v>341</v>
      </c>
      <c r="M4" s="273" t="s">
        <v>340</v>
      </c>
      <c r="N4" s="273" t="s">
        <v>340</v>
      </c>
      <c r="O4" s="274" t="s">
        <v>341</v>
      </c>
      <c r="P4" s="274" t="s">
        <v>341</v>
      </c>
      <c r="Q4" s="274" t="s">
        <v>342</v>
      </c>
      <c r="R4" s="274" t="s">
        <v>343</v>
      </c>
      <c r="S4" s="274" t="s">
        <v>344</v>
      </c>
      <c r="T4" s="274" t="s">
        <v>340</v>
      </c>
      <c r="U4" s="274" t="s">
        <v>340</v>
      </c>
      <c r="V4" s="274" t="s">
        <v>340</v>
      </c>
      <c r="W4" s="274" t="s">
        <v>340</v>
      </c>
      <c r="X4" s="274" t="s">
        <v>340</v>
      </c>
      <c r="Y4" s="274" t="s">
        <v>340</v>
      </c>
      <c r="Z4" s="274" t="s">
        <v>345</v>
      </c>
      <c r="AA4" s="274" t="s">
        <v>346</v>
      </c>
      <c r="AB4" s="274" t="s">
        <v>347</v>
      </c>
      <c r="AC4" s="274" t="s">
        <v>347</v>
      </c>
      <c r="AD4" s="274" t="s">
        <v>348</v>
      </c>
      <c r="AE4" s="274" t="s">
        <v>340</v>
      </c>
      <c r="AF4" s="274" t="s">
        <v>340</v>
      </c>
      <c r="AG4" s="274" t="s">
        <v>340</v>
      </c>
      <c r="AH4" s="274" t="s">
        <v>341</v>
      </c>
      <c r="AI4" s="274" t="s">
        <v>340</v>
      </c>
      <c r="AJ4" s="274" t="s">
        <v>349</v>
      </c>
      <c r="AK4" s="274" t="s">
        <v>350</v>
      </c>
      <c r="AL4" s="274" t="s">
        <v>340</v>
      </c>
      <c r="AM4" s="274" t="s">
        <v>339</v>
      </c>
      <c r="AN4" s="274" t="s">
        <v>341</v>
      </c>
      <c r="AO4" s="274" t="s">
        <v>340</v>
      </c>
      <c r="AP4" s="274" t="s">
        <v>340</v>
      </c>
      <c r="AQ4" s="274" t="s">
        <v>340</v>
      </c>
      <c r="AR4" s="274" t="s">
        <v>340</v>
      </c>
      <c r="AS4" s="274" t="s">
        <v>340</v>
      </c>
      <c r="AT4" s="275" t="s">
        <v>341</v>
      </c>
      <c r="AU4" s="275" t="s">
        <v>351</v>
      </c>
      <c r="AV4" s="275" t="s">
        <v>340</v>
      </c>
      <c r="AW4" s="275" t="s">
        <v>339</v>
      </c>
      <c r="AX4" s="275" t="s">
        <v>338</v>
      </c>
      <c r="AY4" s="275" t="s">
        <v>338</v>
      </c>
      <c r="AZ4" s="275" t="s">
        <v>340</v>
      </c>
      <c r="BA4" s="275" t="s">
        <v>340</v>
      </c>
      <c r="BB4" s="275" t="s">
        <v>340</v>
      </c>
      <c r="BC4" s="275" t="s">
        <v>340</v>
      </c>
      <c r="BD4" s="275" t="s">
        <v>340</v>
      </c>
      <c r="BE4" s="275" t="s">
        <v>352</v>
      </c>
      <c r="BF4" s="275" t="s">
        <v>340</v>
      </c>
      <c r="BG4" s="275" t="s">
        <v>340</v>
      </c>
      <c r="BH4" s="275" t="s">
        <v>353</v>
      </c>
      <c r="BI4" s="275" t="s">
        <v>354</v>
      </c>
      <c r="BJ4" s="276" t="s">
        <v>355</v>
      </c>
      <c r="BK4" s="276" t="s">
        <v>339</v>
      </c>
      <c r="BL4" s="276" t="s">
        <v>339</v>
      </c>
    </row>
    <row r="5" spans="1:64">
      <c r="A5" s="154" t="s">
        <v>84</v>
      </c>
      <c r="B5" s="168" t="s">
        <v>107</v>
      </c>
      <c r="C5" s="106" t="s">
        <v>108</v>
      </c>
      <c r="D5" s="277">
        <v>0</v>
      </c>
      <c r="E5" s="277">
        <v>0</v>
      </c>
      <c r="F5" s="278">
        <v>0</v>
      </c>
      <c r="G5" s="278">
        <v>0</v>
      </c>
      <c r="H5" s="278">
        <v>11277.678588340501</v>
      </c>
      <c r="I5" s="279">
        <v>0.15</v>
      </c>
      <c r="J5" s="278">
        <v>0</v>
      </c>
      <c r="K5" s="278">
        <v>0</v>
      </c>
      <c r="L5" s="278">
        <v>0</v>
      </c>
      <c r="M5" s="279">
        <v>5.8503422886133194E-2</v>
      </c>
      <c r="N5" s="279">
        <v>8.0918958410620689E-3</v>
      </c>
      <c r="O5" s="280">
        <v>0.84</v>
      </c>
      <c r="P5" s="280">
        <v>0</v>
      </c>
      <c r="Q5" s="279">
        <v>0.13852975391153666</v>
      </c>
      <c r="R5" s="278">
        <v>25.5</v>
      </c>
      <c r="S5" s="278">
        <v>18.809999999999999</v>
      </c>
      <c r="T5" s="278">
        <v>86</v>
      </c>
      <c r="U5" s="278">
        <v>94</v>
      </c>
      <c r="V5" s="278">
        <v>44.6</v>
      </c>
      <c r="W5" s="278">
        <v>55.4</v>
      </c>
      <c r="X5" s="279">
        <v>86</v>
      </c>
      <c r="Y5" s="279">
        <v>89</v>
      </c>
      <c r="Z5" s="280">
        <v>0.28699999999999998</v>
      </c>
      <c r="AA5" s="281">
        <v>14281456</v>
      </c>
      <c r="AB5" s="282">
        <v>53.58</v>
      </c>
      <c r="AC5" s="282">
        <v>73.2</v>
      </c>
      <c r="AD5" s="282">
        <v>4.5099583599488402E-2</v>
      </c>
      <c r="AE5" s="283">
        <v>4.0877503747104515E-4</v>
      </c>
      <c r="AF5" s="282" t="s">
        <v>356</v>
      </c>
      <c r="AG5" s="283">
        <v>4.0951923299678075E-2</v>
      </c>
      <c r="AH5" s="282">
        <v>1</v>
      </c>
      <c r="AI5" s="284">
        <v>1.9821039229586564E-2</v>
      </c>
      <c r="AJ5" s="285">
        <v>31.1</v>
      </c>
      <c r="AK5" s="285">
        <v>8.56</v>
      </c>
      <c r="AL5" s="284">
        <v>1.1000000000000001E-2</v>
      </c>
      <c r="AM5" s="286">
        <v>0</v>
      </c>
      <c r="AN5" s="281">
        <v>144</v>
      </c>
      <c r="AO5" s="287">
        <v>2.5000000000000001E-2</v>
      </c>
      <c r="AP5" s="282">
        <v>0.06</v>
      </c>
      <c r="AQ5" s="282">
        <v>5.766715699203063</v>
      </c>
      <c r="AR5" s="282">
        <v>5.6902833287569538E-2</v>
      </c>
      <c r="AS5" s="282">
        <v>40.897349795939455</v>
      </c>
      <c r="AT5" s="285">
        <v>71.099999999999994</v>
      </c>
      <c r="AU5" s="279">
        <v>10910.344574999999</v>
      </c>
      <c r="AV5" s="279">
        <v>2.7189185700935647</v>
      </c>
      <c r="AW5" s="284">
        <v>64</v>
      </c>
      <c r="AX5" s="282">
        <v>0</v>
      </c>
      <c r="AY5" s="282">
        <v>0.26666666666666666</v>
      </c>
      <c r="AZ5" s="282">
        <v>0.78</v>
      </c>
      <c r="BA5" s="282">
        <v>1</v>
      </c>
      <c r="BB5" s="282">
        <v>0.25</v>
      </c>
      <c r="BC5" s="282">
        <v>1</v>
      </c>
      <c r="BD5" s="282">
        <v>0.90599999999999992</v>
      </c>
      <c r="BE5" s="284">
        <v>129</v>
      </c>
      <c r="BF5" s="284">
        <v>0.97867119999999996</v>
      </c>
      <c r="BG5" s="288">
        <v>0.95434969999999997</v>
      </c>
      <c r="BH5" s="288">
        <v>21800.51334465</v>
      </c>
      <c r="BI5" s="289">
        <v>765.48962401999995</v>
      </c>
      <c r="BJ5" s="286">
        <v>146412.42739999999</v>
      </c>
      <c r="BK5" s="286">
        <v>733900</v>
      </c>
      <c r="BL5" s="286">
        <v>973596.64060699998</v>
      </c>
    </row>
    <row r="6" spans="1:64">
      <c r="A6" s="154" t="s">
        <v>84</v>
      </c>
      <c r="B6" s="168" t="s">
        <v>93</v>
      </c>
      <c r="C6" s="106" t="s">
        <v>94</v>
      </c>
      <c r="D6" s="277">
        <v>0</v>
      </c>
      <c r="E6" s="277">
        <v>0</v>
      </c>
      <c r="F6" s="278">
        <v>0</v>
      </c>
      <c r="G6" s="278">
        <v>0</v>
      </c>
      <c r="H6" s="278">
        <v>4005.2320287905004</v>
      </c>
      <c r="I6" s="279">
        <v>0.15</v>
      </c>
      <c r="J6" s="278">
        <v>0</v>
      </c>
      <c r="K6" s="278">
        <v>0</v>
      </c>
      <c r="L6" s="278">
        <v>0</v>
      </c>
      <c r="M6" s="279">
        <v>5.8503422886133194E-2</v>
      </c>
      <c r="N6" s="279">
        <v>8.0918958410620689E-3</v>
      </c>
      <c r="O6" s="280">
        <v>0.81799999999999995</v>
      </c>
      <c r="P6" s="280">
        <v>2.6181422602268999E-3</v>
      </c>
      <c r="Q6" s="279">
        <v>0.13852975391153666</v>
      </c>
      <c r="R6" s="278">
        <v>70.3</v>
      </c>
      <c r="S6" s="278">
        <v>20.07</v>
      </c>
      <c r="T6" s="278">
        <v>86</v>
      </c>
      <c r="U6" s="278">
        <v>94</v>
      </c>
      <c r="V6" s="278">
        <v>33.299999999999997</v>
      </c>
      <c r="W6" s="278">
        <v>66.7</v>
      </c>
      <c r="X6" s="279">
        <v>76.900000000000006</v>
      </c>
      <c r="Y6" s="279">
        <v>86.3</v>
      </c>
      <c r="Z6" s="280">
        <v>0.28499999999999998</v>
      </c>
      <c r="AA6" s="281">
        <v>14281456</v>
      </c>
      <c r="AB6" s="282">
        <v>53.58</v>
      </c>
      <c r="AC6" s="282">
        <v>73.2</v>
      </c>
      <c r="AD6" s="282">
        <v>4.5099583599488402E-2</v>
      </c>
      <c r="AE6" s="283">
        <v>3.3105238241847007E-4</v>
      </c>
      <c r="AF6" s="282" t="s">
        <v>356</v>
      </c>
      <c r="AG6" s="283">
        <v>4.0951923299678075E-2</v>
      </c>
      <c r="AH6" s="282">
        <v>1</v>
      </c>
      <c r="AI6" s="284">
        <v>8.802549218253606E-3</v>
      </c>
      <c r="AJ6" s="285">
        <v>38</v>
      </c>
      <c r="AK6" s="285">
        <v>9.44</v>
      </c>
      <c r="AL6" s="284">
        <v>3.1E-2</v>
      </c>
      <c r="AM6" s="286">
        <v>0</v>
      </c>
      <c r="AN6" s="281">
        <v>144</v>
      </c>
      <c r="AO6" s="287">
        <v>2.5000000000000001E-2</v>
      </c>
      <c r="AP6" s="282">
        <v>0.06</v>
      </c>
      <c r="AQ6" s="282">
        <v>3.4966841210153268</v>
      </c>
      <c r="AR6" s="282">
        <v>5.6902833287569538E-2</v>
      </c>
      <c r="AS6" s="282">
        <v>38.592112781257093</v>
      </c>
      <c r="AT6" s="285">
        <v>71.099999999999994</v>
      </c>
      <c r="AU6" s="279">
        <v>11709.674573999999</v>
      </c>
      <c r="AV6" s="279">
        <v>2.7189185700935647</v>
      </c>
      <c r="AW6" s="284">
        <v>208</v>
      </c>
      <c r="AX6" s="282">
        <v>0</v>
      </c>
      <c r="AY6" s="282">
        <v>0.26666666666666666</v>
      </c>
      <c r="AZ6" s="282">
        <v>0.78</v>
      </c>
      <c r="BA6" s="282">
        <v>1</v>
      </c>
      <c r="BB6" s="282">
        <v>0.25</v>
      </c>
      <c r="BC6" s="282">
        <v>1</v>
      </c>
      <c r="BD6" s="282">
        <v>0.93599999999999994</v>
      </c>
      <c r="BE6" s="284">
        <v>129</v>
      </c>
      <c r="BF6" s="284">
        <v>0.97867119999999996</v>
      </c>
      <c r="BG6" s="288">
        <v>0.95434969999999997</v>
      </c>
      <c r="BH6" s="288">
        <v>15427.11340034</v>
      </c>
      <c r="BI6" s="289">
        <v>765.48962401999995</v>
      </c>
      <c r="BJ6" s="286">
        <v>301720.5453</v>
      </c>
      <c r="BK6" s="286">
        <v>906201</v>
      </c>
      <c r="BL6" s="286">
        <v>832674.94031400001</v>
      </c>
    </row>
    <row r="7" spans="1:64">
      <c r="A7" s="154" t="s">
        <v>84</v>
      </c>
      <c r="B7" s="168" t="s">
        <v>85</v>
      </c>
      <c r="C7" s="106" t="s">
        <v>86</v>
      </c>
      <c r="D7" s="277">
        <v>4468.850608345263</v>
      </c>
      <c r="E7" s="277">
        <v>1622.9001820968419</v>
      </c>
      <c r="F7" s="278">
        <v>652.03689000000008</v>
      </c>
      <c r="G7" s="278">
        <v>67.117641000000006</v>
      </c>
      <c r="H7" s="278">
        <v>7958.3899642205006</v>
      </c>
      <c r="I7" s="279">
        <v>0.25</v>
      </c>
      <c r="J7" s="278">
        <v>0</v>
      </c>
      <c r="K7" s="278">
        <v>0</v>
      </c>
      <c r="L7" s="278">
        <v>0</v>
      </c>
      <c r="M7" s="279">
        <v>5.8503422886133194E-2</v>
      </c>
      <c r="N7" s="279">
        <v>8.0918958410620689E-3</v>
      </c>
      <c r="O7" s="280">
        <v>0.80800000000000005</v>
      </c>
      <c r="P7" s="280">
        <v>1.9111729853210999E-3</v>
      </c>
      <c r="Q7" s="279">
        <v>0.13852975391153666</v>
      </c>
      <c r="R7" s="278">
        <v>30.4</v>
      </c>
      <c r="S7" s="278">
        <v>26.61</v>
      </c>
      <c r="T7" s="278">
        <v>86</v>
      </c>
      <c r="U7" s="278">
        <v>94</v>
      </c>
      <c r="V7" s="278">
        <v>41.2</v>
      </c>
      <c r="W7" s="278">
        <v>58.8</v>
      </c>
      <c r="X7" s="279">
        <v>82.7</v>
      </c>
      <c r="Y7" s="279">
        <v>88.4</v>
      </c>
      <c r="Z7" s="280">
        <v>0.28000000000000003</v>
      </c>
      <c r="AA7" s="281">
        <v>14281456</v>
      </c>
      <c r="AB7" s="282">
        <v>53.58</v>
      </c>
      <c r="AC7" s="282">
        <v>73.2</v>
      </c>
      <c r="AD7" s="282">
        <v>4.5099583599488402E-2</v>
      </c>
      <c r="AE7" s="283">
        <v>2.2304839770573366E-3</v>
      </c>
      <c r="AF7" s="282" t="s">
        <v>356</v>
      </c>
      <c r="AG7" s="283">
        <v>4.0951923299678075E-2</v>
      </c>
      <c r="AH7" s="282">
        <v>7</v>
      </c>
      <c r="AI7" s="284">
        <v>1.8176551113029748E-2</v>
      </c>
      <c r="AJ7" s="285">
        <v>30</v>
      </c>
      <c r="AK7" s="285">
        <v>9.35</v>
      </c>
      <c r="AL7" s="284">
        <v>2.7999999999999997E-2</v>
      </c>
      <c r="AM7" s="286">
        <v>0</v>
      </c>
      <c r="AN7" s="281">
        <v>144</v>
      </c>
      <c r="AO7" s="287">
        <v>2.5000000000000001E-2</v>
      </c>
      <c r="AP7" s="282">
        <v>0.06</v>
      </c>
      <c r="AQ7" s="282">
        <v>2.4391628933471998</v>
      </c>
      <c r="AR7" s="282">
        <v>5.6902833287569538E-2</v>
      </c>
      <c r="AS7" s="282">
        <v>40.016997382537838</v>
      </c>
      <c r="AT7" s="285">
        <v>71.099999999999994</v>
      </c>
      <c r="AU7" s="279">
        <v>6348.2204759999995</v>
      </c>
      <c r="AV7" s="279">
        <v>2.7189185700935647</v>
      </c>
      <c r="AW7" s="284">
        <v>18</v>
      </c>
      <c r="AX7" s="282">
        <v>0</v>
      </c>
      <c r="AY7" s="282">
        <v>0.26666666666666666</v>
      </c>
      <c r="AZ7" s="282">
        <v>0.78</v>
      </c>
      <c r="BA7" s="282">
        <v>1</v>
      </c>
      <c r="BB7" s="282">
        <v>0.25</v>
      </c>
      <c r="BC7" s="282">
        <v>1</v>
      </c>
      <c r="BD7" s="282">
        <v>0.92299999999999993</v>
      </c>
      <c r="BE7" s="284">
        <v>129</v>
      </c>
      <c r="BF7" s="284">
        <v>0.97867119999999996</v>
      </c>
      <c r="BG7" s="288">
        <v>0.95434969999999997</v>
      </c>
      <c r="BH7" s="288">
        <v>24904.246677529001</v>
      </c>
      <c r="BI7" s="289">
        <v>765.48962401999995</v>
      </c>
      <c r="BJ7" s="286">
        <v>222260.02100000001</v>
      </c>
      <c r="BK7" s="286">
        <v>2107166</v>
      </c>
      <c r="BL7" s="286">
        <v>2448775.2403000002</v>
      </c>
    </row>
    <row r="8" spans="1:64">
      <c r="A8" s="154" t="s">
        <v>84</v>
      </c>
      <c r="B8" s="168" t="s">
        <v>115</v>
      </c>
      <c r="C8" s="106" t="s">
        <v>116</v>
      </c>
      <c r="D8" s="277">
        <v>3195.5952114863157</v>
      </c>
      <c r="E8" s="277">
        <v>2994.8352892736839</v>
      </c>
      <c r="F8" s="278">
        <v>0</v>
      </c>
      <c r="G8" s="278">
        <v>0</v>
      </c>
      <c r="H8" s="278">
        <v>0</v>
      </c>
      <c r="I8" s="279">
        <v>0.35</v>
      </c>
      <c r="J8" s="278">
        <v>0</v>
      </c>
      <c r="K8" s="278">
        <v>0</v>
      </c>
      <c r="L8" s="278">
        <v>5</v>
      </c>
      <c r="M8" s="279">
        <v>5.8503422886133194E-2</v>
      </c>
      <c r="N8" s="279">
        <v>8.0918958410620689E-3</v>
      </c>
      <c r="O8" s="280">
        <v>0.85499999999999998</v>
      </c>
      <c r="P8" s="280">
        <v>0</v>
      </c>
      <c r="Q8" s="279">
        <v>0.13852975391153666</v>
      </c>
      <c r="R8" s="278">
        <v>23</v>
      </c>
      <c r="S8" s="278">
        <v>11.49</v>
      </c>
      <c r="T8" s="278">
        <v>86</v>
      </c>
      <c r="U8" s="278">
        <v>94</v>
      </c>
      <c r="V8" s="278">
        <v>40.9</v>
      </c>
      <c r="W8" s="278">
        <v>53.9</v>
      </c>
      <c r="X8" s="279">
        <v>78.099999999999994</v>
      </c>
      <c r="Y8" s="279">
        <v>84.4</v>
      </c>
      <c r="Z8" s="280">
        <v>0.32100000000000001</v>
      </c>
      <c r="AA8" s="281">
        <v>14281456</v>
      </c>
      <c r="AB8" s="282">
        <v>53.58</v>
      </c>
      <c r="AC8" s="282">
        <v>73.2</v>
      </c>
      <c r="AD8" s="282">
        <v>4.5099583599488402E-2</v>
      </c>
      <c r="AE8" s="283">
        <v>2.3112697612329935E-2</v>
      </c>
      <c r="AF8" s="282" t="s">
        <v>356</v>
      </c>
      <c r="AG8" s="283">
        <v>4.0951923299678075E-2</v>
      </c>
      <c r="AH8" s="282">
        <v>1</v>
      </c>
      <c r="AI8" s="284">
        <v>3.5618769259577382E-2</v>
      </c>
      <c r="AJ8" s="285">
        <v>22</v>
      </c>
      <c r="AK8" s="285">
        <v>8.98</v>
      </c>
      <c r="AL8" s="284">
        <v>1.3000000000000001E-2</v>
      </c>
      <c r="AM8" s="286">
        <v>0</v>
      </c>
      <c r="AN8" s="281">
        <v>144</v>
      </c>
      <c r="AO8" s="287">
        <v>2.5000000000000001E-2</v>
      </c>
      <c r="AP8" s="282">
        <v>0.06</v>
      </c>
      <c r="AQ8" s="282">
        <v>8.3422092615126608</v>
      </c>
      <c r="AR8" s="282">
        <v>5.6902833287569538E-2</v>
      </c>
      <c r="AS8" s="282">
        <v>51.115130144877398</v>
      </c>
      <c r="AT8" s="285">
        <v>71.099999999999994</v>
      </c>
      <c r="AU8" s="279">
        <v>24310.463189999999</v>
      </c>
      <c r="AV8" s="279">
        <v>2.7189185700935647</v>
      </c>
      <c r="AW8" s="284">
        <v>46</v>
      </c>
      <c r="AX8" s="282">
        <v>0</v>
      </c>
      <c r="AY8" s="282">
        <v>0.26666666666666666</v>
      </c>
      <c r="AZ8" s="282">
        <v>0.78</v>
      </c>
      <c r="BA8" s="282">
        <v>1</v>
      </c>
      <c r="BB8" s="282">
        <v>0.25</v>
      </c>
      <c r="BC8" s="282">
        <v>1</v>
      </c>
      <c r="BD8" s="282">
        <v>0.94299999999999995</v>
      </c>
      <c r="BE8" s="284">
        <v>129</v>
      </c>
      <c r="BF8" s="284">
        <v>0.97867119999999996</v>
      </c>
      <c r="BG8" s="288">
        <v>0.95434969999999997</v>
      </c>
      <c r="BH8" s="288">
        <v>1159.1658545309999</v>
      </c>
      <c r="BI8" s="289">
        <v>765.48962401999995</v>
      </c>
      <c r="BJ8" s="286">
        <v>295.0726899</v>
      </c>
      <c r="BK8" s="286">
        <v>2024861</v>
      </c>
      <c r="BL8" s="286">
        <v>1707509.2455829999</v>
      </c>
    </row>
    <row r="9" spans="1:64">
      <c r="A9" s="154" t="s">
        <v>84</v>
      </c>
      <c r="B9" s="168" t="s">
        <v>117</v>
      </c>
      <c r="C9" s="106" t="s">
        <v>118</v>
      </c>
      <c r="D9" s="277">
        <v>0</v>
      </c>
      <c r="E9" s="277">
        <v>0</v>
      </c>
      <c r="F9" s="278">
        <v>0</v>
      </c>
      <c r="G9" s="278">
        <v>0</v>
      </c>
      <c r="H9" s="278">
        <v>8875.8606895909998</v>
      </c>
      <c r="I9" s="279">
        <v>0.15</v>
      </c>
      <c r="J9" s="278">
        <v>0</v>
      </c>
      <c r="K9" s="278">
        <v>0</v>
      </c>
      <c r="L9" s="278">
        <v>5</v>
      </c>
      <c r="M9" s="279">
        <v>5.8503422886133194E-2</v>
      </c>
      <c r="N9" s="279">
        <v>8.0918958410620689E-3</v>
      </c>
      <c r="O9" s="280">
        <v>0.84</v>
      </c>
      <c r="P9" s="280">
        <v>0</v>
      </c>
      <c r="Q9" s="279">
        <v>0.13852975391153666</v>
      </c>
      <c r="R9" s="278">
        <v>19.2</v>
      </c>
      <c r="S9" s="278">
        <v>12.81</v>
      </c>
      <c r="T9" s="278">
        <v>86</v>
      </c>
      <c r="U9" s="278">
        <v>94</v>
      </c>
      <c r="V9" s="278">
        <v>40.9</v>
      </c>
      <c r="W9" s="278">
        <v>59.1</v>
      </c>
      <c r="X9" s="279">
        <v>81</v>
      </c>
      <c r="Y9" s="279">
        <v>85.7</v>
      </c>
      <c r="Z9" s="280">
        <v>0.25900000000000001</v>
      </c>
      <c r="AA9" s="281">
        <v>14281456</v>
      </c>
      <c r="AB9" s="282">
        <v>53.58</v>
      </c>
      <c r="AC9" s="282">
        <v>73.2</v>
      </c>
      <c r="AD9" s="282">
        <v>4.5099583599488402E-2</v>
      </c>
      <c r="AE9" s="283">
        <v>4.8397088431159982E-4</v>
      </c>
      <c r="AF9" s="282" t="s">
        <v>356</v>
      </c>
      <c r="AG9" s="283">
        <v>4.0951923299678075E-2</v>
      </c>
      <c r="AH9" s="282">
        <v>1</v>
      </c>
      <c r="AI9" s="284">
        <v>3.3522456907321078E-2</v>
      </c>
      <c r="AJ9" s="285">
        <v>27.9</v>
      </c>
      <c r="AK9" s="285">
        <v>6.29</v>
      </c>
      <c r="AL9" s="284">
        <v>1.1000000000000001E-2</v>
      </c>
      <c r="AM9" s="286">
        <v>0</v>
      </c>
      <c r="AN9" s="281">
        <v>144</v>
      </c>
      <c r="AO9" s="287">
        <v>2.5000000000000001E-2</v>
      </c>
      <c r="AP9" s="282">
        <v>0.06</v>
      </c>
      <c r="AQ9" s="282">
        <v>11.427029975236637</v>
      </c>
      <c r="AR9" s="282">
        <v>5.6902833287569538E-2</v>
      </c>
      <c r="AS9" s="282">
        <v>37.735633998671069</v>
      </c>
      <c r="AT9" s="285">
        <v>71.099999999999994</v>
      </c>
      <c r="AU9" s="279">
        <v>24171.907968</v>
      </c>
      <c r="AV9" s="279">
        <v>2.7189185700935647</v>
      </c>
      <c r="AW9" s="284">
        <v>277</v>
      </c>
      <c r="AX9" s="282">
        <v>0</v>
      </c>
      <c r="AY9" s="282">
        <v>0.26666666666666666</v>
      </c>
      <c r="AZ9" s="282">
        <v>0.78</v>
      </c>
      <c r="BA9" s="282">
        <v>1</v>
      </c>
      <c r="BB9" s="282">
        <v>0.25</v>
      </c>
      <c r="BC9" s="282">
        <v>1</v>
      </c>
      <c r="BD9" s="282">
        <v>0.96499999999999997</v>
      </c>
      <c r="BE9" s="284">
        <v>129</v>
      </c>
      <c r="BF9" s="284">
        <v>0.97867119999999996</v>
      </c>
      <c r="BG9" s="288">
        <v>0.95434969999999997</v>
      </c>
      <c r="BH9" s="288">
        <v>1454.4547</v>
      </c>
      <c r="BI9" s="289">
        <v>765.48962401999995</v>
      </c>
      <c r="BJ9" s="286">
        <v>619.8528642</v>
      </c>
      <c r="BK9" s="286">
        <v>1239744</v>
      </c>
      <c r="BL9" s="286">
        <v>799231.04326099996</v>
      </c>
    </row>
    <row r="10" spans="1:64">
      <c r="A10" s="154" t="s">
        <v>84</v>
      </c>
      <c r="B10" s="168" t="s">
        <v>95</v>
      </c>
      <c r="C10" s="106" t="s">
        <v>96</v>
      </c>
      <c r="D10" s="277">
        <v>1080.2045089136843</v>
      </c>
      <c r="E10" s="277">
        <v>0</v>
      </c>
      <c r="F10" s="278">
        <v>201.57943499999999</v>
      </c>
      <c r="G10" s="278">
        <v>0</v>
      </c>
      <c r="H10" s="278">
        <v>9904.9970004694987</v>
      </c>
      <c r="I10" s="279">
        <v>0.7</v>
      </c>
      <c r="J10" s="278">
        <v>0</v>
      </c>
      <c r="K10" s="278">
        <v>0</v>
      </c>
      <c r="L10" s="278">
        <v>0</v>
      </c>
      <c r="M10" s="279">
        <v>5.8503422886133194E-2</v>
      </c>
      <c r="N10" s="279">
        <v>8.0918958410620689E-3</v>
      </c>
      <c r="O10" s="280">
        <v>0.81799999999999995</v>
      </c>
      <c r="P10" s="280">
        <v>3.9301681216528002E-3</v>
      </c>
      <c r="Q10" s="279">
        <v>0.13852975391153666</v>
      </c>
      <c r="R10" s="278">
        <v>50.6</v>
      </c>
      <c r="S10" s="278">
        <v>25.96</v>
      </c>
      <c r="T10" s="278">
        <v>86</v>
      </c>
      <c r="U10" s="278">
        <v>94</v>
      </c>
      <c r="V10" s="278">
        <v>35.799999999999997</v>
      </c>
      <c r="W10" s="278">
        <v>64.2</v>
      </c>
      <c r="X10" s="279">
        <v>86.3</v>
      </c>
      <c r="Y10" s="279">
        <v>90</v>
      </c>
      <c r="Z10" s="280">
        <v>0.222</v>
      </c>
      <c r="AA10" s="281">
        <v>14281456</v>
      </c>
      <c r="AB10" s="282">
        <v>53.58</v>
      </c>
      <c r="AC10" s="282">
        <v>73.2</v>
      </c>
      <c r="AD10" s="282">
        <v>4.5099583599488402E-2</v>
      </c>
      <c r="AE10" s="283">
        <v>4.4904129683126525E-4</v>
      </c>
      <c r="AF10" s="282" t="s">
        <v>356</v>
      </c>
      <c r="AG10" s="283">
        <v>4.0951923299678075E-2</v>
      </c>
      <c r="AH10" s="282">
        <v>1</v>
      </c>
      <c r="AI10" s="284">
        <v>3.0226020883855351E-3</v>
      </c>
      <c r="AJ10" s="285">
        <v>50.1</v>
      </c>
      <c r="AK10" s="285">
        <v>10.39</v>
      </c>
      <c r="AL10" s="284">
        <v>3.6000000000000004E-2</v>
      </c>
      <c r="AM10" s="286">
        <v>0</v>
      </c>
      <c r="AN10" s="281">
        <v>144</v>
      </c>
      <c r="AO10" s="287">
        <v>2.5000000000000001E-2</v>
      </c>
      <c r="AP10" s="282">
        <v>0.06</v>
      </c>
      <c r="AQ10" s="282">
        <v>5.8939903516914978</v>
      </c>
      <c r="AR10" s="282">
        <v>5.6902833287569538E-2</v>
      </c>
      <c r="AS10" s="282">
        <v>36.545935992451795</v>
      </c>
      <c r="AT10" s="285">
        <v>71.099999999999994</v>
      </c>
      <c r="AU10" s="279">
        <v>41788.817616</v>
      </c>
      <c r="AV10" s="279">
        <v>2.7189185700935647</v>
      </c>
      <c r="AW10" s="284">
        <v>71</v>
      </c>
      <c r="AX10" s="282">
        <v>0</v>
      </c>
      <c r="AY10" s="282">
        <v>0.26666666666666666</v>
      </c>
      <c r="AZ10" s="282">
        <v>0.78</v>
      </c>
      <c r="BA10" s="282">
        <v>1</v>
      </c>
      <c r="BB10" s="282">
        <v>0.25</v>
      </c>
      <c r="BC10" s="282">
        <v>1</v>
      </c>
      <c r="BD10" s="282">
        <v>0.89700000000000002</v>
      </c>
      <c r="BE10" s="284">
        <v>129</v>
      </c>
      <c r="BF10" s="284">
        <v>0.97867119999999996</v>
      </c>
      <c r="BG10" s="288">
        <v>0.95434969999999997</v>
      </c>
      <c r="BH10" s="288">
        <v>6359.6390957650001</v>
      </c>
      <c r="BI10" s="289">
        <v>765.48962401999995</v>
      </c>
      <c r="BJ10" s="286">
        <v>117361.0392</v>
      </c>
      <c r="BK10" s="286">
        <v>668090</v>
      </c>
      <c r="BL10" s="286">
        <v>536683.91510900005</v>
      </c>
    </row>
    <row r="11" spans="1:64">
      <c r="A11" s="154" t="s">
        <v>84</v>
      </c>
      <c r="B11" s="168" t="s">
        <v>97</v>
      </c>
      <c r="C11" s="106" t="s">
        <v>98</v>
      </c>
      <c r="D11" s="277">
        <v>0</v>
      </c>
      <c r="E11" s="277">
        <v>0</v>
      </c>
      <c r="F11" s="278">
        <v>0</v>
      </c>
      <c r="G11" s="278">
        <v>0</v>
      </c>
      <c r="H11" s="278">
        <v>10717.262147904499</v>
      </c>
      <c r="I11" s="279">
        <v>0.05</v>
      </c>
      <c r="J11" s="278">
        <v>0</v>
      </c>
      <c r="K11" s="278">
        <v>0</v>
      </c>
      <c r="L11" s="278">
        <v>0</v>
      </c>
      <c r="M11" s="279">
        <v>5.8503422886133194E-2</v>
      </c>
      <c r="N11" s="279">
        <v>8.0918958410620689E-3</v>
      </c>
      <c r="O11" s="280">
        <v>0.81</v>
      </c>
      <c r="P11" s="280">
        <v>0</v>
      </c>
      <c r="Q11" s="279">
        <v>0.13852975391153666</v>
      </c>
      <c r="R11" s="278">
        <v>45</v>
      </c>
      <c r="S11" s="278">
        <v>15.64</v>
      </c>
      <c r="T11" s="278">
        <v>86</v>
      </c>
      <c r="U11" s="278">
        <v>94</v>
      </c>
      <c r="V11" s="278">
        <v>46</v>
      </c>
      <c r="W11" s="278">
        <v>54</v>
      </c>
      <c r="X11" s="279">
        <v>84.8</v>
      </c>
      <c r="Y11" s="279">
        <v>87.1</v>
      </c>
      <c r="Z11" s="280">
        <v>0.31900000000000001</v>
      </c>
      <c r="AA11" s="281">
        <v>14281456</v>
      </c>
      <c r="AB11" s="282">
        <v>53.58</v>
      </c>
      <c r="AC11" s="282">
        <v>73.2</v>
      </c>
      <c r="AD11" s="282">
        <v>4.5099583599488402E-2</v>
      </c>
      <c r="AE11" s="283">
        <v>1.4744923875644261E-4</v>
      </c>
      <c r="AF11" s="282" t="s">
        <v>356</v>
      </c>
      <c r="AG11" s="283">
        <v>4.0951923299678075E-2</v>
      </c>
      <c r="AH11" s="282">
        <v>7</v>
      </c>
      <c r="AI11" s="284">
        <v>3.3788657641172046E-2</v>
      </c>
      <c r="AJ11" s="285">
        <v>31.7</v>
      </c>
      <c r="AK11" s="285">
        <v>8.48</v>
      </c>
      <c r="AL11" s="284">
        <v>1.9E-2</v>
      </c>
      <c r="AM11" s="286">
        <v>0</v>
      </c>
      <c r="AN11" s="281">
        <v>144</v>
      </c>
      <c r="AO11" s="287">
        <v>2.5000000000000001E-2</v>
      </c>
      <c r="AP11" s="282">
        <v>0.06</v>
      </c>
      <c r="AQ11" s="282">
        <v>2.3051084582236214</v>
      </c>
      <c r="AR11" s="282">
        <v>5.6902833287569538E-2</v>
      </c>
      <c r="AS11" s="282">
        <v>66.120251034428151</v>
      </c>
      <c r="AT11" s="285">
        <v>71.099999999999994</v>
      </c>
      <c r="AU11" s="279">
        <v>11850.339774</v>
      </c>
      <c r="AV11" s="279">
        <v>2.7189185700935647</v>
      </c>
      <c r="AW11" s="284">
        <v>60</v>
      </c>
      <c r="AX11" s="282">
        <v>0</v>
      </c>
      <c r="AY11" s="282">
        <v>0.26666666666666666</v>
      </c>
      <c r="AZ11" s="282">
        <v>0.78</v>
      </c>
      <c r="BA11" s="282">
        <v>1</v>
      </c>
      <c r="BB11" s="282">
        <v>0.25</v>
      </c>
      <c r="BC11" s="282">
        <v>1</v>
      </c>
      <c r="BD11" s="282">
        <v>0.89900000000000002</v>
      </c>
      <c r="BE11" s="284">
        <v>129</v>
      </c>
      <c r="BF11" s="284">
        <v>0.97867119999999996</v>
      </c>
      <c r="BG11" s="288">
        <v>0.95434969999999997</v>
      </c>
      <c r="BH11" s="288">
        <v>21979.455201200999</v>
      </c>
      <c r="BI11" s="289">
        <v>765.48962401999995</v>
      </c>
      <c r="BJ11" s="286">
        <v>280625.93300000002</v>
      </c>
      <c r="BK11" s="286">
        <v>1356399</v>
      </c>
      <c r="BL11" s="286">
        <v>1325986.2944400001</v>
      </c>
    </row>
    <row r="12" spans="1:64">
      <c r="A12" s="154" t="s">
        <v>84</v>
      </c>
      <c r="B12" s="168" t="s">
        <v>109</v>
      </c>
      <c r="C12" s="106" t="s">
        <v>110</v>
      </c>
      <c r="D12" s="277">
        <v>0</v>
      </c>
      <c r="E12" s="277">
        <v>0</v>
      </c>
      <c r="F12" s="278">
        <v>0</v>
      </c>
      <c r="G12" s="278">
        <v>0</v>
      </c>
      <c r="H12" s="278">
        <v>4093.2364129409998</v>
      </c>
      <c r="I12" s="279">
        <v>0.05</v>
      </c>
      <c r="J12" s="278">
        <v>0</v>
      </c>
      <c r="K12" s="278">
        <v>0</v>
      </c>
      <c r="L12" s="278">
        <v>0</v>
      </c>
      <c r="M12" s="279">
        <v>5.8503422886133194E-2</v>
      </c>
      <c r="N12" s="279">
        <v>8.0918958410620689E-3</v>
      </c>
      <c r="O12" s="280">
        <v>0.84699999999999998</v>
      </c>
      <c r="P12" s="280">
        <v>0</v>
      </c>
      <c r="Q12" s="279">
        <v>0.13852975391153666</v>
      </c>
      <c r="R12" s="278">
        <v>51.5</v>
      </c>
      <c r="S12" s="278">
        <v>17.91</v>
      </c>
      <c r="T12" s="278">
        <v>86</v>
      </c>
      <c r="U12" s="278">
        <v>94</v>
      </c>
      <c r="V12" s="278">
        <v>32.200000000000003</v>
      </c>
      <c r="W12" s="278">
        <v>67.8</v>
      </c>
      <c r="X12" s="279">
        <v>74.5</v>
      </c>
      <c r="Y12" s="279">
        <v>85.3</v>
      </c>
      <c r="Z12" s="280">
        <v>0.309</v>
      </c>
      <c r="AA12" s="281">
        <v>14281456</v>
      </c>
      <c r="AB12" s="282">
        <v>53.58</v>
      </c>
      <c r="AC12" s="282">
        <v>73.2</v>
      </c>
      <c r="AD12" s="282">
        <v>4.5099583599488402E-2</v>
      </c>
      <c r="AE12" s="283">
        <v>1.4578173267420553E-4</v>
      </c>
      <c r="AF12" s="282" t="s">
        <v>356</v>
      </c>
      <c r="AG12" s="283">
        <v>4.0951923299678075E-2</v>
      </c>
      <c r="AH12" s="282">
        <v>1</v>
      </c>
      <c r="AI12" s="284">
        <v>4.4464333593185697E-2</v>
      </c>
      <c r="AJ12" s="285">
        <v>31.5</v>
      </c>
      <c r="AK12" s="285">
        <v>9.9499999999999993</v>
      </c>
      <c r="AL12" s="284">
        <v>1.4999999999999999E-2</v>
      </c>
      <c r="AM12" s="286">
        <v>0</v>
      </c>
      <c r="AN12" s="281">
        <v>144</v>
      </c>
      <c r="AO12" s="287">
        <v>2.5000000000000001E-2</v>
      </c>
      <c r="AP12" s="282">
        <v>0.06</v>
      </c>
      <c r="AQ12" s="282">
        <v>7.0913078932335614</v>
      </c>
      <c r="AR12" s="282">
        <v>5.6902833287569538E-2</v>
      </c>
      <c r="AS12" s="282">
        <v>40.40647180323532</v>
      </c>
      <c r="AT12" s="285">
        <v>71.099999999999994</v>
      </c>
      <c r="AU12" s="279">
        <v>15584.649170999999</v>
      </c>
      <c r="AV12" s="279">
        <v>2.7189185700935647</v>
      </c>
      <c r="AW12" s="284">
        <v>488</v>
      </c>
      <c r="AX12" s="282">
        <v>0</v>
      </c>
      <c r="AY12" s="282">
        <v>0.26666666666666666</v>
      </c>
      <c r="AZ12" s="282">
        <v>0.78</v>
      </c>
      <c r="BA12" s="282">
        <v>1</v>
      </c>
      <c r="BB12" s="282">
        <v>0.25</v>
      </c>
      <c r="BC12" s="282">
        <v>1</v>
      </c>
      <c r="BD12" s="282">
        <v>0.97099999999999997</v>
      </c>
      <c r="BE12" s="284">
        <v>129</v>
      </c>
      <c r="BF12" s="284">
        <v>0.97867119999999996</v>
      </c>
      <c r="BG12" s="288">
        <v>0.95434969999999997</v>
      </c>
      <c r="BH12" s="288">
        <v>25641.337984673002</v>
      </c>
      <c r="BI12" s="289">
        <v>765.48962401999995</v>
      </c>
      <c r="BJ12" s="286">
        <v>429796.41220000002</v>
      </c>
      <c r="BK12" s="286">
        <v>1371914</v>
      </c>
      <c r="BL12" s="286">
        <v>1328387.592257</v>
      </c>
    </row>
    <row r="13" spans="1:64">
      <c r="A13" s="154" t="s">
        <v>84</v>
      </c>
      <c r="B13" s="168" t="s">
        <v>89</v>
      </c>
      <c r="C13" s="106" t="s">
        <v>90</v>
      </c>
      <c r="D13" s="277">
        <v>0</v>
      </c>
      <c r="E13" s="277">
        <v>0</v>
      </c>
      <c r="F13" s="278">
        <v>0</v>
      </c>
      <c r="G13" s="278">
        <v>0</v>
      </c>
      <c r="H13" s="278">
        <v>3753.6559939799999</v>
      </c>
      <c r="I13" s="279">
        <v>0.15</v>
      </c>
      <c r="J13" s="278">
        <v>0</v>
      </c>
      <c r="K13" s="278">
        <v>0</v>
      </c>
      <c r="L13" s="278">
        <v>0</v>
      </c>
      <c r="M13" s="279">
        <v>5.8503422886133194E-2</v>
      </c>
      <c r="N13" s="279">
        <v>8.0918958410620689E-3</v>
      </c>
      <c r="O13" s="280">
        <v>0.84</v>
      </c>
      <c r="P13" s="280">
        <v>0</v>
      </c>
      <c r="Q13" s="279">
        <v>0.13852975391153666</v>
      </c>
      <c r="R13" s="278">
        <v>94.4</v>
      </c>
      <c r="S13" s="278">
        <v>17.66</v>
      </c>
      <c r="T13" s="278">
        <v>86</v>
      </c>
      <c r="U13" s="278">
        <v>94</v>
      </c>
      <c r="V13" s="278">
        <v>45.3</v>
      </c>
      <c r="W13" s="278">
        <v>54.7</v>
      </c>
      <c r="X13" s="279">
        <v>84.8</v>
      </c>
      <c r="Y13" s="279">
        <v>87.6</v>
      </c>
      <c r="Z13" s="280">
        <v>0.25600000000000001</v>
      </c>
      <c r="AA13" s="281">
        <v>14281456</v>
      </c>
      <c r="AB13" s="282">
        <v>53.58</v>
      </c>
      <c r="AC13" s="282">
        <v>73.2</v>
      </c>
      <c r="AD13" s="282">
        <v>4.5099583599488402E-2</v>
      </c>
      <c r="AE13" s="283">
        <v>2.3313881784631024E-4</v>
      </c>
      <c r="AF13" s="282" t="s">
        <v>356</v>
      </c>
      <c r="AG13" s="283">
        <v>4.0951923299678075E-2</v>
      </c>
      <c r="AH13" s="282">
        <v>1</v>
      </c>
      <c r="AI13" s="284">
        <v>4.7489480863471351E-2</v>
      </c>
      <c r="AJ13" s="285">
        <v>40.6</v>
      </c>
      <c r="AK13" s="285">
        <v>12.68</v>
      </c>
      <c r="AL13" s="284">
        <v>9.0000000000000011E-3</v>
      </c>
      <c r="AM13" s="286">
        <v>0</v>
      </c>
      <c r="AN13" s="281">
        <v>144</v>
      </c>
      <c r="AO13" s="287">
        <v>2.5000000000000001E-2</v>
      </c>
      <c r="AP13" s="282">
        <v>0.06</v>
      </c>
      <c r="AQ13" s="282">
        <v>3.9191486900699783</v>
      </c>
      <c r="AR13" s="282">
        <v>5.6902833287569538E-2</v>
      </c>
      <c r="AS13" s="282">
        <v>37.998496327569256</v>
      </c>
      <c r="AT13" s="285">
        <v>71.099999999999994</v>
      </c>
      <c r="AU13" s="279">
        <v>11655.870134999999</v>
      </c>
      <c r="AV13" s="279">
        <v>2.7189185700935647</v>
      </c>
      <c r="AW13" s="284">
        <v>88</v>
      </c>
      <c r="AX13" s="282">
        <v>0</v>
      </c>
      <c r="AY13" s="282">
        <v>0.26666666666666666</v>
      </c>
      <c r="AZ13" s="282">
        <v>0.78</v>
      </c>
      <c r="BA13" s="282">
        <v>1</v>
      </c>
      <c r="BB13" s="282">
        <v>0.25</v>
      </c>
      <c r="BC13" s="282">
        <v>1</v>
      </c>
      <c r="BD13" s="282">
        <v>0.93099999999999994</v>
      </c>
      <c r="BE13" s="284">
        <v>129</v>
      </c>
      <c r="BF13" s="284">
        <v>0.97867119999999996</v>
      </c>
      <c r="BG13" s="288">
        <v>0.95434969999999997</v>
      </c>
      <c r="BH13" s="288">
        <v>20078.37565749</v>
      </c>
      <c r="BI13" s="289">
        <v>765.48962401999995</v>
      </c>
      <c r="BJ13" s="286">
        <v>201073.34830000001</v>
      </c>
      <c r="BK13" s="286">
        <v>857858</v>
      </c>
      <c r="BL13" s="286">
        <v>800169.28119500005</v>
      </c>
    </row>
    <row r="14" spans="1:64">
      <c r="A14" s="154" t="s">
        <v>84</v>
      </c>
      <c r="B14" s="168" t="s">
        <v>87</v>
      </c>
      <c r="C14" s="106" t="s">
        <v>88</v>
      </c>
      <c r="D14" s="277">
        <v>0</v>
      </c>
      <c r="E14" s="277">
        <v>0</v>
      </c>
      <c r="F14" s="278">
        <v>0</v>
      </c>
      <c r="G14" s="278">
        <v>0</v>
      </c>
      <c r="H14" s="278">
        <v>10916.530401289001</v>
      </c>
      <c r="I14" s="279">
        <v>0.05</v>
      </c>
      <c r="J14" s="278">
        <v>733.25231814005531</v>
      </c>
      <c r="K14" s="278">
        <v>0</v>
      </c>
      <c r="L14" s="278">
        <v>0</v>
      </c>
      <c r="M14" s="279">
        <v>5.8503422886133194E-2</v>
      </c>
      <c r="N14" s="279">
        <v>8.0918958410620689E-3</v>
      </c>
      <c r="O14" s="280">
        <v>0.80800000000000005</v>
      </c>
      <c r="P14" s="280">
        <v>3.7130886684645999E-3</v>
      </c>
      <c r="Q14" s="279">
        <v>0.13852975391153666</v>
      </c>
      <c r="R14" s="278">
        <v>56</v>
      </c>
      <c r="S14" s="278">
        <v>21.89</v>
      </c>
      <c r="T14" s="278">
        <v>86</v>
      </c>
      <c r="U14" s="278">
        <v>94</v>
      </c>
      <c r="V14" s="278">
        <v>40.1</v>
      </c>
      <c r="W14" s="278">
        <v>59.9</v>
      </c>
      <c r="X14" s="279">
        <v>71.8</v>
      </c>
      <c r="Y14" s="279">
        <v>80.7</v>
      </c>
      <c r="Z14" s="280">
        <v>0.23</v>
      </c>
      <c r="AA14" s="281">
        <v>14281456</v>
      </c>
      <c r="AB14" s="282">
        <v>53.58</v>
      </c>
      <c r="AC14" s="282">
        <v>73.2</v>
      </c>
      <c r="AD14" s="282">
        <v>4.5099583599488402E-2</v>
      </c>
      <c r="AE14" s="283">
        <v>2.4156835841014201E-4</v>
      </c>
      <c r="AF14" s="282" t="s">
        <v>356</v>
      </c>
      <c r="AG14" s="283">
        <v>4.0951923299678075E-2</v>
      </c>
      <c r="AH14" s="282">
        <v>1</v>
      </c>
      <c r="AI14" s="284">
        <v>3.5614671745193894E-3</v>
      </c>
      <c r="AJ14" s="285">
        <v>41.9</v>
      </c>
      <c r="AK14" s="285">
        <v>13.36</v>
      </c>
      <c r="AL14" s="284">
        <v>0.01</v>
      </c>
      <c r="AM14" s="286">
        <v>16160.197781385961</v>
      </c>
      <c r="AN14" s="281">
        <v>144</v>
      </c>
      <c r="AO14" s="287">
        <v>2.5000000000000001E-2</v>
      </c>
      <c r="AP14" s="282">
        <v>0.06</v>
      </c>
      <c r="AQ14" s="282">
        <v>1.9693391014844315</v>
      </c>
      <c r="AR14" s="282">
        <v>5.6902833287569538E-2</v>
      </c>
      <c r="AS14" s="282">
        <v>47.221417452749122</v>
      </c>
      <c r="AT14" s="285">
        <v>71.099999999999994</v>
      </c>
      <c r="AU14" s="279">
        <v>7150.3637789999993</v>
      </c>
      <c r="AV14" s="279">
        <v>2.7189185700935647</v>
      </c>
      <c r="AW14" s="284">
        <v>95</v>
      </c>
      <c r="AX14" s="282">
        <v>0</v>
      </c>
      <c r="AY14" s="282">
        <v>0.26666666666666666</v>
      </c>
      <c r="AZ14" s="282">
        <v>0.78</v>
      </c>
      <c r="BA14" s="282">
        <v>1</v>
      </c>
      <c r="BB14" s="282">
        <v>0.25</v>
      </c>
      <c r="BC14" s="282">
        <v>1</v>
      </c>
      <c r="BD14" s="282">
        <v>0.90500000000000003</v>
      </c>
      <c r="BE14" s="284">
        <v>129</v>
      </c>
      <c r="BF14" s="284">
        <v>0.97867119999999996</v>
      </c>
      <c r="BG14" s="288">
        <v>0.95434969999999997</v>
      </c>
      <c r="BH14" s="288">
        <v>9948.4951717019994</v>
      </c>
      <c r="BI14" s="289">
        <v>765.48962401999995</v>
      </c>
      <c r="BJ14" s="286">
        <v>229193.21729999999</v>
      </c>
      <c r="BK14" s="286">
        <v>827923</v>
      </c>
      <c r="BL14" s="286">
        <v>850418.52609000006</v>
      </c>
    </row>
    <row r="15" spans="1:64">
      <c r="A15" s="154" t="s">
        <v>84</v>
      </c>
      <c r="B15" s="168" t="s">
        <v>99</v>
      </c>
      <c r="C15" s="106" t="s">
        <v>100</v>
      </c>
      <c r="D15" s="277">
        <v>0</v>
      </c>
      <c r="E15" s="277">
        <v>0</v>
      </c>
      <c r="F15" s="278">
        <v>0</v>
      </c>
      <c r="G15" s="278">
        <v>0</v>
      </c>
      <c r="H15" s="278">
        <v>483.56970002150001</v>
      </c>
      <c r="I15" s="279">
        <v>0.35</v>
      </c>
      <c r="J15" s="278">
        <v>656.17395548105321</v>
      </c>
      <c r="K15" s="278">
        <v>0</v>
      </c>
      <c r="L15" s="278">
        <v>0</v>
      </c>
      <c r="M15" s="279">
        <v>5.8503422886133194E-2</v>
      </c>
      <c r="N15" s="279">
        <v>8.0918958410620689E-3</v>
      </c>
      <c r="O15" s="280">
        <v>0.81799999999999995</v>
      </c>
      <c r="P15" s="280">
        <v>0</v>
      </c>
      <c r="Q15" s="279">
        <v>0.13852975391153666</v>
      </c>
      <c r="R15" s="278">
        <v>36.799999999999997</v>
      </c>
      <c r="S15" s="278">
        <v>36.28</v>
      </c>
      <c r="T15" s="278">
        <v>86</v>
      </c>
      <c r="U15" s="278">
        <v>94</v>
      </c>
      <c r="V15" s="278">
        <v>30.5</v>
      </c>
      <c r="W15" s="278">
        <v>69.5</v>
      </c>
      <c r="X15" s="279">
        <v>75.2</v>
      </c>
      <c r="Y15" s="279">
        <v>87.1</v>
      </c>
      <c r="Z15" s="280">
        <v>0.188</v>
      </c>
      <c r="AA15" s="281">
        <v>14281456</v>
      </c>
      <c r="AB15" s="282">
        <v>53.58</v>
      </c>
      <c r="AC15" s="282">
        <v>73.2</v>
      </c>
      <c r="AD15" s="282">
        <v>4.5099583599488402E-2</v>
      </c>
      <c r="AE15" s="283">
        <v>2.699445129053723E-4</v>
      </c>
      <c r="AF15" s="282" t="s">
        <v>356</v>
      </c>
      <c r="AG15" s="283">
        <v>4.0951923299678075E-2</v>
      </c>
      <c r="AH15" s="282">
        <v>1</v>
      </c>
      <c r="AI15" s="284">
        <v>8.2099073611804525E-3</v>
      </c>
      <c r="AJ15" s="285">
        <v>41.3</v>
      </c>
      <c r="AK15" s="285">
        <v>9.66</v>
      </c>
      <c r="AL15" s="284">
        <v>1.8000000000000002E-2</v>
      </c>
      <c r="AM15" s="286">
        <v>14275.203756683964</v>
      </c>
      <c r="AN15" s="281">
        <v>144</v>
      </c>
      <c r="AO15" s="287">
        <v>2.5000000000000001E-2</v>
      </c>
      <c r="AP15" s="282">
        <v>0.06</v>
      </c>
      <c r="AQ15" s="282">
        <v>2.7469144809893673</v>
      </c>
      <c r="AR15" s="282">
        <v>5.6902833287569538E-2</v>
      </c>
      <c r="AS15" s="282">
        <v>24.012640865182171</v>
      </c>
      <c r="AT15" s="285">
        <v>71.099999999999994</v>
      </c>
      <c r="AU15" s="279">
        <v>15244.942712999999</v>
      </c>
      <c r="AV15" s="279">
        <v>2.7189185700935647</v>
      </c>
      <c r="AW15" s="284">
        <v>29</v>
      </c>
      <c r="AX15" s="282">
        <v>0</v>
      </c>
      <c r="AY15" s="282">
        <v>0.26666666666666666</v>
      </c>
      <c r="AZ15" s="282">
        <v>0.78</v>
      </c>
      <c r="BA15" s="282">
        <v>1</v>
      </c>
      <c r="BB15" s="282">
        <v>0.25</v>
      </c>
      <c r="BC15" s="282">
        <v>1</v>
      </c>
      <c r="BD15" s="282">
        <v>0.97599999999999998</v>
      </c>
      <c r="BE15" s="284">
        <v>129</v>
      </c>
      <c r="BF15" s="284">
        <v>0.97867119999999996</v>
      </c>
      <c r="BG15" s="288">
        <v>0.95434969999999997</v>
      </c>
      <c r="BH15" s="288">
        <v>6294.7963623919995</v>
      </c>
      <c r="BI15" s="289">
        <v>765.48962401999995</v>
      </c>
      <c r="BJ15" s="286">
        <v>166107.26699999999</v>
      </c>
      <c r="BK15" s="286">
        <v>740893</v>
      </c>
      <c r="BL15" s="286">
        <v>818172.75721299998</v>
      </c>
    </row>
    <row r="16" spans="1:64">
      <c r="A16" s="154" t="s">
        <v>84</v>
      </c>
      <c r="B16" s="168" t="s">
        <v>101</v>
      </c>
      <c r="C16" s="106" t="s">
        <v>102</v>
      </c>
      <c r="D16" s="277">
        <v>0</v>
      </c>
      <c r="E16" s="277">
        <v>0</v>
      </c>
      <c r="F16" s="278">
        <v>0</v>
      </c>
      <c r="G16" s="278">
        <v>0</v>
      </c>
      <c r="H16" s="278">
        <v>2957.6167171574998</v>
      </c>
      <c r="I16" s="279">
        <v>0.1</v>
      </c>
      <c r="J16" s="278">
        <v>0</v>
      </c>
      <c r="K16" s="278">
        <v>0</v>
      </c>
      <c r="L16" s="278">
        <v>0</v>
      </c>
      <c r="M16" s="279">
        <v>5.8503422886133194E-2</v>
      </c>
      <c r="N16" s="279">
        <v>8.0918958410620689E-3</v>
      </c>
      <c r="O16" s="280">
        <v>0.84</v>
      </c>
      <c r="P16" s="280">
        <v>0</v>
      </c>
      <c r="Q16" s="279">
        <v>0.13852975391153666</v>
      </c>
      <c r="R16" s="278">
        <v>76.7</v>
      </c>
      <c r="S16" s="278">
        <v>16.149999999999999</v>
      </c>
      <c r="T16" s="278">
        <v>86</v>
      </c>
      <c r="U16" s="278">
        <v>94</v>
      </c>
      <c r="V16" s="278">
        <v>40.6</v>
      </c>
      <c r="W16" s="278">
        <v>59.4</v>
      </c>
      <c r="X16" s="279">
        <v>87.2</v>
      </c>
      <c r="Y16" s="279">
        <v>88.4</v>
      </c>
      <c r="Z16" s="280">
        <v>0.29799999999999999</v>
      </c>
      <c r="AA16" s="281">
        <v>14281456</v>
      </c>
      <c r="AB16" s="282">
        <v>53.58</v>
      </c>
      <c r="AC16" s="282">
        <v>73.2</v>
      </c>
      <c r="AD16" s="282">
        <v>4.5099583599488402E-2</v>
      </c>
      <c r="AE16" s="283">
        <v>3.7240619088051721E-4</v>
      </c>
      <c r="AF16" s="282" t="s">
        <v>356</v>
      </c>
      <c r="AG16" s="283">
        <v>4.0951923299678075E-2</v>
      </c>
      <c r="AH16" s="282">
        <v>1</v>
      </c>
      <c r="AI16" s="284">
        <v>4.2397094877324931E-2</v>
      </c>
      <c r="AJ16" s="285">
        <v>38.799999999999997</v>
      </c>
      <c r="AK16" s="285">
        <v>10.47</v>
      </c>
      <c r="AL16" s="284">
        <v>8.0000000000000002E-3</v>
      </c>
      <c r="AM16" s="286">
        <v>0</v>
      </c>
      <c r="AN16" s="281">
        <v>144</v>
      </c>
      <c r="AO16" s="287">
        <v>2.5000000000000001E-2</v>
      </c>
      <c r="AP16" s="282">
        <v>0.06</v>
      </c>
      <c r="AQ16" s="282">
        <v>4.8122706833291948</v>
      </c>
      <c r="AR16" s="282">
        <v>5.6902833287569538E-2</v>
      </c>
      <c r="AS16" s="282">
        <v>46.819130642684399</v>
      </c>
      <c r="AT16" s="285">
        <v>71.099999999999994</v>
      </c>
      <c r="AU16" s="279">
        <v>10119.806150999999</v>
      </c>
      <c r="AV16" s="279">
        <v>2.7189185700935647</v>
      </c>
      <c r="AW16" s="284">
        <v>196</v>
      </c>
      <c r="AX16" s="282">
        <v>0</v>
      </c>
      <c r="AY16" s="282">
        <v>0.26666666666666666</v>
      </c>
      <c r="AZ16" s="282">
        <v>0.78</v>
      </c>
      <c r="BA16" s="282">
        <v>1</v>
      </c>
      <c r="BB16" s="282">
        <v>0.25</v>
      </c>
      <c r="BC16" s="282">
        <v>1</v>
      </c>
      <c r="BD16" s="282">
        <v>0.90300000000000002</v>
      </c>
      <c r="BE16" s="284">
        <v>129</v>
      </c>
      <c r="BF16" s="284">
        <v>0.97867119999999996</v>
      </c>
      <c r="BG16" s="288">
        <v>0.95434969999999997</v>
      </c>
      <c r="BH16" s="288">
        <v>17548.624715776001</v>
      </c>
      <c r="BI16" s="289">
        <v>765.48962401999995</v>
      </c>
      <c r="BJ16" s="286">
        <v>98870.993350000004</v>
      </c>
      <c r="BK16" s="286">
        <v>537048</v>
      </c>
      <c r="BL16" s="286">
        <v>508082.17140799999</v>
      </c>
    </row>
    <row r="17" spans="1:64">
      <c r="A17" s="154" t="s">
        <v>84</v>
      </c>
      <c r="B17" s="168" t="s">
        <v>113</v>
      </c>
      <c r="C17" s="106" t="s">
        <v>114</v>
      </c>
      <c r="D17" s="277">
        <v>0</v>
      </c>
      <c r="E17" s="277">
        <v>0</v>
      </c>
      <c r="F17" s="278">
        <v>0</v>
      </c>
      <c r="G17" s="278">
        <v>0</v>
      </c>
      <c r="H17" s="278">
        <v>4062.8298674940002</v>
      </c>
      <c r="I17" s="279">
        <v>0.25</v>
      </c>
      <c r="J17" s="278">
        <v>0</v>
      </c>
      <c r="K17" s="278">
        <v>0</v>
      </c>
      <c r="L17" s="278">
        <v>0</v>
      </c>
      <c r="M17" s="279">
        <v>5.8503422886133194E-2</v>
      </c>
      <c r="N17" s="279">
        <v>8.0918958410620689E-3</v>
      </c>
      <c r="O17" s="280">
        <v>0.84</v>
      </c>
      <c r="P17" s="280">
        <v>1.3241305523605E-3</v>
      </c>
      <c r="Q17" s="279">
        <v>0.13852975391153666</v>
      </c>
      <c r="R17" s="278">
        <v>25.7</v>
      </c>
      <c r="S17" s="278">
        <v>17.07</v>
      </c>
      <c r="T17" s="278">
        <v>86</v>
      </c>
      <c r="U17" s="278">
        <v>94</v>
      </c>
      <c r="V17" s="278">
        <v>43.3</v>
      </c>
      <c r="W17" s="278">
        <v>56.7</v>
      </c>
      <c r="X17" s="279">
        <v>83.7</v>
      </c>
      <c r="Y17" s="279">
        <v>85.7</v>
      </c>
      <c r="Z17" s="280">
        <v>0.312</v>
      </c>
      <c r="AA17" s="281">
        <v>14281456</v>
      </c>
      <c r="AB17" s="282">
        <v>53.58</v>
      </c>
      <c r="AC17" s="282">
        <v>73.2</v>
      </c>
      <c r="AD17" s="282">
        <v>4.5099583599488402E-2</v>
      </c>
      <c r="AE17" s="283">
        <v>8.0315156674791877E-4</v>
      </c>
      <c r="AF17" s="282" t="s">
        <v>356</v>
      </c>
      <c r="AG17" s="283">
        <v>4.0951923299678075E-2</v>
      </c>
      <c r="AH17" s="282">
        <v>1</v>
      </c>
      <c r="AI17" s="284">
        <v>5.0567285555014795E-2</v>
      </c>
      <c r="AJ17" s="285">
        <v>35.799999999999997</v>
      </c>
      <c r="AK17" s="285">
        <v>7.14</v>
      </c>
      <c r="AL17" s="284">
        <v>8.0000000000000002E-3</v>
      </c>
      <c r="AM17" s="286">
        <v>0</v>
      </c>
      <c r="AN17" s="281">
        <v>144</v>
      </c>
      <c r="AO17" s="287">
        <v>2.5000000000000001E-2</v>
      </c>
      <c r="AP17" s="282">
        <v>0.06</v>
      </c>
      <c r="AQ17" s="282">
        <v>6.4387786080648519</v>
      </c>
      <c r="AR17" s="282">
        <v>5.6902833287569538E-2</v>
      </c>
      <c r="AS17" s="282">
        <v>44.308612911644552</v>
      </c>
      <c r="AT17" s="285">
        <v>71.099999999999994</v>
      </c>
      <c r="AU17" s="279">
        <v>14598.937781999997</v>
      </c>
      <c r="AV17" s="279">
        <v>2.7189185700935647</v>
      </c>
      <c r="AW17" s="284">
        <v>169</v>
      </c>
      <c r="AX17" s="282">
        <v>0</v>
      </c>
      <c r="AY17" s="282">
        <v>0.26666666666666666</v>
      </c>
      <c r="AZ17" s="282">
        <v>0.78</v>
      </c>
      <c r="BA17" s="282">
        <v>1</v>
      </c>
      <c r="BB17" s="282">
        <v>0.25</v>
      </c>
      <c r="BC17" s="282">
        <v>1</v>
      </c>
      <c r="BD17" s="282">
        <v>0.93200000000000005</v>
      </c>
      <c r="BE17" s="284">
        <v>129</v>
      </c>
      <c r="BF17" s="284">
        <v>0.97867119999999996</v>
      </c>
      <c r="BG17" s="288">
        <v>0.95434969999999997</v>
      </c>
      <c r="BH17" s="288">
        <v>13308.273087206</v>
      </c>
      <c r="BI17" s="289">
        <v>765.48962401999995</v>
      </c>
      <c r="BJ17" s="286">
        <v>125090.87820000001</v>
      </c>
      <c r="BK17" s="286">
        <v>747057</v>
      </c>
      <c r="BL17" s="286">
        <v>713926.84929899999</v>
      </c>
    </row>
    <row r="18" spans="1:64">
      <c r="A18" s="154" t="s">
        <v>84</v>
      </c>
      <c r="B18" s="168" t="s">
        <v>111</v>
      </c>
      <c r="C18" s="106" t="s">
        <v>112</v>
      </c>
      <c r="D18" s="277">
        <v>1376.0420307894738</v>
      </c>
      <c r="E18" s="277">
        <v>0</v>
      </c>
      <c r="F18" s="278">
        <v>0</v>
      </c>
      <c r="G18" s="278">
        <v>0</v>
      </c>
      <c r="H18" s="278">
        <v>2087.5404973679997</v>
      </c>
      <c r="I18" s="279">
        <v>0.3</v>
      </c>
      <c r="J18" s="278">
        <v>0</v>
      </c>
      <c r="K18" s="278">
        <v>0</v>
      </c>
      <c r="L18" s="278">
        <v>0</v>
      </c>
      <c r="M18" s="279">
        <v>5.8503422886133194E-2</v>
      </c>
      <c r="N18" s="279">
        <v>8.0918958410620689E-3</v>
      </c>
      <c r="O18" s="280">
        <v>0.80800000000000005</v>
      </c>
      <c r="P18" s="280" t="s">
        <v>356</v>
      </c>
      <c r="Q18" s="279">
        <v>0.13852975391153666</v>
      </c>
      <c r="R18" s="278">
        <v>53.3</v>
      </c>
      <c r="S18" s="278">
        <v>28</v>
      </c>
      <c r="T18" s="278">
        <v>86</v>
      </c>
      <c r="U18" s="278">
        <v>94</v>
      </c>
      <c r="V18" s="278">
        <v>36.299999999999997</v>
      </c>
      <c r="W18" s="278">
        <v>63.7</v>
      </c>
      <c r="X18" s="279">
        <v>67</v>
      </c>
      <c r="Y18" s="279">
        <v>75.900000000000006</v>
      </c>
      <c r="Z18" s="280">
        <v>0.188</v>
      </c>
      <c r="AA18" s="281">
        <v>14281456</v>
      </c>
      <c r="AB18" s="282">
        <v>53.58</v>
      </c>
      <c r="AC18" s="282">
        <v>73.2</v>
      </c>
      <c r="AD18" s="282">
        <v>4.5099583599488402E-2</v>
      </c>
      <c r="AE18" s="283">
        <v>2.6967043576045714E-4</v>
      </c>
      <c r="AF18" s="282" t="s">
        <v>356</v>
      </c>
      <c r="AG18" s="283">
        <v>4.0951923299678075E-2</v>
      </c>
      <c r="AH18" s="282" t="s">
        <v>356</v>
      </c>
      <c r="AI18" s="284">
        <v>2.1499503187156082E-2</v>
      </c>
      <c r="AJ18" s="285">
        <v>19.899999999999999</v>
      </c>
      <c r="AK18" s="285">
        <v>9.43</v>
      </c>
      <c r="AL18" s="284">
        <v>2.2000000000000002E-2</v>
      </c>
      <c r="AM18" s="286">
        <v>0</v>
      </c>
      <c r="AN18" s="281">
        <v>144</v>
      </c>
      <c r="AO18" s="287">
        <v>2.5000000000000001E-2</v>
      </c>
      <c r="AP18" s="282">
        <v>0.06</v>
      </c>
      <c r="AQ18" s="282">
        <v>3.4105313709321656</v>
      </c>
      <c r="AR18" s="282">
        <v>5.6902833287569538E-2</v>
      </c>
      <c r="AS18" s="282">
        <v>53.384006566983047</v>
      </c>
      <c r="AT18" s="285">
        <v>71.099999999999994</v>
      </c>
      <c r="AU18" s="279">
        <v>8300.3017889999992</v>
      </c>
      <c r="AV18" s="279">
        <v>2.7189185700935647</v>
      </c>
      <c r="AW18" s="284">
        <v>90</v>
      </c>
      <c r="AX18" s="282">
        <v>0</v>
      </c>
      <c r="AY18" s="282">
        <v>0.26666666666666666</v>
      </c>
      <c r="AZ18" s="282">
        <v>0.78</v>
      </c>
      <c r="BA18" s="282">
        <v>1</v>
      </c>
      <c r="BB18" s="282">
        <v>0.25</v>
      </c>
      <c r="BC18" s="282">
        <v>1</v>
      </c>
      <c r="BD18" s="282">
        <v>0.94</v>
      </c>
      <c r="BE18" s="284">
        <v>129</v>
      </c>
      <c r="BF18" s="284">
        <v>0.97867119999999996</v>
      </c>
      <c r="BG18" s="288">
        <v>0.95434969999999997</v>
      </c>
      <c r="BH18" s="288">
        <v>499.89482812400001</v>
      </c>
      <c r="BI18" s="289">
        <v>765.48962401999995</v>
      </c>
      <c r="BJ18" s="286">
        <v>324.57130000000001</v>
      </c>
      <c r="BK18" s="286">
        <v>1112469</v>
      </c>
      <c r="BL18" s="286">
        <v>802622.29064200004</v>
      </c>
    </row>
    <row r="19" spans="1:64">
      <c r="A19" s="154" t="s">
        <v>84</v>
      </c>
      <c r="B19" s="168" t="s">
        <v>91</v>
      </c>
      <c r="C19" s="106" t="s">
        <v>92</v>
      </c>
      <c r="D19" s="277">
        <v>4092.852778031579</v>
      </c>
      <c r="E19" s="277">
        <v>0</v>
      </c>
      <c r="F19" s="278">
        <v>92.413982000000004</v>
      </c>
      <c r="G19" s="278">
        <v>36.380156999999997</v>
      </c>
      <c r="H19" s="278">
        <v>14708.026102265001</v>
      </c>
      <c r="I19" s="279">
        <v>0.3</v>
      </c>
      <c r="J19" s="278">
        <v>1837.8464536516187</v>
      </c>
      <c r="K19" s="278">
        <v>0</v>
      </c>
      <c r="L19" s="278">
        <v>0</v>
      </c>
      <c r="M19" s="279">
        <v>5.8503422886133194E-2</v>
      </c>
      <c r="N19" s="279">
        <v>8.0918958410620689E-3</v>
      </c>
      <c r="O19" s="280">
        <v>0.80800000000000005</v>
      </c>
      <c r="P19" s="280">
        <v>4.3551178092159004E-3</v>
      </c>
      <c r="Q19" s="279">
        <v>0.13852975391153666</v>
      </c>
      <c r="R19" s="278">
        <v>16.3</v>
      </c>
      <c r="S19" s="278">
        <v>36.33</v>
      </c>
      <c r="T19" s="278">
        <v>86</v>
      </c>
      <c r="U19" s="278">
        <v>94</v>
      </c>
      <c r="V19" s="278">
        <v>35.5</v>
      </c>
      <c r="W19" s="278">
        <v>64.5</v>
      </c>
      <c r="X19" s="279">
        <v>69.2</v>
      </c>
      <c r="Y19" s="279">
        <v>80.8</v>
      </c>
      <c r="Z19" s="280">
        <v>0.192</v>
      </c>
      <c r="AA19" s="281">
        <v>14281456</v>
      </c>
      <c r="AB19" s="282">
        <v>53.58</v>
      </c>
      <c r="AC19" s="282">
        <v>73.2</v>
      </c>
      <c r="AD19" s="282">
        <v>4.5099583599488402E-2</v>
      </c>
      <c r="AE19" s="283">
        <v>5.686385251637005E-3</v>
      </c>
      <c r="AF19" s="282" t="s">
        <v>356</v>
      </c>
      <c r="AG19" s="283">
        <v>4.0951923299678075E-2</v>
      </c>
      <c r="AH19" s="282">
        <v>1</v>
      </c>
      <c r="AI19" s="284">
        <v>6.0527336454738699E-3</v>
      </c>
      <c r="AJ19" s="285">
        <v>21.1</v>
      </c>
      <c r="AK19" s="285">
        <v>9.39</v>
      </c>
      <c r="AL19" s="284">
        <v>2.2000000000000002E-2</v>
      </c>
      <c r="AM19" s="286">
        <v>73564.598461930073</v>
      </c>
      <c r="AN19" s="281">
        <v>144</v>
      </c>
      <c r="AO19" s="287">
        <v>2.5000000000000001E-2</v>
      </c>
      <c r="AP19" s="282">
        <v>0.06</v>
      </c>
      <c r="AQ19" s="282">
        <v>0.5919084168075972</v>
      </c>
      <c r="AR19" s="282">
        <v>5.6902833287569538E-2</v>
      </c>
      <c r="AS19" s="282">
        <v>50.174056188995976</v>
      </c>
      <c r="AT19" s="285">
        <v>71.099999999999994</v>
      </c>
      <c r="AU19" s="279">
        <v>4129.2269459999998</v>
      </c>
      <c r="AV19" s="279">
        <v>2.7189185700935647</v>
      </c>
      <c r="AW19" s="284">
        <v>75</v>
      </c>
      <c r="AX19" s="282">
        <v>0</v>
      </c>
      <c r="AY19" s="282">
        <v>0.26666666666666666</v>
      </c>
      <c r="AZ19" s="282">
        <v>0.78</v>
      </c>
      <c r="BA19" s="282">
        <v>1</v>
      </c>
      <c r="BB19" s="282">
        <v>0.25</v>
      </c>
      <c r="BC19" s="282">
        <v>1</v>
      </c>
      <c r="BD19" s="282">
        <v>0.96299999999999997</v>
      </c>
      <c r="BE19" s="284">
        <v>129</v>
      </c>
      <c r="BF19" s="284">
        <v>0.97867119999999996</v>
      </c>
      <c r="BG19" s="288">
        <v>0.95434969999999997</v>
      </c>
      <c r="BH19" s="288">
        <v>12262.848338213</v>
      </c>
      <c r="BI19" s="289">
        <v>765.48962401999995</v>
      </c>
      <c r="BJ19" s="286">
        <v>115547.35030000001</v>
      </c>
      <c r="BK19" s="286">
        <v>2075132</v>
      </c>
      <c r="BL19" s="286">
        <v>2602861.761407</v>
      </c>
    </row>
    <row r="20" spans="1:64">
      <c r="A20" s="154" t="s">
        <v>84</v>
      </c>
      <c r="B20" s="168" t="s">
        <v>103</v>
      </c>
      <c r="C20" s="106" t="s">
        <v>104</v>
      </c>
      <c r="D20" s="277">
        <v>0</v>
      </c>
      <c r="E20" s="277">
        <v>0</v>
      </c>
      <c r="F20" s="278">
        <v>0</v>
      </c>
      <c r="G20" s="278">
        <v>0</v>
      </c>
      <c r="H20" s="278">
        <v>4775.2843426019999</v>
      </c>
      <c r="I20" s="279">
        <v>0.85</v>
      </c>
      <c r="J20" s="278">
        <v>0</v>
      </c>
      <c r="K20" s="278">
        <v>0</v>
      </c>
      <c r="L20" s="278">
        <v>0</v>
      </c>
      <c r="M20" s="279">
        <v>5.8503422886133194E-2</v>
      </c>
      <c r="N20" s="279">
        <v>8.0918958410620689E-3</v>
      </c>
      <c r="O20" s="280">
        <v>0.81799999999999995</v>
      </c>
      <c r="P20" s="280">
        <v>0</v>
      </c>
      <c r="Q20" s="279">
        <v>0.13852975391153666</v>
      </c>
      <c r="R20" s="278">
        <v>21.9</v>
      </c>
      <c r="S20" s="278">
        <v>19.28</v>
      </c>
      <c r="T20" s="278">
        <v>86</v>
      </c>
      <c r="U20" s="278">
        <v>94</v>
      </c>
      <c r="V20" s="278">
        <v>42.5</v>
      </c>
      <c r="W20" s="278">
        <v>57.5</v>
      </c>
      <c r="X20" s="279">
        <v>81.2</v>
      </c>
      <c r="Y20" s="279">
        <v>84.5</v>
      </c>
      <c r="Z20" s="280">
        <v>0.249</v>
      </c>
      <c r="AA20" s="281">
        <v>14281456</v>
      </c>
      <c r="AB20" s="282">
        <v>53.58</v>
      </c>
      <c r="AC20" s="282">
        <v>73.2</v>
      </c>
      <c r="AD20" s="282">
        <v>4.5099583599488402E-2</v>
      </c>
      <c r="AE20" s="283">
        <v>3.0036614633237915E-4</v>
      </c>
      <c r="AF20" s="282" t="s">
        <v>356</v>
      </c>
      <c r="AG20" s="283">
        <v>4.0951923299678075E-2</v>
      </c>
      <c r="AH20" s="282">
        <v>1</v>
      </c>
      <c r="AI20" s="284">
        <v>1.987865736235065E-2</v>
      </c>
      <c r="AJ20" s="285">
        <v>37.6</v>
      </c>
      <c r="AK20" s="285">
        <v>10.9</v>
      </c>
      <c r="AL20" s="284">
        <v>1.3999999999999999E-2</v>
      </c>
      <c r="AM20" s="286">
        <v>0</v>
      </c>
      <c r="AN20" s="281">
        <v>144</v>
      </c>
      <c r="AO20" s="287">
        <v>2.5000000000000001E-2</v>
      </c>
      <c r="AP20" s="282">
        <v>0.06</v>
      </c>
      <c r="AQ20" s="282">
        <v>4.6673602332319195</v>
      </c>
      <c r="AR20" s="282">
        <v>5.6902833287569538E-2</v>
      </c>
      <c r="AS20" s="282">
        <v>36.651464655323629</v>
      </c>
      <c r="AT20" s="285">
        <v>71.099999999999994</v>
      </c>
      <c r="AU20" s="279">
        <v>14598.234455999998</v>
      </c>
      <c r="AV20" s="279">
        <v>2.7189185700935647</v>
      </c>
      <c r="AW20" s="284">
        <v>0</v>
      </c>
      <c r="AX20" s="282">
        <v>0</v>
      </c>
      <c r="AY20" s="282">
        <v>0.26666666666666666</v>
      </c>
      <c r="AZ20" s="282">
        <v>0.78</v>
      </c>
      <c r="BA20" s="282">
        <v>1</v>
      </c>
      <c r="BB20" s="282">
        <v>0.25</v>
      </c>
      <c r="BC20" s="282">
        <v>1</v>
      </c>
      <c r="BD20" s="282">
        <v>0.89200000000000002</v>
      </c>
      <c r="BE20" s="284">
        <v>129</v>
      </c>
      <c r="BF20" s="284">
        <v>0.97867119999999996</v>
      </c>
      <c r="BG20" s="288">
        <v>0.95434969999999997</v>
      </c>
      <c r="BH20" s="288">
        <v>13991.286042872</v>
      </c>
      <c r="BI20" s="289">
        <v>765.48962401999995</v>
      </c>
      <c r="BJ20" s="286">
        <v>154929.06020000001</v>
      </c>
      <c r="BK20" s="286">
        <v>665854</v>
      </c>
      <c r="BL20" s="286">
        <v>379198.28204399999</v>
      </c>
    </row>
    <row r="21" spans="1:64" ht="15.75" customHeight="1">
      <c r="A21" s="290" t="s">
        <v>84</v>
      </c>
      <c r="B21" s="291" t="s">
        <v>105</v>
      </c>
      <c r="C21" s="292" t="s">
        <v>106</v>
      </c>
      <c r="D21" s="277">
        <v>2274.7262448863157</v>
      </c>
      <c r="E21" s="277">
        <v>0</v>
      </c>
      <c r="F21" s="278">
        <v>26.726388999999998</v>
      </c>
      <c r="G21" s="278">
        <v>2.7147009999999998</v>
      </c>
      <c r="H21" s="278">
        <v>6002.1423496145007</v>
      </c>
      <c r="I21" s="279">
        <v>0.35</v>
      </c>
      <c r="J21" s="278">
        <v>0</v>
      </c>
      <c r="K21" s="278">
        <v>0</v>
      </c>
      <c r="L21" s="278">
        <v>0</v>
      </c>
      <c r="M21" s="279">
        <v>5.8503422886133194E-2</v>
      </c>
      <c r="N21" s="279">
        <v>8.0918958410620689E-3</v>
      </c>
      <c r="O21" s="280">
        <v>0.80800000000000005</v>
      </c>
      <c r="P21" s="280">
        <v>1.7714373077789001E-3</v>
      </c>
      <c r="Q21" s="279">
        <v>0.13852975391153666</v>
      </c>
      <c r="R21" s="278">
        <v>28.9</v>
      </c>
      <c r="S21" s="278">
        <v>34.31</v>
      </c>
      <c r="T21" s="278">
        <v>86</v>
      </c>
      <c r="U21" s="278">
        <v>94</v>
      </c>
      <c r="V21" s="278">
        <v>43.6</v>
      </c>
      <c r="W21" s="278">
        <v>56.4</v>
      </c>
      <c r="X21" s="279">
        <v>77.7</v>
      </c>
      <c r="Y21" s="279">
        <v>85.8</v>
      </c>
      <c r="Z21" s="280">
        <v>0.22</v>
      </c>
      <c r="AA21" s="281">
        <v>14281456</v>
      </c>
      <c r="AB21" s="282">
        <v>53.58</v>
      </c>
      <c r="AC21" s="282">
        <v>73.2</v>
      </c>
      <c r="AD21" s="282">
        <v>4.5099583599488402E-2</v>
      </c>
      <c r="AE21" s="283">
        <v>1.7392605012200914E-4</v>
      </c>
      <c r="AF21" s="282" t="s">
        <v>356</v>
      </c>
      <c r="AG21" s="283">
        <v>4.0951923299678075E-2</v>
      </c>
      <c r="AH21" s="282">
        <v>1</v>
      </c>
      <c r="AI21" s="284">
        <v>1.0012522327924791E-2</v>
      </c>
      <c r="AJ21" s="285">
        <v>31.1</v>
      </c>
      <c r="AK21" s="285">
        <v>8.7799999999999994</v>
      </c>
      <c r="AL21" s="284">
        <v>0.03</v>
      </c>
      <c r="AM21" s="286">
        <v>0</v>
      </c>
      <c r="AN21" s="281">
        <v>144</v>
      </c>
      <c r="AO21" s="287">
        <v>2.5000000000000001E-2</v>
      </c>
      <c r="AP21" s="282">
        <v>0.06</v>
      </c>
      <c r="AQ21" s="282">
        <v>1.4426892042781199</v>
      </c>
      <c r="AR21" s="282">
        <v>5.6902833287569538E-2</v>
      </c>
      <c r="AS21" s="282">
        <v>48.647286848924502</v>
      </c>
      <c r="AT21" s="285">
        <v>71.099999999999994</v>
      </c>
      <c r="AU21" s="279">
        <v>5893.1685539999999</v>
      </c>
      <c r="AV21" s="279">
        <v>2.7189185700935647</v>
      </c>
      <c r="AW21" s="284">
        <v>320</v>
      </c>
      <c r="AX21" s="282">
        <v>0</v>
      </c>
      <c r="AY21" s="282">
        <v>0.26666666666666666</v>
      </c>
      <c r="AZ21" s="282">
        <v>0.78</v>
      </c>
      <c r="BA21" s="282">
        <v>1</v>
      </c>
      <c r="BB21" s="282">
        <v>0.25</v>
      </c>
      <c r="BC21" s="282">
        <v>1</v>
      </c>
      <c r="BD21" s="282">
        <v>0.90599999999999992</v>
      </c>
      <c r="BE21" s="284">
        <v>129</v>
      </c>
      <c r="BF21" s="284">
        <v>0.97867119999999996</v>
      </c>
      <c r="BG21" s="288">
        <v>0.95434969999999997</v>
      </c>
      <c r="BH21" s="288">
        <v>10120.909683353</v>
      </c>
      <c r="BI21" s="289">
        <v>765.48962401999995</v>
      </c>
      <c r="BJ21" s="286">
        <v>140144.09640000001</v>
      </c>
      <c r="BK21" s="286">
        <v>1149914</v>
      </c>
      <c r="BL21" s="286">
        <v>1123429.5748620001</v>
      </c>
    </row>
    <row r="22" spans="1:64" ht="15.75" customHeight="1">
      <c r="A22" s="178" t="s">
        <v>119</v>
      </c>
      <c r="B22" s="168" t="s">
        <v>124</v>
      </c>
      <c r="C22" s="106" t="s">
        <v>125</v>
      </c>
      <c r="D22" s="293">
        <v>814.03223482947362</v>
      </c>
      <c r="E22" s="293">
        <v>0.10912864421052632</v>
      </c>
      <c r="F22" s="294">
        <v>3524.4592549999998</v>
      </c>
      <c r="G22" s="294">
        <v>2442.8403009999997</v>
      </c>
      <c r="H22" s="294">
        <v>2399.347186171</v>
      </c>
      <c r="I22" s="295">
        <v>0.2</v>
      </c>
      <c r="J22" s="294">
        <v>13145.354296243477</v>
      </c>
      <c r="K22" s="294">
        <v>9</v>
      </c>
      <c r="L22" s="294">
        <v>0</v>
      </c>
      <c r="M22" s="295">
        <v>0.71107023954391479</v>
      </c>
      <c r="N22" s="295">
        <v>6.4494244754314423E-2</v>
      </c>
      <c r="O22" s="296">
        <v>0.66900000000000004</v>
      </c>
      <c r="P22" s="296">
        <v>1.7473193148529E-3</v>
      </c>
      <c r="Q22" s="295">
        <v>26.218147842079357</v>
      </c>
      <c r="R22" s="294">
        <v>28.3</v>
      </c>
      <c r="S22" s="294">
        <v>31.18</v>
      </c>
      <c r="T22" s="294">
        <v>88.948999999999998</v>
      </c>
      <c r="U22" s="294">
        <v>92.375</v>
      </c>
      <c r="V22" s="294">
        <v>25.72062084257206</v>
      </c>
      <c r="W22" s="294">
        <v>74.27937915742794</v>
      </c>
      <c r="X22" s="295">
        <v>31</v>
      </c>
      <c r="Y22" s="295">
        <v>69</v>
      </c>
      <c r="Z22" s="296">
        <v>0.28999999999999998</v>
      </c>
      <c r="AA22" s="297">
        <v>16815642</v>
      </c>
      <c r="AB22" s="298">
        <v>443.3</v>
      </c>
      <c r="AC22" s="298">
        <v>485.04</v>
      </c>
      <c r="AD22" s="298">
        <v>5.9155140525460501</v>
      </c>
      <c r="AE22" s="299">
        <v>1.5112704918032786E-2</v>
      </c>
      <c r="AF22" s="298" t="s">
        <v>356</v>
      </c>
      <c r="AG22" s="299">
        <v>9.0405014464802324E-3</v>
      </c>
      <c r="AH22" s="298">
        <v>1</v>
      </c>
      <c r="AI22" s="300">
        <v>3.447646844217439E-4</v>
      </c>
      <c r="AJ22" s="301">
        <v>47.792776358993066</v>
      </c>
      <c r="AK22" s="301">
        <v>16.826923076923077</v>
      </c>
      <c r="AL22" s="300">
        <v>8.1688674565329092E-2</v>
      </c>
      <c r="AM22" s="302" t="s">
        <v>356</v>
      </c>
      <c r="AN22" s="297">
        <v>117</v>
      </c>
      <c r="AO22" s="303">
        <v>5.2999999999999999E-2</v>
      </c>
      <c r="AP22" s="298">
        <v>0.26</v>
      </c>
      <c r="AQ22" s="298">
        <v>0.95330171470266334</v>
      </c>
      <c r="AR22" s="298">
        <v>7.8438526085370299E-3</v>
      </c>
      <c r="AS22" s="298">
        <v>14.93148806653809</v>
      </c>
      <c r="AT22" s="301">
        <v>63.7</v>
      </c>
      <c r="AU22" s="295">
        <v>844.41819150000003</v>
      </c>
      <c r="AV22" s="295">
        <v>7.6869492390252425E-2</v>
      </c>
      <c r="AW22" s="300">
        <v>248</v>
      </c>
      <c r="AX22" s="298">
        <v>0.26666666666666666</v>
      </c>
      <c r="AY22" s="298">
        <v>0.6</v>
      </c>
      <c r="AZ22" s="298">
        <v>0.9</v>
      </c>
      <c r="BA22" s="298">
        <v>0.1012</v>
      </c>
      <c r="BB22" s="298">
        <v>0.51</v>
      </c>
      <c r="BC22" s="298">
        <v>0.22</v>
      </c>
      <c r="BD22" s="298">
        <v>0.88</v>
      </c>
      <c r="BE22" s="300">
        <v>108.5</v>
      </c>
      <c r="BF22" s="300">
        <v>0.996</v>
      </c>
      <c r="BG22" s="304">
        <v>0.86886172668979877</v>
      </c>
      <c r="BH22" s="304">
        <v>2532.633705231</v>
      </c>
      <c r="BI22" s="305">
        <v>260.34902954</v>
      </c>
      <c r="BJ22" s="302">
        <v>16959.832190000001</v>
      </c>
      <c r="BK22" s="302">
        <v>558600</v>
      </c>
      <c r="BL22" s="302">
        <v>455281.831764</v>
      </c>
    </row>
    <row r="23" spans="1:64" ht="15.75" customHeight="1">
      <c r="A23" s="178" t="s">
        <v>119</v>
      </c>
      <c r="B23" s="168" t="s">
        <v>136</v>
      </c>
      <c r="C23" s="106" t="s">
        <v>137</v>
      </c>
      <c r="D23" s="277">
        <v>2354.0557576800002</v>
      </c>
      <c r="E23" s="277">
        <v>0</v>
      </c>
      <c r="F23" s="278">
        <v>0</v>
      </c>
      <c r="G23" s="278">
        <v>0</v>
      </c>
      <c r="H23" s="278">
        <v>7005.3995557039998</v>
      </c>
      <c r="I23" s="279">
        <v>0.2</v>
      </c>
      <c r="J23" s="278">
        <v>0</v>
      </c>
      <c r="K23" s="278">
        <v>9</v>
      </c>
      <c r="L23" s="278">
        <v>5</v>
      </c>
      <c r="M23" s="279">
        <v>0.71107023954391479</v>
      </c>
      <c r="N23" s="279">
        <v>6.4494244754314423E-2</v>
      </c>
      <c r="O23" s="280">
        <v>0.745</v>
      </c>
      <c r="P23" s="280">
        <v>0</v>
      </c>
      <c r="Q23" s="279">
        <v>26.218147842079357</v>
      </c>
      <c r="R23" s="278">
        <v>19.100000000000001</v>
      </c>
      <c r="S23" s="278">
        <v>22.25</v>
      </c>
      <c r="T23" s="278">
        <v>94.108000000000004</v>
      </c>
      <c r="U23" s="278">
        <v>94.820999999999998</v>
      </c>
      <c r="V23" s="278">
        <v>42.38109364184713</v>
      </c>
      <c r="W23" s="278">
        <v>57.618906358152877</v>
      </c>
      <c r="X23" s="279">
        <v>48</v>
      </c>
      <c r="Y23" s="279">
        <v>52</v>
      </c>
      <c r="Z23" s="280">
        <v>0.28999999999999998</v>
      </c>
      <c r="AA23" s="281">
        <v>16815642</v>
      </c>
      <c r="AB23" s="282">
        <v>443.3</v>
      </c>
      <c r="AC23" s="282">
        <v>485.04</v>
      </c>
      <c r="AD23" s="282">
        <v>5.9155140525460501</v>
      </c>
      <c r="AE23" s="283">
        <v>1.5112704918032786E-2</v>
      </c>
      <c r="AF23" s="282" t="s">
        <v>356</v>
      </c>
      <c r="AG23" s="283">
        <v>9.0405014464802324E-3</v>
      </c>
      <c r="AH23" s="282">
        <v>1</v>
      </c>
      <c r="AI23" s="284">
        <v>2.2269807280513917E-3</v>
      </c>
      <c r="AJ23" s="285">
        <v>64.705334698817609</v>
      </c>
      <c r="AK23" s="285">
        <v>20.923382932333705</v>
      </c>
      <c r="AL23" s="284">
        <v>0.10327464224662811</v>
      </c>
      <c r="AM23" s="286" t="s">
        <v>356</v>
      </c>
      <c r="AN23" s="281">
        <v>117</v>
      </c>
      <c r="AO23" s="287">
        <v>5.2999999999999999E-2</v>
      </c>
      <c r="AP23" s="282">
        <v>0.26</v>
      </c>
      <c r="AQ23" s="282">
        <v>6.2985755516246158</v>
      </c>
      <c r="AR23" s="282">
        <v>8.9377152965273252E-2</v>
      </c>
      <c r="AS23" s="282">
        <v>14.93148806653809</v>
      </c>
      <c r="AT23" s="285">
        <v>63.7</v>
      </c>
      <c r="AU23" s="279">
        <v>4232.0722599999999</v>
      </c>
      <c r="AV23" s="279">
        <v>7.6869492390252425E-2</v>
      </c>
      <c r="AW23" s="284">
        <v>1833</v>
      </c>
      <c r="AX23" s="282">
        <v>0.26666666666666666</v>
      </c>
      <c r="AY23" s="282">
        <v>0.6</v>
      </c>
      <c r="AZ23" s="282">
        <v>0.9</v>
      </c>
      <c r="BA23" s="282">
        <v>0.1012</v>
      </c>
      <c r="BB23" s="282">
        <v>0.51</v>
      </c>
      <c r="BC23" s="282">
        <v>0.22</v>
      </c>
      <c r="BD23" s="282">
        <v>0.88</v>
      </c>
      <c r="BE23" s="284">
        <v>108.5</v>
      </c>
      <c r="BF23" s="284">
        <v>0.95700000000000007</v>
      </c>
      <c r="BG23" s="288">
        <v>1</v>
      </c>
      <c r="BH23" s="288">
        <v>612.13308527000004</v>
      </c>
      <c r="BI23" s="289">
        <v>260.34902954</v>
      </c>
      <c r="BJ23" s="286">
        <v>150.24917590000001</v>
      </c>
      <c r="BK23" s="286">
        <v>1098600</v>
      </c>
      <c r="BL23" s="286">
        <v>1183371.5012380001</v>
      </c>
    </row>
    <row r="24" spans="1:64" ht="15.75" customHeight="1">
      <c r="A24" s="178" t="s">
        <v>119</v>
      </c>
      <c r="B24" s="168" t="s">
        <v>122</v>
      </c>
      <c r="C24" s="106" t="s">
        <v>123</v>
      </c>
      <c r="D24" s="277">
        <v>1468.5190699136842</v>
      </c>
      <c r="E24" s="277">
        <v>15.54531291368421</v>
      </c>
      <c r="F24" s="278">
        <v>681.53598299999999</v>
      </c>
      <c r="G24" s="278">
        <v>219.20212100000001</v>
      </c>
      <c r="H24" s="278">
        <v>2571.0108885249997</v>
      </c>
      <c r="I24" s="279">
        <v>0.2</v>
      </c>
      <c r="J24" s="278">
        <v>0</v>
      </c>
      <c r="K24" s="278">
        <v>9</v>
      </c>
      <c r="L24" s="278">
        <v>0</v>
      </c>
      <c r="M24" s="279">
        <v>0.71107023954391479</v>
      </c>
      <c r="N24" s="279">
        <v>6.4494244754314423E-2</v>
      </c>
      <c r="O24" s="280">
        <v>0.7</v>
      </c>
      <c r="P24" s="280">
        <v>0</v>
      </c>
      <c r="Q24" s="279">
        <v>26.218147842079357</v>
      </c>
      <c r="R24" s="278">
        <v>32.200000000000003</v>
      </c>
      <c r="S24" s="278">
        <v>44.64</v>
      </c>
      <c r="T24" s="278">
        <v>82.037000000000006</v>
      </c>
      <c r="U24" s="278">
        <v>83.664699999999996</v>
      </c>
      <c r="V24" s="278">
        <v>49.082905355832722</v>
      </c>
      <c r="W24" s="278">
        <v>50.917094644167285</v>
      </c>
      <c r="X24" s="279">
        <v>38</v>
      </c>
      <c r="Y24" s="279">
        <v>62</v>
      </c>
      <c r="Z24" s="280">
        <v>0.28999999999999998</v>
      </c>
      <c r="AA24" s="281">
        <v>16815642</v>
      </c>
      <c r="AB24" s="282">
        <v>443.3</v>
      </c>
      <c r="AC24" s="282">
        <v>485.04</v>
      </c>
      <c r="AD24" s="282">
        <v>5.9155140525460501</v>
      </c>
      <c r="AE24" s="283">
        <v>1.5112704918032786E-2</v>
      </c>
      <c r="AF24" s="282" t="s">
        <v>356</v>
      </c>
      <c r="AG24" s="283">
        <v>9.0405014464802324E-3</v>
      </c>
      <c r="AH24" s="282">
        <v>1</v>
      </c>
      <c r="AI24" s="284">
        <v>2.2205128205128205E-3</v>
      </c>
      <c r="AJ24" s="285">
        <v>88.717948717948715</v>
      </c>
      <c r="AK24" s="285">
        <v>12.068171349608475</v>
      </c>
      <c r="AL24" s="284">
        <v>7.7546197583928125E-2</v>
      </c>
      <c r="AM24" s="286" t="s">
        <v>356</v>
      </c>
      <c r="AN24" s="281">
        <v>117</v>
      </c>
      <c r="AO24" s="287">
        <v>5.2999999999999999E-2</v>
      </c>
      <c r="AP24" s="282">
        <v>0.26</v>
      </c>
      <c r="AQ24" s="282">
        <v>1.9755897435897438</v>
      </c>
      <c r="AR24" s="282">
        <v>3.1282051282051283E-2</v>
      </c>
      <c r="AS24" s="282">
        <v>14.93148806653809</v>
      </c>
      <c r="AT24" s="285">
        <v>63.7</v>
      </c>
      <c r="AU24" s="279">
        <v>1756.7092400000001</v>
      </c>
      <c r="AV24" s="279">
        <v>7.6869492390252425E-2</v>
      </c>
      <c r="AW24" s="284">
        <v>206</v>
      </c>
      <c r="AX24" s="282">
        <v>0.26666666666666666</v>
      </c>
      <c r="AY24" s="282">
        <v>0.6</v>
      </c>
      <c r="AZ24" s="282">
        <v>0.9</v>
      </c>
      <c r="BA24" s="282">
        <v>0.1012</v>
      </c>
      <c r="BB24" s="282">
        <v>0.51</v>
      </c>
      <c r="BC24" s="282">
        <v>0.22</v>
      </c>
      <c r="BD24" s="282">
        <v>0.88</v>
      </c>
      <c r="BE24" s="284">
        <v>108.5</v>
      </c>
      <c r="BF24" s="284">
        <v>0.91599999999999993</v>
      </c>
      <c r="BG24" s="288">
        <v>1</v>
      </c>
      <c r="BH24" s="288">
        <v>4784.7525912439996</v>
      </c>
      <c r="BI24" s="289">
        <v>260.34902954</v>
      </c>
      <c r="BJ24" s="286">
        <v>19896.14316</v>
      </c>
      <c r="BK24" s="286">
        <v>985500</v>
      </c>
      <c r="BL24" s="286">
        <v>808519.78301699995</v>
      </c>
    </row>
    <row r="25" spans="1:64" ht="15.75" customHeight="1">
      <c r="A25" s="178" t="s">
        <v>119</v>
      </c>
      <c r="B25" s="168" t="s">
        <v>126</v>
      </c>
      <c r="C25" s="106" t="s">
        <v>127</v>
      </c>
      <c r="D25" s="277">
        <v>1005.9769675789473</v>
      </c>
      <c r="E25" s="277">
        <v>365.68163076000002</v>
      </c>
      <c r="F25" s="278">
        <v>921.77502000000004</v>
      </c>
      <c r="G25" s="278">
        <v>366.18821200000002</v>
      </c>
      <c r="H25" s="278">
        <v>1785.3220889524996</v>
      </c>
      <c r="I25" s="279">
        <v>0.25</v>
      </c>
      <c r="J25" s="278">
        <v>0</v>
      </c>
      <c r="K25" s="278">
        <v>9</v>
      </c>
      <c r="L25" s="278">
        <v>0</v>
      </c>
      <c r="M25" s="279">
        <v>0.71107023954391479</v>
      </c>
      <c r="N25" s="279">
        <v>6.4494244754314423E-2</v>
      </c>
      <c r="O25" s="280">
        <v>0.69699999999999995</v>
      </c>
      <c r="P25" s="280">
        <v>1.6381541075294001E-3</v>
      </c>
      <c r="Q25" s="279">
        <v>26.218147842079357</v>
      </c>
      <c r="R25" s="278">
        <v>70.400000000000006</v>
      </c>
      <c r="S25" s="278">
        <v>21.27</v>
      </c>
      <c r="T25" s="278">
        <v>88.912999999999997</v>
      </c>
      <c r="U25" s="278">
        <v>89.956999999999994</v>
      </c>
      <c r="V25" s="278">
        <v>44.444444444444443</v>
      </c>
      <c r="W25" s="278">
        <v>55.555555555555557</v>
      </c>
      <c r="X25" s="279">
        <v>36</v>
      </c>
      <c r="Y25" s="279">
        <v>64</v>
      </c>
      <c r="Z25" s="280">
        <v>0.28999999999999998</v>
      </c>
      <c r="AA25" s="281">
        <v>16815642</v>
      </c>
      <c r="AB25" s="282">
        <v>443.3</v>
      </c>
      <c r="AC25" s="282">
        <v>485.04</v>
      </c>
      <c r="AD25" s="282">
        <v>5.9155140525460501</v>
      </c>
      <c r="AE25" s="283">
        <v>1.5112704918032786E-2</v>
      </c>
      <c r="AF25" s="282" t="s">
        <v>356</v>
      </c>
      <c r="AG25" s="283">
        <v>9.0405014464802324E-3</v>
      </c>
      <c r="AH25" s="282">
        <v>1</v>
      </c>
      <c r="AI25" s="284">
        <v>5.3795576808129107E-4</v>
      </c>
      <c r="AJ25" s="285">
        <v>36.859932257421796</v>
      </c>
      <c r="AK25" s="285">
        <v>14.48983698933387</v>
      </c>
      <c r="AL25" s="284">
        <v>6.1833050007865438E-2</v>
      </c>
      <c r="AM25" s="286" t="s">
        <v>356</v>
      </c>
      <c r="AN25" s="281">
        <v>117</v>
      </c>
      <c r="AO25" s="287">
        <v>5.2999999999999999E-2</v>
      </c>
      <c r="AP25" s="282">
        <v>0.26</v>
      </c>
      <c r="AQ25" s="282">
        <v>1.3588364215979278</v>
      </c>
      <c r="AR25" s="282">
        <v>2.5303845387527397E-2</v>
      </c>
      <c r="AS25" s="282">
        <v>14.93148806653809</v>
      </c>
      <c r="AT25" s="285">
        <v>63.7</v>
      </c>
      <c r="AU25" s="279">
        <v>3523.3997825000001</v>
      </c>
      <c r="AV25" s="279">
        <v>7.6869492390252425E-2</v>
      </c>
      <c r="AW25" s="284">
        <v>467</v>
      </c>
      <c r="AX25" s="282">
        <v>0.26666666666666666</v>
      </c>
      <c r="AY25" s="282">
        <v>0.6</v>
      </c>
      <c r="AZ25" s="282">
        <v>0.9</v>
      </c>
      <c r="BA25" s="282">
        <v>0.1012</v>
      </c>
      <c r="BB25" s="282">
        <v>0.51</v>
      </c>
      <c r="BC25" s="282">
        <v>0.22</v>
      </c>
      <c r="BD25" s="282">
        <v>0.88</v>
      </c>
      <c r="BE25" s="284">
        <v>108.5</v>
      </c>
      <c r="BF25" s="284">
        <v>0.99099999999999999</v>
      </c>
      <c r="BG25" s="288">
        <v>0.96291951123240305</v>
      </c>
      <c r="BH25" s="288">
        <v>4279.3210146239999</v>
      </c>
      <c r="BI25" s="289">
        <v>260.34902954</v>
      </c>
      <c r="BJ25" s="286">
        <v>43122.340960000001</v>
      </c>
      <c r="BK25" s="286">
        <v>505900</v>
      </c>
      <c r="BL25" s="286">
        <v>521511.45697300002</v>
      </c>
    </row>
    <row r="26" spans="1:64" ht="15.75" customHeight="1">
      <c r="A26" s="178" t="s">
        <v>119</v>
      </c>
      <c r="B26" s="168" t="s">
        <v>120</v>
      </c>
      <c r="C26" s="106" t="s">
        <v>121</v>
      </c>
      <c r="D26" s="277">
        <v>2360.3071088800002</v>
      </c>
      <c r="E26" s="277">
        <v>1630.1662698147368</v>
      </c>
      <c r="F26" s="278">
        <v>4604.9130750000004</v>
      </c>
      <c r="G26" s="278">
        <v>1969.9710140000002</v>
      </c>
      <c r="H26" s="278">
        <v>9103.8271623755008</v>
      </c>
      <c r="I26" s="279">
        <v>0.4</v>
      </c>
      <c r="J26" s="278">
        <v>30173.600570432129</v>
      </c>
      <c r="K26" s="278">
        <v>9</v>
      </c>
      <c r="L26" s="278">
        <v>0</v>
      </c>
      <c r="M26" s="279">
        <v>0.71107023954391479</v>
      </c>
      <c r="N26" s="279">
        <v>6.4494244754314423E-2</v>
      </c>
      <c r="O26" s="280">
        <v>0.68200000000000005</v>
      </c>
      <c r="P26" s="280">
        <v>2.4062414624110001E-3</v>
      </c>
      <c r="Q26" s="279">
        <v>26.218147842079357</v>
      </c>
      <c r="R26" s="278">
        <v>53.2</v>
      </c>
      <c r="S26" s="278">
        <v>35.76</v>
      </c>
      <c r="T26" s="278">
        <v>86.209000000000003</v>
      </c>
      <c r="U26" s="278">
        <v>89.97</v>
      </c>
      <c r="V26" s="278">
        <v>35.060449050086355</v>
      </c>
      <c r="W26" s="278">
        <v>64.939550949913652</v>
      </c>
      <c r="X26" s="279">
        <v>36</v>
      </c>
      <c r="Y26" s="279">
        <v>64</v>
      </c>
      <c r="Z26" s="280">
        <v>0.28999999999999998</v>
      </c>
      <c r="AA26" s="281">
        <v>16815642</v>
      </c>
      <c r="AB26" s="282">
        <v>443.3</v>
      </c>
      <c r="AC26" s="282">
        <v>485.04</v>
      </c>
      <c r="AD26" s="282">
        <v>5.9155140525460501</v>
      </c>
      <c r="AE26" s="283">
        <v>1.5112704918032786E-2</v>
      </c>
      <c r="AF26" s="282" t="s">
        <v>356</v>
      </c>
      <c r="AG26" s="283">
        <v>9.0405014464802324E-3</v>
      </c>
      <c r="AH26" s="282">
        <v>1</v>
      </c>
      <c r="AI26" s="284">
        <v>7.2822465492622564E-4</v>
      </c>
      <c r="AJ26" s="285">
        <v>55.291131207361573</v>
      </c>
      <c r="AK26" s="285">
        <v>15.634875752636306</v>
      </c>
      <c r="AL26" s="284">
        <v>5.918423928407579E-2</v>
      </c>
      <c r="AM26" s="286" t="s">
        <v>356</v>
      </c>
      <c r="AN26" s="281">
        <v>117</v>
      </c>
      <c r="AO26" s="287">
        <v>5.2999999999999999E-2</v>
      </c>
      <c r="AP26" s="282">
        <v>0.26</v>
      </c>
      <c r="AQ26" s="282">
        <v>0.52768522925590988</v>
      </c>
      <c r="AR26" s="282">
        <v>3.1730921783277802E-3</v>
      </c>
      <c r="AS26" s="282">
        <v>14.93148806653809</v>
      </c>
      <c r="AT26" s="285">
        <v>63.7</v>
      </c>
      <c r="AU26" s="279">
        <v>1081.973191</v>
      </c>
      <c r="AV26" s="279">
        <v>7.6869492390252425E-2</v>
      </c>
      <c r="AW26" s="284">
        <v>824</v>
      </c>
      <c r="AX26" s="282">
        <v>0.26666666666666666</v>
      </c>
      <c r="AY26" s="282">
        <v>0.6</v>
      </c>
      <c r="AZ26" s="282">
        <v>0.9</v>
      </c>
      <c r="BA26" s="282">
        <v>0.1012</v>
      </c>
      <c r="BB26" s="282">
        <v>0.51</v>
      </c>
      <c r="BC26" s="282">
        <v>0.22</v>
      </c>
      <c r="BD26" s="282">
        <v>0.88</v>
      </c>
      <c r="BE26" s="284">
        <v>108.5</v>
      </c>
      <c r="BF26" s="284">
        <v>0.93400000000000005</v>
      </c>
      <c r="BG26" s="288">
        <v>0.86955790296225954</v>
      </c>
      <c r="BH26" s="288">
        <v>5716.6469501940001</v>
      </c>
      <c r="BI26" s="289">
        <v>260.34902954</v>
      </c>
      <c r="BJ26" s="286">
        <v>33584.782290000003</v>
      </c>
      <c r="BK26" s="286">
        <v>1282200</v>
      </c>
      <c r="BL26" s="286">
        <v>1268319.537056</v>
      </c>
    </row>
    <row r="27" spans="1:64" ht="15.75" customHeight="1">
      <c r="A27" s="178" t="s">
        <v>119</v>
      </c>
      <c r="B27" s="168" t="s">
        <v>128</v>
      </c>
      <c r="C27" s="106" t="s">
        <v>129</v>
      </c>
      <c r="D27" s="277">
        <v>578.12846819368428</v>
      </c>
      <c r="E27" s="277">
        <v>0</v>
      </c>
      <c r="F27" s="278">
        <v>403.97656099999995</v>
      </c>
      <c r="G27" s="278">
        <v>268.96530999999999</v>
      </c>
      <c r="H27" s="278">
        <v>2473.3165336675002</v>
      </c>
      <c r="I27" s="279">
        <v>0.2</v>
      </c>
      <c r="J27" s="278">
        <v>0</v>
      </c>
      <c r="K27" s="278">
        <v>9</v>
      </c>
      <c r="L27" s="278">
        <v>0</v>
      </c>
      <c r="M27" s="279">
        <v>0.71107023954391479</v>
      </c>
      <c r="N27" s="279">
        <v>6.4494244754314423E-2</v>
      </c>
      <c r="O27" s="280">
        <v>0.68100000000000005</v>
      </c>
      <c r="P27" s="280">
        <v>0</v>
      </c>
      <c r="Q27" s="279">
        <v>26.218147842079357</v>
      </c>
      <c r="R27" s="278">
        <v>52.6</v>
      </c>
      <c r="S27" s="278">
        <v>20.14</v>
      </c>
      <c r="T27" s="278">
        <v>87.183000000000007</v>
      </c>
      <c r="U27" s="278">
        <v>89.120999999999995</v>
      </c>
      <c r="V27" s="278">
        <v>39.804772234273315</v>
      </c>
      <c r="W27" s="278">
        <v>60.195227765726678</v>
      </c>
      <c r="X27" s="279">
        <v>30</v>
      </c>
      <c r="Y27" s="279">
        <v>70</v>
      </c>
      <c r="Z27" s="280">
        <v>0.28999999999999998</v>
      </c>
      <c r="AA27" s="281">
        <v>16815642</v>
      </c>
      <c r="AB27" s="282">
        <v>443.3</v>
      </c>
      <c r="AC27" s="282">
        <v>485.04</v>
      </c>
      <c r="AD27" s="282">
        <v>5.9155140525460501</v>
      </c>
      <c r="AE27" s="283">
        <v>1.5112704918032786E-2</v>
      </c>
      <c r="AF27" s="282" t="s">
        <v>356</v>
      </c>
      <c r="AG27" s="283">
        <v>9.0405014464802324E-3</v>
      </c>
      <c r="AH27" s="282">
        <v>1</v>
      </c>
      <c r="AI27" s="284">
        <v>4.2793563847997262E-4</v>
      </c>
      <c r="AJ27" s="285">
        <v>51.352276617596715</v>
      </c>
      <c r="AK27" s="285">
        <v>14.383441501490967</v>
      </c>
      <c r="AL27" s="284">
        <v>0.16842599546984757</v>
      </c>
      <c r="AM27" s="286" t="s">
        <v>356</v>
      </c>
      <c r="AN27" s="281">
        <v>117</v>
      </c>
      <c r="AO27" s="287">
        <v>5.2999999999999999E-2</v>
      </c>
      <c r="AP27" s="282">
        <v>0.26</v>
      </c>
      <c r="AQ27" s="282">
        <v>0.67066073262581305</v>
      </c>
      <c r="AR27" s="282">
        <v>6.5046217048955832E-3</v>
      </c>
      <c r="AS27" s="282">
        <v>14.93148806653809</v>
      </c>
      <c r="AT27" s="285">
        <v>63.7</v>
      </c>
      <c r="AU27" s="279">
        <v>1217.7189050000002</v>
      </c>
      <c r="AV27" s="279">
        <v>7.6869492390252425E-2</v>
      </c>
      <c r="AW27" s="284">
        <v>226</v>
      </c>
      <c r="AX27" s="282">
        <v>0.26666666666666666</v>
      </c>
      <c r="AY27" s="282">
        <v>0.6</v>
      </c>
      <c r="AZ27" s="282">
        <v>0.9</v>
      </c>
      <c r="BA27" s="282">
        <v>0.1012</v>
      </c>
      <c r="BB27" s="282">
        <v>0.51</v>
      </c>
      <c r="BC27" s="282">
        <v>0.22</v>
      </c>
      <c r="BD27" s="282">
        <v>0.88</v>
      </c>
      <c r="BE27" s="284">
        <v>108.5</v>
      </c>
      <c r="BF27" s="284">
        <v>0.99400000000000011</v>
      </c>
      <c r="BG27" s="288">
        <v>0.9784978030547451</v>
      </c>
      <c r="BH27" s="288">
        <v>4886.6642290580003</v>
      </c>
      <c r="BI27" s="289">
        <v>260.34902954</v>
      </c>
      <c r="BJ27" s="286">
        <v>45429.784699999997</v>
      </c>
      <c r="BK27" s="286">
        <v>294200</v>
      </c>
      <c r="BL27" s="286">
        <v>294963.88556099997</v>
      </c>
    </row>
    <row r="28" spans="1:64" ht="15.75" customHeight="1">
      <c r="A28" s="178" t="s">
        <v>119</v>
      </c>
      <c r="B28" s="168" t="s">
        <v>130</v>
      </c>
      <c r="C28" s="106" t="s">
        <v>131</v>
      </c>
      <c r="D28" s="277">
        <v>2318.3139812989475</v>
      </c>
      <c r="E28" s="277">
        <v>1279.525504968421</v>
      </c>
      <c r="F28" s="278">
        <v>6090.168658999999</v>
      </c>
      <c r="G28" s="278">
        <v>5156.2458289999995</v>
      </c>
      <c r="H28" s="278">
        <v>6860.9372221549993</v>
      </c>
      <c r="I28" s="279">
        <v>0.2</v>
      </c>
      <c r="J28" s="278">
        <v>33291.680492115374</v>
      </c>
      <c r="K28" s="278">
        <v>9</v>
      </c>
      <c r="L28" s="278">
        <v>5</v>
      </c>
      <c r="M28" s="279">
        <v>0.71107023954391479</v>
      </c>
      <c r="N28" s="279">
        <v>6.4494244754314423E-2</v>
      </c>
      <c r="O28" s="280">
        <v>0.67200000000000004</v>
      </c>
      <c r="P28" s="280">
        <v>3.0461288065547999E-3</v>
      </c>
      <c r="Q28" s="279">
        <v>26.218147842079357</v>
      </c>
      <c r="R28" s="278">
        <v>24.5</v>
      </c>
      <c r="S28" s="278">
        <v>35.64</v>
      </c>
      <c r="T28" s="278">
        <v>84.475999999999999</v>
      </c>
      <c r="U28" s="278">
        <v>88.478999999999999</v>
      </c>
      <c r="V28" s="278">
        <v>28.000000000000004</v>
      </c>
      <c r="W28" s="278">
        <v>72</v>
      </c>
      <c r="X28" s="279">
        <v>41</v>
      </c>
      <c r="Y28" s="279">
        <v>59</v>
      </c>
      <c r="Z28" s="280">
        <v>0.28999999999999998</v>
      </c>
      <c r="AA28" s="281">
        <v>16815642</v>
      </c>
      <c r="AB28" s="282">
        <v>443.3</v>
      </c>
      <c r="AC28" s="282">
        <v>485.04</v>
      </c>
      <c r="AD28" s="282">
        <v>5.9155140525460501</v>
      </c>
      <c r="AE28" s="283">
        <v>1.5112704918032786E-2</v>
      </c>
      <c r="AF28" s="282" t="s">
        <v>356</v>
      </c>
      <c r="AG28" s="283">
        <v>9.0405014464802324E-3</v>
      </c>
      <c r="AH28" s="282">
        <v>1</v>
      </c>
      <c r="AI28" s="284">
        <v>8.8812244018107354E-4</v>
      </c>
      <c r="AJ28" s="285">
        <v>54.968743263634408</v>
      </c>
      <c r="AK28" s="285">
        <v>10.239638097566939</v>
      </c>
      <c r="AL28" s="284">
        <v>6.2910957098084669E-2</v>
      </c>
      <c r="AM28" s="286" t="s">
        <v>356</v>
      </c>
      <c r="AN28" s="281">
        <v>117</v>
      </c>
      <c r="AO28" s="287">
        <v>5.2999999999999999E-2</v>
      </c>
      <c r="AP28" s="282">
        <v>0.26</v>
      </c>
      <c r="AQ28" s="282">
        <v>0.32981245958180638</v>
      </c>
      <c r="AR28" s="282">
        <v>1.5808004598692248E-3</v>
      </c>
      <c r="AS28" s="282">
        <v>14.93148806653809</v>
      </c>
      <c r="AT28" s="285">
        <v>63.7</v>
      </c>
      <c r="AU28" s="279">
        <v>738.61638500000004</v>
      </c>
      <c r="AV28" s="279">
        <v>7.6869492390252425E-2</v>
      </c>
      <c r="AW28" s="284">
        <v>1035</v>
      </c>
      <c r="AX28" s="282">
        <v>0.26666666666666666</v>
      </c>
      <c r="AY28" s="282">
        <v>0.6</v>
      </c>
      <c r="AZ28" s="282">
        <v>0.9</v>
      </c>
      <c r="BA28" s="282">
        <v>0.1012</v>
      </c>
      <c r="BB28" s="282">
        <v>0.51</v>
      </c>
      <c r="BC28" s="282">
        <v>0.22</v>
      </c>
      <c r="BD28" s="282">
        <v>0.88</v>
      </c>
      <c r="BE28" s="284">
        <v>108.5</v>
      </c>
      <c r="BF28" s="284">
        <v>0.99099999999999999</v>
      </c>
      <c r="BG28" s="288">
        <v>0.90676703333930897</v>
      </c>
      <c r="BH28" s="288">
        <v>4519.8559006129999</v>
      </c>
      <c r="BI28" s="289">
        <v>260.34902954</v>
      </c>
      <c r="BJ28" s="286">
        <v>29127.630730000001</v>
      </c>
      <c r="BK28" s="286">
        <v>1414700</v>
      </c>
      <c r="BL28" s="286">
        <v>1252374.25187</v>
      </c>
    </row>
    <row r="29" spans="1:64" ht="15.75" customHeight="1">
      <c r="A29" s="178" t="s">
        <v>119</v>
      </c>
      <c r="B29" s="168" t="s">
        <v>134</v>
      </c>
      <c r="C29" s="106" t="s">
        <v>135</v>
      </c>
      <c r="D29" s="277">
        <v>771.74087978947364</v>
      </c>
      <c r="E29" s="277">
        <v>771.74087978947364</v>
      </c>
      <c r="F29" s="278">
        <v>0</v>
      </c>
      <c r="G29" s="278">
        <v>0</v>
      </c>
      <c r="H29" s="278">
        <v>3018.4983204179998</v>
      </c>
      <c r="I29" s="279">
        <v>0.2</v>
      </c>
      <c r="J29" s="278">
        <v>7850.501599045514</v>
      </c>
      <c r="K29" s="278">
        <v>9</v>
      </c>
      <c r="L29" s="278">
        <v>5</v>
      </c>
      <c r="M29" s="279">
        <v>0.71107023954391479</v>
      </c>
      <c r="N29" s="279">
        <v>6.4494244754314423E-2</v>
      </c>
      <c r="O29" s="280">
        <v>0.67200000000000004</v>
      </c>
      <c r="P29" s="280">
        <v>0</v>
      </c>
      <c r="Q29" s="279">
        <v>26.218147842079357</v>
      </c>
      <c r="R29" s="278">
        <v>25.2</v>
      </c>
      <c r="S29" s="278">
        <v>62.96</v>
      </c>
      <c r="T29" s="278">
        <v>85.536000000000001</v>
      </c>
      <c r="U29" s="278">
        <v>88.010999999999996</v>
      </c>
      <c r="V29" s="278">
        <v>22.695035460992909</v>
      </c>
      <c r="W29" s="278">
        <v>77.304964539007088</v>
      </c>
      <c r="X29" s="279">
        <v>32</v>
      </c>
      <c r="Y29" s="279">
        <v>68</v>
      </c>
      <c r="Z29" s="280">
        <v>0.28999999999999998</v>
      </c>
      <c r="AA29" s="281">
        <v>16815642</v>
      </c>
      <c r="AB29" s="282">
        <v>443.3</v>
      </c>
      <c r="AC29" s="282">
        <v>485.04</v>
      </c>
      <c r="AD29" s="282">
        <v>5.9155140525460501</v>
      </c>
      <c r="AE29" s="283">
        <v>1.5112704918032786E-2</v>
      </c>
      <c r="AF29" s="282" t="s">
        <v>356</v>
      </c>
      <c r="AG29" s="283">
        <v>9.0405014464802324E-3</v>
      </c>
      <c r="AH29" s="282">
        <v>1</v>
      </c>
      <c r="AI29" s="284">
        <v>2.4705152079453757E-3</v>
      </c>
      <c r="AJ29" s="285">
        <v>44.692737430167597</v>
      </c>
      <c r="AK29" s="285">
        <v>36.847406412623805</v>
      </c>
      <c r="AL29" s="284">
        <v>0.13199491504664848</v>
      </c>
      <c r="AM29" s="286" t="s">
        <v>356</v>
      </c>
      <c r="AN29" s="281">
        <v>117</v>
      </c>
      <c r="AO29" s="287">
        <v>5.2999999999999999E-2</v>
      </c>
      <c r="AP29" s="282">
        <v>0.26</v>
      </c>
      <c r="AQ29" s="282">
        <v>1.3426443202979517</v>
      </c>
      <c r="AR29" s="282">
        <v>5.2762259466170077E-3</v>
      </c>
      <c r="AS29" s="282">
        <v>14.93148806653809</v>
      </c>
      <c r="AT29" s="285">
        <v>63.7</v>
      </c>
      <c r="AU29" s="279">
        <v>2235.81176</v>
      </c>
      <c r="AV29" s="279">
        <v>7.6869492390252425E-2</v>
      </c>
      <c r="AW29" s="284" t="s">
        <v>356</v>
      </c>
      <c r="AX29" s="282">
        <v>0.26666666666666666</v>
      </c>
      <c r="AY29" s="282">
        <v>0.6</v>
      </c>
      <c r="AZ29" s="282">
        <v>0.9</v>
      </c>
      <c r="BA29" s="282">
        <v>0.1012</v>
      </c>
      <c r="BB29" s="282">
        <v>0.51</v>
      </c>
      <c r="BC29" s="282">
        <v>0.22</v>
      </c>
      <c r="BD29" s="282">
        <v>0.88</v>
      </c>
      <c r="BE29" s="284">
        <v>108.5</v>
      </c>
      <c r="BF29" s="284">
        <v>0.96799999999999997</v>
      </c>
      <c r="BG29" s="288">
        <v>1</v>
      </c>
      <c r="BH29" s="288">
        <v>406.83898849100001</v>
      </c>
      <c r="BI29" s="289">
        <v>260.34902954</v>
      </c>
      <c r="BJ29" s="286">
        <v>40.546641059999999</v>
      </c>
      <c r="BK29" s="286">
        <v>333600</v>
      </c>
      <c r="BL29" s="286">
        <v>345842.18521199998</v>
      </c>
    </row>
    <row r="30" spans="1:64" ht="15.75" customHeight="1">
      <c r="A30" s="178" t="s">
        <v>119</v>
      </c>
      <c r="B30" s="168" t="s">
        <v>132</v>
      </c>
      <c r="C30" s="106" t="s">
        <v>133</v>
      </c>
      <c r="D30" s="306">
        <v>540.45997882526308</v>
      </c>
      <c r="E30" s="306">
        <v>0</v>
      </c>
      <c r="F30" s="307">
        <v>373.42154600000003</v>
      </c>
      <c r="G30" s="307">
        <v>170.300513</v>
      </c>
      <c r="H30" s="307">
        <v>1626.1567287519997</v>
      </c>
      <c r="I30" s="308">
        <v>0.15</v>
      </c>
      <c r="J30" s="307">
        <v>6447.9539512544088</v>
      </c>
      <c r="K30" s="307">
        <v>9</v>
      </c>
      <c r="L30" s="307">
        <v>0</v>
      </c>
      <c r="M30" s="308">
        <v>0.71107023954391479</v>
      </c>
      <c r="N30" s="308">
        <v>6.4494244754314423E-2</v>
      </c>
      <c r="O30" s="309">
        <v>0.68</v>
      </c>
      <c r="P30" s="309">
        <v>1.9205328650562E-3</v>
      </c>
      <c r="Q30" s="308">
        <v>26.218147842079357</v>
      </c>
      <c r="R30" s="307">
        <v>69.099999999999994</v>
      </c>
      <c r="S30" s="307">
        <v>27.32</v>
      </c>
      <c r="T30" s="307">
        <v>85.906999999999996</v>
      </c>
      <c r="U30" s="307">
        <v>88.68</v>
      </c>
      <c r="V30" s="307">
        <v>37.96711509715994</v>
      </c>
      <c r="W30" s="307">
        <v>62.03288490284006</v>
      </c>
      <c r="X30" s="308">
        <v>42</v>
      </c>
      <c r="Y30" s="308">
        <v>58</v>
      </c>
      <c r="Z30" s="309">
        <v>0.28999999999999998</v>
      </c>
      <c r="AA30" s="310">
        <v>16815642</v>
      </c>
      <c r="AB30" s="311">
        <v>443.3</v>
      </c>
      <c r="AC30" s="311">
        <v>485.04</v>
      </c>
      <c r="AD30" s="311">
        <v>5.9155140525460501</v>
      </c>
      <c r="AE30" s="312">
        <v>1.5112704918032786E-2</v>
      </c>
      <c r="AF30" s="311" t="s">
        <v>356</v>
      </c>
      <c r="AG30" s="312">
        <v>9.0405014464802324E-3</v>
      </c>
      <c r="AH30" s="311">
        <v>1</v>
      </c>
      <c r="AI30" s="313">
        <v>4.0221402214022143E-4</v>
      </c>
      <c r="AJ30" s="314">
        <v>47.232472324723247</v>
      </c>
      <c r="AK30" s="314">
        <v>25.237683664649957</v>
      </c>
      <c r="AL30" s="313">
        <v>4.2865901224077095E-2</v>
      </c>
      <c r="AM30" s="315" t="s">
        <v>356</v>
      </c>
      <c r="AN30" s="310">
        <v>117</v>
      </c>
      <c r="AO30" s="316">
        <v>5.2999999999999999E-2</v>
      </c>
      <c r="AP30" s="311">
        <v>0.26</v>
      </c>
      <c r="AQ30" s="311">
        <v>0.63025830258302584</v>
      </c>
      <c r="AR30" s="311">
        <v>1.1439114391143913E-2</v>
      </c>
      <c r="AS30" s="311">
        <v>14.93148806653809</v>
      </c>
      <c r="AT30" s="314">
        <v>63.7</v>
      </c>
      <c r="AU30" s="308">
        <v>1325.5169720000001</v>
      </c>
      <c r="AV30" s="308">
        <v>7.6869492390252425E-2</v>
      </c>
      <c r="AW30" s="313">
        <v>451</v>
      </c>
      <c r="AX30" s="311">
        <v>0.26666666666666666</v>
      </c>
      <c r="AY30" s="311">
        <v>0.6</v>
      </c>
      <c r="AZ30" s="311">
        <v>0.9</v>
      </c>
      <c r="BA30" s="311">
        <v>0.1012</v>
      </c>
      <c r="BB30" s="311">
        <v>0.51</v>
      </c>
      <c r="BC30" s="311">
        <v>0.22</v>
      </c>
      <c r="BD30" s="311">
        <v>0.88</v>
      </c>
      <c r="BE30" s="313">
        <v>108.5</v>
      </c>
      <c r="BF30" s="313">
        <v>0.998</v>
      </c>
      <c r="BG30" s="317">
        <v>0.99675929342188985</v>
      </c>
      <c r="BH30" s="317">
        <v>1709.735320148</v>
      </c>
      <c r="BI30" s="318">
        <v>260.34902954</v>
      </c>
      <c r="BJ30" s="315">
        <v>11460.022639999999</v>
      </c>
      <c r="BK30" s="315">
        <v>274000</v>
      </c>
      <c r="BL30" s="315">
        <v>289496.013103</v>
      </c>
    </row>
    <row r="31" spans="1:64" ht="15.75" customHeight="1">
      <c r="A31" s="179" t="s">
        <v>138</v>
      </c>
      <c r="B31" s="319" t="s">
        <v>139</v>
      </c>
      <c r="C31" s="320" t="s">
        <v>140</v>
      </c>
      <c r="D31" s="277">
        <v>3991.1920391978947</v>
      </c>
      <c r="E31" s="277">
        <v>2876.6941581894735</v>
      </c>
      <c r="F31" s="278">
        <v>30772.722473000002</v>
      </c>
      <c r="G31" s="278">
        <v>25960.315188</v>
      </c>
      <c r="H31" s="278">
        <v>12314.296781366504</v>
      </c>
      <c r="I31" s="279">
        <v>0.25</v>
      </c>
      <c r="J31" s="278">
        <v>0</v>
      </c>
      <c r="K31" s="278">
        <v>9</v>
      </c>
      <c r="L31" s="278">
        <v>2</v>
      </c>
      <c r="M31" s="279">
        <v>0.56858420372009277</v>
      </c>
      <c r="N31" s="279">
        <v>0.1210019439458847</v>
      </c>
      <c r="O31" s="280">
        <v>0.66100000000000003</v>
      </c>
      <c r="P31" s="280">
        <v>2.42945273854046E-2</v>
      </c>
      <c r="Q31" s="279">
        <v>23.026801081878535</v>
      </c>
      <c r="R31" s="278">
        <v>21.9</v>
      </c>
      <c r="S31" s="278">
        <v>41.81</v>
      </c>
      <c r="T31" s="278">
        <v>92.52</v>
      </c>
      <c r="U31" s="278">
        <v>96.57</v>
      </c>
      <c r="V31" s="278">
        <v>27.4</v>
      </c>
      <c r="W31" s="278">
        <v>82.9</v>
      </c>
      <c r="X31" s="279">
        <v>19.8</v>
      </c>
      <c r="Y31" s="279">
        <v>44.9</v>
      </c>
      <c r="Z31" s="280">
        <v>0.26</v>
      </c>
      <c r="AA31" s="281">
        <v>28132563</v>
      </c>
      <c r="AB31" s="282">
        <v>361.52</v>
      </c>
      <c r="AC31" s="282">
        <v>767.9</v>
      </c>
      <c r="AD31" s="282">
        <v>7.8943801882042104</v>
      </c>
      <c r="AE31" s="283">
        <v>0.3411419544120966</v>
      </c>
      <c r="AF31" s="282" t="s">
        <v>356</v>
      </c>
      <c r="AG31" s="283">
        <v>6.4273166216088279E-2</v>
      </c>
      <c r="AH31" s="282">
        <v>1</v>
      </c>
      <c r="AI31" s="284">
        <v>0.02</v>
      </c>
      <c r="AJ31" s="285">
        <v>41.9208</v>
      </c>
      <c r="AK31" s="285">
        <v>33</v>
      </c>
      <c r="AL31" s="284">
        <v>7.0000000000000007E-2</v>
      </c>
      <c r="AM31" s="286">
        <v>2834.739209965509</v>
      </c>
      <c r="AN31" s="281">
        <v>123</v>
      </c>
      <c r="AO31" s="287">
        <v>8.5999999999999993E-2</v>
      </c>
      <c r="AP31" s="282">
        <v>0.52</v>
      </c>
      <c r="AQ31" s="282">
        <v>4.0204916739425438E-2</v>
      </c>
      <c r="AR31" s="282">
        <v>3.5765755341194788E-4</v>
      </c>
      <c r="AS31" s="282">
        <v>32.06604041530354</v>
      </c>
      <c r="AT31" s="285">
        <v>55.2</v>
      </c>
      <c r="AU31" s="279">
        <v>897.1</v>
      </c>
      <c r="AV31" s="279">
        <v>-0.53183613849222544</v>
      </c>
      <c r="AW31" s="284">
        <v>620</v>
      </c>
      <c r="AX31" s="282">
        <v>0.33333333333333331</v>
      </c>
      <c r="AY31" s="282">
        <v>1.1333333333333333</v>
      </c>
      <c r="AZ31" s="282">
        <v>1</v>
      </c>
      <c r="BA31" s="282">
        <v>1</v>
      </c>
      <c r="BB31" s="282">
        <v>0.2</v>
      </c>
      <c r="BC31" s="282">
        <v>0.47810000000000002</v>
      </c>
      <c r="BD31" s="282">
        <v>0.35499999999999998</v>
      </c>
      <c r="BE31" s="284">
        <v>121.5</v>
      </c>
      <c r="BF31" s="284">
        <v>0.96765310000000004</v>
      </c>
      <c r="BG31" s="288">
        <v>0.81852409999999987</v>
      </c>
      <c r="BH31" s="288">
        <v>4378.7213798369994</v>
      </c>
      <c r="BI31" s="289">
        <v>250.76889037999999</v>
      </c>
      <c r="BJ31" s="286">
        <v>28460.502700000001</v>
      </c>
      <c r="BK31" s="286">
        <v>2215500</v>
      </c>
      <c r="BL31" s="286">
        <v>2197599.1655999999</v>
      </c>
    </row>
    <row r="32" spans="1:64" ht="15.75" customHeight="1">
      <c r="A32" s="154" t="s">
        <v>138</v>
      </c>
      <c r="B32" s="168" t="s">
        <v>145</v>
      </c>
      <c r="C32" s="106" t="s">
        <v>146</v>
      </c>
      <c r="D32" s="277">
        <v>1830.5959883368423</v>
      </c>
      <c r="E32" s="277">
        <v>1830.5959883368423</v>
      </c>
      <c r="F32" s="278">
        <v>0</v>
      </c>
      <c r="G32" s="278">
        <v>0</v>
      </c>
      <c r="H32" s="278">
        <v>3589.8784530375001</v>
      </c>
      <c r="I32" s="279">
        <v>0.25</v>
      </c>
      <c r="J32" s="278">
        <v>0</v>
      </c>
      <c r="K32" s="278">
        <v>9</v>
      </c>
      <c r="L32" s="278">
        <v>2</v>
      </c>
      <c r="M32" s="279">
        <v>0.56858420372009277</v>
      </c>
      <c r="N32" s="279">
        <v>0.1210019439458847</v>
      </c>
      <c r="O32" s="280">
        <v>0.73699999999999999</v>
      </c>
      <c r="P32" s="280">
        <v>8.4967667378426006E-3</v>
      </c>
      <c r="Q32" s="279">
        <v>23.026801081878535</v>
      </c>
      <c r="R32" s="278">
        <v>21.9</v>
      </c>
      <c r="S32" s="278">
        <v>41.81</v>
      </c>
      <c r="T32" s="278">
        <v>92.52</v>
      </c>
      <c r="U32" s="278">
        <v>96.57</v>
      </c>
      <c r="V32" s="278">
        <v>27.5</v>
      </c>
      <c r="W32" s="278">
        <v>69.8</v>
      </c>
      <c r="X32" s="279">
        <v>22.4</v>
      </c>
      <c r="Y32" s="279">
        <v>49.1</v>
      </c>
      <c r="Z32" s="280">
        <v>0.26</v>
      </c>
      <c r="AA32" s="281">
        <v>28132563</v>
      </c>
      <c r="AB32" s="282">
        <v>361.52</v>
      </c>
      <c r="AC32" s="282">
        <v>767.9</v>
      </c>
      <c r="AD32" s="282">
        <v>7.8943801882042104</v>
      </c>
      <c r="AE32" s="283">
        <v>0.12908719346049047</v>
      </c>
      <c r="AF32" s="282" t="s">
        <v>356</v>
      </c>
      <c r="AG32" s="283">
        <v>6.4273166216088279E-2</v>
      </c>
      <c r="AH32" s="282">
        <v>1</v>
      </c>
      <c r="AI32" s="284">
        <v>0.02</v>
      </c>
      <c r="AJ32" s="285">
        <v>47.992800000000003</v>
      </c>
      <c r="AK32" s="285">
        <v>33</v>
      </c>
      <c r="AL32" s="284">
        <v>0.13100000000000001</v>
      </c>
      <c r="AM32" s="286">
        <v>100</v>
      </c>
      <c r="AN32" s="281">
        <v>123</v>
      </c>
      <c r="AO32" s="287">
        <v>8.5999999999999993E-2</v>
      </c>
      <c r="AP32" s="282">
        <v>0.52</v>
      </c>
      <c r="AQ32" s="282">
        <v>4.0204916739425438E-2</v>
      </c>
      <c r="AR32" s="282">
        <v>3.5765755341194788E-4</v>
      </c>
      <c r="AS32" s="282">
        <v>32.06604041530354</v>
      </c>
      <c r="AT32" s="285">
        <v>55.2</v>
      </c>
      <c r="AU32" s="279">
        <v>897.1</v>
      </c>
      <c r="AV32" s="279">
        <v>-0.53183613849222544</v>
      </c>
      <c r="AW32" s="284">
        <v>0</v>
      </c>
      <c r="AX32" s="282">
        <v>0.33333333333333331</v>
      </c>
      <c r="AY32" s="282">
        <v>1.1333333333333333</v>
      </c>
      <c r="AZ32" s="282">
        <v>1</v>
      </c>
      <c r="BA32" s="282">
        <v>1</v>
      </c>
      <c r="BB32" s="282">
        <v>0.2</v>
      </c>
      <c r="BC32" s="282">
        <v>0.47810000000000002</v>
      </c>
      <c r="BD32" s="282">
        <v>0.35499999999999998</v>
      </c>
      <c r="BE32" s="284">
        <v>121.5</v>
      </c>
      <c r="BF32" s="284">
        <v>0.96765310000000004</v>
      </c>
      <c r="BG32" s="288">
        <v>0.81852409999999987</v>
      </c>
      <c r="BH32" s="288">
        <v>354.44148422300003</v>
      </c>
      <c r="BI32" s="289">
        <v>250.76889037999999</v>
      </c>
      <c r="BJ32" s="286">
        <v>56.445762999999999</v>
      </c>
      <c r="BK32" s="286">
        <v>880800</v>
      </c>
      <c r="BL32" s="286">
        <v>966884.97972900001</v>
      </c>
    </row>
    <row r="33" spans="1:64" ht="15.75" customHeight="1">
      <c r="A33" s="154" t="s">
        <v>138</v>
      </c>
      <c r="B33" s="168" t="s">
        <v>147</v>
      </c>
      <c r="C33" s="106" t="s">
        <v>148</v>
      </c>
      <c r="D33" s="277">
        <v>441.99510844842109</v>
      </c>
      <c r="E33" s="277">
        <v>67.408938755789478</v>
      </c>
      <c r="F33" s="278">
        <v>125455.42077300001</v>
      </c>
      <c r="G33" s="278">
        <v>123404.397744</v>
      </c>
      <c r="H33" s="278">
        <v>3558.360924653</v>
      </c>
      <c r="I33" s="279">
        <v>0.1</v>
      </c>
      <c r="J33" s="278">
        <v>3443.6539440304546</v>
      </c>
      <c r="K33" s="278">
        <v>9</v>
      </c>
      <c r="L33" s="278">
        <v>2</v>
      </c>
      <c r="M33" s="279">
        <v>0.56858420372009277</v>
      </c>
      <c r="N33" s="279">
        <v>0.1210019439458847</v>
      </c>
      <c r="O33" s="280">
        <v>0.68300000000000005</v>
      </c>
      <c r="P33" s="280">
        <v>2.4289342616864801E-2</v>
      </c>
      <c r="Q33" s="279">
        <v>23.026801081878535</v>
      </c>
      <c r="R33" s="278">
        <v>21.9</v>
      </c>
      <c r="S33" s="278">
        <v>41.81</v>
      </c>
      <c r="T33" s="278">
        <v>92.52</v>
      </c>
      <c r="U33" s="278">
        <v>96.57</v>
      </c>
      <c r="V33" s="278">
        <v>33.1</v>
      </c>
      <c r="W33" s="278">
        <v>66.900000000000006</v>
      </c>
      <c r="X33" s="279">
        <v>40.1</v>
      </c>
      <c r="Y33" s="279">
        <v>64</v>
      </c>
      <c r="Z33" s="280">
        <v>0.35</v>
      </c>
      <c r="AA33" s="281">
        <v>28132563</v>
      </c>
      <c r="AB33" s="282">
        <v>361.52</v>
      </c>
      <c r="AC33" s="282">
        <v>767.9</v>
      </c>
      <c r="AD33" s="282">
        <v>7.8943801882042104</v>
      </c>
      <c r="AE33" s="283">
        <v>0.27182368193604145</v>
      </c>
      <c r="AF33" s="282" t="s">
        <v>356</v>
      </c>
      <c r="AG33" s="283">
        <v>6.4273166216088279E-2</v>
      </c>
      <c r="AH33" s="282">
        <v>7</v>
      </c>
      <c r="AI33" s="284">
        <v>0.02</v>
      </c>
      <c r="AJ33" s="285">
        <v>60.394399999999997</v>
      </c>
      <c r="AK33" s="285">
        <v>33</v>
      </c>
      <c r="AL33" s="284">
        <v>0.158</v>
      </c>
      <c r="AM33" s="286">
        <v>0</v>
      </c>
      <c r="AN33" s="281">
        <v>123</v>
      </c>
      <c r="AO33" s="287">
        <v>8.5999999999999993E-2</v>
      </c>
      <c r="AP33" s="282">
        <v>0.52</v>
      </c>
      <c r="AQ33" s="282">
        <v>4.0204916739425438E-2</v>
      </c>
      <c r="AR33" s="282">
        <v>3.5765755341194788E-4</v>
      </c>
      <c r="AS33" s="282">
        <v>32.06604041530354</v>
      </c>
      <c r="AT33" s="285">
        <v>55.2</v>
      </c>
      <c r="AU33" s="279">
        <v>897.1</v>
      </c>
      <c r="AV33" s="279">
        <v>-0.53183613849222544</v>
      </c>
      <c r="AW33" s="284">
        <v>340</v>
      </c>
      <c r="AX33" s="282">
        <v>0.33333333333333331</v>
      </c>
      <c r="AY33" s="282">
        <v>1.1333333333333333</v>
      </c>
      <c r="AZ33" s="282">
        <v>1</v>
      </c>
      <c r="BA33" s="282">
        <v>1</v>
      </c>
      <c r="BB33" s="282">
        <v>0.2</v>
      </c>
      <c r="BC33" s="282">
        <v>0.47810000000000002</v>
      </c>
      <c r="BD33" s="282">
        <v>0.35499999999999998</v>
      </c>
      <c r="BE33" s="284">
        <v>121.5</v>
      </c>
      <c r="BF33" s="284">
        <v>0.96765310000000004</v>
      </c>
      <c r="BG33" s="288">
        <v>0.81852409999999987</v>
      </c>
      <c r="BH33" s="288">
        <v>3598.4021863389999</v>
      </c>
      <c r="BI33" s="289">
        <v>250.76889037999999</v>
      </c>
      <c r="BJ33" s="286">
        <v>63865.87657</v>
      </c>
      <c r="BK33" s="286">
        <v>231400</v>
      </c>
      <c r="BL33" s="286">
        <v>210777.99512599999</v>
      </c>
    </row>
    <row r="34" spans="1:64" ht="15.75" customHeight="1">
      <c r="A34" s="154" t="s">
        <v>138</v>
      </c>
      <c r="B34" s="168" t="s">
        <v>141</v>
      </c>
      <c r="C34" s="106" t="s">
        <v>142</v>
      </c>
      <c r="D34" s="277">
        <v>6421.1889410336844</v>
      </c>
      <c r="E34" s="277">
        <v>2845.9313976421049</v>
      </c>
      <c r="F34" s="278">
        <v>6507.7056769999999</v>
      </c>
      <c r="G34" s="278">
        <v>787.36787500000003</v>
      </c>
      <c r="H34" s="278">
        <v>16979.882979548001</v>
      </c>
      <c r="I34" s="279">
        <v>0.65</v>
      </c>
      <c r="J34" s="278">
        <v>50977.686193933972</v>
      </c>
      <c r="K34" s="278">
        <v>9</v>
      </c>
      <c r="L34" s="278">
        <v>2</v>
      </c>
      <c r="M34" s="279">
        <v>0.56858420372009277</v>
      </c>
      <c r="N34" s="279">
        <v>0.1210019439458847</v>
      </c>
      <c r="O34" s="280">
        <v>0.64800000000000002</v>
      </c>
      <c r="P34" s="280">
        <v>4.1749949377402298E-2</v>
      </c>
      <c r="Q34" s="279">
        <v>23.026801081878535</v>
      </c>
      <c r="R34" s="278">
        <v>21.9</v>
      </c>
      <c r="S34" s="278">
        <v>41.81</v>
      </c>
      <c r="T34" s="278">
        <v>92.52</v>
      </c>
      <c r="U34" s="278">
        <v>96.57</v>
      </c>
      <c r="V34" s="278">
        <v>30.7</v>
      </c>
      <c r="W34" s="278">
        <v>82.4</v>
      </c>
      <c r="X34" s="279">
        <v>33.700000000000003</v>
      </c>
      <c r="Y34" s="279">
        <v>52.1</v>
      </c>
      <c r="Z34" s="280">
        <v>0.26</v>
      </c>
      <c r="AA34" s="281">
        <v>28132563</v>
      </c>
      <c r="AB34" s="282">
        <v>361.52</v>
      </c>
      <c r="AC34" s="282">
        <v>767.9</v>
      </c>
      <c r="AD34" s="282">
        <v>7.8943801882042104</v>
      </c>
      <c r="AE34" s="283">
        <v>2.4200846591738434E-2</v>
      </c>
      <c r="AF34" s="282" t="s">
        <v>356</v>
      </c>
      <c r="AG34" s="283">
        <v>6.4273166216088279E-2</v>
      </c>
      <c r="AH34" s="282">
        <v>7</v>
      </c>
      <c r="AI34" s="284">
        <v>0.02</v>
      </c>
      <c r="AJ34" s="285">
        <v>45.852000000000004</v>
      </c>
      <c r="AK34" s="285">
        <v>33</v>
      </c>
      <c r="AL34" s="284">
        <v>8.900000000000001E-2</v>
      </c>
      <c r="AM34" s="286">
        <v>29392.518589706084</v>
      </c>
      <c r="AN34" s="281">
        <v>123</v>
      </c>
      <c r="AO34" s="287">
        <v>8.5999999999999993E-2</v>
      </c>
      <c r="AP34" s="282">
        <v>0.52</v>
      </c>
      <c r="AQ34" s="282">
        <v>4.0204916739425438E-2</v>
      </c>
      <c r="AR34" s="282">
        <v>3.5765755341194788E-4</v>
      </c>
      <c r="AS34" s="282">
        <v>32.06604041530354</v>
      </c>
      <c r="AT34" s="285">
        <v>55.2</v>
      </c>
      <c r="AU34" s="279">
        <v>897.1</v>
      </c>
      <c r="AV34" s="279">
        <v>-0.53183613849222544</v>
      </c>
      <c r="AW34" s="284">
        <v>440</v>
      </c>
      <c r="AX34" s="282">
        <v>0.33333333333333331</v>
      </c>
      <c r="AY34" s="282">
        <v>1.1333333333333333</v>
      </c>
      <c r="AZ34" s="282">
        <v>1</v>
      </c>
      <c r="BA34" s="282">
        <v>1</v>
      </c>
      <c r="BB34" s="282">
        <v>0.2</v>
      </c>
      <c r="BC34" s="282">
        <v>0.47810000000000002</v>
      </c>
      <c r="BD34" s="282">
        <v>0.35499999999999998</v>
      </c>
      <c r="BE34" s="284">
        <v>121.5</v>
      </c>
      <c r="BF34" s="284">
        <v>0.96765310000000004</v>
      </c>
      <c r="BG34" s="288">
        <v>0.81852409999999987</v>
      </c>
      <c r="BH34" s="288">
        <v>8534.8339854360001</v>
      </c>
      <c r="BI34" s="289">
        <v>250.76889037999999</v>
      </c>
      <c r="BJ34" s="286">
        <v>24703.55199</v>
      </c>
      <c r="BK34" s="286">
        <v>3425500</v>
      </c>
      <c r="BL34" s="286">
        <v>3445620.375608</v>
      </c>
    </row>
    <row r="35" spans="1:64" ht="15.75" customHeight="1">
      <c r="A35" s="169" t="s">
        <v>138</v>
      </c>
      <c r="B35" s="170" t="s">
        <v>143</v>
      </c>
      <c r="C35" s="292" t="s">
        <v>144</v>
      </c>
      <c r="D35" s="277">
        <v>5178.0351157578943</v>
      </c>
      <c r="E35" s="277">
        <v>0</v>
      </c>
      <c r="F35" s="278">
        <v>51828.253021000004</v>
      </c>
      <c r="G35" s="278">
        <v>34936.752176000002</v>
      </c>
      <c r="H35" s="278">
        <v>14594.535077194501</v>
      </c>
      <c r="I35" s="279">
        <v>0.1</v>
      </c>
      <c r="J35" s="278">
        <v>51896.787609592226</v>
      </c>
      <c r="K35" s="278">
        <v>9</v>
      </c>
      <c r="L35" s="278">
        <v>2</v>
      </c>
      <c r="M35" s="279">
        <v>0.56858420372009277</v>
      </c>
      <c r="N35" s="279">
        <v>0.1210019439458847</v>
      </c>
      <c r="O35" s="280">
        <v>0.67200000000000004</v>
      </c>
      <c r="P35" s="280">
        <v>2.2669821701742501E-2</v>
      </c>
      <c r="Q35" s="279">
        <v>23.026801081878535</v>
      </c>
      <c r="R35" s="278">
        <v>21.9</v>
      </c>
      <c r="S35" s="278">
        <v>41.81</v>
      </c>
      <c r="T35" s="278">
        <v>92.52</v>
      </c>
      <c r="U35" s="278">
        <v>96.57</v>
      </c>
      <c r="V35" s="278">
        <v>39.200000000000003</v>
      </c>
      <c r="W35" s="278">
        <v>72.900000000000006</v>
      </c>
      <c r="X35" s="279">
        <v>44.1</v>
      </c>
      <c r="Y35" s="279">
        <v>60.4</v>
      </c>
      <c r="Z35" s="280">
        <v>0.18</v>
      </c>
      <c r="AA35" s="281">
        <v>28132563</v>
      </c>
      <c r="AB35" s="282">
        <v>361.52</v>
      </c>
      <c r="AC35" s="282">
        <v>767.9</v>
      </c>
      <c r="AD35" s="282">
        <v>7.8943801882042104</v>
      </c>
      <c r="AE35" s="283">
        <v>3.3743779739203082E-2</v>
      </c>
      <c r="AF35" s="282" t="s">
        <v>356</v>
      </c>
      <c r="AG35" s="283">
        <v>6.4273166216088279E-2</v>
      </c>
      <c r="AH35" s="282">
        <v>1</v>
      </c>
      <c r="AI35" s="284">
        <v>0.02</v>
      </c>
      <c r="AJ35" s="285">
        <v>26.593599999999999</v>
      </c>
      <c r="AK35" s="285">
        <v>33</v>
      </c>
      <c r="AL35" s="284">
        <v>4.4999999999999998E-2</v>
      </c>
      <c r="AM35" s="286">
        <v>2222.7422003284073</v>
      </c>
      <c r="AN35" s="281">
        <v>123</v>
      </c>
      <c r="AO35" s="287">
        <v>8.5999999999999993E-2</v>
      </c>
      <c r="AP35" s="282">
        <v>0.52</v>
      </c>
      <c r="AQ35" s="282">
        <v>4.0204916739425438E-2</v>
      </c>
      <c r="AR35" s="282">
        <v>3.5765755341194788E-4</v>
      </c>
      <c r="AS35" s="282">
        <v>32.06604041530354</v>
      </c>
      <c r="AT35" s="285">
        <v>55.2</v>
      </c>
      <c r="AU35" s="279">
        <v>897.1</v>
      </c>
      <c r="AV35" s="279">
        <v>-0.53183613849222544</v>
      </c>
      <c r="AW35" s="284">
        <v>620</v>
      </c>
      <c r="AX35" s="282">
        <v>0.33333333333333331</v>
      </c>
      <c r="AY35" s="282">
        <v>1.1333333333333333</v>
      </c>
      <c r="AZ35" s="282">
        <v>1</v>
      </c>
      <c r="BA35" s="282">
        <v>1</v>
      </c>
      <c r="BB35" s="282">
        <v>0.2</v>
      </c>
      <c r="BC35" s="282">
        <v>0.47810000000000002</v>
      </c>
      <c r="BD35" s="282">
        <v>0.35499999999999998</v>
      </c>
      <c r="BE35" s="284">
        <v>121.5</v>
      </c>
      <c r="BF35" s="284">
        <v>0.96765310000000004</v>
      </c>
      <c r="BG35" s="288">
        <v>0.81852409999999987</v>
      </c>
      <c r="BH35" s="288">
        <v>8215.5452914670004</v>
      </c>
      <c r="BI35" s="289">
        <v>250.76889037999999</v>
      </c>
      <c r="BJ35" s="286">
        <v>25365.092379999998</v>
      </c>
      <c r="BK35" s="286">
        <v>2753100</v>
      </c>
      <c r="BL35" s="286">
        <v>2716804.3895450002</v>
      </c>
    </row>
    <row r="36" spans="1:64" ht="15.75" customHeight="1">
      <c r="A36" s="154" t="s">
        <v>149</v>
      </c>
      <c r="B36" s="168" t="s">
        <v>156</v>
      </c>
      <c r="C36" s="106" t="s">
        <v>157</v>
      </c>
      <c r="D36" s="293">
        <v>1646.0081396442106</v>
      </c>
      <c r="E36" s="293">
        <v>8.986768210526315E-2</v>
      </c>
      <c r="F36" s="294">
        <v>41.710343999999999</v>
      </c>
      <c r="G36" s="294">
        <v>32.107264999999998</v>
      </c>
      <c r="H36" s="294">
        <v>5978.5502465934997</v>
      </c>
      <c r="I36" s="295">
        <v>0.25</v>
      </c>
      <c r="J36" s="294" t="s">
        <v>356</v>
      </c>
      <c r="K36" s="294">
        <v>0</v>
      </c>
      <c r="L36" s="294">
        <v>0</v>
      </c>
      <c r="M36" s="295">
        <v>9.25917848944664E-2</v>
      </c>
      <c r="N36" s="295">
        <v>9.0051358565688133E-3</v>
      </c>
      <c r="O36" s="296">
        <v>0.71</v>
      </c>
      <c r="P36" s="296">
        <v>2.9990937074890998E-3</v>
      </c>
      <c r="Q36" s="295">
        <v>4.4217041114994592E-3</v>
      </c>
      <c r="R36" s="294">
        <v>5.3</v>
      </c>
      <c r="S36" s="294">
        <v>26.1</v>
      </c>
      <c r="T36" s="294">
        <v>96.9</v>
      </c>
      <c r="U36" s="294">
        <v>97.4</v>
      </c>
      <c r="V36" s="294">
        <v>20.2</v>
      </c>
      <c r="W36" s="294">
        <v>79.8</v>
      </c>
      <c r="X36" s="295">
        <v>35.5</v>
      </c>
      <c r="Y36" s="295">
        <v>64.5</v>
      </c>
      <c r="Z36" s="296">
        <v>0.28399999999999997</v>
      </c>
      <c r="AA36" s="297">
        <v>7952429</v>
      </c>
      <c r="AB36" s="298">
        <v>25.33</v>
      </c>
      <c r="AC36" s="298">
        <v>35.82</v>
      </c>
      <c r="AD36" s="298">
        <v>5.7761437534772211E-2</v>
      </c>
      <c r="AE36" s="299">
        <v>0</v>
      </c>
      <c r="AF36" s="298" t="s">
        <v>356</v>
      </c>
      <c r="AG36" s="299">
        <v>6.5330545082655345E-2</v>
      </c>
      <c r="AH36" s="298">
        <v>7</v>
      </c>
      <c r="AI36" s="300" t="s">
        <v>356</v>
      </c>
      <c r="AJ36" s="301">
        <v>25.425531914893618</v>
      </c>
      <c r="AK36" s="301">
        <v>34</v>
      </c>
      <c r="AL36" s="300">
        <v>4.4000000000000004E-2</v>
      </c>
      <c r="AM36" s="302" t="s">
        <v>356</v>
      </c>
      <c r="AN36" s="297">
        <v>125</v>
      </c>
      <c r="AO36" s="303">
        <v>3.5000000000000003E-2</v>
      </c>
      <c r="AP36" s="298">
        <v>0.04</v>
      </c>
      <c r="AQ36" s="297" t="s">
        <v>356</v>
      </c>
      <c r="AR36" s="297" t="s">
        <v>356</v>
      </c>
      <c r="AS36" s="297" t="s">
        <v>356</v>
      </c>
      <c r="AT36" s="301">
        <v>47.4</v>
      </c>
      <c r="AU36" s="295">
        <v>7612</v>
      </c>
      <c r="AV36" s="295">
        <v>3.1202103901929679</v>
      </c>
      <c r="AW36" s="300">
        <v>555</v>
      </c>
      <c r="AX36" s="298">
        <v>0</v>
      </c>
      <c r="AY36" s="298">
        <v>7.1428571428571425E-2</v>
      </c>
      <c r="AZ36" s="298">
        <v>0.75</v>
      </c>
      <c r="BA36" s="298">
        <v>1</v>
      </c>
      <c r="BB36" s="298" t="s">
        <v>356</v>
      </c>
      <c r="BC36" s="298" t="s">
        <v>356</v>
      </c>
      <c r="BD36" s="298">
        <v>0.43459999999999999</v>
      </c>
      <c r="BE36" s="300">
        <v>107.33</v>
      </c>
      <c r="BF36" s="300">
        <v>0.99900000000000011</v>
      </c>
      <c r="BG36" s="304">
        <v>1</v>
      </c>
      <c r="BH36" s="304">
        <v>7022.0506874769999</v>
      </c>
      <c r="BI36" s="305">
        <v>1063.8435058600001</v>
      </c>
      <c r="BJ36" s="302">
        <v>98641.20263</v>
      </c>
      <c r="BK36" s="302">
        <v>940000</v>
      </c>
      <c r="BL36" s="302">
        <v>896926.75239200005</v>
      </c>
    </row>
    <row r="37" spans="1:64" ht="15.75" customHeight="1">
      <c r="A37" s="154" t="s">
        <v>149</v>
      </c>
      <c r="B37" s="168" t="s">
        <v>160</v>
      </c>
      <c r="C37" s="106" t="s">
        <v>161</v>
      </c>
      <c r="D37" s="277">
        <v>1613.1280479326315</v>
      </c>
      <c r="E37" s="277">
        <v>0</v>
      </c>
      <c r="F37" s="278">
        <v>0</v>
      </c>
      <c r="G37" s="278">
        <v>0</v>
      </c>
      <c r="H37" s="278">
        <v>0</v>
      </c>
      <c r="I37" s="279">
        <v>0.25</v>
      </c>
      <c r="J37" s="278" t="s">
        <v>356</v>
      </c>
      <c r="K37" s="278">
        <v>0</v>
      </c>
      <c r="L37" s="278">
        <v>0</v>
      </c>
      <c r="M37" s="279">
        <v>9.25917848944664E-2</v>
      </c>
      <c r="N37" s="279">
        <v>9.0051358565688133E-3</v>
      </c>
      <c r="O37" s="280">
        <v>0.77</v>
      </c>
      <c r="P37" s="280">
        <v>1.025551723899E-3</v>
      </c>
      <c r="Q37" s="279">
        <v>4.4217041114994592E-3</v>
      </c>
      <c r="R37" s="278">
        <v>0</v>
      </c>
      <c r="S37" s="278">
        <v>16</v>
      </c>
      <c r="T37" s="278">
        <v>99.6</v>
      </c>
      <c r="U37" s="278">
        <v>98.6</v>
      </c>
      <c r="V37" s="278">
        <v>20.2</v>
      </c>
      <c r="W37" s="278">
        <v>79.8</v>
      </c>
      <c r="X37" s="279">
        <v>46.1</v>
      </c>
      <c r="Y37" s="279">
        <v>53.9</v>
      </c>
      <c r="Z37" s="280">
        <v>0.28399999999999997</v>
      </c>
      <c r="AA37" s="281">
        <v>7952429</v>
      </c>
      <c r="AB37" s="282">
        <v>25.33</v>
      </c>
      <c r="AC37" s="282">
        <v>35.82</v>
      </c>
      <c r="AD37" s="282">
        <v>5.7761437534772211E-2</v>
      </c>
      <c r="AE37" s="283">
        <v>5.7339449541284407E-4</v>
      </c>
      <c r="AF37" s="282" t="s">
        <v>356</v>
      </c>
      <c r="AG37" s="283">
        <v>6.5330545082655345E-2</v>
      </c>
      <c r="AH37" s="282">
        <v>1</v>
      </c>
      <c r="AI37" s="284" t="s">
        <v>356</v>
      </c>
      <c r="AJ37" s="285">
        <v>42.88990825688073</v>
      </c>
      <c r="AK37" s="285">
        <v>25</v>
      </c>
      <c r="AL37" s="284">
        <v>6.9000000000000006E-2</v>
      </c>
      <c r="AM37" s="286" t="s">
        <v>356</v>
      </c>
      <c r="AN37" s="281">
        <v>125</v>
      </c>
      <c r="AO37" s="287">
        <v>3.5000000000000003E-2</v>
      </c>
      <c r="AP37" s="282">
        <v>0.04</v>
      </c>
      <c r="AQ37" s="281" t="s">
        <v>356</v>
      </c>
      <c r="AR37" s="281" t="s">
        <v>356</v>
      </c>
      <c r="AS37" s="281" t="s">
        <v>356</v>
      </c>
      <c r="AT37" s="285">
        <v>47.4</v>
      </c>
      <c r="AU37" s="279">
        <v>7612</v>
      </c>
      <c r="AV37" s="279">
        <v>3.1202103901929679</v>
      </c>
      <c r="AW37" s="284">
        <v>502</v>
      </c>
      <c r="AX37" s="282">
        <v>0</v>
      </c>
      <c r="AY37" s="282">
        <v>7.1428571428571425E-2</v>
      </c>
      <c r="AZ37" s="282">
        <v>0.75</v>
      </c>
      <c r="BA37" s="282">
        <v>1</v>
      </c>
      <c r="BB37" s="282" t="s">
        <v>356</v>
      </c>
      <c r="BC37" s="282" t="s">
        <v>356</v>
      </c>
      <c r="BD37" s="282">
        <v>0.43459999999999999</v>
      </c>
      <c r="BE37" s="284">
        <v>160.32</v>
      </c>
      <c r="BF37" s="284">
        <v>1</v>
      </c>
      <c r="BG37" s="288">
        <v>1</v>
      </c>
      <c r="BH37" s="288">
        <v>588.62631616599992</v>
      </c>
      <c r="BI37" s="289">
        <v>1063.8435058600001</v>
      </c>
      <c r="BJ37" s="286">
        <v>76.934609760000001</v>
      </c>
      <c r="BK37" s="286">
        <v>872000</v>
      </c>
      <c r="BL37" s="286">
        <v>876496.77527099999</v>
      </c>
    </row>
    <row r="38" spans="1:64" ht="15.75" customHeight="1">
      <c r="A38" s="154" t="s">
        <v>149</v>
      </c>
      <c r="B38" s="168" t="s">
        <v>158</v>
      </c>
      <c r="C38" s="106" t="s">
        <v>159</v>
      </c>
      <c r="D38" s="277">
        <v>926.72152773894732</v>
      </c>
      <c r="E38" s="277">
        <v>0</v>
      </c>
      <c r="F38" s="278">
        <v>45.861070999999995</v>
      </c>
      <c r="G38" s="278">
        <v>38.073341999999997</v>
      </c>
      <c r="H38" s="278">
        <v>2338.1753547384997</v>
      </c>
      <c r="I38" s="279">
        <v>0.4</v>
      </c>
      <c r="J38" s="278" t="s">
        <v>356</v>
      </c>
      <c r="K38" s="278">
        <v>0</v>
      </c>
      <c r="L38" s="278">
        <v>0</v>
      </c>
      <c r="M38" s="279">
        <v>9.25917848944664E-2</v>
      </c>
      <c r="N38" s="279">
        <v>9.0051358565688133E-3</v>
      </c>
      <c r="O38" s="280">
        <v>0.72699999999999998</v>
      </c>
      <c r="P38" s="280">
        <v>0</v>
      </c>
      <c r="Q38" s="279">
        <v>4.4217041114994592E-3</v>
      </c>
      <c r="R38" s="278">
        <v>10.199999999999999</v>
      </c>
      <c r="S38" s="278">
        <v>15.4</v>
      </c>
      <c r="T38" s="278">
        <v>96.4</v>
      </c>
      <c r="U38" s="278">
        <v>99.1</v>
      </c>
      <c r="V38" s="278">
        <v>20.2</v>
      </c>
      <c r="W38" s="278">
        <v>79.8</v>
      </c>
      <c r="X38" s="279">
        <v>38.1</v>
      </c>
      <c r="Y38" s="279">
        <v>61.9</v>
      </c>
      <c r="Z38" s="280">
        <v>0.28399999999999997</v>
      </c>
      <c r="AA38" s="281">
        <v>7952429</v>
      </c>
      <c r="AB38" s="282">
        <v>25.33</v>
      </c>
      <c r="AC38" s="282">
        <v>35.82</v>
      </c>
      <c r="AD38" s="282">
        <v>5.7761437534772211E-2</v>
      </c>
      <c r="AE38" s="283">
        <v>5.4151624548736462E-4</v>
      </c>
      <c r="AF38" s="282" t="s">
        <v>356</v>
      </c>
      <c r="AG38" s="283">
        <v>6.5330545082655345E-2</v>
      </c>
      <c r="AH38" s="282">
        <v>5</v>
      </c>
      <c r="AI38" s="284" t="s">
        <v>356</v>
      </c>
      <c r="AJ38" s="285">
        <v>38.989169675090253</v>
      </c>
      <c r="AK38" s="285">
        <v>31</v>
      </c>
      <c r="AL38" s="284">
        <v>0.02</v>
      </c>
      <c r="AM38" s="286" t="s">
        <v>356</v>
      </c>
      <c r="AN38" s="281">
        <v>125</v>
      </c>
      <c r="AO38" s="287">
        <v>3.5000000000000003E-2</v>
      </c>
      <c r="AP38" s="282">
        <v>0.04</v>
      </c>
      <c r="AQ38" s="281" t="s">
        <v>356</v>
      </c>
      <c r="AR38" s="281" t="s">
        <v>356</v>
      </c>
      <c r="AS38" s="281" t="s">
        <v>356</v>
      </c>
      <c r="AT38" s="285">
        <v>47.4</v>
      </c>
      <c r="AU38" s="279">
        <v>7612</v>
      </c>
      <c r="AV38" s="279">
        <v>3.1202103901929679</v>
      </c>
      <c r="AW38" s="284">
        <v>503</v>
      </c>
      <c r="AX38" s="282">
        <v>0</v>
      </c>
      <c r="AY38" s="282">
        <v>7.1428571428571425E-2</v>
      </c>
      <c r="AZ38" s="282">
        <v>0.75</v>
      </c>
      <c r="BA38" s="282">
        <v>1</v>
      </c>
      <c r="BB38" s="282" t="s">
        <v>356</v>
      </c>
      <c r="BC38" s="282" t="s">
        <v>356</v>
      </c>
      <c r="BD38" s="282">
        <v>0.43459999999999999</v>
      </c>
      <c r="BE38" s="284">
        <v>143.57</v>
      </c>
      <c r="BF38" s="284">
        <v>1</v>
      </c>
      <c r="BG38" s="288">
        <v>1</v>
      </c>
      <c r="BH38" s="288">
        <v>6324.3343093999993</v>
      </c>
      <c r="BI38" s="289">
        <v>1063.8435058600001</v>
      </c>
      <c r="BJ38" s="286">
        <v>133934.41279999999</v>
      </c>
      <c r="BK38" s="286">
        <v>554000</v>
      </c>
      <c r="BL38" s="286">
        <v>498178.81367100001</v>
      </c>
    </row>
    <row r="39" spans="1:64" ht="15.75" customHeight="1">
      <c r="A39" s="154" t="s">
        <v>149</v>
      </c>
      <c r="B39" s="168" t="s">
        <v>150</v>
      </c>
      <c r="C39" s="106" t="s">
        <v>151</v>
      </c>
      <c r="D39" s="277">
        <v>0</v>
      </c>
      <c r="E39" s="277">
        <v>0</v>
      </c>
      <c r="F39" s="278">
        <v>0</v>
      </c>
      <c r="G39" s="278">
        <v>0</v>
      </c>
      <c r="H39" s="278">
        <v>3555.7818348845003</v>
      </c>
      <c r="I39" s="279">
        <v>0.2</v>
      </c>
      <c r="J39" s="278" t="s">
        <v>356</v>
      </c>
      <c r="K39" s="278">
        <v>0</v>
      </c>
      <c r="L39" s="278">
        <v>0</v>
      </c>
      <c r="M39" s="279">
        <v>9.25917848944664E-2</v>
      </c>
      <c r="N39" s="279">
        <v>9.0051358565688133E-3</v>
      </c>
      <c r="O39" s="280">
        <v>0.69499999999999995</v>
      </c>
      <c r="P39" s="280">
        <v>0</v>
      </c>
      <c r="Q39" s="279">
        <v>4.4217041114994592E-3</v>
      </c>
      <c r="R39" s="278">
        <v>3.6</v>
      </c>
      <c r="S39" s="278">
        <v>24.6</v>
      </c>
      <c r="T39" s="278">
        <v>99.5</v>
      </c>
      <c r="U39" s="278">
        <v>96.8</v>
      </c>
      <c r="V39" s="278">
        <v>20.2</v>
      </c>
      <c r="W39" s="278">
        <v>79.8</v>
      </c>
      <c r="X39" s="279">
        <v>43.3</v>
      </c>
      <c r="Y39" s="279">
        <v>43.3</v>
      </c>
      <c r="Z39" s="280">
        <v>0.28399999999999997</v>
      </c>
      <c r="AA39" s="281">
        <v>7952429</v>
      </c>
      <c r="AB39" s="282">
        <v>25.33</v>
      </c>
      <c r="AC39" s="282">
        <v>35.82</v>
      </c>
      <c r="AD39" s="282">
        <v>5.7761437534772211E-2</v>
      </c>
      <c r="AE39" s="283">
        <v>0</v>
      </c>
      <c r="AF39" s="282" t="s">
        <v>356</v>
      </c>
      <c r="AG39" s="283">
        <v>6.5330545082655345E-2</v>
      </c>
      <c r="AH39" s="282">
        <v>1</v>
      </c>
      <c r="AI39" s="284" t="s">
        <v>356</v>
      </c>
      <c r="AJ39" s="285">
        <v>53.779918272037357</v>
      </c>
      <c r="AK39" s="285">
        <v>43</v>
      </c>
      <c r="AL39" s="284">
        <v>3.6000000000000004E-2</v>
      </c>
      <c r="AM39" s="286" t="s">
        <v>356</v>
      </c>
      <c r="AN39" s="281">
        <v>125</v>
      </c>
      <c r="AO39" s="287">
        <v>3.5000000000000003E-2</v>
      </c>
      <c r="AP39" s="282">
        <v>0.04</v>
      </c>
      <c r="AQ39" s="281" t="s">
        <v>356</v>
      </c>
      <c r="AR39" s="281" t="s">
        <v>356</v>
      </c>
      <c r="AS39" s="281" t="s">
        <v>356</v>
      </c>
      <c r="AT39" s="285">
        <v>47.4</v>
      </c>
      <c r="AU39" s="279">
        <v>7612</v>
      </c>
      <c r="AV39" s="279">
        <v>3.1202103901929679</v>
      </c>
      <c r="AW39" s="284">
        <v>500</v>
      </c>
      <c r="AX39" s="282">
        <v>0</v>
      </c>
      <c r="AY39" s="282">
        <v>7.1428571428571425E-2</v>
      </c>
      <c r="AZ39" s="282">
        <v>0.75</v>
      </c>
      <c r="BA39" s="282">
        <v>1</v>
      </c>
      <c r="BB39" s="282" t="s">
        <v>356</v>
      </c>
      <c r="BC39" s="282" t="s">
        <v>356</v>
      </c>
      <c r="BD39" s="282">
        <v>0.43459999999999999</v>
      </c>
      <c r="BE39" s="284">
        <v>68.52</v>
      </c>
      <c r="BF39" s="284">
        <v>1</v>
      </c>
      <c r="BG39" s="288">
        <v>1</v>
      </c>
      <c r="BH39" s="288">
        <v>3613.0118439059997</v>
      </c>
      <c r="BI39" s="289">
        <v>1063.8435058600001</v>
      </c>
      <c r="BJ39" s="286">
        <v>73475.851729999995</v>
      </c>
      <c r="BK39" s="286">
        <v>1370400</v>
      </c>
      <c r="BL39" s="286">
        <v>1231887.318642</v>
      </c>
    </row>
    <row r="40" spans="1:64" ht="15.75" customHeight="1">
      <c r="A40" s="154" t="s">
        <v>149</v>
      </c>
      <c r="B40" s="168" t="s">
        <v>154</v>
      </c>
      <c r="C40" s="106" t="s">
        <v>155</v>
      </c>
      <c r="D40" s="277">
        <v>2241.9876543431578</v>
      </c>
      <c r="E40" s="277">
        <v>0</v>
      </c>
      <c r="F40" s="278">
        <v>24.615490000000001</v>
      </c>
      <c r="G40" s="278">
        <v>22.159876000000001</v>
      </c>
      <c r="H40" s="278">
        <v>32689.584646670504</v>
      </c>
      <c r="I40" s="279">
        <v>0</v>
      </c>
      <c r="J40" s="278" t="s">
        <v>356</v>
      </c>
      <c r="K40" s="278">
        <v>0</v>
      </c>
      <c r="L40" s="278">
        <v>0</v>
      </c>
      <c r="M40" s="279">
        <v>9.25917848944664E-2</v>
      </c>
      <c r="N40" s="279">
        <v>9.0051358565688133E-3</v>
      </c>
      <c r="O40" s="280">
        <v>0.72199999999999998</v>
      </c>
      <c r="P40" s="280">
        <v>9.8749401301249993E-4</v>
      </c>
      <c r="Q40" s="279">
        <v>4.4217041114994592E-3</v>
      </c>
      <c r="R40" s="278">
        <v>0</v>
      </c>
      <c r="S40" s="278">
        <v>24.4</v>
      </c>
      <c r="T40" s="278">
        <v>98.1</v>
      </c>
      <c r="U40" s="278">
        <v>97.7</v>
      </c>
      <c r="V40" s="278">
        <v>20.2</v>
      </c>
      <c r="W40" s="278">
        <v>79.8</v>
      </c>
      <c r="X40" s="279">
        <v>45.1</v>
      </c>
      <c r="Y40" s="279">
        <v>54.9</v>
      </c>
      <c r="Z40" s="280">
        <v>0.28399999999999997</v>
      </c>
      <c r="AA40" s="281">
        <v>7952429</v>
      </c>
      <c r="AB40" s="282">
        <v>25.33</v>
      </c>
      <c r="AC40" s="282">
        <v>35.82</v>
      </c>
      <c r="AD40" s="282">
        <v>5.7761437534772211E-2</v>
      </c>
      <c r="AE40" s="283">
        <v>5.9947545897339827E-4</v>
      </c>
      <c r="AF40" s="282" t="s">
        <v>356</v>
      </c>
      <c r="AG40" s="283">
        <v>6.5330545082655345E-2</v>
      </c>
      <c r="AH40" s="282">
        <v>1</v>
      </c>
      <c r="AI40" s="284" t="s">
        <v>356</v>
      </c>
      <c r="AJ40" s="285">
        <v>27.725739977519673</v>
      </c>
      <c r="AK40" s="285">
        <v>31</v>
      </c>
      <c r="AL40" s="284">
        <v>1.3000000000000001E-2</v>
      </c>
      <c r="AM40" s="286" t="s">
        <v>356</v>
      </c>
      <c r="AN40" s="281">
        <v>125</v>
      </c>
      <c r="AO40" s="287">
        <v>3.5000000000000003E-2</v>
      </c>
      <c r="AP40" s="282">
        <v>0.04</v>
      </c>
      <c r="AQ40" s="281" t="s">
        <v>356</v>
      </c>
      <c r="AR40" s="281" t="s">
        <v>356</v>
      </c>
      <c r="AS40" s="281" t="s">
        <v>356</v>
      </c>
      <c r="AT40" s="285">
        <v>47.4</v>
      </c>
      <c r="AU40" s="279">
        <v>7612</v>
      </c>
      <c r="AV40" s="279">
        <v>3.1202103901929679</v>
      </c>
      <c r="AW40" s="284">
        <v>510</v>
      </c>
      <c r="AX40" s="282">
        <v>0</v>
      </c>
      <c r="AY40" s="282">
        <v>7.1428571428571425E-2</v>
      </c>
      <c r="AZ40" s="282">
        <v>0.75</v>
      </c>
      <c r="BA40" s="282">
        <v>1</v>
      </c>
      <c r="BB40" s="282" t="s">
        <v>356</v>
      </c>
      <c r="BC40" s="282" t="s">
        <v>356</v>
      </c>
      <c r="BD40" s="282">
        <v>0.43459999999999999</v>
      </c>
      <c r="BE40" s="284">
        <v>78.36</v>
      </c>
      <c r="BF40" s="284">
        <v>0.97900000000000009</v>
      </c>
      <c r="BG40" s="288">
        <v>0.998</v>
      </c>
      <c r="BH40" s="288">
        <v>6250.3549849749998</v>
      </c>
      <c r="BI40" s="289">
        <v>1063.8435058600001</v>
      </c>
      <c r="BJ40" s="286">
        <v>97059.76324</v>
      </c>
      <c r="BK40" s="286">
        <v>1334500</v>
      </c>
      <c r="BL40" s="286">
        <v>1195000.28055</v>
      </c>
    </row>
    <row r="41" spans="1:64" ht="15.75" customHeight="1">
      <c r="A41" s="178" t="s">
        <v>149</v>
      </c>
      <c r="B41" s="168" t="s">
        <v>152</v>
      </c>
      <c r="C41" s="106" t="s">
        <v>153</v>
      </c>
      <c r="D41" s="306">
        <v>2518.1373106905262</v>
      </c>
      <c r="E41" s="306">
        <v>0</v>
      </c>
      <c r="F41" s="307">
        <v>0</v>
      </c>
      <c r="G41" s="307">
        <v>0</v>
      </c>
      <c r="H41" s="307">
        <v>13154.77793787</v>
      </c>
      <c r="I41" s="308">
        <v>0.6</v>
      </c>
      <c r="J41" s="307" t="s">
        <v>356</v>
      </c>
      <c r="K41" s="307">
        <v>0</v>
      </c>
      <c r="L41" s="307">
        <v>0</v>
      </c>
      <c r="M41" s="308">
        <v>9.25917848944664E-2</v>
      </c>
      <c r="N41" s="308">
        <v>9.0051358565688133E-3</v>
      </c>
      <c r="O41" s="309">
        <v>0.69599999999999995</v>
      </c>
      <c r="P41" s="309">
        <v>0</v>
      </c>
      <c r="Q41" s="308">
        <v>4.4217041114994592E-3</v>
      </c>
      <c r="R41" s="307">
        <v>0</v>
      </c>
      <c r="S41" s="307">
        <v>18.100000000000001</v>
      </c>
      <c r="T41" s="307">
        <v>98.7</v>
      </c>
      <c r="U41" s="307">
        <v>98.8</v>
      </c>
      <c r="V41" s="307">
        <v>20.2</v>
      </c>
      <c r="W41" s="307">
        <v>79.8</v>
      </c>
      <c r="X41" s="308">
        <v>38.299999999999997</v>
      </c>
      <c r="Y41" s="308">
        <v>61.7</v>
      </c>
      <c r="Z41" s="309">
        <v>0.28399999999999997</v>
      </c>
      <c r="AA41" s="310">
        <v>7952429</v>
      </c>
      <c r="AB41" s="311">
        <v>25.33</v>
      </c>
      <c r="AC41" s="311">
        <v>35.82</v>
      </c>
      <c r="AD41" s="311">
        <v>5.7761437534772211E-2</v>
      </c>
      <c r="AE41" s="312">
        <v>6.7549310997027826E-5</v>
      </c>
      <c r="AF41" s="311" t="s">
        <v>356</v>
      </c>
      <c r="AG41" s="312">
        <v>6.5330545082655345E-2</v>
      </c>
      <c r="AH41" s="311">
        <v>7</v>
      </c>
      <c r="AI41" s="313" t="s">
        <v>356</v>
      </c>
      <c r="AJ41" s="314">
        <v>30.194542015671441</v>
      </c>
      <c r="AK41" s="314">
        <v>52</v>
      </c>
      <c r="AL41" s="313">
        <v>7.0000000000000007E-2</v>
      </c>
      <c r="AM41" s="315" t="s">
        <v>356</v>
      </c>
      <c r="AN41" s="310">
        <v>125</v>
      </c>
      <c r="AO41" s="316">
        <v>3.5000000000000003E-2</v>
      </c>
      <c r="AP41" s="311">
        <v>0.04</v>
      </c>
      <c r="AQ41" s="310" t="s">
        <v>356</v>
      </c>
      <c r="AR41" s="310" t="s">
        <v>356</v>
      </c>
      <c r="AS41" s="310" t="s">
        <v>356</v>
      </c>
      <c r="AT41" s="314">
        <v>47.4</v>
      </c>
      <c r="AU41" s="308">
        <v>7612</v>
      </c>
      <c r="AV41" s="308">
        <v>3.1202103901929679</v>
      </c>
      <c r="AW41" s="313">
        <v>500</v>
      </c>
      <c r="AX41" s="311">
        <v>0</v>
      </c>
      <c r="AY41" s="311">
        <v>7.1428571428571425E-2</v>
      </c>
      <c r="AZ41" s="311">
        <v>0.75</v>
      </c>
      <c r="BA41" s="311">
        <v>1</v>
      </c>
      <c r="BB41" s="311" t="s">
        <v>356</v>
      </c>
      <c r="BC41" s="311" t="s">
        <v>356</v>
      </c>
      <c r="BD41" s="311">
        <v>0.43459999999999999</v>
      </c>
      <c r="BE41" s="313">
        <v>64.510000000000005</v>
      </c>
      <c r="BF41" s="313">
        <v>0.997</v>
      </c>
      <c r="BG41" s="317">
        <v>1</v>
      </c>
      <c r="BH41" s="317">
        <v>5111.7887232410003</v>
      </c>
      <c r="BI41" s="318">
        <v>1063.8435058600001</v>
      </c>
      <c r="BJ41" s="315">
        <v>86404.755390000006</v>
      </c>
      <c r="BK41" s="315">
        <v>1480400</v>
      </c>
      <c r="BL41" s="315">
        <v>1327419.7919429999</v>
      </c>
    </row>
    <row r="42" spans="1:64" ht="15.75" customHeight="1">
      <c r="A42" s="179" t="s">
        <v>162</v>
      </c>
      <c r="B42" s="319" t="s">
        <v>357</v>
      </c>
      <c r="C42" s="320" t="s">
        <v>184</v>
      </c>
      <c r="D42" s="277">
        <v>5960.0122741705263</v>
      </c>
      <c r="E42" s="277">
        <v>3577.9285509599999</v>
      </c>
      <c r="F42" s="278">
        <v>0</v>
      </c>
      <c r="G42" s="278">
        <v>0</v>
      </c>
      <c r="H42" s="278">
        <v>18016.042401942999</v>
      </c>
      <c r="I42" s="279">
        <v>0.25</v>
      </c>
      <c r="J42" s="278">
        <v>0</v>
      </c>
      <c r="K42" s="278">
        <v>9</v>
      </c>
      <c r="L42" s="278">
        <v>0</v>
      </c>
      <c r="M42" s="279">
        <v>0.32471036911010742</v>
      </c>
      <c r="N42" s="279">
        <v>4.1080556809902191E-2</v>
      </c>
      <c r="O42" s="280">
        <v>0.71299999999999997</v>
      </c>
      <c r="P42" s="280" t="s">
        <v>356</v>
      </c>
      <c r="Q42" s="279">
        <v>6.5465317156170597</v>
      </c>
      <c r="R42" s="278">
        <v>14.7</v>
      </c>
      <c r="S42" s="278">
        <v>28.1</v>
      </c>
      <c r="T42" s="278">
        <v>99.9</v>
      </c>
      <c r="U42" s="278">
        <v>100</v>
      </c>
      <c r="V42" s="278">
        <v>34.1</v>
      </c>
      <c r="W42" s="278">
        <v>65.900000000000006</v>
      </c>
      <c r="X42" s="279">
        <v>41.1</v>
      </c>
      <c r="Y42" s="279">
        <v>58.9</v>
      </c>
      <c r="Z42" s="280">
        <v>0.247</v>
      </c>
      <c r="AA42" s="281">
        <v>16320989</v>
      </c>
      <c r="AB42" s="282">
        <v>1152.69</v>
      </c>
      <c r="AC42" s="282">
        <v>1464.49</v>
      </c>
      <c r="AD42" s="282">
        <v>2.4441774763720701</v>
      </c>
      <c r="AE42" s="283">
        <v>0</v>
      </c>
      <c r="AF42" s="282" t="s">
        <v>356</v>
      </c>
      <c r="AG42" s="283">
        <v>0.1099369482246252</v>
      </c>
      <c r="AH42" s="282">
        <v>1</v>
      </c>
      <c r="AI42" s="284">
        <v>0.115</v>
      </c>
      <c r="AJ42" s="285">
        <v>30</v>
      </c>
      <c r="AK42" s="285">
        <v>15.3</v>
      </c>
      <c r="AL42" s="284">
        <v>0.01</v>
      </c>
      <c r="AM42" s="286">
        <v>0</v>
      </c>
      <c r="AN42" s="281">
        <v>138</v>
      </c>
      <c r="AO42" s="287">
        <v>2.5000000000000001E-2</v>
      </c>
      <c r="AP42" s="282">
        <v>0.14000000000000001</v>
      </c>
      <c r="AQ42" s="282">
        <v>0.13675428141270937</v>
      </c>
      <c r="AR42" s="282">
        <v>2.76629175118421E-3</v>
      </c>
      <c r="AS42" s="282">
        <v>17.020466507903897</v>
      </c>
      <c r="AT42" s="285">
        <v>58.3</v>
      </c>
      <c r="AU42" s="279">
        <v>1717.5827983613317</v>
      </c>
      <c r="AV42" s="279">
        <v>2.8509763809794864</v>
      </c>
      <c r="AW42" s="286">
        <v>4058</v>
      </c>
      <c r="AX42" s="282">
        <v>0.13333333333333333</v>
      </c>
      <c r="AY42" s="282">
        <v>0.13333333333333333</v>
      </c>
      <c r="AZ42" s="282">
        <v>1</v>
      </c>
      <c r="BA42" s="282">
        <v>1</v>
      </c>
      <c r="BB42" s="282">
        <v>0.5</v>
      </c>
      <c r="BC42" s="282">
        <v>1</v>
      </c>
      <c r="BD42" s="282">
        <v>0.55036914092515754</v>
      </c>
      <c r="BE42" s="284">
        <v>77.599999999999994</v>
      </c>
      <c r="BF42" s="284">
        <v>1</v>
      </c>
      <c r="BG42" s="288">
        <v>82.3</v>
      </c>
      <c r="BH42" s="288">
        <v>6661.4230891260004</v>
      </c>
      <c r="BI42" s="289">
        <v>418.01345824999999</v>
      </c>
      <c r="BJ42" s="286">
        <v>4425.0500320000001</v>
      </c>
      <c r="BK42" s="286">
        <v>3253500</v>
      </c>
      <c r="BL42" s="286">
        <v>3193461.6035279999</v>
      </c>
    </row>
    <row r="43" spans="1:64" ht="15.75" customHeight="1">
      <c r="A43" s="154" t="s">
        <v>162</v>
      </c>
      <c r="B43" s="168" t="s">
        <v>175</v>
      </c>
      <c r="C43" s="106" t="s">
        <v>176</v>
      </c>
      <c r="D43" s="277">
        <v>3775.9223501410524</v>
      </c>
      <c r="E43" s="277">
        <v>4.1624637115789476</v>
      </c>
      <c r="F43" s="278">
        <v>0</v>
      </c>
      <c r="G43" s="278">
        <v>0</v>
      </c>
      <c r="H43" s="278">
        <v>13775.7902609625</v>
      </c>
      <c r="I43" s="279">
        <v>0.35</v>
      </c>
      <c r="J43" s="278">
        <v>0</v>
      </c>
      <c r="K43" s="278">
        <v>9</v>
      </c>
      <c r="L43" s="278">
        <v>0</v>
      </c>
      <c r="M43" s="279">
        <v>0.32471036911010742</v>
      </c>
      <c r="N43" s="279">
        <v>4.1080556809902191E-2</v>
      </c>
      <c r="O43" s="280">
        <v>0.71299999999999997</v>
      </c>
      <c r="P43" s="280" t="s">
        <v>356</v>
      </c>
      <c r="Q43" s="279">
        <v>6.5465317156170597</v>
      </c>
      <c r="R43" s="278">
        <v>9.6</v>
      </c>
      <c r="S43" s="278">
        <v>21.5</v>
      </c>
      <c r="T43" s="278">
        <v>99.9</v>
      </c>
      <c r="U43" s="278">
        <v>100</v>
      </c>
      <c r="V43" s="278">
        <v>28</v>
      </c>
      <c r="W43" s="278">
        <v>72</v>
      </c>
      <c r="X43" s="279">
        <v>44.6</v>
      </c>
      <c r="Y43" s="279">
        <v>55.4</v>
      </c>
      <c r="Z43" s="280">
        <v>0.26500000000000001</v>
      </c>
      <c r="AA43" s="281">
        <v>16320989</v>
      </c>
      <c r="AB43" s="282">
        <v>1152.69</v>
      </c>
      <c r="AC43" s="282">
        <v>1464.49</v>
      </c>
      <c r="AD43" s="282">
        <v>2.4441774763720701</v>
      </c>
      <c r="AE43" s="283">
        <v>0</v>
      </c>
      <c r="AF43" s="282" t="s">
        <v>356</v>
      </c>
      <c r="AG43" s="283">
        <v>0.1099369482246252</v>
      </c>
      <c r="AH43" s="282">
        <v>1</v>
      </c>
      <c r="AI43" s="284">
        <v>4.9000000000000002E-2</v>
      </c>
      <c r="AJ43" s="285">
        <v>26.9</v>
      </c>
      <c r="AK43" s="285">
        <v>9.4</v>
      </c>
      <c r="AL43" s="284">
        <v>6.0000000000000001E-3</v>
      </c>
      <c r="AM43" s="286">
        <v>0</v>
      </c>
      <c r="AN43" s="281">
        <v>138</v>
      </c>
      <c r="AO43" s="287">
        <v>2.5000000000000001E-2</v>
      </c>
      <c r="AP43" s="282">
        <v>0.14000000000000001</v>
      </c>
      <c r="AQ43" s="282">
        <v>0.16107658328624994</v>
      </c>
      <c r="AR43" s="282">
        <v>2.76629175118421E-3</v>
      </c>
      <c r="AS43" s="282">
        <v>17.020466507903897</v>
      </c>
      <c r="AT43" s="285">
        <v>58.3</v>
      </c>
      <c r="AU43" s="279">
        <v>2309.6017570561876</v>
      </c>
      <c r="AV43" s="279">
        <v>2.8509763809794864</v>
      </c>
      <c r="AW43" s="284">
        <v>10619</v>
      </c>
      <c r="AX43" s="282">
        <v>0.13333333333333333</v>
      </c>
      <c r="AY43" s="282">
        <v>0.13333333333333333</v>
      </c>
      <c r="AZ43" s="282">
        <v>1</v>
      </c>
      <c r="BA43" s="282">
        <v>1</v>
      </c>
      <c r="BB43" s="282">
        <v>0.5</v>
      </c>
      <c r="BC43" s="282">
        <v>1</v>
      </c>
      <c r="BD43" s="282">
        <v>0.60931201942533386</v>
      </c>
      <c r="BE43" s="284">
        <v>75.900000000000006</v>
      </c>
      <c r="BF43" s="284">
        <v>1</v>
      </c>
      <c r="BG43" s="288">
        <v>41.7</v>
      </c>
      <c r="BH43" s="288">
        <v>5817.6307314999995</v>
      </c>
      <c r="BI43" s="289">
        <v>418.01345824999999</v>
      </c>
      <c r="BJ43" s="286">
        <v>40428.274649999999</v>
      </c>
      <c r="BK43" s="286">
        <v>1976800</v>
      </c>
      <c r="BL43" s="286">
        <v>1973532.365975</v>
      </c>
    </row>
    <row r="44" spans="1:64" ht="15.75" customHeight="1">
      <c r="A44" s="154" t="s">
        <v>162</v>
      </c>
      <c r="B44" s="168" t="s">
        <v>185</v>
      </c>
      <c r="C44" s="106" t="s">
        <v>186</v>
      </c>
      <c r="D44" s="277">
        <v>7140.1674136252632</v>
      </c>
      <c r="E44" s="277">
        <v>0</v>
      </c>
      <c r="F44" s="278">
        <v>4.1936400000000003</v>
      </c>
      <c r="G44" s="278">
        <v>4.1936400000000003</v>
      </c>
      <c r="H44" s="278">
        <v>18452.497616294</v>
      </c>
      <c r="I44" s="279">
        <v>0.15</v>
      </c>
      <c r="J44" s="278">
        <v>0</v>
      </c>
      <c r="K44" s="278">
        <v>9</v>
      </c>
      <c r="L44" s="278">
        <v>0</v>
      </c>
      <c r="M44" s="279">
        <v>0.32471036911010742</v>
      </c>
      <c r="N44" s="279">
        <v>4.1080556809902191E-2</v>
      </c>
      <c r="O44" s="280">
        <v>0.71299999999999997</v>
      </c>
      <c r="P44" s="280" t="s">
        <v>356</v>
      </c>
      <c r="Q44" s="279">
        <v>6.5465317156170597</v>
      </c>
      <c r="R44" s="278">
        <v>23.6</v>
      </c>
      <c r="S44" s="278">
        <v>33.4</v>
      </c>
      <c r="T44" s="278">
        <v>99.9</v>
      </c>
      <c r="U44" s="278">
        <v>100</v>
      </c>
      <c r="V44" s="278">
        <v>31.1</v>
      </c>
      <c r="W44" s="278">
        <v>68.900000000000006</v>
      </c>
      <c r="X44" s="279">
        <v>45</v>
      </c>
      <c r="Y44" s="279">
        <v>55</v>
      </c>
      <c r="Z44" s="280">
        <v>0.23200000000000001</v>
      </c>
      <c r="AA44" s="281">
        <v>16320989</v>
      </c>
      <c r="AB44" s="282">
        <v>1152.69</v>
      </c>
      <c r="AC44" s="282">
        <v>1464.49</v>
      </c>
      <c r="AD44" s="282">
        <v>2.4441774763720701</v>
      </c>
      <c r="AE44" s="283">
        <v>0</v>
      </c>
      <c r="AF44" s="282" t="s">
        <v>356</v>
      </c>
      <c r="AG44" s="283">
        <v>0.1099369482246252</v>
      </c>
      <c r="AH44" s="282">
        <v>1</v>
      </c>
      <c r="AI44" s="284">
        <v>7.8E-2</v>
      </c>
      <c r="AJ44" s="285">
        <v>26.9</v>
      </c>
      <c r="AK44" s="285">
        <v>8.9</v>
      </c>
      <c r="AL44" s="284">
        <v>5.0000000000000001E-3</v>
      </c>
      <c r="AM44" s="286">
        <v>0</v>
      </c>
      <c r="AN44" s="281">
        <v>138</v>
      </c>
      <c r="AO44" s="287">
        <v>2.5000000000000001E-2</v>
      </c>
      <c r="AP44" s="282">
        <v>0.14000000000000001</v>
      </c>
      <c r="AQ44" s="282">
        <v>0.21157621927275586</v>
      </c>
      <c r="AR44" s="282">
        <v>2.76629175118421E-3</v>
      </c>
      <c r="AS44" s="282">
        <v>17.020466507903897</v>
      </c>
      <c r="AT44" s="285">
        <v>58.3</v>
      </c>
      <c r="AU44" s="279">
        <v>1403.7194293334658</v>
      </c>
      <c r="AV44" s="279">
        <v>2.8509763809794864</v>
      </c>
      <c r="AW44" s="284">
        <v>5524</v>
      </c>
      <c r="AX44" s="282">
        <v>0.13333333333333333</v>
      </c>
      <c r="AY44" s="282">
        <v>0.13333333333333333</v>
      </c>
      <c r="AZ44" s="282">
        <v>1</v>
      </c>
      <c r="BA44" s="282">
        <v>1</v>
      </c>
      <c r="BB44" s="282">
        <v>0.5</v>
      </c>
      <c r="BC44" s="282">
        <v>1</v>
      </c>
      <c r="BD44" s="282">
        <v>0.73715788933374393</v>
      </c>
      <c r="BE44" s="284">
        <v>78.400000000000006</v>
      </c>
      <c r="BF44" s="284">
        <v>1</v>
      </c>
      <c r="BG44" s="288">
        <v>68.8</v>
      </c>
      <c r="BH44" s="288">
        <v>7699.1353922790004</v>
      </c>
      <c r="BI44" s="289">
        <v>418.01345824999999</v>
      </c>
      <c r="BJ44" s="286">
        <v>6403.7320989999998</v>
      </c>
      <c r="BK44" s="286">
        <v>3896400</v>
      </c>
      <c r="BL44" s="286">
        <v>3795315.8314700001</v>
      </c>
    </row>
    <row r="45" spans="1:64" ht="15.75" customHeight="1">
      <c r="A45" s="154" t="s">
        <v>162</v>
      </c>
      <c r="B45" s="168" t="s">
        <v>171</v>
      </c>
      <c r="C45" s="106" t="s">
        <v>172</v>
      </c>
      <c r="D45" s="277">
        <v>2361.2290243789475</v>
      </c>
      <c r="E45" s="277">
        <v>0</v>
      </c>
      <c r="F45" s="278">
        <v>3.5624530000000001</v>
      </c>
      <c r="G45" s="278">
        <v>3.0574840000000001</v>
      </c>
      <c r="H45" s="278">
        <v>4527.3672020550002</v>
      </c>
      <c r="I45" s="279">
        <v>0.65</v>
      </c>
      <c r="J45" s="278">
        <v>0</v>
      </c>
      <c r="K45" s="278">
        <v>9</v>
      </c>
      <c r="L45" s="278">
        <v>0</v>
      </c>
      <c r="M45" s="279">
        <v>0.32471036911010742</v>
      </c>
      <c r="N45" s="279">
        <v>4.1080556809902191E-2</v>
      </c>
      <c r="O45" s="280">
        <v>0.74199999999999999</v>
      </c>
      <c r="P45" s="280" t="s">
        <v>356</v>
      </c>
      <c r="Q45" s="279">
        <v>6.5465317156170597</v>
      </c>
      <c r="R45" s="278">
        <v>13.1</v>
      </c>
      <c r="S45" s="278">
        <v>15.4</v>
      </c>
      <c r="T45" s="278">
        <v>99.9</v>
      </c>
      <c r="U45" s="278">
        <v>100</v>
      </c>
      <c r="V45" s="278">
        <v>18.8</v>
      </c>
      <c r="W45" s="278">
        <v>81.2</v>
      </c>
      <c r="X45" s="279">
        <v>42.2</v>
      </c>
      <c r="Y45" s="279">
        <v>57.8</v>
      </c>
      <c r="Z45" s="280">
        <v>0.25600000000000001</v>
      </c>
      <c r="AA45" s="281">
        <v>16320989</v>
      </c>
      <c r="AB45" s="282">
        <v>1152.69</v>
      </c>
      <c r="AC45" s="282">
        <v>1464.49</v>
      </c>
      <c r="AD45" s="282">
        <v>2.4441774763720701</v>
      </c>
      <c r="AE45" s="283">
        <v>0</v>
      </c>
      <c r="AF45" s="282" t="s">
        <v>356</v>
      </c>
      <c r="AG45" s="283">
        <v>0.1099369482246252</v>
      </c>
      <c r="AH45" s="282">
        <v>1</v>
      </c>
      <c r="AI45" s="284">
        <v>6.2E-2</v>
      </c>
      <c r="AJ45" s="285">
        <v>34.200000000000003</v>
      </c>
      <c r="AK45" s="285">
        <v>11.7</v>
      </c>
      <c r="AL45" s="284">
        <v>5.0000000000000001E-3</v>
      </c>
      <c r="AM45" s="286">
        <v>0</v>
      </c>
      <c r="AN45" s="281">
        <v>138</v>
      </c>
      <c r="AO45" s="287">
        <v>2.5000000000000001E-2</v>
      </c>
      <c r="AP45" s="282">
        <v>0.14000000000000001</v>
      </c>
      <c r="AQ45" s="282">
        <v>0.40564298879909261</v>
      </c>
      <c r="AR45" s="282">
        <v>2.76629175118421E-3</v>
      </c>
      <c r="AS45" s="282">
        <v>17.020466507903897</v>
      </c>
      <c r="AT45" s="285">
        <v>58.3</v>
      </c>
      <c r="AU45" s="279">
        <v>1882.2883873073488</v>
      </c>
      <c r="AV45" s="279">
        <v>2.8509763809794864</v>
      </c>
      <c r="AW45" s="286">
        <v>875</v>
      </c>
      <c r="AX45" s="282">
        <v>0.13333333333333333</v>
      </c>
      <c r="AY45" s="282">
        <v>0.13333333333333333</v>
      </c>
      <c r="AZ45" s="282">
        <v>1</v>
      </c>
      <c r="BA45" s="282">
        <v>1</v>
      </c>
      <c r="BB45" s="282">
        <v>0.5</v>
      </c>
      <c r="BC45" s="282">
        <v>1</v>
      </c>
      <c r="BD45" s="282">
        <v>0.55012747679091034</v>
      </c>
      <c r="BE45" s="284">
        <v>67.2</v>
      </c>
      <c r="BF45" s="284">
        <v>1</v>
      </c>
      <c r="BG45" s="288">
        <v>72.7</v>
      </c>
      <c r="BH45" s="288">
        <v>5726.7918761069996</v>
      </c>
      <c r="BI45" s="289">
        <v>418.01345824999999</v>
      </c>
      <c r="BJ45" s="286">
        <v>21374.307680000002</v>
      </c>
      <c r="BK45" s="286">
        <v>1443400</v>
      </c>
      <c r="BL45" s="286">
        <v>1264395.6224789999</v>
      </c>
    </row>
    <row r="46" spans="1:64" ht="15.75" customHeight="1">
      <c r="A46" s="154" t="s">
        <v>162</v>
      </c>
      <c r="B46" s="168" t="s">
        <v>163</v>
      </c>
      <c r="C46" s="106" t="s">
        <v>164</v>
      </c>
      <c r="D46" s="277">
        <v>5982.4289593347366</v>
      </c>
      <c r="E46" s="277">
        <v>0</v>
      </c>
      <c r="F46" s="278">
        <v>132.789356</v>
      </c>
      <c r="G46" s="278">
        <v>63.724192000000002</v>
      </c>
      <c r="H46" s="278">
        <v>13368.5015756925</v>
      </c>
      <c r="I46" s="279">
        <v>0.2</v>
      </c>
      <c r="J46" s="278">
        <v>0</v>
      </c>
      <c r="K46" s="278">
        <v>9</v>
      </c>
      <c r="L46" s="278">
        <v>0</v>
      </c>
      <c r="M46" s="279">
        <v>0.32471036911010742</v>
      </c>
      <c r="N46" s="279">
        <v>4.1080556809902191E-2</v>
      </c>
      <c r="O46" s="280">
        <v>0.71899999999999997</v>
      </c>
      <c r="P46" s="280" t="s">
        <v>356</v>
      </c>
      <c r="Q46" s="279">
        <v>6.5465317156170597</v>
      </c>
      <c r="R46" s="278">
        <v>10</v>
      </c>
      <c r="S46" s="278">
        <v>30</v>
      </c>
      <c r="T46" s="278">
        <v>99.9</v>
      </c>
      <c r="U46" s="278">
        <v>100</v>
      </c>
      <c r="V46" s="278">
        <v>22.1</v>
      </c>
      <c r="W46" s="278">
        <v>77.900000000000006</v>
      </c>
      <c r="X46" s="279">
        <v>39.1</v>
      </c>
      <c r="Y46" s="279">
        <v>60.9</v>
      </c>
      <c r="Z46" s="280">
        <v>0.29699999999999999</v>
      </c>
      <c r="AA46" s="281">
        <v>16320989</v>
      </c>
      <c r="AB46" s="282">
        <v>1152.69</v>
      </c>
      <c r="AC46" s="282">
        <v>1464.49</v>
      </c>
      <c r="AD46" s="282">
        <v>2.4441774763720701</v>
      </c>
      <c r="AE46" s="283">
        <v>0</v>
      </c>
      <c r="AF46" s="282" t="s">
        <v>356</v>
      </c>
      <c r="AG46" s="283">
        <v>0.1099369482246252</v>
      </c>
      <c r="AH46" s="282">
        <v>1</v>
      </c>
      <c r="AI46" s="284">
        <v>4.2999999999999997E-2</v>
      </c>
      <c r="AJ46" s="285">
        <v>21.3</v>
      </c>
      <c r="AK46" s="285">
        <v>11.2</v>
      </c>
      <c r="AL46" s="284">
        <v>1.3999999999999999E-2</v>
      </c>
      <c r="AM46" s="286">
        <v>0</v>
      </c>
      <c r="AN46" s="281">
        <v>138</v>
      </c>
      <c r="AO46" s="287">
        <v>2.5000000000000001E-2</v>
      </c>
      <c r="AP46" s="282">
        <v>0.14000000000000001</v>
      </c>
      <c r="AQ46" s="282">
        <v>0.33402640607131717</v>
      </c>
      <c r="AR46" s="282">
        <v>2.76629175118421E-3</v>
      </c>
      <c r="AS46" s="282">
        <v>17.020466507903897</v>
      </c>
      <c r="AT46" s="285">
        <v>58.3</v>
      </c>
      <c r="AU46" s="279">
        <v>1522.9839972549805</v>
      </c>
      <c r="AV46" s="279">
        <v>2.8509763809794864</v>
      </c>
      <c r="AW46" s="286">
        <v>484</v>
      </c>
      <c r="AX46" s="282">
        <v>0.13333333333333333</v>
      </c>
      <c r="AY46" s="282">
        <v>0.13333333333333333</v>
      </c>
      <c r="AZ46" s="282">
        <v>1</v>
      </c>
      <c r="BA46" s="282">
        <v>1</v>
      </c>
      <c r="BB46" s="282">
        <v>0.5</v>
      </c>
      <c r="BC46" s="282">
        <v>1</v>
      </c>
      <c r="BD46" s="282">
        <v>0.36212451955520353</v>
      </c>
      <c r="BE46" s="284">
        <v>73.7</v>
      </c>
      <c r="BF46" s="284">
        <v>1</v>
      </c>
      <c r="BG46" s="288">
        <v>56.7</v>
      </c>
      <c r="BH46" s="288">
        <v>7027.1222352360001</v>
      </c>
      <c r="BI46" s="289">
        <v>418.01345824999999</v>
      </c>
      <c r="BJ46" s="286">
        <v>28125.404139999999</v>
      </c>
      <c r="BK46" s="286">
        <v>3408300</v>
      </c>
      <c r="BL46" s="286">
        <v>3230042.5899780001</v>
      </c>
    </row>
    <row r="47" spans="1:64" ht="15.75" customHeight="1">
      <c r="A47" s="154" t="s">
        <v>162</v>
      </c>
      <c r="B47" s="168" t="s">
        <v>177</v>
      </c>
      <c r="C47" s="106" t="s">
        <v>178</v>
      </c>
      <c r="D47" s="277">
        <v>14.852890538947369</v>
      </c>
      <c r="E47" s="277">
        <v>0</v>
      </c>
      <c r="F47" s="278">
        <v>0</v>
      </c>
      <c r="G47" s="278">
        <v>0</v>
      </c>
      <c r="H47" s="278">
        <v>6663.7787237524999</v>
      </c>
      <c r="I47" s="279">
        <v>0.1</v>
      </c>
      <c r="J47" s="278">
        <v>13550.799653518689</v>
      </c>
      <c r="K47" s="278">
        <v>9</v>
      </c>
      <c r="L47" s="278">
        <v>0</v>
      </c>
      <c r="M47" s="279">
        <v>0.32471036911010742</v>
      </c>
      <c r="N47" s="279">
        <v>4.1080556809902191E-2</v>
      </c>
      <c r="O47" s="280">
        <v>0.68799999999999994</v>
      </c>
      <c r="P47" s="280" t="s">
        <v>356</v>
      </c>
      <c r="Q47" s="279">
        <v>6.5465317156170597</v>
      </c>
      <c r="R47" s="278">
        <v>11.9</v>
      </c>
      <c r="S47" s="278">
        <v>15.9</v>
      </c>
      <c r="T47" s="278">
        <v>99.9</v>
      </c>
      <c r="U47" s="278">
        <v>100</v>
      </c>
      <c r="V47" s="278">
        <v>27.5</v>
      </c>
      <c r="W47" s="278">
        <v>72.5</v>
      </c>
      <c r="X47" s="279">
        <v>44.3</v>
      </c>
      <c r="Y47" s="279">
        <v>55.7</v>
      </c>
      <c r="Z47" s="280">
        <v>0.2</v>
      </c>
      <c r="AA47" s="281">
        <v>16320989</v>
      </c>
      <c r="AB47" s="282">
        <v>1152.69</v>
      </c>
      <c r="AC47" s="282">
        <v>1464.49</v>
      </c>
      <c r="AD47" s="282">
        <v>2.4441774763720701</v>
      </c>
      <c r="AE47" s="283">
        <v>0</v>
      </c>
      <c r="AF47" s="282" t="s">
        <v>356</v>
      </c>
      <c r="AG47" s="283">
        <v>0.1099369482246252</v>
      </c>
      <c r="AH47" s="282">
        <v>1</v>
      </c>
      <c r="AI47" s="284">
        <v>0.109</v>
      </c>
      <c r="AJ47" s="285">
        <v>30</v>
      </c>
      <c r="AK47" s="285">
        <v>14.6</v>
      </c>
      <c r="AL47" s="284">
        <v>9.0000000000000011E-3</v>
      </c>
      <c r="AM47" s="286">
        <v>0</v>
      </c>
      <c r="AN47" s="281">
        <v>138</v>
      </c>
      <c r="AO47" s="287">
        <v>2.5000000000000001E-2</v>
      </c>
      <c r="AP47" s="282">
        <v>0.14000000000000001</v>
      </c>
      <c r="AQ47" s="282">
        <v>7.3174388963862649E-2</v>
      </c>
      <c r="AR47" s="282">
        <v>2.76629175118421E-3</v>
      </c>
      <c r="AS47" s="282">
        <v>17.020466507903897</v>
      </c>
      <c r="AT47" s="285">
        <v>58.3</v>
      </c>
      <c r="AU47" s="279">
        <v>1615.8053998597002</v>
      </c>
      <c r="AV47" s="279">
        <v>2.8509763809794864</v>
      </c>
      <c r="AW47" s="284">
        <v>280</v>
      </c>
      <c r="AX47" s="282">
        <v>0.13333333333333333</v>
      </c>
      <c r="AY47" s="282">
        <v>0.13333333333333333</v>
      </c>
      <c r="AZ47" s="282">
        <v>1</v>
      </c>
      <c r="BA47" s="282">
        <v>1</v>
      </c>
      <c r="BB47" s="282">
        <v>0.5</v>
      </c>
      <c r="BC47" s="282">
        <v>1</v>
      </c>
      <c r="BD47" s="282">
        <v>0.88153362436337179</v>
      </c>
      <c r="BE47" s="284">
        <v>61.3</v>
      </c>
      <c r="BF47" s="284">
        <v>1</v>
      </c>
      <c r="BG47" s="288">
        <v>34.799999999999997</v>
      </c>
      <c r="BH47" s="288">
        <v>8507.0593178560011</v>
      </c>
      <c r="BI47" s="289">
        <v>418.01345824999999</v>
      </c>
      <c r="BJ47" s="286">
        <v>7291.7273050000003</v>
      </c>
      <c r="BK47" s="286">
        <v>1924200</v>
      </c>
      <c r="BL47" s="286">
        <v>1924632.3327800001</v>
      </c>
    </row>
    <row r="48" spans="1:64" ht="15.75" customHeight="1">
      <c r="A48" s="154" t="s">
        <v>162</v>
      </c>
      <c r="B48" s="168" t="s">
        <v>173</v>
      </c>
      <c r="C48" s="106" t="s">
        <v>174</v>
      </c>
      <c r="D48" s="277">
        <v>5190.9723426315786</v>
      </c>
      <c r="E48" s="277">
        <v>4840.5167092568418</v>
      </c>
      <c r="F48" s="278">
        <v>31.502400000000002</v>
      </c>
      <c r="G48" s="278">
        <v>28.935973000000001</v>
      </c>
      <c r="H48" s="278">
        <v>19300.474391603999</v>
      </c>
      <c r="I48" s="279">
        <v>0.25</v>
      </c>
      <c r="J48" s="278">
        <v>0</v>
      </c>
      <c r="K48" s="278">
        <v>9</v>
      </c>
      <c r="L48" s="278">
        <v>0</v>
      </c>
      <c r="M48" s="279">
        <v>0.32471036911010742</v>
      </c>
      <c r="N48" s="279">
        <v>4.1080556809902191E-2</v>
      </c>
      <c r="O48" s="280">
        <v>0.71899999999999997</v>
      </c>
      <c r="P48" s="280" t="s">
        <v>356</v>
      </c>
      <c r="Q48" s="279">
        <v>6.5465317156170597</v>
      </c>
      <c r="R48" s="278">
        <v>5.4</v>
      </c>
      <c r="S48" s="278">
        <v>35</v>
      </c>
      <c r="T48" s="278">
        <v>99.9</v>
      </c>
      <c r="U48" s="278">
        <v>100</v>
      </c>
      <c r="V48" s="278">
        <v>28.5</v>
      </c>
      <c r="W48" s="278">
        <v>71.5</v>
      </c>
      <c r="X48" s="279">
        <v>44.6</v>
      </c>
      <c r="Y48" s="279">
        <v>55.4</v>
      </c>
      <c r="Z48" s="280">
        <v>0.27</v>
      </c>
      <c r="AA48" s="281">
        <v>16320989</v>
      </c>
      <c r="AB48" s="282">
        <v>1152.69</v>
      </c>
      <c r="AC48" s="282">
        <v>1464.49</v>
      </c>
      <c r="AD48" s="282">
        <v>2.4441774763720701</v>
      </c>
      <c r="AE48" s="283">
        <v>0</v>
      </c>
      <c r="AF48" s="282" t="s">
        <v>356</v>
      </c>
      <c r="AG48" s="283">
        <v>0.1099369482246252</v>
      </c>
      <c r="AH48" s="282">
        <v>1</v>
      </c>
      <c r="AI48" s="284">
        <v>0.06</v>
      </c>
      <c r="AJ48" s="285">
        <v>28.6</v>
      </c>
      <c r="AK48" s="285">
        <v>14.1</v>
      </c>
      <c r="AL48" s="284">
        <v>1.6E-2</v>
      </c>
      <c r="AM48" s="286">
        <v>6</v>
      </c>
      <c r="AN48" s="281">
        <v>138</v>
      </c>
      <c r="AO48" s="287">
        <v>2.5000000000000001E-2</v>
      </c>
      <c r="AP48" s="282">
        <v>0.14000000000000001</v>
      </c>
      <c r="AQ48" s="282">
        <v>0.22196397443346891</v>
      </c>
      <c r="AR48" s="282">
        <v>2.76629175118421E-3</v>
      </c>
      <c r="AS48" s="282">
        <v>17.020466507903897</v>
      </c>
      <c r="AT48" s="285">
        <v>58.3</v>
      </c>
      <c r="AU48" s="279">
        <v>1399.2981299329015</v>
      </c>
      <c r="AV48" s="279">
        <v>2.8509763809794864</v>
      </c>
      <c r="AW48" s="284">
        <v>3088</v>
      </c>
      <c r="AX48" s="282">
        <v>0.13333333333333333</v>
      </c>
      <c r="AY48" s="282">
        <v>0.13333333333333333</v>
      </c>
      <c r="AZ48" s="282">
        <v>1</v>
      </c>
      <c r="BA48" s="282">
        <v>1</v>
      </c>
      <c r="BB48" s="282">
        <v>0.5</v>
      </c>
      <c r="BC48" s="282">
        <v>1</v>
      </c>
      <c r="BD48" s="282">
        <v>0.40460441472484732</v>
      </c>
      <c r="BE48" s="284">
        <v>68.900000000000006</v>
      </c>
      <c r="BF48" s="284">
        <v>1</v>
      </c>
      <c r="BG48" s="288">
        <v>40.6</v>
      </c>
      <c r="BH48" s="288">
        <v>3319.2321381080001</v>
      </c>
      <c r="BI48" s="289">
        <v>418.01345824999999</v>
      </c>
      <c r="BJ48" s="286">
        <v>7483.0636539999996</v>
      </c>
      <c r="BK48" s="286">
        <v>2931100</v>
      </c>
      <c r="BL48" s="286">
        <v>2799562.9716139999</v>
      </c>
    </row>
    <row r="49" spans="1:64" ht="15.75" customHeight="1">
      <c r="A49" s="154" t="s">
        <v>162</v>
      </c>
      <c r="B49" s="168" t="s">
        <v>187</v>
      </c>
      <c r="C49" s="106" t="s">
        <v>188</v>
      </c>
      <c r="D49" s="277">
        <v>2682.9820738336839</v>
      </c>
      <c r="E49" s="277">
        <v>0</v>
      </c>
      <c r="F49" s="278">
        <v>0</v>
      </c>
      <c r="G49" s="278">
        <v>0</v>
      </c>
      <c r="H49" s="278">
        <v>5931.3168963144999</v>
      </c>
      <c r="I49" s="279">
        <v>0.25</v>
      </c>
      <c r="J49" s="278">
        <v>0</v>
      </c>
      <c r="K49" s="278">
        <v>9</v>
      </c>
      <c r="L49" s="278">
        <v>0</v>
      </c>
      <c r="M49" s="279">
        <v>0.32471036911010742</v>
      </c>
      <c r="N49" s="279">
        <v>4.1080556809902191E-2</v>
      </c>
      <c r="O49" s="280">
        <v>0.71299999999999997</v>
      </c>
      <c r="P49" s="280" t="s">
        <v>356</v>
      </c>
      <c r="Q49" s="279">
        <v>6.5465317156170597</v>
      </c>
      <c r="R49" s="278">
        <v>33.5</v>
      </c>
      <c r="S49" s="278">
        <v>13.3</v>
      </c>
      <c r="T49" s="278">
        <v>99.9</v>
      </c>
      <c r="U49" s="278">
        <v>100</v>
      </c>
      <c r="V49" s="278">
        <v>18.100000000000001</v>
      </c>
      <c r="W49" s="278">
        <v>81.900000000000006</v>
      </c>
      <c r="X49" s="279">
        <v>45.3</v>
      </c>
      <c r="Y49" s="279">
        <v>54.7</v>
      </c>
      <c r="Z49" s="280">
        <v>0.19900000000000001</v>
      </c>
      <c r="AA49" s="281">
        <v>16320989</v>
      </c>
      <c r="AB49" s="282">
        <v>1152.69</v>
      </c>
      <c r="AC49" s="282">
        <v>1464.49</v>
      </c>
      <c r="AD49" s="282">
        <v>2.4441774763720701</v>
      </c>
      <c r="AE49" s="283">
        <v>0</v>
      </c>
      <c r="AF49" s="282" t="s">
        <v>356</v>
      </c>
      <c r="AG49" s="283">
        <v>0.1099369482246252</v>
      </c>
      <c r="AH49" s="282">
        <v>1</v>
      </c>
      <c r="AI49" s="284">
        <v>4.0999999999999995E-2</v>
      </c>
      <c r="AJ49" s="285">
        <v>30.7</v>
      </c>
      <c r="AK49" s="285">
        <v>9.1</v>
      </c>
      <c r="AL49" s="284">
        <v>1.2E-2</v>
      </c>
      <c r="AM49" s="286">
        <v>0</v>
      </c>
      <c r="AN49" s="281">
        <v>138</v>
      </c>
      <c r="AO49" s="287">
        <v>2.5000000000000001E-2</v>
      </c>
      <c r="AP49" s="282">
        <v>0.14000000000000001</v>
      </c>
      <c r="AQ49" s="282">
        <v>0.14166143544674617</v>
      </c>
      <c r="AR49" s="282">
        <v>2.76629175118421E-3</v>
      </c>
      <c r="AS49" s="282">
        <v>17.020466507903897</v>
      </c>
      <c r="AT49" s="285">
        <v>58.3</v>
      </c>
      <c r="AU49" s="279">
        <v>7121.8819469420114</v>
      </c>
      <c r="AV49" s="279">
        <v>2.8509763809794864</v>
      </c>
      <c r="AW49" s="284">
        <v>1034</v>
      </c>
      <c r="AX49" s="282">
        <v>0.13333333333333333</v>
      </c>
      <c r="AY49" s="282">
        <v>0.13333333333333333</v>
      </c>
      <c r="AZ49" s="282">
        <v>1</v>
      </c>
      <c r="BA49" s="282">
        <v>1</v>
      </c>
      <c r="BB49" s="282">
        <v>0.5</v>
      </c>
      <c r="BC49" s="282">
        <v>1</v>
      </c>
      <c r="BD49" s="282">
        <v>1.5833484863139569</v>
      </c>
      <c r="BE49" s="284">
        <v>76.3</v>
      </c>
      <c r="BF49" s="284">
        <v>1</v>
      </c>
      <c r="BG49" s="288">
        <v>87.2</v>
      </c>
      <c r="BH49" s="288">
        <v>6936.8742226080003</v>
      </c>
      <c r="BI49" s="289">
        <v>418.01345824999999</v>
      </c>
      <c r="BJ49" s="286">
        <v>112179.2049</v>
      </c>
      <c r="BK49" s="286">
        <v>1033900.0000000001</v>
      </c>
      <c r="BL49" s="286">
        <v>1374050.0037469999</v>
      </c>
    </row>
    <row r="50" spans="1:64" ht="15.75" customHeight="1">
      <c r="A50" s="154" t="s">
        <v>162</v>
      </c>
      <c r="B50" s="168" t="s">
        <v>165</v>
      </c>
      <c r="C50" s="106" t="s">
        <v>166</v>
      </c>
      <c r="D50" s="277">
        <v>0</v>
      </c>
      <c r="E50" s="277">
        <v>0</v>
      </c>
      <c r="F50" s="278">
        <v>0</v>
      </c>
      <c r="G50" s="278">
        <v>0</v>
      </c>
      <c r="H50" s="278">
        <v>29583.957401417003</v>
      </c>
      <c r="I50" s="279">
        <v>0.3</v>
      </c>
      <c r="J50" s="278">
        <v>13721.927619208587</v>
      </c>
      <c r="K50" s="278">
        <v>9</v>
      </c>
      <c r="L50" s="278">
        <v>0</v>
      </c>
      <c r="M50" s="279">
        <v>0.32471036911010742</v>
      </c>
      <c r="N50" s="279">
        <v>4.1080556809902191E-2</v>
      </c>
      <c r="O50" s="280">
        <v>0.71299999999999997</v>
      </c>
      <c r="P50" s="280" t="s">
        <v>356</v>
      </c>
      <c r="Q50" s="279">
        <v>6.5465317156170597</v>
      </c>
      <c r="R50" s="278">
        <v>30.5</v>
      </c>
      <c r="S50" s="278">
        <v>16.5</v>
      </c>
      <c r="T50" s="278">
        <v>99.9</v>
      </c>
      <c r="U50" s="278">
        <v>100</v>
      </c>
      <c r="V50" s="278">
        <v>32.5</v>
      </c>
      <c r="W50" s="278">
        <v>67.5</v>
      </c>
      <c r="X50" s="279">
        <v>44.6</v>
      </c>
      <c r="Y50" s="279">
        <v>55.4</v>
      </c>
      <c r="Z50" s="280">
        <v>0.23599999999999999</v>
      </c>
      <c r="AA50" s="281">
        <v>16320989</v>
      </c>
      <c r="AB50" s="282">
        <v>1152.69</v>
      </c>
      <c r="AC50" s="282">
        <v>1464.49</v>
      </c>
      <c r="AD50" s="282">
        <v>2.4441774763720701</v>
      </c>
      <c r="AE50" s="283">
        <v>0</v>
      </c>
      <c r="AF50" s="282" t="s">
        <v>356</v>
      </c>
      <c r="AG50" s="283">
        <v>0.1099369482246252</v>
      </c>
      <c r="AH50" s="282">
        <v>1</v>
      </c>
      <c r="AI50" s="284">
        <v>6.6000000000000003E-2</v>
      </c>
      <c r="AJ50" s="285">
        <v>57.2</v>
      </c>
      <c r="AK50" s="285">
        <v>14.4</v>
      </c>
      <c r="AL50" s="284">
        <v>0.01</v>
      </c>
      <c r="AM50" s="286">
        <v>0</v>
      </c>
      <c r="AN50" s="281">
        <v>138</v>
      </c>
      <c r="AO50" s="287">
        <v>2.5000000000000001E-2</v>
      </c>
      <c r="AP50" s="282">
        <v>0.14000000000000001</v>
      </c>
      <c r="AQ50" s="282">
        <v>0.15545472479779049</v>
      </c>
      <c r="AR50" s="282">
        <v>2.76629175118421E-3</v>
      </c>
      <c r="AS50" s="282">
        <v>17.020466507903897</v>
      </c>
      <c r="AT50" s="285">
        <v>58.3</v>
      </c>
      <c r="AU50" s="279">
        <v>1620.09194596507</v>
      </c>
      <c r="AV50" s="279">
        <v>2.8509763809794864</v>
      </c>
      <c r="AW50" s="284">
        <v>1221</v>
      </c>
      <c r="AX50" s="282">
        <v>0.13333333333333333</v>
      </c>
      <c r="AY50" s="282">
        <v>0.13333333333333333</v>
      </c>
      <c r="AZ50" s="282">
        <v>1</v>
      </c>
      <c r="BA50" s="282">
        <v>1</v>
      </c>
      <c r="BB50" s="282">
        <v>0.5</v>
      </c>
      <c r="BC50" s="282">
        <v>1</v>
      </c>
      <c r="BD50" s="282">
        <v>0.39096792404413649</v>
      </c>
      <c r="BE50" s="284">
        <v>92.2</v>
      </c>
      <c r="BF50" s="284">
        <v>1</v>
      </c>
      <c r="BG50" s="288">
        <v>75.7</v>
      </c>
      <c r="BH50" s="288">
        <v>8124.734228413</v>
      </c>
      <c r="BI50" s="289">
        <v>418.01345824999999</v>
      </c>
      <c r="BJ50" s="286">
        <v>164834.46100000001</v>
      </c>
      <c r="BK50" s="286">
        <v>1948500</v>
      </c>
      <c r="BL50" s="286">
        <v>1746526.9868369999</v>
      </c>
    </row>
    <row r="51" spans="1:64" ht="15.75" customHeight="1">
      <c r="A51" s="154" t="s">
        <v>162</v>
      </c>
      <c r="B51" s="168" t="s">
        <v>179</v>
      </c>
      <c r="C51" s="106" t="s">
        <v>180</v>
      </c>
      <c r="D51" s="277">
        <v>6085.6134774421062</v>
      </c>
      <c r="E51" s="277">
        <v>0</v>
      </c>
      <c r="F51" s="278">
        <v>11.085172</v>
      </c>
      <c r="G51" s="278">
        <v>0</v>
      </c>
      <c r="H51" s="278">
        <v>13439.770500921499</v>
      </c>
      <c r="I51" s="279">
        <v>0.45</v>
      </c>
      <c r="J51" s="278">
        <v>0</v>
      </c>
      <c r="K51" s="278">
        <v>9</v>
      </c>
      <c r="L51" s="278">
        <v>0</v>
      </c>
      <c r="M51" s="279">
        <v>0.32471036911010742</v>
      </c>
      <c r="N51" s="279">
        <v>4.1080556809902191E-2</v>
      </c>
      <c r="O51" s="280">
        <v>0.71299999999999997</v>
      </c>
      <c r="P51" s="280" t="s">
        <v>356</v>
      </c>
      <c r="Q51" s="279">
        <v>6.5465317156170597</v>
      </c>
      <c r="R51" s="278">
        <v>9.9</v>
      </c>
      <c r="S51" s="278">
        <v>42.8</v>
      </c>
      <c r="T51" s="278">
        <v>99.9</v>
      </c>
      <c r="U51" s="278">
        <v>100</v>
      </c>
      <c r="V51" s="278">
        <v>28.6</v>
      </c>
      <c r="W51" s="278">
        <v>71.400000000000006</v>
      </c>
      <c r="X51" s="279">
        <v>41.4</v>
      </c>
      <c r="Y51" s="279">
        <v>58.6</v>
      </c>
      <c r="Z51" s="280">
        <v>0.29599999999999999</v>
      </c>
      <c r="AA51" s="281">
        <v>16320989</v>
      </c>
      <c r="AB51" s="282">
        <v>1152.69</v>
      </c>
      <c r="AC51" s="282">
        <v>1464.49</v>
      </c>
      <c r="AD51" s="282">
        <v>2.4441774763720701</v>
      </c>
      <c r="AE51" s="283">
        <v>0</v>
      </c>
      <c r="AF51" s="282" t="s">
        <v>356</v>
      </c>
      <c r="AG51" s="283">
        <v>0.1099369482246252</v>
      </c>
      <c r="AH51" s="282">
        <v>1</v>
      </c>
      <c r="AI51" s="284">
        <v>8.4000000000000005E-2</v>
      </c>
      <c r="AJ51" s="285">
        <v>39.5</v>
      </c>
      <c r="AK51" s="285">
        <v>8.5</v>
      </c>
      <c r="AL51" s="284">
        <v>1.1000000000000001E-2</v>
      </c>
      <c r="AM51" s="286">
        <v>0</v>
      </c>
      <c r="AN51" s="281">
        <v>138</v>
      </c>
      <c r="AO51" s="287">
        <v>2.5000000000000001E-2</v>
      </c>
      <c r="AP51" s="282">
        <v>0.14000000000000001</v>
      </c>
      <c r="AQ51" s="282">
        <v>0.30488422759284595</v>
      </c>
      <c r="AR51" s="282">
        <v>2.76629175118421E-3</v>
      </c>
      <c r="AS51" s="282">
        <v>17.020466507903897</v>
      </c>
      <c r="AT51" s="285">
        <v>58.3</v>
      </c>
      <c r="AU51" s="279">
        <v>1569.0433504303517</v>
      </c>
      <c r="AV51" s="279">
        <v>2.8509763809794864</v>
      </c>
      <c r="AW51" s="284">
        <v>4859</v>
      </c>
      <c r="AX51" s="282">
        <v>0.13333333333333333</v>
      </c>
      <c r="AY51" s="282">
        <v>0.13333333333333333</v>
      </c>
      <c r="AZ51" s="282">
        <v>1</v>
      </c>
      <c r="BA51" s="282">
        <v>1</v>
      </c>
      <c r="BB51" s="282">
        <v>0.5</v>
      </c>
      <c r="BC51" s="282">
        <v>1</v>
      </c>
      <c r="BD51" s="282">
        <v>0.52898320640984298</v>
      </c>
      <c r="BE51" s="284">
        <v>69.5</v>
      </c>
      <c r="BF51" s="284">
        <v>1</v>
      </c>
      <c r="BG51" s="288">
        <v>58.7</v>
      </c>
      <c r="BH51" s="288">
        <v>6017.7403541700005</v>
      </c>
      <c r="BI51" s="289">
        <v>418.01345824999999</v>
      </c>
      <c r="BJ51" s="286">
        <v>14337.74725</v>
      </c>
      <c r="BK51" s="286">
        <v>4031300</v>
      </c>
      <c r="BL51" s="286">
        <v>3435509.7747459998</v>
      </c>
    </row>
    <row r="52" spans="1:64" ht="15.75" customHeight="1">
      <c r="A52" s="154" t="s">
        <v>162</v>
      </c>
      <c r="B52" s="168" t="s">
        <v>167</v>
      </c>
      <c r="C52" s="106" t="s">
        <v>168</v>
      </c>
      <c r="D52" s="277">
        <v>4790.449266010527</v>
      </c>
      <c r="E52" s="277">
        <v>0</v>
      </c>
      <c r="F52" s="278">
        <v>4014.50299</v>
      </c>
      <c r="G52" s="278">
        <v>2812.2033799999999</v>
      </c>
      <c r="H52" s="278">
        <v>12902.618212891</v>
      </c>
      <c r="I52" s="279">
        <v>0.35</v>
      </c>
      <c r="J52" s="278">
        <v>0</v>
      </c>
      <c r="K52" s="278">
        <v>9</v>
      </c>
      <c r="L52" s="278">
        <v>0</v>
      </c>
      <c r="M52" s="279">
        <v>0.32471036911010742</v>
      </c>
      <c r="N52" s="279">
        <v>4.1080556809902191E-2</v>
      </c>
      <c r="O52" s="280">
        <v>0.68799999999999994</v>
      </c>
      <c r="P52" s="280" t="s">
        <v>356</v>
      </c>
      <c r="Q52" s="279">
        <v>6.5465317156170597</v>
      </c>
      <c r="R52" s="278">
        <v>36.200000000000003</v>
      </c>
      <c r="S52" s="278">
        <v>26.4</v>
      </c>
      <c r="T52" s="278">
        <v>99.9</v>
      </c>
      <c r="U52" s="278">
        <v>100</v>
      </c>
      <c r="V52" s="278">
        <v>17.600000000000001</v>
      </c>
      <c r="W52" s="278">
        <v>82.4</v>
      </c>
      <c r="X52" s="279">
        <v>40.200000000000003</v>
      </c>
      <c r="Y52" s="279">
        <v>59.8</v>
      </c>
      <c r="Z52" s="280">
        <v>0.27600000000000002</v>
      </c>
      <c r="AA52" s="281">
        <v>16320989</v>
      </c>
      <c r="AB52" s="282">
        <v>1152.69</v>
      </c>
      <c r="AC52" s="282">
        <v>1464.49</v>
      </c>
      <c r="AD52" s="282">
        <v>2.4441774763720701</v>
      </c>
      <c r="AE52" s="283">
        <v>0</v>
      </c>
      <c r="AF52" s="282" t="s">
        <v>356</v>
      </c>
      <c r="AG52" s="283">
        <v>0.1099369482246252</v>
      </c>
      <c r="AH52" s="282">
        <v>7</v>
      </c>
      <c r="AI52" s="284">
        <v>7.0000000000000007E-2</v>
      </c>
      <c r="AJ52" s="285">
        <v>24.7</v>
      </c>
      <c r="AK52" s="285">
        <v>12.8</v>
      </c>
      <c r="AL52" s="284">
        <v>1.1000000000000001E-2</v>
      </c>
      <c r="AM52" s="286">
        <v>0</v>
      </c>
      <c r="AN52" s="281">
        <v>138</v>
      </c>
      <c r="AO52" s="287">
        <v>2.5000000000000001E-2</v>
      </c>
      <c r="AP52" s="282">
        <v>0.14000000000000001</v>
      </c>
      <c r="AQ52" s="282">
        <v>0.21137635210742262</v>
      </c>
      <c r="AR52" s="282">
        <v>2.76629175118421E-3</v>
      </c>
      <c r="AS52" s="282">
        <v>17.020466507903897</v>
      </c>
      <c r="AT52" s="285">
        <v>58.3</v>
      </c>
      <c r="AU52" s="279">
        <v>1320.5586955155368</v>
      </c>
      <c r="AV52" s="279">
        <v>2.8509763809794864</v>
      </c>
      <c r="AW52" s="284">
        <v>5217</v>
      </c>
      <c r="AX52" s="282">
        <v>0.13333333333333333</v>
      </c>
      <c r="AY52" s="282">
        <v>0.13333333333333333</v>
      </c>
      <c r="AZ52" s="282">
        <v>1</v>
      </c>
      <c r="BA52" s="282">
        <v>1</v>
      </c>
      <c r="BB52" s="282">
        <v>0.5</v>
      </c>
      <c r="BC52" s="282">
        <v>1</v>
      </c>
      <c r="BD52" s="282">
        <v>0.48244896471274423</v>
      </c>
      <c r="BE52" s="284">
        <v>59.3</v>
      </c>
      <c r="BF52" s="284">
        <v>1</v>
      </c>
      <c r="BG52" s="288">
        <v>72.5</v>
      </c>
      <c r="BH52" s="288">
        <v>5220.885751625</v>
      </c>
      <c r="BI52" s="289">
        <v>418.01345824999999</v>
      </c>
      <c r="BJ52" s="286">
        <v>19898.841560000001</v>
      </c>
      <c r="BK52" s="286">
        <v>2743200</v>
      </c>
      <c r="BL52" s="286">
        <v>2596909.804277</v>
      </c>
    </row>
    <row r="53" spans="1:64" ht="15.75" customHeight="1">
      <c r="A53" s="154" t="s">
        <v>162</v>
      </c>
      <c r="B53" s="168" t="s">
        <v>181</v>
      </c>
      <c r="C53" s="106" t="s">
        <v>182</v>
      </c>
      <c r="D53" s="277">
        <v>1675.3749458463158</v>
      </c>
      <c r="E53" s="277">
        <v>0</v>
      </c>
      <c r="F53" s="278">
        <v>0</v>
      </c>
      <c r="G53" s="278">
        <v>0</v>
      </c>
      <c r="H53" s="278">
        <v>4234.5981564875001</v>
      </c>
      <c r="I53" s="279">
        <v>0.7</v>
      </c>
      <c r="J53" s="278">
        <v>0</v>
      </c>
      <c r="K53" s="278">
        <v>9</v>
      </c>
      <c r="L53" s="278">
        <v>0</v>
      </c>
      <c r="M53" s="279">
        <v>0.32471036911010742</v>
      </c>
      <c r="N53" s="279">
        <v>4.1080556809902191E-2</v>
      </c>
      <c r="O53" s="280">
        <v>0.74199999999999999</v>
      </c>
      <c r="P53" s="280" t="s">
        <v>356</v>
      </c>
      <c r="Q53" s="279">
        <v>6.5465317156170597</v>
      </c>
      <c r="R53" s="278">
        <v>38</v>
      </c>
      <c r="S53" s="278">
        <v>16.100000000000001</v>
      </c>
      <c r="T53" s="278">
        <v>99.9</v>
      </c>
      <c r="U53" s="278">
        <v>100</v>
      </c>
      <c r="V53" s="278">
        <v>26.7</v>
      </c>
      <c r="W53" s="278">
        <v>73.3</v>
      </c>
      <c r="X53" s="279">
        <v>42.7</v>
      </c>
      <c r="Y53" s="279">
        <v>57.3</v>
      </c>
      <c r="Z53" s="280">
        <v>0.22700000000000001</v>
      </c>
      <c r="AA53" s="281">
        <v>16320989</v>
      </c>
      <c r="AB53" s="282">
        <v>1152.69</v>
      </c>
      <c r="AC53" s="282">
        <v>1464.49</v>
      </c>
      <c r="AD53" s="282">
        <v>2.4441774763720701</v>
      </c>
      <c r="AE53" s="283">
        <v>0</v>
      </c>
      <c r="AF53" s="282" t="s">
        <v>356</v>
      </c>
      <c r="AG53" s="283">
        <v>0.1099369482246252</v>
      </c>
      <c r="AH53" s="282">
        <v>1</v>
      </c>
      <c r="AI53" s="284">
        <v>0.14300000000000002</v>
      </c>
      <c r="AJ53" s="285">
        <v>34.9</v>
      </c>
      <c r="AK53" s="285">
        <v>13</v>
      </c>
      <c r="AL53" s="284">
        <v>0.02</v>
      </c>
      <c r="AM53" s="286">
        <v>70060</v>
      </c>
      <c r="AN53" s="281">
        <v>138</v>
      </c>
      <c r="AO53" s="287">
        <v>2.5000000000000001E-2</v>
      </c>
      <c r="AP53" s="282">
        <v>0.14000000000000001</v>
      </c>
      <c r="AQ53" s="282">
        <v>0.33759145279293928</v>
      </c>
      <c r="AR53" s="282">
        <v>2.76629175118421E-3</v>
      </c>
      <c r="AS53" s="282">
        <v>17.020466507903897</v>
      </c>
      <c r="AT53" s="285">
        <v>58.3</v>
      </c>
      <c r="AU53" s="279">
        <v>2142.9839247185455</v>
      </c>
      <c r="AV53" s="279">
        <v>2.8509763809794864</v>
      </c>
      <c r="AW53" s="284">
        <v>747</v>
      </c>
      <c r="AX53" s="282">
        <v>0.13333333333333333</v>
      </c>
      <c r="AY53" s="282">
        <v>0.13333333333333333</v>
      </c>
      <c r="AZ53" s="282">
        <v>1</v>
      </c>
      <c r="BA53" s="282">
        <v>1</v>
      </c>
      <c r="BB53" s="282">
        <v>0.5</v>
      </c>
      <c r="BC53" s="282">
        <v>1</v>
      </c>
      <c r="BD53" s="282">
        <v>0.67762007739585717</v>
      </c>
      <c r="BE53" s="284">
        <v>81.099999999999994</v>
      </c>
      <c r="BF53" s="284">
        <v>1</v>
      </c>
      <c r="BG53" s="288">
        <v>82.2</v>
      </c>
      <c r="BH53" s="288">
        <v>3477.0634513949999</v>
      </c>
      <c r="BI53" s="289">
        <v>418.01345824999999</v>
      </c>
      <c r="BJ53" s="286">
        <v>4897.0471349999998</v>
      </c>
      <c r="BK53" s="286">
        <v>878600</v>
      </c>
      <c r="BL53" s="286">
        <v>888640.75607200002</v>
      </c>
    </row>
    <row r="54" spans="1:64" ht="15.75" customHeight="1">
      <c r="A54" s="154" t="s">
        <v>162</v>
      </c>
      <c r="B54" s="168" t="s">
        <v>169</v>
      </c>
      <c r="C54" s="106" t="s">
        <v>170</v>
      </c>
      <c r="D54" s="277">
        <v>6648.9770416652627</v>
      </c>
      <c r="E54" s="277">
        <v>0</v>
      </c>
      <c r="F54" s="278">
        <v>2876.7145569999998</v>
      </c>
      <c r="G54" s="278">
        <v>2722.3350609999998</v>
      </c>
      <c r="H54" s="278">
        <v>15362.235841406</v>
      </c>
      <c r="I54" s="279">
        <v>0.55000000000000004</v>
      </c>
      <c r="J54" s="278">
        <v>0</v>
      </c>
      <c r="K54" s="278">
        <v>9</v>
      </c>
      <c r="L54" s="278">
        <v>0</v>
      </c>
      <c r="M54" s="279">
        <v>0.32471036911010742</v>
      </c>
      <c r="N54" s="279">
        <v>4.1080556809902191E-2</v>
      </c>
      <c r="O54" s="280">
        <v>0.80700000000000005</v>
      </c>
      <c r="P54" s="280" t="s">
        <v>356</v>
      </c>
      <c r="Q54" s="279">
        <v>6.5465317156170597</v>
      </c>
      <c r="R54" s="278">
        <v>28.8</v>
      </c>
      <c r="S54" s="278">
        <v>17.100000000000001</v>
      </c>
      <c r="T54" s="278">
        <v>99.9</v>
      </c>
      <c r="U54" s="278">
        <v>100</v>
      </c>
      <c r="V54" s="278">
        <v>28.4</v>
      </c>
      <c r="W54" s="278">
        <v>71.599999999999994</v>
      </c>
      <c r="X54" s="279">
        <v>44.1</v>
      </c>
      <c r="Y54" s="279">
        <v>55.9</v>
      </c>
      <c r="Z54" s="280">
        <v>0.314</v>
      </c>
      <c r="AA54" s="281">
        <v>16320989</v>
      </c>
      <c r="AB54" s="282">
        <v>1152.69</v>
      </c>
      <c r="AC54" s="282">
        <v>1464.49</v>
      </c>
      <c r="AD54" s="282">
        <v>2.4441774763720701</v>
      </c>
      <c r="AE54" s="283">
        <v>0</v>
      </c>
      <c r="AF54" s="282" t="s">
        <v>356</v>
      </c>
      <c r="AG54" s="283">
        <v>0.1099369482246252</v>
      </c>
      <c r="AH54" s="282">
        <v>1</v>
      </c>
      <c r="AI54" s="284">
        <v>0.159</v>
      </c>
      <c r="AJ54" s="285">
        <v>35.299999999999997</v>
      </c>
      <c r="AK54" s="285">
        <v>12.8</v>
      </c>
      <c r="AL54" s="284">
        <v>9.0000000000000011E-3</v>
      </c>
      <c r="AM54" s="286">
        <v>0</v>
      </c>
      <c r="AN54" s="281">
        <v>138</v>
      </c>
      <c r="AO54" s="287">
        <v>2.5000000000000001E-2</v>
      </c>
      <c r="AP54" s="282">
        <v>0.14000000000000001</v>
      </c>
      <c r="AQ54" s="282">
        <v>0.62515030060120247</v>
      </c>
      <c r="AR54" s="282">
        <v>2.76629175118421E-3</v>
      </c>
      <c r="AS54" s="282">
        <v>17.020466507903897</v>
      </c>
      <c r="AT54" s="285">
        <v>58.3</v>
      </c>
      <c r="AU54" s="279">
        <v>3129.3269149425423</v>
      </c>
      <c r="AV54" s="279">
        <v>2.8509763809794864</v>
      </c>
      <c r="AW54" s="284">
        <v>112</v>
      </c>
      <c r="AX54" s="282">
        <v>0.13333333333333333</v>
      </c>
      <c r="AY54" s="282">
        <v>0.13333333333333333</v>
      </c>
      <c r="AZ54" s="282">
        <v>1</v>
      </c>
      <c r="BA54" s="282">
        <v>1</v>
      </c>
      <c r="BB54" s="282">
        <v>0.5</v>
      </c>
      <c r="BC54" s="282">
        <v>1</v>
      </c>
      <c r="BD54" s="282">
        <v>0.50473993944960371</v>
      </c>
      <c r="BE54" s="284">
        <v>57.4</v>
      </c>
      <c r="BF54" s="284">
        <v>1</v>
      </c>
      <c r="BG54" s="288">
        <v>74</v>
      </c>
      <c r="BH54" s="288">
        <v>16420.951702158</v>
      </c>
      <c r="BI54" s="289">
        <v>418.01345824999999</v>
      </c>
      <c r="BJ54" s="286">
        <v>15074.149429999999</v>
      </c>
      <c r="BK54" s="286">
        <v>2939700</v>
      </c>
      <c r="BL54" s="286">
        <v>3763531.1666060002</v>
      </c>
    </row>
    <row r="55" spans="1:64" ht="15.75" customHeight="1">
      <c r="A55" s="169" t="s">
        <v>162</v>
      </c>
      <c r="B55" s="170" t="s">
        <v>189</v>
      </c>
      <c r="C55" s="292" t="s">
        <v>190</v>
      </c>
      <c r="D55" s="306">
        <v>3737.651857246316</v>
      </c>
      <c r="E55" s="306">
        <v>0</v>
      </c>
      <c r="F55" s="307">
        <v>0</v>
      </c>
      <c r="G55" s="307">
        <v>0</v>
      </c>
      <c r="H55" s="307">
        <v>29.776265386000002</v>
      </c>
      <c r="I55" s="308">
        <v>0.75</v>
      </c>
      <c r="J55" s="307">
        <v>0</v>
      </c>
      <c r="K55" s="307">
        <v>9</v>
      </c>
      <c r="L55" s="307">
        <v>0</v>
      </c>
      <c r="M55" s="308">
        <v>0.32471036911010742</v>
      </c>
      <c r="N55" s="308">
        <v>4.1080556809902191E-2</v>
      </c>
      <c r="O55" s="309">
        <v>0.80700000000000005</v>
      </c>
      <c r="P55" s="309" t="s">
        <v>356</v>
      </c>
      <c r="Q55" s="308">
        <v>6.5465317156170597</v>
      </c>
      <c r="R55" s="307">
        <v>20.2</v>
      </c>
      <c r="S55" s="307">
        <v>17.399999999999999</v>
      </c>
      <c r="T55" s="307">
        <v>99.9</v>
      </c>
      <c r="U55" s="307">
        <v>100</v>
      </c>
      <c r="V55" s="307">
        <v>25</v>
      </c>
      <c r="W55" s="307">
        <v>75</v>
      </c>
      <c r="X55" s="308">
        <v>46.3</v>
      </c>
      <c r="Y55" s="308">
        <v>53.7</v>
      </c>
      <c r="Z55" s="309">
        <v>0.30099999999999999</v>
      </c>
      <c r="AA55" s="310">
        <v>16320989</v>
      </c>
      <c r="AB55" s="311">
        <v>1152.69</v>
      </c>
      <c r="AC55" s="311">
        <v>1464.49</v>
      </c>
      <c r="AD55" s="311">
        <v>2.4441774763720701</v>
      </c>
      <c r="AE55" s="312">
        <v>4.4536817102137769E-4</v>
      </c>
      <c r="AF55" s="311" t="s">
        <v>356</v>
      </c>
      <c r="AG55" s="312">
        <v>0.1099369482246252</v>
      </c>
      <c r="AH55" s="311">
        <v>1</v>
      </c>
      <c r="AI55" s="313">
        <v>0.187</v>
      </c>
      <c r="AJ55" s="314">
        <v>34.299999999999997</v>
      </c>
      <c r="AK55" s="314">
        <v>14</v>
      </c>
      <c r="AL55" s="313">
        <v>6.9999999999999993E-3</v>
      </c>
      <c r="AM55" s="315">
        <v>0</v>
      </c>
      <c r="AN55" s="310">
        <v>138</v>
      </c>
      <c r="AO55" s="316">
        <v>2.5000000000000001E-2</v>
      </c>
      <c r="AP55" s="311">
        <v>0.14000000000000001</v>
      </c>
      <c r="AQ55" s="311">
        <v>1.5832586284177501</v>
      </c>
      <c r="AR55" s="311">
        <v>2.76629175118421E-3</v>
      </c>
      <c r="AS55" s="311">
        <v>17.020466507903897</v>
      </c>
      <c r="AT55" s="314">
        <v>58.3</v>
      </c>
      <c r="AU55" s="308">
        <v>5200.6266733137772</v>
      </c>
      <c r="AV55" s="308">
        <v>2.8509763809794864</v>
      </c>
      <c r="AW55" s="313">
        <v>391</v>
      </c>
      <c r="AX55" s="311">
        <v>0.13333333333333333</v>
      </c>
      <c r="AY55" s="311">
        <v>0.13333333333333333</v>
      </c>
      <c r="AZ55" s="311">
        <v>1</v>
      </c>
      <c r="BA55" s="311">
        <v>1</v>
      </c>
      <c r="BB55" s="311">
        <v>0.5</v>
      </c>
      <c r="BC55" s="311">
        <v>1</v>
      </c>
      <c r="BD55" s="311">
        <v>1.4936434460592509</v>
      </c>
      <c r="BE55" s="313">
        <v>224.1</v>
      </c>
      <c r="BF55" s="313">
        <v>1</v>
      </c>
      <c r="BG55" s="317">
        <v>98.1</v>
      </c>
      <c r="BH55" s="317">
        <v>1580.7157779910001</v>
      </c>
      <c r="BI55" s="318">
        <v>418.01345824999999</v>
      </c>
      <c r="BJ55" s="315">
        <v>328.00857159999998</v>
      </c>
      <c r="BK55" s="315">
        <v>2862400</v>
      </c>
      <c r="BL55" s="315">
        <v>1577931.3796900001</v>
      </c>
    </row>
    <row r="56" spans="1:64"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row>
    <row r="57" spans="1:64"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row>
    <row r="58" spans="1:64"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row>
    <row r="59" spans="1:64"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row>
    <row r="60" spans="1:64"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row>
    <row r="61" spans="1:64"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row>
    <row r="62" spans="1:64"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row>
    <row r="63" spans="1:64"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row>
    <row r="64" spans="1:64"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row>
    <row r="65" spans="1:64"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row>
    <row r="66" spans="1:64"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row>
    <row r="67" spans="1:64"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row>
    <row r="68" spans="1:64"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row>
    <row r="69" spans="1:64"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row>
    <row r="70" spans="1:64"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row>
    <row r="71" spans="1:64"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row>
    <row r="72" spans="1:64"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row>
    <row r="73" spans="1:64"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row>
    <row r="74" spans="1:64"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row>
    <row r="75" spans="1:64"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row>
    <row r="76" spans="1:64"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row>
    <row r="77" spans="1:64"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row>
    <row r="78" spans="1:64"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row>
    <row r="79" spans="1:64"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row>
    <row r="80" spans="1:64"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row>
    <row r="81" spans="1:64"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row>
    <row r="82" spans="1:64"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row>
    <row r="83" spans="1:64"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row>
    <row r="84" spans="1:64"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row>
    <row r="85" spans="1:64"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row>
    <row r="86" spans="1:64"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row>
    <row r="87" spans="1:64"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row>
    <row r="88" spans="1:64"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row>
    <row r="89" spans="1:64"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row>
    <row r="90" spans="1:64"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row>
    <row r="91" spans="1:64"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row>
    <row r="92" spans="1:64"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row>
    <row r="93" spans="1:64"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row>
    <row r="94" spans="1:64"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row>
    <row r="95" spans="1:64"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row>
    <row r="96" spans="1:64"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row>
    <row r="97" spans="1:64"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row>
    <row r="98" spans="1:64"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row>
    <row r="99" spans="1:64"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row>
    <row r="100" spans="1:64"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row>
    <row r="101" spans="1:64"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row>
    <row r="102" spans="1:64"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row>
    <row r="103" spans="1:64"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row>
    <row r="104" spans="1:64"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row>
    <row r="105" spans="1:64"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row>
    <row r="106" spans="1:64"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row>
    <row r="107" spans="1:64"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row>
    <row r="108" spans="1:64"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row>
    <row r="109" spans="1:64"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row>
    <row r="110" spans="1:64"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row>
    <row r="111" spans="1:64"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row>
    <row r="112" spans="1:64"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row>
    <row r="113" spans="1:64"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row>
    <row r="114" spans="1:64"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row>
    <row r="115" spans="1:64"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row>
    <row r="116" spans="1:64"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row>
    <row r="117" spans="1:64"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row>
    <row r="118" spans="1:64"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row>
    <row r="119" spans="1:64"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row>
    <row r="120" spans="1:64"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row>
    <row r="121" spans="1:64"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row>
    <row r="122" spans="1:64"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row>
    <row r="123" spans="1:64"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row>
    <row r="124" spans="1:64"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row>
    <row r="125" spans="1:64"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row>
    <row r="126" spans="1:64"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row>
    <row r="127" spans="1:64"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row>
    <row r="128" spans="1:64"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row>
    <row r="129" spans="1:64"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row>
    <row r="130" spans="1:64"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row>
    <row r="131" spans="1:64"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row>
    <row r="132" spans="1:64"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row>
    <row r="133" spans="1:64"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row>
    <row r="134" spans="1:64"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row>
    <row r="135" spans="1:64"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row>
    <row r="136" spans="1:64"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row>
    <row r="137" spans="1:64"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row>
    <row r="138" spans="1:64"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row>
    <row r="139" spans="1:64"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row>
    <row r="140" spans="1:64"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row>
    <row r="141" spans="1:64"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row>
    <row r="142" spans="1:64"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row>
    <row r="143" spans="1:64"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row>
    <row r="144" spans="1:64"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row>
    <row r="145" spans="1:64"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row>
    <row r="146" spans="1:64"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row>
    <row r="147" spans="1:64"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row>
    <row r="148" spans="1:64"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row>
    <row r="149" spans="1:64"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row>
    <row r="150" spans="1:64"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row>
    <row r="151" spans="1:64"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row>
    <row r="152" spans="1:64"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row>
    <row r="153" spans="1:64"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row>
    <row r="154" spans="1:64"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row>
    <row r="155" spans="1:64"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row>
    <row r="156" spans="1:64"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row>
    <row r="157" spans="1:64"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row>
    <row r="158" spans="1:64"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row>
    <row r="159" spans="1:64"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row>
    <row r="160" spans="1:64"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row>
    <row r="161" spans="1:64"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row>
    <row r="162" spans="1:64"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row>
    <row r="163" spans="1:64"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row>
    <row r="164" spans="1:64"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row>
    <row r="165" spans="1:64"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row>
    <row r="166" spans="1:64"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row>
    <row r="167" spans="1:64"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row>
    <row r="168" spans="1:64"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row>
    <row r="169" spans="1:64"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row>
    <row r="170" spans="1:64"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row>
    <row r="171" spans="1:64"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row>
    <row r="172" spans="1:64"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row>
    <row r="173" spans="1:64"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row>
    <row r="174" spans="1:64"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row>
    <row r="175" spans="1:64"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row>
    <row r="176" spans="1:64"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row>
    <row r="177" spans="1:64"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row>
    <row r="178" spans="1:64"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row>
    <row r="179" spans="1:64"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row>
    <row r="180" spans="1:64"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row>
    <row r="181" spans="1:64"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row>
    <row r="182" spans="1:64"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row>
    <row r="183" spans="1:64"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row>
    <row r="184" spans="1:64"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row>
    <row r="185" spans="1:64"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row>
    <row r="186" spans="1:64"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row>
    <row r="187" spans="1:64"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row>
    <row r="188" spans="1:64"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row>
    <row r="189" spans="1:64"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row>
    <row r="190" spans="1:64"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row>
    <row r="191" spans="1:64"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row>
    <row r="192" spans="1:64"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row>
    <row r="193" spans="1:64"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row>
    <row r="194" spans="1:64"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row>
    <row r="195" spans="1:64"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row>
    <row r="196" spans="1:64"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row>
    <row r="197" spans="1:64"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row>
    <row r="198" spans="1:64"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row>
    <row r="199" spans="1:64"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row>
    <row r="200" spans="1:64"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row>
    <row r="201" spans="1:64"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row>
    <row r="202" spans="1:64"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row>
    <row r="203" spans="1:64"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row>
    <row r="204" spans="1:64"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row>
    <row r="205" spans="1:64"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row>
    <row r="206" spans="1:64"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row>
    <row r="207" spans="1:64"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row>
    <row r="208" spans="1:64"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row>
    <row r="209" spans="1:64"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row>
    <row r="210" spans="1:64"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row>
    <row r="211" spans="1:64"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row>
    <row r="212" spans="1:64"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row>
    <row r="213" spans="1:64"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row>
    <row r="214" spans="1:64"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row>
    <row r="215" spans="1:64"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row>
    <row r="216" spans="1:64"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row>
    <row r="217" spans="1:64"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row>
    <row r="218" spans="1:64"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row>
    <row r="219" spans="1:64"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row>
    <row r="220" spans="1:64"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row>
    <row r="221" spans="1:64"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row>
    <row r="222" spans="1:6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row>
    <row r="223" spans="1:6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row>
    <row r="224" spans="1:6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row>
    <row r="225" spans="1:6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row>
    <row r="226" spans="1:6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row>
    <row r="227" spans="1:6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row>
    <row r="228" spans="1:6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row>
    <row r="229" spans="1:6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row>
    <row r="230" spans="1:6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row>
    <row r="231" spans="1:6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row>
    <row r="232" spans="1:6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row>
    <row r="233" spans="1:6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row>
    <row r="234" spans="1:6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row>
    <row r="235" spans="1:6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row>
    <row r="236" spans="1:6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row>
    <row r="237" spans="1:6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row>
    <row r="238" spans="1:6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row>
    <row r="239" spans="1:6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row>
    <row r="240" spans="1:6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row>
    <row r="241" spans="1:6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row>
    <row r="242" spans="1:6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row>
    <row r="243" spans="1:6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row>
    <row r="244" spans="1:6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row>
    <row r="245" spans="1:6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row>
    <row r="246" spans="1:6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row>
    <row r="247" spans="1:6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row>
    <row r="248" spans="1:6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row>
    <row r="249" spans="1:6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row>
    <row r="250" spans="1:6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row>
    <row r="251" spans="1:6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row>
    <row r="252" spans="1:6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row>
    <row r="253" spans="1:6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row>
    <row r="254" spans="1:6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row>
    <row r="255" spans="1:6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row>
    <row r="256" spans="1:6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row>
    <row r="257" spans="1:6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row>
    <row r="258" spans="1:6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row>
    <row r="259" spans="1:6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row>
    <row r="260" spans="1:6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row>
    <row r="261" spans="1:6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row>
    <row r="262" spans="1:6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row>
    <row r="263" spans="1:6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row>
    <row r="264" spans="1:6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row>
    <row r="265" spans="1:6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row>
    <row r="266" spans="1:6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row>
    <row r="267" spans="1:6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row>
    <row r="268" spans="1:6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row>
    <row r="269" spans="1:6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row>
    <row r="270" spans="1:6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row>
    <row r="271" spans="1:6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row>
    <row r="272" spans="1:6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row>
    <row r="273" spans="1:6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row>
    <row r="274" spans="1:6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row>
    <row r="275" spans="1:6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row>
    <row r="276" spans="1:6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row>
    <row r="277" spans="1:6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row>
    <row r="278" spans="1:6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row>
    <row r="279" spans="1:6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row>
    <row r="280" spans="1:6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row>
    <row r="281" spans="1:6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row>
    <row r="282" spans="1:6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row>
    <row r="283" spans="1:6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row>
    <row r="284" spans="1:6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row>
    <row r="285" spans="1:6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row>
    <row r="286" spans="1:6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row>
    <row r="287" spans="1:6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row>
    <row r="288" spans="1:6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row>
    <row r="289" spans="1:6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row>
    <row r="290" spans="1:6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row>
    <row r="291" spans="1:6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row>
    <row r="292" spans="1:6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row>
    <row r="293" spans="1:6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row>
    <row r="294" spans="1:6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row>
    <row r="295" spans="1:6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row>
    <row r="296" spans="1:6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row>
    <row r="297" spans="1:6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row>
    <row r="298" spans="1:6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row>
    <row r="299" spans="1:6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row>
    <row r="300" spans="1:6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row>
    <row r="301" spans="1:6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row>
    <row r="302" spans="1:6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row>
    <row r="303" spans="1:6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row>
    <row r="304" spans="1:6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row>
    <row r="305" spans="1:6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row>
    <row r="306" spans="1:6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row>
    <row r="307" spans="1:6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row>
    <row r="308" spans="1:6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row>
    <row r="309" spans="1:6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row>
    <row r="310" spans="1:6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row>
    <row r="311" spans="1:6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row>
    <row r="312" spans="1:6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row>
    <row r="313" spans="1:6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row>
    <row r="314" spans="1:6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row>
    <row r="315" spans="1:6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row>
    <row r="316" spans="1:6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row>
    <row r="317" spans="1:6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row>
    <row r="318" spans="1:6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row>
    <row r="319" spans="1:6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row>
    <row r="320" spans="1:6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row>
    <row r="321" spans="1:6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row>
    <row r="322" spans="1:6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row>
    <row r="323" spans="1:6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row>
    <row r="324" spans="1:6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row>
    <row r="325" spans="1:6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row>
    <row r="326" spans="1:6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row>
    <row r="327" spans="1:6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row>
    <row r="328" spans="1:6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row>
    <row r="329" spans="1:6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row>
    <row r="330" spans="1:6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row>
    <row r="331" spans="1:6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row>
    <row r="332" spans="1:6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row>
    <row r="333" spans="1:6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row>
    <row r="334" spans="1:6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row>
    <row r="335" spans="1:6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row>
    <row r="336" spans="1:6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row>
    <row r="337" spans="1:6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row>
    <row r="338" spans="1:6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row>
    <row r="339" spans="1:6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row>
    <row r="340" spans="1:6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row>
    <row r="341" spans="1:6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row>
    <row r="342" spans="1:6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row>
    <row r="343" spans="1:6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row>
    <row r="344" spans="1:6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row>
    <row r="345" spans="1:6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row>
    <row r="346" spans="1:6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row>
    <row r="347" spans="1:6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row>
    <row r="348" spans="1:6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row>
    <row r="349" spans="1:6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row>
    <row r="350" spans="1:6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row>
    <row r="351" spans="1:6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row>
    <row r="352" spans="1:6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row>
    <row r="353" spans="1:6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row>
    <row r="354" spans="1:6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row>
    <row r="355" spans="1:6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row>
    <row r="356" spans="1:6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row>
    <row r="357" spans="1:6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row>
    <row r="358" spans="1:6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row>
    <row r="359" spans="1:6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row>
    <row r="360" spans="1:6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row>
    <row r="361" spans="1:6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row>
    <row r="362" spans="1:6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row>
    <row r="363" spans="1:6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row>
    <row r="364" spans="1:6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row>
    <row r="365" spans="1:6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row>
    <row r="366" spans="1:6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row>
    <row r="367" spans="1:6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row>
    <row r="368" spans="1:6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row>
    <row r="369" spans="1:6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row>
    <row r="370" spans="1:6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row>
    <row r="371" spans="1:6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row>
    <row r="372" spans="1:6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row>
    <row r="373" spans="1:6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row>
    <row r="374" spans="1:6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row>
    <row r="375" spans="1:6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row>
    <row r="376" spans="1:6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row>
    <row r="377" spans="1:6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row>
    <row r="378" spans="1:6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row>
    <row r="379" spans="1:6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row>
    <row r="380" spans="1:6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row>
    <row r="381" spans="1:6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row>
    <row r="382" spans="1:6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row>
    <row r="383" spans="1:6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row>
    <row r="384" spans="1:6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row>
    <row r="385" spans="1:6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row>
    <row r="386" spans="1:6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row>
    <row r="387" spans="1:6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row>
    <row r="388" spans="1:6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row>
    <row r="389" spans="1:6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row>
    <row r="390" spans="1:6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row>
    <row r="391" spans="1:6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row>
    <row r="392" spans="1:6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row>
    <row r="393" spans="1:6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row>
    <row r="394" spans="1:6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row>
    <row r="395" spans="1:6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row>
    <row r="396" spans="1:6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row>
    <row r="397" spans="1:6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row>
    <row r="398" spans="1:6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row>
    <row r="399" spans="1:6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row>
    <row r="400" spans="1:6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row>
    <row r="401" spans="1:6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row>
    <row r="402" spans="1:6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row>
    <row r="403" spans="1:6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row>
    <row r="404" spans="1:6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row>
    <row r="405" spans="1:6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row>
    <row r="406" spans="1:6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row>
    <row r="407" spans="1:6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row>
    <row r="408" spans="1:6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row>
    <row r="409" spans="1:6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row>
    <row r="410" spans="1:6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row>
    <row r="411" spans="1:6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row>
    <row r="412" spans="1:6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row>
    <row r="413" spans="1:6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row>
    <row r="414" spans="1:6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row>
    <row r="415" spans="1:6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row>
    <row r="416" spans="1:6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row>
    <row r="417" spans="1:6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row>
    <row r="418" spans="1:6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row>
    <row r="419" spans="1:6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row>
    <row r="420" spans="1:6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row>
    <row r="421" spans="1:6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row>
    <row r="422" spans="1:6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row>
    <row r="423" spans="1:6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row>
    <row r="424" spans="1:6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row>
    <row r="425" spans="1:6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row>
    <row r="426" spans="1:6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row>
    <row r="427" spans="1:6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row>
    <row r="428" spans="1:6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row>
    <row r="429" spans="1:6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row>
    <row r="430" spans="1:6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row>
    <row r="431" spans="1:6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row>
    <row r="432" spans="1:6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row>
    <row r="433" spans="1:6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row>
    <row r="434" spans="1:6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row>
    <row r="435" spans="1:6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row>
    <row r="436" spans="1:6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row>
    <row r="437" spans="1:6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row>
    <row r="438" spans="1:6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row>
    <row r="439" spans="1:6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row>
    <row r="440" spans="1:6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row>
    <row r="441" spans="1:6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row>
    <row r="442" spans="1:6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row>
    <row r="443" spans="1:6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row>
    <row r="444" spans="1:6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row>
    <row r="445" spans="1:6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row>
    <row r="446" spans="1:6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row>
    <row r="447" spans="1:6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row>
    <row r="448" spans="1:6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row>
    <row r="449" spans="1:6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row>
    <row r="450" spans="1:6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row>
    <row r="451" spans="1:6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row>
    <row r="452" spans="1:6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row>
    <row r="453" spans="1:6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row>
    <row r="454" spans="1:6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row>
    <row r="455" spans="1:6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row>
    <row r="456" spans="1:6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row>
    <row r="457" spans="1:6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row>
    <row r="458" spans="1:6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row>
    <row r="459" spans="1:6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row>
    <row r="460" spans="1:6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row>
    <row r="461" spans="1:6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row>
    <row r="462" spans="1:6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row>
    <row r="463" spans="1:6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row>
    <row r="464" spans="1:6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row>
    <row r="465" spans="1:6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row>
    <row r="466" spans="1:6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row>
    <row r="467" spans="1:6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row>
    <row r="468" spans="1:6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row>
    <row r="469" spans="1:6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row>
    <row r="470" spans="1:6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row>
    <row r="471" spans="1:6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row>
    <row r="472" spans="1:6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row>
    <row r="473" spans="1:6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row>
    <row r="474" spans="1:6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row>
    <row r="475" spans="1:6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row>
    <row r="476" spans="1:6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row>
    <row r="477" spans="1:6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row>
    <row r="478" spans="1:6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row>
    <row r="479" spans="1:6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row>
    <row r="480" spans="1:6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row>
    <row r="481" spans="1:6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row>
    <row r="482" spans="1:6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row>
    <row r="483" spans="1:6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row>
    <row r="484" spans="1:6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row>
    <row r="485" spans="1:6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row>
    <row r="486" spans="1:6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row>
    <row r="487" spans="1:6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row>
    <row r="488" spans="1:6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row>
    <row r="489" spans="1:6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row>
    <row r="490" spans="1:6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row>
    <row r="491" spans="1:6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row>
    <row r="492" spans="1:6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row>
    <row r="493" spans="1:6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row>
    <row r="494" spans="1:6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row>
    <row r="495" spans="1:6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row>
    <row r="496" spans="1:6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row>
    <row r="497" spans="1:6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row>
    <row r="498" spans="1:6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row>
    <row r="499" spans="1:6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row>
    <row r="500" spans="1:6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row>
    <row r="501" spans="1:6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row>
    <row r="502" spans="1:6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row>
    <row r="503" spans="1:6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row>
    <row r="504" spans="1:6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row>
    <row r="505" spans="1:6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row>
    <row r="506" spans="1:6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row>
    <row r="507" spans="1:6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row>
    <row r="508" spans="1:6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row>
    <row r="509" spans="1:6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row>
    <row r="510" spans="1:6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row>
    <row r="511" spans="1:6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row>
    <row r="512" spans="1:6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row>
    <row r="513" spans="1:6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row>
    <row r="514" spans="1:6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row>
    <row r="515" spans="1:6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row>
    <row r="516" spans="1:6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row>
    <row r="517" spans="1:6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row>
    <row r="518" spans="1:6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row>
    <row r="519" spans="1:6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row>
    <row r="520" spans="1:6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row>
    <row r="521" spans="1:6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row>
    <row r="522" spans="1:6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row>
    <row r="523" spans="1:6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row>
    <row r="524" spans="1:6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row>
    <row r="525" spans="1:6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row>
    <row r="526" spans="1:6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row>
    <row r="527" spans="1:6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row>
    <row r="528" spans="1:6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row>
    <row r="529" spans="1:6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row>
    <row r="530" spans="1:6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row>
    <row r="531" spans="1:6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row>
    <row r="532" spans="1:6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row>
    <row r="533" spans="1:6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row>
    <row r="534" spans="1:6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row>
    <row r="535" spans="1:6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row>
    <row r="536" spans="1:6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row>
    <row r="537" spans="1:6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row>
    <row r="538" spans="1:6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row>
    <row r="539" spans="1:6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row>
    <row r="540" spans="1:6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row>
    <row r="541" spans="1:6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row>
    <row r="542" spans="1:6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row>
    <row r="543" spans="1:6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row>
    <row r="544" spans="1:6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row>
    <row r="545" spans="1:6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row>
    <row r="546" spans="1:6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row>
    <row r="547" spans="1:6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row>
    <row r="548" spans="1:6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row>
    <row r="549" spans="1:6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row>
    <row r="550" spans="1:6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row>
    <row r="551" spans="1:6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row>
    <row r="552" spans="1:6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row>
    <row r="553" spans="1:6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row>
    <row r="554" spans="1:6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row>
    <row r="555" spans="1:6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row>
    <row r="556" spans="1:6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row>
    <row r="557" spans="1:6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row>
    <row r="558" spans="1:6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row>
    <row r="559" spans="1:6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row>
    <row r="560" spans="1:6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row>
    <row r="561" spans="1:6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row>
    <row r="562" spans="1:6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row>
    <row r="563" spans="1:6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row>
    <row r="564" spans="1:6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row>
    <row r="565" spans="1:6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row>
    <row r="566" spans="1:6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row>
    <row r="567" spans="1:6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row>
    <row r="568" spans="1:6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row>
    <row r="569" spans="1:6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row>
    <row r="570" spans="1:6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row>
    <row r="571" spans="1:6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row>
    <row r="572" spans="1:6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row>
    <row r="573" spans="1:6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row>
    <row r="574" spans="1:6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row>
    <row r="575" spans="1:6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row>
    <row r="576" spans="1:6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row>
    <row r="577" spans="1:6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row>
    <row r="578" spans="1:6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row>
    <row r="579" spans="1:6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row>
    <row r="580" spans="1:6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row>
    <row r="581" spans="1:6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row>
    <row r="582" spans="1:6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row>
    <row r="583" spans="1:6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row>
    <row r="584" spans="1:6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row>
    <row r="585" spans="1:6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row>
    <row r="586" spans="1:6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row>
    <row r="587" spans="1:6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row>
    <row r="588" spans="1:6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row>
    <row r="589" spans="1:6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row>
    <row r="590" spans="1:6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row>
    <row r="591" spans="1:6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row>
    <row r="592" spans="1:6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row>
    <row r="593" spans="1:6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row>
    <row r="594" spans="1:6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row>
    <row r="595" spans="1:6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row>
    <row r="596" spans="1:6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row>
    <row r="597" spans="1:6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row>
    <row r="598" spans="1:6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row>
    <row r="599" spans="1:6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row>
    <row r="600" spans="1:6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row>
    <row r="601" spans="1:6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row>
    <row r="602" spans="1:6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row>
    <row r="603" spans="1:6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row>
    <row r="604" spans="1:6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row>
    <row r="605" spans="1:6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row>
    <row r="606" spans="1:6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row>
    <row r="607" spans="1:6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row>
    <row r="608" spans="1:6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row>
    <row r="609" spans="1:6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row>
    <row r="610" spans="1:6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row>
    <row r="611" spans="1:6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row>
    <row r="612" spans="1:6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row>
    <row r="613" spans="1:6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row>
    <row r="614" spans="1:6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row>
    <row r="615" spans="1:6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row>
    <row r="616" spans="1:6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row>
    <row r="617" spans="1:6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row>
    <row r="618" spans="1:6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row>
    <row r="619" spans="1:6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row>
    <row r="620" spans="1:6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row>
    <row r="621" spans="1:6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row>
    <row r="622" spans="1:6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row>
    <row r="623" spans="1:6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row>
    <row r="624" spans="1:6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row>
    <row r="625" spans="1:6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row>
    <row r="626" spans="1:6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row>
    <row r="627" spans="1:6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row>
    <row r="628" spans="1:6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row>
    <row r="629" spans="1:6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row>
    <row r="630" spans="1:6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row>
    <row r="631" spans="1:6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row>
    <row r="632" spans="1:6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row>
    <row r="633" spans="1:6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row>
    <row r="634" spans="1:6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row>
    <row r="635" spans="1:6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row>
    <row r="636" spans="1:6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row>
    <row r="637" spans="1:6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row>
    <row r="638" spans="1:6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row>
    <row r="639" spans="1:6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row>
    <row r="640" spans="1:6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row>
    <row r="641" spans="1:6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row>
    <row r="642" spans="1:6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row>
    <row r="643" spans="1:6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row>
    <row r="644" spans="1:6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row>
    <row r="645" spans="1:6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row>
    <row r="646" spans="1:6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row>
    <row r="647" spans="1:6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row>
    <row r="648" spans="1:6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row>
    <row r="649" spans="1:6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row>
    <row r="650" spans="1:6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row>
    <row r="651" spans="1:6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row>
    <row r="652" spans="1:6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row>
    <row r="653" spans="1:6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row>
    <row r="654" spans="1:6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row>
    <row r="655" spans="1:6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row>
    <row r="656" spans="1:6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row>
    <row r="657" spans="1:6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row>
    <row r="658" spans="1:6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row>
    <row r="659" spans="1:6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row>
    <row r="660" spans="1:6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row>
    <row r="661" spans="1:6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row>
    <row r="662" spans="1:6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row>
    <row r="663" spans="1:6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row>
    <row r="664" spans="1:6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row>
    <row r="665" spans="1:6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row>
    <row r="666" spans="1:6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row>
    <row r="667" spans="1:6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row>
    <row r="668" spans="1:6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row>
    <row r="669" spans="1:6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row>
    <row r="670" spans="1:6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row>
    <row r="671" spans="1:6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row>
    <row r="672" spans="1:6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row>
    <row r="673" spans="1:6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row>
    <row r="674" spans="1:6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row>
    <row r="675" spans="1:6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row>
    <row r="676" spans="1:6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row>
    <row r="677" spans="1:6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row>
    <row r="678" spans="1:6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row>
    <row r="679" spans="1:6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row>
    <row r="680" spans="1:6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row>
    <row r="681" spans="1:6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row>
    <row r="682" spans="1:6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row>
    <row r="683" spans="1:6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row>
    <row r="684" spans="1:6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row>
    <row r="685" spans="1:6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row>
    <row r="686" spans="1:6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row>
    <row r="687" spans="1:6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row>
    <row r="688" spans="1:6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row>
    <row r="689" spans="1:6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row>
    <row r="690" spans="1:6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row>
    <row r="691" spans="1:6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row>
    <row r="692" spans="1:6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row>
    <row r="693" spans="1:6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row>
    <row r="694" spans="1:6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row>
    <row r="695" spans="1:6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row>
    <row r="696" spans="1:6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row>
    <row r="697" spans="1:6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row>
    <row r="698" spans="1:6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row>
    <row r="699" spans="1:6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row>
    <row r="700" spans="1:6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row>
    <row r="701" spans="1:6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row>
    <row r="702" spans="1:6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row>
    <row r="703" spans="1:6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row>
    <row r="704" spans="1:6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row>
    <row r="705" spans="1:6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row>
    <row r="706" spans="1:6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row>
    <row r="707" spans="1:6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row>
    <row r="708" spans="1:6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row>
    <row r="709" spans="1:6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row>
    <row r="710" spans="1:6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row>
    <row r="711" spans="1:6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row>
    <row r="712" spans="1:6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row>
    <row r="713" spans="1:6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row>
    <row r="714" spans="1:6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row>
    <row r="715" spans="1:6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row>
    <row r="716" spans="1:6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row>
    <row r="717" spans="1:6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row>
    <row r="718" spans="1:6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row>
    <row r="719" spans="1:6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row>
    <row r="720" spans="1:6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row>
    <row r="721" spans="1:6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row>
    <row r="722" spans="1:6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row>
    <row r="723" spans="1:6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row>
    <row r="724" spans="1:6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row>
    <row r="725" spans="1:6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row>
    <row r="726" spans="1:6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row>
    <row r="727" spans="1:6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row>
    <row r="728" spans="1:6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row>
    <row r="729" spans="1:6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row>
    <row r="730" spans="1:6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row>
    <row r="731" spans="1:6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row>
    <row r="732" spans="1:6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row>
    <row r="733" spans="1:6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row>
    <row r="734" spans="1:6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row>
    <row r="735" spans="1:6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row>
    <row r="736" spans="1:6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row>
    <row r="737" spans="1:6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row>
    <row r="738" spans="1:6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row>
    <row r="739" spans="1:6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row>
    <row r="740" spans="1:6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row>
    <row r="741" spans="1:6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row>
    <row r="742" spans="1:6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row>
    <row r="743" spans="1:6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row>
    <row r="744" spans="1:6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row>
    <row r="745" spans="1:6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row>
    <row r="746" spans="1:6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row>
    <row r="747" spans="1:6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row>
    <row r="748" spans="1:6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row>
    <row r="749" spans="1:6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row>
    <row r="750" spans="1:6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row>
    <row r="751" spans="1:6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row>
    <row r="752" spans="1:6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row>
    <row r="753" spans="1:6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row>
    <row r="754" spans="1:6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row>
    <row r="755" spans="1:6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row>
    <row r="756" spans="1:6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row>
    <row r="757" spans="1:6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row>
    <row r="758" spans="1:6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row>
    <row r="759" spans="1:6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row>
    <row r="760" spans="1:6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row>
    <row r="761" spans="1:6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row>
    <row r="762" spans="1:6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row>
    <row r="763" spans="1:6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row>
    <row r="764" spans="1:6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row>
    <row r="765" spans="1:6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row>
    <row r="766" spans="1:6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row>
    <row r="767" spans="1:6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row>
    <row r="768" spans="1:6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row>
    <row r="769" spans="1:6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row>
    <row r="770" spans="1:6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row>
    <row r="771" spans="1:6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row>
    <row r="772" spans="1:6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row>
    <row r="773" spans="1:6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row>
    <row r="774" spans="1:6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row>
    <row r="775" spans="1:6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row>
    <row r="776" spans="1:6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row>
    <row r="777" spans="1:6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row>
    <row r="778" spans="1:6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row>
    <row r="779" spans="1:6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row>
    <row r="780" spans="1:6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row>
    <row r="781" spans="1:6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row>
    <row r="782" spans="1:6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row>
    <row r="783" spans="1:6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row>
    <row r="784" spans="1:6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row>
    <row r="785" spans="1:6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row>
    <row r="786" spans="1:6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row>
    <row r="787" spans="1:6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row>
    <row r="788" spans="1:6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row>
    <row r="789" spans="1:6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row>
    <row r="790" spans="1:6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row>
    <row r="791" spans="1:6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row>
    <row r="792" spans="1:6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row>
    <row r="793" spans="1:6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row>
    <row r="794" spans="1:6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row>
    <row r="795" spans="1:6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row>
    <row r="796" spans="1:6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row>
    <row r="797" spans="1:6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row>
    <row r="798" spans="1:6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row>
    <row r="799" spans="1:6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row>
    <row r="800" spans="1:6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row>
    <row r="801" spans="1:6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row>
    <row r="802" spans="1:6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row>
    <row r="803" spans="1:6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row>
    <row r="804" spans="1:6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row>
    <row r="805" spans="1:6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row>
    <row r="806" spans="1:6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row>
    <row r="807" spans="1:6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row>
    <row r="808" spans="1:6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row>
    <row r="809" spans="1:6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row>
    <row r="810" spans="1:6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row>
    <row r="811" spans="1:6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row>
    <row r="812" spans="1:6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row>
    <row r="813" spans="1:6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row>
    <row r="814" spans="1:6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row>
    <row r="815" spans="1:6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row>
    <row r="816" spans="1:6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row>
    <row r="817" spans="1:6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row>
    <row r="818" spans="1:6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row>
    <row r="819" spans="1:6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row>
    <row r="820" spans="1:6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row>
    <row r="821" spans="1:6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row>
    <row r="822" spans="1:6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row>
    <row r="823" spans="1:6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row>
    <row r="824" spans="1:6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row>
    <row r="825" spans="1:6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row>
    <row r="826" spans="1:6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row>
    <row r="827" spans="1:6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row>
    <row r="828" spans="1:6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row>
    <row r="829" spans="1:6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row>
    <row r="830" spans="1:6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row>
    <row r="831" spans="1:6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row>
    <row r="832" spans="1:6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row>
    <row r="833" spans="1:6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row>
    <row r="834" spans="1:6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row>
    <row r="835" spans="1:6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row>
    <row r="836" spans="1:6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row>
    <row r="837" spans="1:6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row>
    <row r="838" spans="1:6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row>
    <row r="839" spans="1:6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row>
    <row r="840" spans="1:6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row>
    <row r="841" spans="1:6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row>
    <row r="842" spans="1:6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row>
    <row r="843" spans="1:6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row>
    <row r="844" spans="1:6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row>
    <row r="845" spans="1:6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row>
    <row r="846" spans="1:6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row>
    <row r="847" spans="1:6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row>
    <row r="848" spans="1:6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row>
    <row r="849" spans="1:6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row>
    <row r="850" spans="1:6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row>
    <row r="851" spans="1:6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row>
    <row r="852" spans="1:6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row>
    <row r="853" spans="1:6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row>
    <row r="854" spans="1:6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row>
    <row r="855" spans="1:6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row>
    <row r="856" spans="1:6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row>
    <row r="857" spans="1:6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row>
    <row r="858" spans="1:6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row>
    <row r="859" spans="1:6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row>
    <row r="860" spans="1:6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row>
    <row r="861" spans="1:6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row>
    <row r="862" spans="1:6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row>
    <row r="863" spans="1:6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row>
    <row r="864" spans="1:6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row>
    <row r="865" spans="1:6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row>
    <row r="866" spans="1:6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row>
    <row r="867" spans="1:6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row>
    <row r="868" spans="1:6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row>
    <row r="869" spans="1:6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row>
    <row r="870" spans="1:6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row>
    <row r="871" spans="1:6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row>
    <row r="872" spans="1:6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row>
    <row r="873" spans="1:6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row>
    <row r="874" spans="1:6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row>
    <row r="875" spans="1:6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row>
    <row r="876" spans="1:6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row>
    <row r="877" spans="1:6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row>
    <row r="878" spans="1:6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row>
    <row r="879" spans="1:6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row>
    <row r="880" spans="1:6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row>
    <row r="881" spans="1:6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row>
    <row r="882" spans="1:6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row>
    <row r="883" spans="1:6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row>
    <row r="884" spans="1:6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row>
    <row r="885" spans="1:6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row>
    <row r="886" spans="1:6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row>
    <row r="887" spans="1:6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row>
    <row r="888" spans="1:6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row>
    <row r="889" spans="1:6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row>
    <row r="890" spans="1:6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row>
    <row r="891" spans="1:6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row>
    <row r="892" spans="1:6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row>
    <row r="893" spans="1:6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row>
    <row r="894" spans="1:6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row>
    <row r="895" spans="1:6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row>
    <row r="896" spans="1:6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row>
    <row r="897" spans="1:6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row>
    <row r="898" spans="1:6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row>
    <row r="899" spans="1:6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row>
    <row r="900" spans="1:6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row>
    <row r="901" spans="1:6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row>
    <row r="902" spans="1:6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row>
    <row r="903" spans="1:6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row>
    <row r="904" spans="1:6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row>
    <row r="905" spans="1:6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row>
    <row r="906" spans="1:6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row>
    <row r="907" spans="1:6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row>
    <row r="908" spans="1:6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row>
    <row r="909" spans="1:6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row>
    <row r="910" spans="1:6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row>
    <row r="911" spans="1:6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row>
    <row r="912" spans="1:6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row>
    <row r="913" spans="1:6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row>
    <row r="914" spans="1:6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row>
    <row r="915" spans="1:6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row>
    <row r="916" spans="1:6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row>
    <row r="917" spans="1:6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row>
    <row r="918" spans="1:6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row>
    <row r="919" spans="1:6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row>
    <row r="920" spans="1:6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row>
    <row r="921" spans="1:6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row>
    <row r="922" spans="1:6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row>
    <row r="923" spans="1:6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row>
    <row r="924" spans="1:6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row>
    <row r="925" spans="1:6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row>
    <row r="926" spans="1:6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row>
    <row r="927" spans="1:6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row>
    <row r="928" spans="1:6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row>
    <row r="929" spans="1:6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row>
    <row r="930" spans="1:6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row>
    <row r="931" spans="1:6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row>
    <row r="932" spans="1:6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row>
    <row r="933" spans="1:6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row>
    <row r="934" spans="1:6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row>
    <row r="935" spans="1:6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row>
    <row r="936" spans="1:6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row>
    <row r="937" spans="1:6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row>
    <row r="938" spans="1:6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row>
    <row r="939" spans="1:6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row>
    <row r="940" spans="1:6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row>
    <row r="941" spans="1:6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row>
    <row r="942" spans="1:6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row>
    <row r="943" spans="1:6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row>
    <row r="944" spans="1:6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row>
    <row r="945" spans="1:6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row>
    <row r="946" spans="1:6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row>
    <row r="947" spans="1:6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row>
    <row r="948" spans="1:6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row>
    <row r="949" spans="1:6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row>
    <row r="950" spans="1:6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row>
    <row r="951" spans="1:6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row>
    <row r="952" spans="1:6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row>
    <row r="953" spans="1:6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row>
    <row r="954" spans="1:6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row>
    <row r="955" spans="1:6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row>
    <row r="956" spans="1:6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row>
    <row r="957" spans="1:6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row>
    <row r="958" spans="1:6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row>
    <row r="959" spans="1:6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row>
    <row r="960" spans="1:6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row>
    <row r="961" spans="1:6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row>
    <row r="962" spans="1:6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row>
    <row r="963" spans="1:6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row>
    <row r="964" spans="1:6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row>
    <row r="965" spans="1:6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row>
    <row r="966" spans="1:6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row>
    <row r="967" spans="1:6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row>
    <row r="968" spans="1:6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row>
    <row r="969" spans="1:6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row>
    <row r="970" spans="1:6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row>
    <row r="971" spans="1:6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row>
    <row r="972" spans="1:6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row>
    <row r="973" spans="1:6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row>
    <row r="974" spans="1:6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row>
    <row r="975" spans="1:6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row>
    <row r="976" spans="1:6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row>
    <row r="977" spans="1:6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row>
    <row r="978" spans="1:6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row>
    <row r="979" spans="1:6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row>
    <row r="980" spans="1:6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row>
    <row r="981" spans="1:6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row>
    <row r="982" spans="1:6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row>
    <row r="983" spans="1:6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row>
    <row r="984" spans="1:6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row>
    <row r="985" spans="1:6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row>
    <row r="986" spans="1:6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row>
    <row r="987" spans="1:6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row>
    <row r="988" spans="1:6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row>
    <row r="989" spans="1:6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row>
    <row r="990" spans="1:6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row>
    <row r="991" spans="1:6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row>
    <row r="992" spans="1:6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row>
    <row r="993" spans="1:6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row>
    <row r="994" spans="1:6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row>
    <row r="995" spans="1:6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row>
    <row r="996" spans="1:6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row>
    <row r="997" spans="1:6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row>
    <row r="998" spans="1:6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row>
    <row r="999" spans="1:6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row>
    <row r="1000" spans="1:6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row>
  </sheetData>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Z1000"/>
  <sheetViews>
    <sheetView workbookViewId="0">
      <pane ySplit="2" topLeftCell="A33" activePane="bottomLeft" state="frozen"/>
      <selection pane="bottomLeft" sqref="A1:XFD1048576"/>
    </sheetView>
  </sheetViews>
  <sheetFormatPr defaultColWidth="14.42578125" defaultRowHeight="15" customHeight="1"/>
  <cols>
    <col min="1" max="1" width="13.140625" customWidth="1"/>
    <col min="2" max="2" width="15.42578125" customWidth="1"/>
    <col min="3" max="3" width="23.42578125" customWidth="1"/>
    <col min="4" max="4" width="22" customWidth="1"/>
    <col min="5" max="5" width="24" customWidth="1"/>
    <col min="6" max="6" width="57.140625" customWidth="1"/>
    <col min="7" max="7" width="67.140625" customWidth="1"/>
    <col min="8" max="8" width="57.140625" customWidth="1"/>
    <col min="9" max="9" width="40.140625" customWidth="1"/>
    <col min="10" max="10" width="57.140625" customWidth="1"/>
    <col min="11" max="11" width="31.42578125" customWidth="1"/>
    <col min="12" max="12" width="33.85546875" customWidth="1"/>
    <col min="13" max="13" width="64.85546875" customWidth="1"/>
    <col min="14" max="26" width="9.140625" customWidth="1"/>
  </cols>
  <sheetData>
    <row r="1" spans="1:26">
      <c r="A1" s="321"/>
      <c r="B1" s="321"/>
      <c r="C1" s="321"/>
      <c r="D1" s="321"/>
      <c r="E1" s="321"/>
      <c r="F1" s="321"/>
      <c r="G1" s="321"/>
      <c r="H1" s="321"/>
      <c r="I1" s="321"/>
      <c r="J1" s="321"/>
      <c r="K1" s="321"/>
      <c r="L1" s="321"/>
      <c r="M1" s="321"/>
      <c r="N1" s="1"/>
      <c r="O1" s="1"/>
      <c r="P1" s="1"/>
      <c r="Q1" s="1"/>
      <c r="R1" s="1"/>
      <c r="S1" s="1"/>
      <c r="T1" s="1"/>
      <c r="U1" s="1"/>
      <c r="V1" s="1"/>
      <c r="W1" s="1"/>
      <c r="X1" s="1"/>
      <c r="Y1" s="1"/>
      <c r="Z1" s="1"/>
    </row>
    <row r="2" spans="1:26">
      <c r="A2" s="322" t="s">
        <v>358</v>
      </c>
      <c r="B2" s="322" t="s">
        <v>359</v>
      </c>
      <c r="C2" s="322" t="s">
        <v>360</v>
      </c>
      <c r="D2" s="322" t="s">
        <v>361</v>
      </c>
      <c r="E2" s="322" t="s">
        <v>362</v>
      </c>
      <c r="F2" s="322" t="s">
        <v>363</v>
      </c>
      <c r="G2" s="322" t="s">
        <v>364</v>
      </c>
      <c r="H2" s="322" t="s">
        <v>365</v>
      </c>
      <c r="I2" s="322" t="s">
        <v>366</v>
      </c>
      <c r="J2" s="322" t="s">
        <v>367</v>
      </c>
      <c r="K2" s="322" t="s">
        <v>368</v>
      </c>
      <c r="L2" s="322" t="s">
        <v>369</v>
      </c>
      <c r="M2" s="322" t="s">
        <v>370</v>
      </c>
      <c r="N2" s="1"/>
      <c r="O2" s="1"/>
      <c r="P2" s="1"/>
      <c r="Q2" s="1"/>
      <c r="R2" s="1"/>
      <c r="S2" s="1"/>
      <c r="T2" s="1"/>
      <c r="U2" s="1"/>
      <c r="V2" s="1"/>
      <c r="W2" s="1"/>
      <c r="X2" s="1"/>
      <c r="Y2" s="1"/>
      <c r="Z2" s="1"/>
    </row>
    <row r="3" spans="1:26" ht="75" customHeight="1">
      <c r="A3" s="323" t="s">
        <v>371</v>
      </c>
      <c r="B3" s="324" t="s">
        <v>43</v>
      </c>
      <c r="C3" s="324" t="s">
        <v>39</v>
      </c>
      <c r="D3" s="325" t="s">
        <v>372</v>
      </c>
      <c r="E3" s="324" t="s">
        <v>373</v>
      </c>
      <c r="F3" s="324" t="s">
        <v>374</v>
      </c>
      <c r="G3" s="324" t="s">
        <v>375</v>
      </c>
      <c r="H3" s="324" t="s">
        <v>376</v>
      </c>
      <c r="I3" s="324"/>
      <c r="J3" s="324" t="s">
        <v>377</v>
      </c>
      <c r="K3" s="324" t="s">
        <v>378</v>
      </c>
      <c r="L3" s="324"/>
      <c r="M3" s="325" t="s">
        <v>379</v>
      </c>
      <c r="N3" s="1"/>
      <c r="O3" s="1"/>
      <c r="P3" s="1"/>
      <c r="Q3" s="1"/>
      <c r="R3" s="1"/>
      <c r="S3" s="1"/>
      <c r="T3" s="1"/>
      <c r="U3" s="1"/>
      <c r="V3" s="1"/>
      <c r="W3" s="1"/>
      <c r="X3" s="1"/>
      <c r="Y3" s="1"/>
      <c r="Z3" s="1"/>
    </row>
    <row r="4" spans="1:26" ht="75" customHeight="1">
      <c r="A4" s="326" t="s">
        <v>371</v>
      </c>
      <c r="B4" s="325" t="s">
        <v>43</v>
      </c>
      <c r="C4" s="325" t="s">
        <v>39</v>
      </c>
      <c r="D4" s="325" t="s">
        <v>380</v>
      </c>
      <c r="E4" s="325" t="s">
        <v>381</v>
      </c>
      <c r="F4" s="325" t="s">
        <v>382</v>
      </c>
      <c r="G4" s="325" t="s">
        <v>383</v>
      </c>
      <c r="H4" s="325" t="s">
        <v>376</v>
      </c>
      <c r="I4" s="324"/>
      <c r="J4" s="324" t="s">
        <v>377</v>
      </c>
      <c r="K4" s="324" t="s">
        <v>378</v>
      </c>
      <c r="L4" s="324"/>
      <c r="M4" s="325" t="s">
        <v>379</v>
      </c>
      <c r="N4" s="1"/>
      <c r="O4" s="1"/>
      <c r="P4" s="1"/>
      <c r="Q4" s="1"/>
      <c r="R4" s="1"/>
      <c r="S4" s="1"/>
      <c r="T4" s="1"/>
      <c r="U4" s="1"/>
      <c r="V4" s="1"/>
      <c r="W4" s="1"/>
      <c r="X4" s="1"/>
      <c r="Y4" s="1"/>
      <c r="Z4" s="1"/>
    </row>
    <row r="5" spans="1:26" ht="75" customHeight="1">
      <c r="A5" s="326" t="s">
        <v>371</v>
      </c>
      <c r="B5" s="325" t="s">
        <v>43</v>
      </c>
      <c r="C5" s="325" t="s">
        <v>39</v>
      </c>
      <c r="D5" s="325" t="s">
        <v>384</v>
      </c>
      <c r="E5" s="325" t="s">
        <v>385</v>
      </c>
      <c r="F5" s="324" t="s">
        <v>386</v>
      </c>
      <c r="G5" s="325" t="s">
        <v>387</v>
      </c>
      <c r="H5" s="325" t="s">
        <v>388</v>
      </c>
      <c r="I5" s="324"/>
      <c r="J5" s="324" t="s">
        <v>377</v>
      </c>
      <c r="K5" s="324" t="s">
        <v>389</v>
      </c>
      <c r="L5" s="324"/>
      <c r="M5" s="325" t="s">
        <v>379</v>
      </c>
      <c r="N5" s="1"/>
      <c r="O5" s="1"/>
      <c r="P5" s="1"/>
      <c r="Q5" s="1"/>
      <c r="R5" s="1"/>
      <c r="S5" s="1"/>
      <c r="T5" s="1"/>
      <c r="U5" s="1"/>
      <c r="V5" s="1"/>
      <c r="W5" s="1"/>
      <c r="X5" s="1"/>
      <c r="Y5" s="1"/>
      <c r="Z5" s="1"/>
    </row>
    <row r="6" spans="1:26" ht="75" customHeight="1">
      <c r="A6" s="326" t="s">
        <v>371</v>
      </c>
      <c r="B6" s="325" t="s">
        <v>43</v>
      </c>
      <c r="C6" s="325" t="s">
        <v>39</v>
      </c>
      <c r="D6" s="325" t="s">
        <v>390</v>
      </c>
      <c r="E6" s="325" t="s">
        <v>391</v>
      </c>
      <c r="F6" s="325" t="s">
        <v>392</v>
      </c>
      <c r="G6" s="325" t="s">
        <v>393</v>
      </c>
      <c r="H6" s="325" t="s">
        <v>388</v>
      </c>
      <c r="I6" s="324"/>
      <c r="J6" s="324" t="s">
        <v>377</v>
      </c>
      <c r="K6" s="324" t="s">
        <v>378</v>
      </c>
      <c r="L6" s="324"/>
      <c r="M6" s="325" t="s">
        <v>379</v>
      </c>
      <c r="N6" s="1"/>
      <c r="O6" s="1"/>
      <c r="P6" s="1"/>
      <c r="Q6" s="1"/>
      <c r="R6" s="1"/>
      <c r="S6" s="1"/>
      <c r="T6" s="1"/>
      <c r="U6" s="1"/>
      <c r="V6" s="1"/>
      <c r="W6" s="1"/>
      <c r="X6" s="1"/>
      <c r="Y6" s="1"/>
      <c r="Z6" s="1"/>
    </row>
    <row r="7" spans="1:26" ht="75" customHeight="1">
      <c r="A7" s="326" t="s">
        <v>371</v>
      </c>
      <c r="B7" s="325" t="s">
        <v>43</v>
      </c>
      <c r="C7" s="325" t="s">
        <v>41</v>
      </c>
      <c r="D7" s="325" t="s">
        <v>394</v>
      </c>
      <c r="E7" s="325" t="s">
        <v>202</v>
      </c>
      <c r="F7" s="325" t="s">
        <v>395</v>
      </c>
      <c r="G7" s="325" t="s">
        <v>396</v>
      </c>
      <c r="H7" s="325" t="s">
        <v>397</v>
      </c>
      <c r="I7" s="324"/>
      <c r="J7" s="324" t="s">
        <v>398</v>
      </c>
      <c r="K7" s="324" t="s">
        <v>399</v>
      </c>
      <c r="L7" s="324"/>
      <c r="M7" s="327" t="s">
        <v>400</v>
      </c>
      <c r="N7" s="1"/>
      <c r="O7" s="1"/>
      <c r="P7" s="1"/>
      <c r="Q7" s="1"/>
      <c r="R7" s="1"/>
      <c r="S7" s="1"/>
      <c r="T7" s="1"/>
      <c r="U7" s="1"/>
      <c r="V7" s="1"/>
      <c r="W7" s="1"/>
      <c r="X7" s="1"/>
      <c r="Y7" s="1"/>
      <c r="Z7" s="1"/>
    </row>
    <row r="8" spans="1:26" ht="75" customHeight="1">
      <c r="A8" s="326" t="s">
        <v>371</v>
      </c>
      <c r="B8" s="325" t="s">
        <v>43</v>
      </c>
      <c r="C8" s="325" t="s">
        <v>41</v>
      </c>
      <c r="D8" s="325" t="s">
        <v>401</v>
      </c>
      <c r="E8" s="325" t="s">
        <v>209</v>
      </c>
      <c r="F8" s="325" t="s">
        <v>402</v>
      </c>
      <c r="G8" s="325" t="s">
        <v>403</v>
      </c>
      <c r="H8" s="325" t="s">
        <v>397</v>
      </c>
      <c r="I8" s="324"/>
      <c r="J8" s="324" t="s">
        <v>398</v>
      </c>
      <c r="K8" s="324" t="s">
        <v>399</v>
      </c>
      <c r="L8" s="324"/>
      <c r="M8" s="325" t="s">
        <v>400</v>
      </c>
      <c r="N8" s="1"/>
      <c r="O8" s="1"/>
      <c r="P8" s="1"/>
      <c r="Q8" s="1"/>
      <c r="R8" s="1"/>
      <c r="S8" s="1"/>
      <c r="T8" s="1"/>
      <c r="U8" s="1"/>
      <c r="V8" s="1"/>
      <c r="W8" s="1"/>
      <c r="X8" s="1"/>
      <c r="Y8" s="1"/>
      <c r="Z8" s="1"/>
    </row>
    <row r="9" spans="1:26" ht="75" customHeight="1">
      <c r="A9" s="326" t="s">
        <v>371</v>
      </c>
      <c r="B9" s="325" t="s">
        <v>43</v>
      </c>
      <c r="C9" s="325" t="s">
        <v>41</v>
      </c>
      <c r="D9" s="325" t="s">
        <v>404</v>
      </c>
      <c r="E9" s="325" t="s">
        <v>203</v>
      </c>
      <c r="F9" s="325" t="s">
        <v>405</v>
      </c>
      <c r="G9" s="325" t="s">
        <v>406</v>
      </c>
      <c r="H9" s="325" t="s">
        <v>397</v>
      </c>
      <c r="I9" s="324"/>
      <c r="J9" s="324" t="s">
        <v>398</v>
      </c>
      <c r="K9" s="324" t="s">
        <v>399</v>
      </c>
      <c r="L9" s="324"/>
      <c r="M9" s="325" t="s">
        <v>400</v>
      </c>
      <c r="N9" s="1"/>
      <c r="O9" s="1"/>
      <c r="P9" s="1"/>
      <c r="Q9" s="1"/>
      <c r="R9" s="1"/>
      <c r="S9" s="1"/>
      <c r="T9" s="1"/>
      <c r="U9" s="1"/>
      <c r="V9" s="1"/>
      <c r="W9" s="1"/>
      <c r="X9" s="1"/>
      <c r="Y9" s="1"/>
      <c r="Z9" s="1"/>
    </row>
    <row r="10" spans="1:26" ht="75" customHeight="1">
      <c r="A10" s="326" t="s">
        <v>371</v>
      </c>
      <c r="B10" s="325" t="s">
        <v>43</v>
      </c>
      <c r="C10" s="325" t="s">
        <v>41</v>
      </c>
      <c r="D10" s="325" t="s">
        <v>407</v>
      </c>
      <c r="E10" s="325" t="s">
        <v>210</v>
      </c>
      <c r="F10" s="325" t="s">
        <v>408</v>
      </c>
      <c r="G10" s="325" t="s">
        <v>409</v>
      </c>
      <c r="H10" s="325" t="s">
        <v>397</v>
      </c>
      <c r="I10" s="324"/>
      <c r="J10" s="324" t="s">
        <v>398</v>
      </c>
      <c r="K10" s="324" t="s">
        <v>399</v>
      </c>
      <c r="L10" s="324"/>
      <c r="M10" s="325" t="s">
        <v>400</v>
      </c>
      <c r="N10" s="1"/>
      <c r="O10" s="1"/>
      <c r="P10" s="1"/>
      <c r="Q10" s="1"/>
      <c r="R10" s="1"/>
      <c r="S10" s="1"/>
      <c r="T10" s="1"/>
      <c r="U10" s="1"/>
      <c r="V10" s="1"/>
      <c r="W10" s="1"/>
      <c r="X10" s="1"/>
      <c r="Y10" s="1"/>
      <c r="Z10" s="1"/>
    </row>
    <row r="11" spans="1:26" ht="75" customHeight="1">
      <c r="A11" s="326" t="s">
        <v>371</v>
      </c>
      <c r="B11" s="325" t="s">
        <v>43</v>
      </c>
      <c r="C11" s="325" t="s">
        <v>40</v>
      </c>
      <c r="D11" s="325" t="s">
        <v>410</v>
      </c>
      <c r="E11" s="325" t="s">
        <v>411</v>
      </c>
      <c r="F11" s="325" t="s">
        <v>412</v>
      </c>
      <c r="G11" s="325" t="s">
        <v>413</v>
      </c>
      <c r="H11" s="325" t="s">
        <v>414</v>
      </c>
      <c r="I11" s="324"/>
      <c r="J11" s="324" t="s">
        <v>415</v>
      </c>
      <c r="K11" s="324" t="s">
        <v>416</v>
      </c>
      <c r="L11" s="324"/>
      <c r="M11" s="325" t="s">
        <v>417</v>
      </c>
      <c r="N11" s="1"/>
      <c r="O11" s="1"/>
      <c r="P11" s="1"/>
      <c r="Q11" s="1"/>
      <c r="R11" s="1"/>
      <c r="S11" s="1"/>
      <c r="T11" s="1"/>
      <c r="U11" s="1"/>
      <c r="V11" s="1"/>
      <c r="W11" s="1"/>
      <c r="X11" s="1"/>
      <c r="Y11" s="1"/>
      <c r="Z11" s="1"/>
    </row>
    <row r="12" spans="1:26" ht="75" customHeight="1">
      <c r="A12" s="326" t="s">
        <v>371</v>
      </c>
      <c r="B12" s="325" t="s">
        <v>43</v>
      </c>
      <c r="C12" s="325" t="s">
        <v>40</v>
      </c>
      <c r="D12" s="325" t="s">
        <v>418</v>
      </c>
      <c r="E12" s="325" t="s">
        <v>208</v>
      </c>
      <c r="F12" s="325" t="s">
        <v>419</v>
      </c>
      <c r="G12" s="325" t="s">
        <v>420</v>
      </c>
      <c r="H12" s="325" t="s">
        <v>414</v>
      </c>
      <c r="I12" s="324"/>
      <c r="J12" s="324" t="s">
        <v>415</v>
      </c>
      <c r="K12" s="324" t="s">
        <v>421</v>
      </c>
      <c r="L12" s="324"/>
      <c r="M12" s="325" t="s">
        <v>417</v>
      </c>
      <c r="N12" s="1"/>
      <c r="O12" s="1"/>
      <c r="P12" s="1"/>
      <c r="Q12" s="1"/>
      <c r="R12" s="1"/>
      <c r="S12" s="1"/>
      <c r="T12" s="1"/>
      <c r="U12" s="1"/>
      <c r="V12" s="1"/>
      <c r="W12" s="1"/>
      <c r="X12" s="1"/>
      <c r="Y12" s="1"/>
      <c r="Z12" s="1"/>
    </row>
    <row r="13" spans="1:26" ht="75" customHeight="1">
      <c r="A13" s="326" t="s">
        <v>371</v>
      </c>
      <c r="B13" s="325" t="s">
        <v>43</v>
      </c>
      <c r="C13" s="325" t="s">
        <v>42</v>
      </c>
      <c r="D13" s="325" t="s">
        <v>422</v>
      </c>
      <c r="E13" s="325" t="s">
        <v>284</v>
      </c>
      <c r="F13" s="325" t="s">
        <v>423</v>
      </c>
      <c r="G13" s="325" t="s">
        <v>424</v>
      </c>
      <c r="H13" s="325" t="s">
        <v>425</v>
      </c>
      <c r="I13" s="325"/>
      <c r="J13" s="325"/>
      <c r="K13" s="325" t="s">
        <v>426</v>
      </c>
      <c r="L13" s="1"/>
      <c r="M13" s="325" t="s">
        <v>427</v>
      </c>
      <c r="N13" s="1"/>
      <c r="O13" s="1"/>
      <c r="P13" s="1"/>
      <c r="Q13" s="1"/>
      <c r="R13" s="1"/>
      <c r="S13" s="1"/>
      <c r="T13" s="1"/>
      <c r="U13" s="1"/>
      <c r="V13" s="1"/>
      <c r="W13" s="1"/>
      <c r="X13" s="1"/>
      <c r="Y13" s="1"/>
      <c r="Z13" s="1"/>
    </row>
    <row r="14" spans="1:26" ht="75" customHeight="1">
      <c r="A14" s="326" t="s">
        <v>371</v>
      </c>
      <c r="B14" s="325" t="s">
        <v>43</v>
      </c>
      <c r="C14" s="325" t="s">
        <v>42</v>
      </c>
      <c r="D14" s="325" t="s">
        <v>428</v>
      </c>
      <c r="E14" s="325" t="s">
        <v>205</v>
      </c>
      <c r="F14" s="325" t="s">
        <v>429</v>
      </c>
      <c r="G14" s="325" t="s">
        <v>430</v>
      </c>
      <c r="H14" s="325" t="s">
        <v>425</v>
      </c>
      <c r="I14" s="325"/>
      <c r="J14" s="325" t="s">
        <v>431</v>
      </c>
      <c r="K14" s="327" t="s">
        <v>432</v>
      </c>
      <c r="L14" s="325"/>
      <c r="M14" s="325" t="s">
        <v>433</v>
      </c>
      <c r="N14" s="1"/>
      <c r="O14" s="1"/>
      <c r="P14" s="1"/>
      <c r="Q14" s="1"/>
      <c r="R14" s="1"/>
      <c r="S14" s="1"/>
      <c r="T14" s="1"/>
      <c r="U14" s="1"/>
      <c r="V14" s="1"/>
      <c r="W14" s="1"/>
      <c r="X14" s="1"/>
      <c r="Y14" s="1"/>
      <c r="Z14" s="1"/>
    </row>
    <row r="15" spans="1:26" ht="75" customHeight="1">
      <c r="A15" s="326" t="s">
        <v>371</v>
      </c>
      <c r="B15" s="325" t="s">
        <v>43</v>
      </c>
      <c r="C15" s="325" t="s">
        <v>42</v>
      </c>
      <c r="D15" s="325" t="s">
        <v>434</v>
      </c>
      <c r="E15" s="325" t="s">
        <v>211</v>
      </c>
      <c r="F15" s="325" t="s">
        <v>435</v>
      </c>
      <c r="G15" s="325" t="s">
        <v>436</v>
      </c>
      <c r="H15" s="325" t="s">
        <v>425</v>
      </c>
      <c r="I15" s="325"/>
      <c r="J15" s="325" t="s">
        <v>431</v>
      </c>
      <c r="K15" s="327" t="s">
        <v>432</v>
      </c>
      <c r="L15" s="325"/>
      <c r="M15" s="325" t="s">
        <v>433</v>
      </c>
      <c r="N15" s="1"/>
      <c r="O15" s="1"/>
      <c r="P15" s="1"/>
      <c r="Q15" s="1"/>
      <c r="R15" s="1"/>
      <c r="S15" s="1"/>
      <c r="T15" s="1"/>
      <c r="U15" s="1"/>
      <c r="V15" s="1"/>
      <c r="W15" s="1"/>
      <c r="X15" s="1"/>
      <c r="Y15" s="1"/>
      <c r="Z15" s="1"/>
    </row>
    <row r="16" spans="1:26" ht="75" customHeight="1">
      <c r="A16" s="326" t="s">
        <v>371</v>
      </c>
      <c r="B16" s="325" t="s">
        <v>46</v>
      </c>
      <c r="C16" s="325" t="s">
        <v>45</v>
      </c>
      <c r="D16" s="325" t="s">
        <v>437</v>
      </c>
      <c r="E16" s="325" t="s">
        <v>438</v>
      </c>
      <c r="F16" s="325" t="s">
        <v>228</v>
      </c>
      <c r="G16" s="325" t="s">
        <v>439</v>
      </c>
      <c r="H16" s="325" t="s">
        <v>440</v>
      </c>
      <c r="I16" s="325"/>
      <c r="J16" s="325"/>
      <c r="K16" s="325"/>
      <c r="L16" s="325" t="s">
        <v>441</v>
      </c>
      <c r="M16" s="325" t="s">
        <v>442</v>
      </c>
      <c r="N16" s="1"/>
      <c r="O16" s="1"/>
      <c r="P16" s="1"/>
      <c r="Q16" s="1"/>
      <c r="R16" s="1"/>
      <c r="S16" s="1"/>
      <c r="T16" s="1"/>
      <c r="U16" s="1"/>
      <c r="V16" s="1"/>
      <c r="W16" s="1"/>
      <c r="X16" s="1"/>
      <c r="Y16" s="1"/>
      <c r="Z16" s="1"/>
    </row>
    <row r="17" spans="1:26" ht="75" customHeight="1">
      <c r="A17" s="326" t="s">
        <v>371</v>
      </c>
      <c r="B17" s="325" t="s">
        <v>46</v>
      </c>
      <c r="C17" s="325" t="s">
        <v>45</v>
      </c>
      <c r="D17" s="325" t="s">
        <v>443</v>
      </c>
      <c r="E17" s="325" t="s">
        <v>444</v>
      </c>
      <c r="F17" s="325" t="s">
        <v>229</v>
      </c>
      <c r="G17" s="325" t="s">
        <v>445</v>
      </c>
      <c r="H17" s="325" t="s">
        <v>440</v>
      </c>
      <c r="I17" s="325"/>
      <c r="J17" s="325"/>
      <c r="K17" s="325" t="s">
        <v>441</v>
      </c>
      <c r="L17" s="325"/>
      <c r="M17" s="325" t="s">
        <v>442</v>
      </c>
      <c r="N17" s="1"/>
      <c r="O17" s="1"/>
      <c r="P17" s="1"/>
      <c r="Q17" s="1"/>
      <c r="R17" s="1"/>
      <c r="S17" s="1"/>
      <c r="T17" s="1"/>
      <c r="U17" s="1"/>
      <c r="V17" s="1"/>
      <c r="W17" s="1"/>
      <c r="X17" s="1"/>
      <c r="Y17" s="1"/>
      <c r="Z17" s="1"/>
    </row>
    <row r="18" spans="1:26" ht="75" customHeight="1">
      <c r="A18" s="326" t="s">
        <v>371</v>
      </c>
      <c r="B18" s="325" t="s">
        <v>46</v>
      </c>
      <c r="C18" s="325" t="s">
        <v>44</v>
      </c>
      <c r="D18" s="325" t="s">
        <v>446</v>
      </c>
      <c r="E18" s="325" t="s">
        <v>226</v>
      </c>
      <c r="F18" s="325" t="s">
        <v>226</v>
      </c>
      <c r="G18" s="325" t="s">
        <v>447</v>
      </c>
      <c r="H18" s="325" t="s">
        <v>440</v>
      </c>
      <c r="I18" s="325"/>
      <c r="J18" s="325"/>
      <c r="K18" s="325"/>
      <c r="L18" s="325" t="s">
        <v>448</v>
      </c>
      <c r="M18" s="327" t="s">
        <v>449</v>
      </c>
      <c r="N18" s="1"/>
      <c r="O18" s="1"/>
      <c r="P18" s="1"/>
      <c r="Q18" s="1"/>
      <c r="R18" s="1"/>
      <c r="S18" s="1"/>
      <c r="T18" s="1"/>
      <c r="U18" s="1"/>
      <c r="V18" s="1"/>
      <c r="W18" s="1"/>
      <c r="X18" s="1"/>
      <c r="Y18" s="1"/>
      <c r="Z18" s="1"/>
    </row>
    <row r="19" spans="1:26" ht="75" customHeight="1">
      <c r="A19" s="326" t="s">
        <v>371</v>
      </c>
      <c r="B19" s="325" t="s">
        <v>46</v>
      </c>
      <c r="C19" s="325" t="s">
        <v>44</v>
      </c>
      <c r="D19" s="325" t="s">
        <v>450</v>
      </c>
      <c r="E19" s="325" t="s">
        <v>285</v>
      </c>
      <c r="F19" s="325" t="s">
        <v>285</v>
      </c>
      <c r="G19" s="325" t="s">
        <v>447</v>
      </c>
      <c r="H19" s="325" t="s">
        <v>440</v>
      </c>
      <c r="I19" s="325"/>
      <c r="J19" s="325"/>
      <c r="K19" s="325"/>
      <c r="L19" s="325" t="s">
        <v>448</v>
      </c>
      <c r="M19" s="327" t="s">
        <v>449</v>
      </c>
      <c r="N19" s="1"/>
      <c r="O19" s="1"/>
      <c r="P19" s="1"/>
      <c r="Q19" s="1"/>
      <c r="R19" s="1"/>
      <c r="S19" s="1"/>
      <c r="T19" s="1"/>
      <c r="U19" s="1"/>
      <c r="V19" s="1"/>
      <c r="W19" s="1"/>
      <c r="X19" s="1"/>
      <c r="Y19" s="1"/>
      <c r="Z19" s="1"/>
    </row>
    <row r="20" spans="1:26" ht="75" customHeight="1">
      <c r="A20" s="328" t="s">
        <v>24</v>
      </c>
      <c r="B20" s="325" t="s">
        <v>51</v>
      </c>
      <c r="C20" s="325" t="s">
        <v>48</v>
      </c>
      <c r="D20" s="325" t="s">
        <v>451</v>
      </c>
      <c r="E20" s="325" t="s">
        <v>233</v>
      </c>
      <c r="F20" s="325" t="s">
        <v>233</v>
      </c>
      <c r="G20" s="325" t="s">
        <v>452</v>
      </c>
      <c r="H20" s="325" t="s">
        <v>453</v>
      </c>
      <c r="I20" s="325"/>
      <c r="J20" s="325" t="s">
        <v>454</v>
      </c>
      <c r="K20" s="325" t="s">
        <v>455</v>
      </c>
      <c r="L20" s="325"/>
      <c r="M20" s="325" t="s">
        <v>456</v>
      </c>
      <c r="N20" s="1"/>
      <c r="O20" s="1"/>
      <c r="P20" s="1"/>
      <c r="Q20" s="1"/>
      <c r="R20" s="1"/>
      <c r="S20" s="1"/>
      <c r="T20" s="1"/>
      <c r="U20" s="1"/>
      <c r="V20" s="1"/>
      <c r="W20" s="1"/>
      <c r="X20" s="1"/>
      <c r="Y20" s="1"/>
      <c r="Z20" s="1"/>
    </row>
    <row r="21" spans="1:26" ht="75" customHeight="1">
      <c r="A21" s="328" t="s">
        <v>24</v>
      </c>
      <c r="B21" s="325" t="s">
        <v>51</v>
      </c>
      <c r="C21" s="325" t="s">
        <v>48</v>
      </c>
      <c r="D21" s="325" t="s">
        <v>457</v>
      </c>
      <c r="E21" s="325" t="s">
        <v>234</v>
      </c>
      <c r="F21" s="325" t="s">
        <v>234</v>
      </c>
      <c r="G21" s="325" t="s">
        <v>458</v>
      </c>
      <c r="H21" s="325" t="s">
        <v>459</v>
      </c>
      <c r="I21" s="325"/>
      <c r="J21" s="325"/>
      <c r="K21" s="325" t="s">
        <v>460</v>
      </c>
      <c r="L21" s="325"/>
      <c r="M21" s="325" t="s">
        <v>461</v>
      </c>
      <c r="N21" s="1"/>
      <c r="O21" s="1"/>
      <c r="P21" s="1"/>
      <c r="Q21" s="1"/>
      <c r="R21" s="1"/>
      <c r="S21" s="1"/>
      <c r="T21" s="1"/>
      <c r="U21" s="1"/>
      <c r="V21" s="1"/>
      <c r="W21" s="1"/>
      <c r="X21" s="1"/>
      <c r="Y21" s="1"/>
      <c r="Z21" s="1"/>
    </row>
    <row r="22" spans="1:26" ht="75" customHeight="1">
      <c r="A22" s="328" t="s">
        <v>24</v>
      </c>
      <c r="B22" s="325" t="s">
        <v>51</v>
      </c>
      <c r="C22" s="325" t="s">
        <v>48</v>
      </c>
      <c r="D22" s="325" t="s">
        <v>462</v>
      </c>
      <c r="E22" s="325" t="s">
        <v>235</v>
      </c>
      <c r="F22" s="325" t="s">
        <v>463</v>
      </c>
      <c r="G22" s="325" t="s">
        <v>464</v>
      </c>
      <c r="H22" s="325" t="s">
        <v>465</v>
      </c>
      <c r="I22" s="325" t="s">
        <v>466</v>
      </c>
      <c r="J22" s="325"/>
      <c r="K22" s="325" t="s">
        <v>467</v>
      </c>
      <c r="L22" s="325"/>
      <c r="M22" s="325"/>
      <c r="N22" s="1"/>
      <c r="O22" s="1"/>
      <c r="P22" s="1"/>
      <c r="Q22" s="1"/>
      <c r="R22" s="1"/>
      <c r="S22" s="1"/>
      <c r="T22" s="1"/>
      <c r="U22" s="1"/>
      <c r="V22" s="1"/>
      <c r="W22" s="1"/>
      <c r="X22" s="1"/>
      <c r="Y22" s="1"/>
      <c r="Z22" s="1"/>
    </row>
    <row r="23" spans="1:26" ht="75" customHeight="1">
      <c r="A23" s="328" t="s">
        <v>24</v>
      </c>
      <c r="B23" s="325" t="s">
        <v>51</v>
      </c>
      <c r="C23" s="325" t="s">
        <v>49</v>
      </c>
      <c r="D23" s="325" t="s">
        <v>468</v>
      </c>
      <c r="E23" s="325" t="s">
        <v>287</v>
      </c>
      <c r="F23" s="325" t="s">
        <v>469</v>
      </c>
      <c r="G23" s="325" t="s">
        <v>470</v>
      </c>
      <c r="H23" s="325" t="s">
        <v>471</v>
      </c>
      <c r="I23" s="325"/>
      <c r="J23" s="325" t="s">
        <v>472</v>
      </c>
      <c r="K23" s="325" t="s">
        <v>467</v>
      </c>
      <c r="L23" s="325" t="s">
        <v>467</v>
      </c>
      <c r="M23" s="325"/>
      <c r="N23" s="1"/>
      <c r="O23" s="1"/>
      <c r="P23" s="1"/>
      <c r="Q23" s="1"/>
      <c r="R23" s="1"/>
      <c r="S23" s="1"/>
      <c r="T23" s="1"/>
      <c r="U23" s="1"/>
      <c r="V23" s="1"/>
      <c r="W23" s="1"/>
      <c r="X23" s="1"/>
      <c r="Y23" s="1"/>
      <c r="Z23" s="1"/>
    </row>
    <row r="24" spans="1:26" ht="75" customHeight="1">
      <c r="A24" s="328" t="s">
        <v>24</v>
      </c>
      <c r="B24" s="325" t="s">
        <v>51</v>
      </c>
      <c r="C24" s="325" t="s">
        <v>49</v>
      </c>
      <c r="D24" s="325" t="s">
        <v>473</v>
      </c>
      <c r="E24" s="325" t="s">
        <v>288</v>
      </c>
      <c r="F24" s="325" t="s">
        <v>474</v>
      </c>
      <c r="G24" s="325" t="s">
        <v>475</v>
      </c>
      <c r="H24" s="325" t="s">
        <v>476</v>
      </c>
      <c r="I24" s="325"/>
      <c r="J24" s="325" t="s">
        <v>472</v>
      </c>
      <c r="K24" s="325" t="s">
        <v>467</v>
      </c>
      <c r="L24" s="325" t="s">
        <v>467</v>
      </c>
      <c r="M24" s="325"/>
      <c r="N24" s="1"/>
      <c r="O24" s="1"/>
      <c r="P24" s="1"/>
      <c r="Q24" s="1"/>
      <c r="R24" s="1"/>
      <c r="S24" s="1"/>
      <c r="T24" s="1"/>
      <c r="U24" s="1"/>
      <c r="V24" s="1"/>
      <c r="W24" s="1"/>
      <c r="X24" s="1"/>
      <c r="Y24" s="1"/>
      <c r="Z24" s="1"/>
    </row>
    <row r="25" spans="1:26" ht="75" customHeight="1">
      <c r="A25" s="328" t="s">
        <v>24</v>
      </c>
      <c r="B25" s="325" t="s">
        <v>51</v>
      </c>
      <c r="C25" s="325" t="s">
        <v>49</v>
      </c>
      <c r="D25" s="325" t="s">
        <v>477</v>
      </c>
      <c r="E25" s="325" t="s">
        <v>289</v>
      </c>
      <c r="F25" s="325" t="s">
        <v>289</v>
      </c>
      <c r="G25" s="325" t="s">
        <v>478</v>
      </c>
      <c r="H25" s="325" t="s">
        <v>479</v>
      </c>
      <c r="I25" s="325"/>
      <c r="J25" s="325" t="s">
        <v>472</v>
      </c>
      <c r="K25" s="325" t="s">
        <v>467</v>
      </c>
      <c r="L25" s="325" t="s">
        <v>467</v>
      </c>
      <c r="M25" s="325"/>
      <c r="N25" s="1"/>
      <c r="O25" s="1"/>
      <c r="P25" s="1"/>
      <c r="Q25" s="1"/>
      <c r="R25" s="1"/>
      <c r="S25" s="1"/>
      <c r="T25" s="1"/>
      <c r="U25" s="1"/>
      <c r="V25" s="1"/>
      <c r="W25" s="1"/>
      <c r="X25" s="1"/>
      <c r="Y25" s="1"/>
      <c r="Z25" s="1"/>
    </row>
    <row r="26" spans="1:26" ht="75" customHeight="1">
      <c r="A26" s="328" t="s">
        <v>24</v>
      </c>
      <c r="B26" s="325" t="s">
        <v>51</v>
      </c>
      <c r="C26" s="325" t="s">
        <v>49</v>
      </c>
      <c r="D26" s="325" t="s">
        <v>480</v>
      </c>
      <c r="E26" s="325" t="s">
        <v>290</v>
      </c>
      <c r="F26" s="325" t="s">
        <v>290</v>
      </c>
      <c r="G26" s="325" t="s">
        <v>481</v>
      </c>
      <c r="H26" s="325" t="s">
        <v>482</v>
      </c>
      <c r="I26" s="325"/>
      <c r="J26" s="325" t="s">
        <v>472</v>
      </c>
      <c r="K26" s="325" t="s">
        <v>467</v>
      </c>
      <c r="L26" s="325" t="s">
        <v>467</v>
      </c>
      <c r="M26" s="325"/>
      <c r="N26" s="1"/>
      <c r="O26" s="1"/>
      <c r="P26" s="1"/>
      <c r="Q26" s="1"/>
      <c r="R26" s="1"/>
      <c r="S26" s="1"/>
      <c r="T26" s="1"/>
      <c r="U26" s="1"/>
      <c r="V26" s="1"/>
      <c r="W26" s="1"/>
      <c r="X26" s="1"/>
      <c r="Y26" s="1"/>
      <c r="Z26" s="1"/>
    </row>
    <row r="27" spans="1:26" ht="75" customHeight="1">
      <c r="A27" s="328" t="s">
        <v>24</v>
      </c>
      <c r="B27" s="325" t="s">
        <v>51</v>
      </c>
      <c r="C27" s="325" t="s">
        <v>49</v>
      </c>
      <c r="D27" s="325" t="s">
        <v>483</v>
      </c>
      <c r="E27" s="325" t="s">
        <v>291</v>
      </c>
      <c r="F27" s="325" t="s">
        <v>484</v>
      </c>
      <c r="G27" s="325" t="s">
        <v>485</v>
      </c>
      <c r="H27" s="325" t="s">
        <v>486</v>
      </c>
      <c r="I27" s="325"/>
      <c r="J27" s="325" t="s">
        <v>472</v>
      </c>
      <c r="K27" s="325" t="s">
        <v>467</v>
      </c>
      <c r="L27" s="325" t="s">
        <v>467</v>
      </c>
      <c r="M27" s="325"/>
      <c r="N27" s="1"/>
      <c r="O27" s="1"/>
      <c r="P27" s="1"/>
      <c r="Q27" s="1"/>
      <c r="R27" s="1"/>
      <c r="S27" s="1"/>
      <c r="T27" s="1"/>
      <c r="U27" s="1"/>
      <c r="V27" s="1"/>
      <c r="W27" s="1"/>
      <c r="X27" s="1"/>
      <c r="Y27" s="1"/>
      <c r="Z27" s="1"/>
    </row>
    <row r="28" spans="1:26" ht="75" customHeight="1">
      <c r="A28" s="328" t="s">
        <v>24</v>
      </c>
      <c r="B28" s="325" t="s">
        <v>51</v>
      </c>
      <c r="C28" s="325" t="s">
        <v>49</v>
      </c>
      <c r="D28" s="325" t="s">
        <v>487</v>
      </c>
      <c r="E28" s="325" t="s">
        <v>292</v>
      </c>
      <c r="F28" s="325" t="s">
        <v>488</v>
      </c>
      <c r="G28" s="325" t="s">
        <v>489</v>
      </c>
      <c r="H28" s="325" t="s">
        <v>490</v>
      </c>
      <c r="I28" s="325"/>
      <c r="J28" s="325" t="s">
        <v>472</v>
      </c>
      <c r="K28" s="325" t="s">
        <v>467</v>
      </c>
      <c r="L28" s="325" t="s">
        <v>467</v>
      </c>
      <c r="M28" s="325"/>
      <c r="N28" s="1"/>
      <c r="O28" s="1"/>
      <c r="P28" s="1"/>
      <c r="Q28" s="1"/>
      <c r="R28" s="1"/>
      <c r="S28" s="1"/>
      <c r="T28" s="1"/>
      <c r="U28" s="1"/>
      <c r="V28" s="1"/>
      <c r="W28" s="1"/>
      <c r="X28" s="1"/>
      <c r="Y28" s="1"/>
      <c r="Z28" s="1"/>
    </row>
    <row r="29" spans="1:26" ht="75" customHeight="1">
      <c r="A29" s="328" t="s">
        <v>24</v>
      </c>
      <c r="B29" s="325" t="s">
        <v>51</v>
      </c>
      <c r="C29" s="325" t="s">
        <v>49</v>
      </c>
      <c r="D29" s="325" t="s">
        <v>491</v>
      </c>
      <c r="E29" s="325" t="s">
        <v>293</v>
      </c>
      <c r="F29" s="325" t="s">
        <v>293</v>
      </c>
      <c r="G29" s="325" t="s">
        <v>492</v>
      </c>
      <c r="H29" s="325" t="s">
        <v>493</v>
      </c>
      <c r="I29" s="325"/>
      <c r="J29" s="325" t="s">
        <v>472</v>
      </c>
      <c r="K29" s="325" t="s">
        <v>467</v>
      </c>
      <c r="L29" s="325"/>
      <c r="M29" s="325"/>
      <c r="N29" s="1"/>
      <c r="O29" s="1"/>
      <c r="P29" s="1"/>
      <c r="Q29" s="1"/>
      <c r="R29" s="1"/>
      <c r="S29" s="1"/>
      <c r="T29" s="1"/>
      <c r="U29" s="1"/>
      <c r="V29" s="1"/>
      <c r="W29" s="1"/>
      <c r="X29" s="1"/>
      <c r="Y29" s="1"/>
      <c r="Z29" s="1"/>
    </row>
    <row r="30" spans="1:26" ht="75" customHeight="1">
      <c r="A30" s="328" t="s">
        <v>24</v>
      </c>
      <c r="B30" s="325" t="s">
        <v>51</v>
      </c>
      <c r="C30" s="325" t="s">
        <v>49</v>
      </c>
      <c r="D30" s="325" t="s">
        <v>494</v>
      </c>
      <c r="E30" s="325" t="s">
        <v>294</v>
      </c>
      <c r="F30" s="325" t="s">
        <v>294</v>
      </c>
      <c r="G30" s="325" t="s">
        <v>495</v>
      </c>
      <c r="H30" s="325" t="s">
        <v>496</v>
      </c>
      <c r="I30" s="325"/>
      <c r="J30" s="325" t="s">
        <v>472</v>
      </c>
      <c r="K30" s="325" t="s">
        <v>467</v>
      </c>
      <c r="L30" s="325"/>
      <c r="M30" s="325"/>
      <c r="N30" s="1"/>
      <c r="O30" s="1"/>
      <c r="P30" s="1"/>
      <c r="Q30" s="1"/>
      <c r="R30" s="1"/>
      <c r="S30" s="1"/>
      <c r="T30" s="1"/>
      <c r="U30" s="1"/>
      <c r="V30" s="1"/>
      <c r="W30" s="1"/>
      <c r="X30" s="1"/>
      <c r="Y30" s="1"/>
      <c r="Z30" s="1"/>
    </row>
    <row r="31" spans="1:26" ht="75" customHeight="1">
      <c r="A31" s="328" t="s">
        <v>24</v>
      </c>
      <c r="B31" s="325" t="s">
        <v>51</v>
      </c>
      <c r="C31" s="325" t="s">
        <v>49</v>
      </c>
      <c r="D31" s="325" t="s">
        <v>497</v>
      </c>
      <c r="E31" s="325" t="s">
        <v>498</v>
      </c>
      <c r="F31" s="325" t="s">
        <v>498</v>
      </c>
      <c r="G31" s="325" t="s">
        <v>499</v>
      </c>
      <c r="H31" s="325" t="s">
        <v>500</v>
      </c>
      <c r="I31" s="325"/>
      <c r="J31" s="325"/>
      <c r="K31" s="325" t="s">
        <v>467</v>
      </c>
      <c r="L31" s="325" t="s">
        <v>501</v>
      </c>
      <c r="M31" s="325" t="s">
        <v>502</v>
      </c>
      <c r="N31" s="1"/>
      <c r="O31" s="1"/>
      <c r="P31" s="1"/>
      <c r="Q31" s="1"/>
      <c r="R31" s="1"/>
      <c r="S31" s="1"/>
      <c r="T31" s="1"/>
      <c r="U31" s="1"/>
      <c r="V31" s="1"/>
      <c r="W31" s="1"/>
      <c r="X31" s="1"/>
      <c r="Y31" s="1"/>
      <c r="Z31" s="1"/>
    </row>
    <row r="32" spans="1:26" ht="75" customHeight="1">
      <c r="A32" s="328" t="s">
        <v>24</v>
      </c>
      <c r="B32" s="325" t="s">
        <v>51</v>
      </c>
      <c r="C32" s="325" t="s">
        <v>503</v>
      </c>
      <c r="D32" s="325" t="s">
        <v>504</v>
      </c>
      <c r="E32" s="325" t="s">
        <v>505</v>
      </c>
      <c r="F32" s="325" t="s">
        <v>506</v>
      </c>
      <c r="G32" s="325" t="s">
        <v>507</v>
      </c>
      <c r="H32" s="325" t="s">
        <v>508</v>
      </c>
      <c r="I32" s="325"/>
      <c r="J32" s="325"/>
      <c r="K32" s="325"/>
      <c r="L32" s="325" t="s">
        <v>509</v>
      </c>
      <c r="M32" s="327" t="s">
        <v>510</v>
      </c>
      <c r="N32" s="1"/>
      <c r="O32" s="1"/>
      <c r="P32" s="1"/>
      <c r="Q32" s="1"/>
      <c r="R32" s="1"/>
      <c r="S32" s="1"/>
      <c r="T32" s="1"/>
      <c r="U32" s="1"/>
      <c r="V32" s="1"/>
      <c r="W32" s="1"/>
      <c r="X32" s="1"/>
      <c r="Y32" s="1"/>
      <c r="Z32" s="1"/>
    </row>
    <row r="33" spans="1:26" ht="99.75" customHeight="1">
      <c r="A33" s="328" t="s">
        <v>24</v>
      </c>
      <c r="B33" s="325" t="s">
        <v>51</v>
      </c>
      <c r="C33" s="325" t="s">
        <v>503</v>
      </c>
      <c r="D33" s="325" t="s">
        <v>511</v>
      </c>
      <c r="E33" s="325" t="s">
        <v>240</v>
      </c>
      <c r="F33" s="325" t="s">
        <v>240</v>
      </c>
      <c r="G33" s="325" t="s">
        <v>512</v>
      </c>
      <c r="H33" s="325" t="s">
        <v>508</v>
      </c>
      <c r="I33" s="325"/>
      <c r="J33" s="325"/>
      <c r="K33" s="325"/>
      <c r="L33" s="325" t="s">
        <v>513</v>
      </c>
      <c r="M33" s="327" t="s">
        <v>514</v>
      </c>
      <c r="N33" s="1"/>
      <c r="O33" s="1"/>
      <c r="P33" s="1"/>
      <c r="Q33" s="1"/>
      <c r="R33" s="1"/>
      <c r="S33" s="1"/>
      <c r="T33" s="1"/>
      <c r="U33" s="1"/>
      <c r="V33" s="1"/>
      <c r="W33" s="1"/>
      <c r="X33" s="1"/>
      <c r="Y33" s="1"/>
      <c r="Z33" s="1"/>
    </row>
    <row r="34" spans="1:26" ht="75" customHeight="1">
      <c r="A34" s="328" t="s">
        <v>24</v>
      </c>
      <c r="B34" s="325" t="s">
        <v>51</v>
      </c>
      <c r="C34" s="325" t="s">
        <v>503</v>
      </c>
      <c r="D34" s="325" t="s">
        <v>515</v>
      </c>
      <c r="E34" s="325" t="s">
        <v>516</v>
      </c>
      <c r="F34" s="325" t="s">
        <v>517</v>
      </c>
      <c r="G34" s="325" t="s">
        <v>518</v>
      </c>
      <c r="H34" s="325" t="s">
        <v>519</v>
      </c>
      <c r="I34" s="325" t="s">
        <v>520</v>
      </c>
      <c r="J34" s="325" t="s">
        <v>521</v>
      </c>
      <c r="K34" s="325" t="s">
        <v>467</v>
      </c>
      <c r="L34" s="325" t="s">
        <v>522</v>
      </c>
      <c r="M34" s="327" t="s">
        <v>523</v>
      </c>
      <c r="N34" s="1"/>
      <c r="O34" s="1"/>
      <c r="P34" s="1"/>
      <c r="Q34" s="1"/>
      <c r="R34" s="1"/>
      <c r="S34" s="1"/>
      <c r="T34" s="1"/>
      <c r="U34" s="1"/>
      <c r="V34" s="1"/>
      <c r="W34" s="1"/>
      <c r="X34" s="1"/>
      <c r="Y34" s="1"/>
      <c r="Z34" s="1"/>
    </row>
    <row r="35" spans="1:26" ht="75" customHeight="1">
      <c r="A35" s="328" t="s">
        <v>24</v>
      </c>
      <c r="B35" s="325" t="s">
        <v>57</v>
      </c>
      <c r="C35" s="325" t="s">
        <v>52</v>
      </c>
      <c r="D35" s="325" t="s">
        <v>524</v>
      </c>
      <c r="E35" s="325" t="s">
        <v>525</v>
      </c>
      <c r="F35" s="325" t="s">
        <v>525</v>
      </c>
      <c r="G35" s="325" t="s">
        <v>526</v>
      </c>
      <c r="H35" s="325" t="s">
        <v>527</v>
      </c>
      <c r="I35" s="325"/>
      <c r="J35" s="325" t="s">
        <v>528</v>
      </c>
      <c r="K35" s="325" t="s">
        <v>529</v>
      </c>
      <c r="L35" s="325" t="s">
        <v>529</v>
      </c>
      <c r="M35" s="325" t="s">
        <v>530</v>
      </c>
      <c r="N35" s="1"/>
      <c r="O35" s="1"/>
      <c r="P35" s="1"/>
      <c r="Q35" s="1"/>
      <c r="R35" s="1"/>
      <c r="S35" s="1"/>
      <c r="T35" s="1"/>
      <c r="U35" s="1"/>
      <c r="V35" s="1"/>
      <c r="W35" s="1"/>
      <c r="X35" s="1"/>
      <c r="Y35" s="1"/>
      <c r="Z35" s="1"/>
    </row>
    <row r="36" spans="1:26" ht="75" customHeight="1">
      <c r="A36" s="328" t="s">
        <v>24</v>
      </c>
      <c r="B36" s="325" t="s">
        <v>57</v>
      </c>
      <c r="C36" s="325" t="s">
        <v>52</v>
      </c>
      <c r="D36" s="325" t="s">
        <v>531</v>
      </c>
      <c r="E36" s="325" t="s">
        <v>532</v>
      </c>
      <c r="F36" s="325" t="s">
        <v>532</v>
      </c>
      <c r="G36" s="325" t="s">
        <v>526</v>
      </c>
      <c r="H36" s="325" t="s">
        <v>527</v>
      </c>
      <c r="I36" s="325"/>
      <c r="J36" s="325" t="s">
        <v>528</v>
      </c>
      <c r="K36" s="325" t="s">
        <v>529</v>
      </c>
      <c r="L36" s="325" t="s">
        <v>529</v>
      </c>
      <c r="M36" s="325" t="s">
        <v>530</v>
      </c>
      <c r="N36" s="1"/>
      <c r="O36" s="1"/>
      <c r="P36" s="1"/>
      <c r="Q36" s="1"/>
      <c r="R36" s="1"/>
      <c r="S36" s="1"/>
      <c r="T36" s="1"/>
      <c r="U36" s="1"/>
      <c r="V36" s="1"/>
      <c r="W36" s="1"/>
      <c r="X36" s="1"/>
      <c r="Y36" s="1"/>
      <c r="Z36" s="1"/>
    </row>
    <row r="37" spans="1:26" ht="75" customHeight="1">
      <c r="A37" s="328" t="s">
        <v>24</v>
      </c>
      <c r="B37" s="325" t="s">
        <v>57</v>
      </c>
      <c r="C37" s="325" t="s">
        <v>52</v>
      </c>
      <c r="D37" s="325" t="s">
        <v>533</v>
      </c>
      <c r="E37" s="325" t="s">
        <v>534</v>
      </c>
      <c r="F37" s="325" t="s">
        <v>534</v>
      </c>
      <c r="G37" s="325" t="s">
        <v>526</v>
      </c>
      <c r="H37" s="325" t="s">
        <v>527</v>
      </c>
      <c r="I37" s="325"/>
      <c r="J37" s="325" t="s">
        <v>528</v>
      </c>
      <c r="K37" s="325" t="s">
        <v>529</v>
      </c>
      <c r="L37" s="325" t="s">
        <v>529</v>
      </c>
      <c r="M37" s="325" t="s">
        <v>530</v>
      </c>
      <c r="N37" s="1"/>
      <c r="O37" s="1"/>
      <c r="P37" s="1"/>
      <c r="Q37" s="1"/>
      <c r="R37" s="1"/>
      <c r="S37" s="1"/>
      <c r="T37" s="1"/>
      <c r="U37" s="1"/>
      <c r="V37" s="1"/>
      <c r="W37" s="1"/>
      <c r="X37" s="1"/>
      <c r="Y37" s="1"/>
      <c r="Z37" s="1"/>
    </row>
    <row r="38" spans="1:26" ht="75" customHeight="1">
      <c r="A38" s="328" t="s">
        <v>24</v>
      </c>
      <c r="B38" s="325" t="s">
        <v>57</v>
      </c>
      <c r="C38" s="325" t="s">
        <v>52</v>
      </c>
      <c r="D38" s="325" t="s">
        <v>535</v>
      </c>
      <c r="E38" s="325" t="s">
        <v>246</v>
      </c>
      <c r="F38" s="325" t="s">
        <v>246</v>
      </c>
      <c r="G38" s="325" t="s">
        <v>536</v>
      </c>
      <c r="H38" s="325" t="s">
        <v>537</v>
      </c>
      <c r="I38" s="325"/>
      <c r="J38" s="325"/>
      <c r="K38" s="325" t="s">
        <v>538</v>
      </c>
      <c r="L38" s="325"/>
      <c r="M38" s="327" t="s">
        <v>539</v>
      </c>
      <c r="N38" s="1"/>
      <c r="O38" s="1"/>
      <c r="P38" s="1"/>
      <c r="Q38" s="1"/>
      <c r="R38" s="1"/>
      <c r="S38" s="1"/>
      <c r="T38" s="1"/>
      <c r="U38" s="1"/>
      <c r="V38" s="1"/>
      <c r="W38" s="1"/>
      <c r="X38" s="1"/>
      <c r="Y38" s="1"/>
      <c r="Z38" s="1"/>
    </row>
    <row r="39" spans="1:26" ht="75" customHeight="1">
      <c r="A39" s="328" t="s">
        <v>24</v>
      </c>
      <c r="B39" s="325" t="s">
        <v>57</v>
      </c>
      <c r="C39" s="325" t="s">
        <v>540</v>
      </c>
      <c r="D39" s="325" t="s">
        <v>541</v>
      </c>
      <c r="E39" s="325" t="s">
        <v>542</v>
      </c>
      <c r="F39" s="325" t="s">
        <v>543</v>
      </c>
      <c r="G39" s="325" t="s">
        <v>544</v>
      </c>
      <c r="H39" s="325" t="s">
        <v>545</v>
      </c>
      <c r="I39" s="325" t="s">
        <v>546</v>
      </c>
      <c r="J39" s="325" t="s">
        <v>547</v>
      </c>
      <c r="K39" s="325" t="s">
        <v>467</v>
      </c>
      <c r="L39" s="325"/>
      <c r="M39" s="325"/>
      <c r="N39" s="1"/>
      <c r="O39" s="1"/>
      <c r="P39" s="1"/>
      <c r="Q39" s="1"/>
      <c r="R39" s="1"/>
      <c r="S39" s="1"/>
      <c r="T39" s="1"/>
      <c r="U39" s="1"/>
      <c r="V39" s="1"/>
      <c r="W39" s="1"/>
      <c r="X39" s="1"/>
      <c r="Y39" s="1"/>
      <c r="Z39" s="1"/>
    </row>
    <row r="40" spans="1:26" ht="75" customHeight="1">
      <c r="A40" s="328" t="s">
        <v>24</v>
      </c>
      <c r="B40" s="325" t="s">
        <v>57</v>
      </c>
      <c r="C40" s="325" t="s">
        <v>540</v>
      </c>
      <c r="D40" s="325" t="s">
        <v>548</v>
      </c>
      <c r="E40" s="325" t="s">
        <v>248</v>
      </c>
      <c r="F40" s="325" t="s">
        <v>549</v>
      </c>
      <c r="G40" s="325" t="s">
        <v>550</v>
      </c>
      <c r="H40" s="325" t="s">
        <v>551</v>
      </c>
      <c r="I40" s="325" t="s">
        <v>552</v>
      </c>
      <c r="J40" s="325"/>
      <c r="K40" s="325" t="s">
        <v>467</v>
      </c>
      <c r="L40" s="325"/>
      <c r="M40" s="325"/>
      <c r="N40" s="1"/>
      <c r="O40" s="1"/>
      <c r="P40" s="1"/>
      <c r="Q40" s="1"/>
      <c r="R40" s="1"/>
      <c r="S40" s="1"/>
      <c r="T40" s="1"/>
      <c r="U40" s="1"/>
      <c r="V40" s="1"/>
      <c r="W40" s="1"/>
      <c r="X40" s="1"/>
      <c r="Y40" s="1"/>
      <c r="Z40" s="1"/>
    </row>
    <row r="41" spans="1:26" ht="75" customHeight="1">
      <c r="A41" s="328" t="s">
        <v>24</v>
      </c>
      <c r="B41" s="325" t="s">
        <v>57</v>
      </c>
      <c r="C41" s="325" t="s">
        <v>540</v>
      </c>
      <c r="D41" s="325" t="s">
        <v>553</v>
      </c>
      <c r="E41" s="325" t="s">
        <v>554</v>
      </c>
      <c r="F41" s="325" t="s">
        <v>555</v>
      </c>
      <c r="G41" s="325" t="s">
        <v>556</v>
      </c>
      <c r="H41" s="325" t="s">
        <v>557</v>
      </c>
      <c r="I41" s="325"/>
      <c r="J41" s="325" t="s">
        <v>558</v>
      </c>
      <c r="K41" s="325" t="s">
        <v>559</v>
      </c>
      <c r="L41" s="325"/>
      <c r="M41" s="325"/>
      <c r="N41" s="1"/>
      <c r="O41" s="1"/>
      <c r="P41" s="1"/>
      <c r="Q41" s="1"/>
      <c r="R41" s="1"/>
      <c r="S41" s="1"/>
      <c r="T41" s="1"/>
      <c r="U41" s="1"/>
      <c r="V41" s="1"/>
      <c r="W41" s="1"/>
      <c r="X41" s="1"/>
      <c r="Y41" s="1"/>
      <c r="Z41" s="1"/>
    </row>
    <row r="42" spans="1:26" ht="75" customHeight="1">
      <c r="A42" s="328" t="s">
        <v>24</v>
      </c>
      <c r="B42" s="325" t="s">
        <v>57</v>
      </c>
      <c r="C42" s="325" t="s">
        <v>540</v>
      </c>
      <c r="D42" s="325" t="s">
        <v>560</v>
      </c>
      <c r="E42" s="325" t="s">
        <v>561</v>
      </c>
      <c r="F42" s="325" t="s">
        <v>562</v>
      </c>
      <c r="G42" s="325" t="s">
        <v>563</v>
      </c>
      <c r="H42" s="325" t="s">
        <v>564</v>
      </c>
      <c r="I42" s="325"/>
      <c r="J42" s="325" t="s">
        <v>565</v>
      </c>
      <c r="K42" s="325" t="s">
        <v>559</v>
      </c>
      <c r="L42" s="325"/>
      <c r="M42" s="325"/>
      <c r="N42" s="1"/>
      <c r="O42" s="1"/>
      <c r="P42" s="1"/>
      <c r="Q42" s="1"/>
      <c r="R42" s="1"/>
      <c r="S42" s="1"/>
      <c r="T42" s="1"/>
      <c r="U42" s="1"/>
      <c r="V42" s="1"/>
      <c r="W42" s="1"/>
      <c r="X42" s="1"/>
      <c r="Y42" s="1"/>
      <c r="Z42" s="1"/>
    </row>
    <row r="43" spans="1:26" ht="75" customHeight="1">
      <c r="A43" s="328" t="s">
        <v>24</v>
      </c>
      <c r="B43" s="325" t="s">
        <v>57</v>
      </c>
      <c r="C43" s="325" t="s">
        <v>54</v>
      </c>
      <c r="D43" s="325" t="s">
        <v>566</v>
      </c>
      <c r="E43" s="325" t="s">
        <v>302</v>
      </c>
      <c r="F43" s="325" t="s">
        <v>567</v>
      </c>
      <c r="G43" s="325" t="s">
        <v>568</v>
      </c>
      <c r="H43" s="325" t="s">
        <v>569</v>
      </c>
      <c r="I43" s="325"/>
      <c r="J43" s="325" t="s">
        <v>570</v>
      </c>
      <c r="K43" s="325" t="s">
        <v>571</v>
      </c>
      <c r="L43" s="325"/>
      <c r="M43" s="325"/>
      <c r="N43" s="1"/>
      <c r="O43" s="1"/>
      <c r="P43" s="1"/>
      <c r="Q43" s="1"/>
      <c r="R43" s="1"/>
      <c r="S43" s="1"/>
      <c r="T43" s="1"/>
      <c r="U43" s="1"/>
      <c r="V43" s="1"/>
      <c r="W43" s="1"/>
      <c r="X43" s="1"/>
      <c r="Y43" s="1"/>
      <c r="Z43" s="1"/>
    </row>
    <row r="44" spans="1:26" ht="75" customHeight="1">
      <c r="A44" s="328" t="s">
        <v>24</v>
      </c>
      <c r="B44" s="325" t="s">
        <v>57</v>
      </c>
      <c r="C44" s="325" t="s">
        <v>572</v>
      </c>
      <c r="D44" s="325" t="s">
        <v>573</v>
      </c>
      <c r="E44" s="325" t="s">
        <v>303</v>
      </c>
      <c r="F44" s="325" t="s">
        <v>574</v>
      </c>
      <c r="G44" s="325" t="s">
        <v>575</v>
      </c>
      <c r="H44" s="325" t="s">
        <v>576</v>
      </c>
      <c r="I44" s="325" t="s">
        <v>577</v>
      </c>
      <c r="J44" s="325" t="s">
        <v>578</v>
      </c>
      <c r="K44" s="327" t="s">
        <v>579</v>
      </c>
      <c r="L44" s="325"/>
      <c r="M44" s="325" t="s">
        <v>433</v>
      </c>
      <c r="N44" s="1"/>
      <c r="O44" s="1"/>
      <c r="P44" s="1"/>
      <c r="Q44" s="1"/>
      <c r="R44" s="1"/>
      <c r="S44" s="1"/>
      <c r="T44" s="1"/>
      <c r="U44" s="1"/>
      <c r="V44" s="1"/>
      <c r="W44" s="1"/>
      <c r="X44" s="1"/>
      <c r="Y44" s="1"/>
      <c r="Z44" s="1"/>
    </row>
    <row r="45" spans="1:26" ht="75" customHeight="1">
      <c r="A45" s="328" t="s">
        <v>24</v>
      </c>
      <c r="B45" s="325" t="s">
        <v>57</v>
      </c>
      <c r="C45" s="325" t="s">
        <v>580</v>
      </c>
      <c r="D45" s="325" t="s">
        <v>581</v>
      </c>
      <c r="E45" s="325" t="s">
        <v>304</v>
      </c>
      <c r="F45" s="325" t="s">
        <v>582</v>
      </c>
      <c r="G45" s="325" t="s">
        <v>583</v>
      </c>
      <c r="H45" s="325" t="s">
        <v>584</v>
      </c>
      <c r="I45" s="325"/>
      <c r="J45" s="325" t="s">
        <v>585</v>
      </c>
      <c r="K45" s="325"/>
      <c r="L45" s="325" t="s">
        <v>426</v>
      </c>
      <c r="M45" s="325" t="s">
        <v>586</v>
      </c>
      <c r="N45" s="1"/>
      <c r="O45" s="1"/>
      <c r="P45" s="1"/>
      <c r="Q45" s="1"/>
      <c r="R45" s="1"/>
      <c r="S45" s="1"/>
      <c r="T45" s="1"/>
      <c r="U45" s="1"/>
      <c r="V45" s="1"/>
      <c r="W45" s="1"/>
      <c r="X45" s="1"/>
      <c r="Y45" s="1"/>
      <c r="Z45" s="1"/>
    </row>
    <row r="46" spans="1:26" ht="75" customHeight="1">
      <c r="A46" s="328" t="s">
        <v>24</v>
      </c>
      <c r="B46" s="325" t="s">
        <v>57</v>
      </c>
      <c r="C46" s="325" t="s">
        <v>580</v>
      </c>
      <c r="D46" s="325" t="s">
        <v>587</v>
      </c>
      <c r="E46" s="325" t="s">
        <v>305</v>
      </c>
      <c r="F46" s="325" t="s">
        <v>588</v>
      </c>
      <c r="G46" s="325" t="s">
        <v>589</v>
      </c>
      <c r="H46" s="325" t="s">
        <v>590</v>
      </c>
      <c r="I46" s="325" t="s">
        <v>591</v>
      </c>
      <c r="J46" s="325"/>
      <c r="K46" s="325"/>
      <c r="L46" s="325" t="s">
        <v>426</v>
      </c>
      <c r="M46" s="325" t="s">
        <v>586</v>
      </c>
      <c r="N46" s="1"/>
      <c r="O46" s="1"/>
      <c r="P46" s="1"/>
      <c r="Q46" s="1"/>
      <c r="R46" s="1"/>
      <c r="S46" s="1"/>
      <c r="T46" s="1"/>
      <c r="U46" s="1"/>
      <c r="V46" s="1"/>
      <c r="W46" s="1"/>
      <c r="X46" s="1"/>
      <c r="Y46" s="1"/>
      <c r="Z46" s="1"/>
    </row>
    <row r="47" spans="1:26" ht="75" customHeight="1">
      <c r="A47" s="328" t="s">
        <v>24</v>
      </c>
      <c r="B47" s="325" t="s">
        <v>57</v>
      </c>
      <c r="C47" s="325" t="s">
        <v>580</v>
      </c>
      <c r="D47" s="325" t="s">
        <v>592</v>
      </c>
      <c r="E47" s="325" t="s">
        <v>593</v>
      </c>
      <c r="F47" s="325" t="s">
        <v>594</v>
      </c>
      <c r="G47" s="325" t="s">
        <v>595</v>
      </c>
      <c r="H47" s="325" t="s">
        <v>596</v>
      </c>
      <c r="I47" s="325"/>
      <c r="J47" s="325"/>
      <c r="K47" s="325"/>
      <c r="L47" s="325" t="s">
        <v>426</v>
      </c>
      <c r="M47" s="325" t="s">
        <v>586</v>
      </c>
      <c r="N47" s="1"/>
      <c r="O47" s="1"/>
      <c r="P47" s="1"/>
      <c r="Q47" s="1"/>
      <c r="R47" s="1"/>
      <c r="S47" s="1"/>
      <c r="T47" s="1"/>
      <c r="U47" s="1"/>
      <c r="V47" s="1"/>
      <c r="W47" s="1"/>
      <c r="X47" s="1"/>
      <c r="Y47" s="1"/>
      <c r="Z47" s="1"/>
    </row>
    <row r="48" spans="1:26" ht="75" customHeight="1">
      <c r="A48" s="329" t="s">
        <v>597</v>
      </c>
      <c r="B48" s="325" t="s">
        <v>63</v>
      </c>
      <c r="C48" s="325" t="s">
        <v>59</v>
      </c>
      <c r="D48" s="325" t="s">
        <v>598</v>
      </c>
      <c r="E48" s="325" t="s">
        <v>260</v>
      </c>
      <c r="F48" s="325" t="s">
        <v>260</v>
      </c>
      <c r="G48" s="325" t="s">
        <v>599</v>
      </c>
      <c r="H48" s="325" t="s">
        <v>600</v>
      </c>
      <c r="I48" s="325"/>
      <c r="J48" s="325"/>
      <c r="K48" s="325"/>
      <c r="L48" s="325" t="s">
        <v>601</v>
      </c>
      <c r="M48" s="325" t="s">
        <v>602</v>
      </c>
      <c r="N48" s="1"/>
      <c r="O48" s="1"/>
      <c r="P48" s="1"/>
      <c r="Q48" s="1"/>
      <c r="R48" s="1"/>
      <c r="S48" s="1"/>
      <c r="T48" s="1"/>
      <c r="U48" s="1"/>
      <c r="V48" s="1"/>
      <c r="W48" s="1"/>
      <c r="X48" s="1"/>
      <c r="Y48" s="1"/>
      <c r="Z48" s="1"/>
    </row>
    <row r="49" spans="1:26" ht="98.25" customHeight="1">
      <c r="A49" s="329" t="s">
        <v>597</v>
      </c>
      <c r="B49" s="325" t="s">
        <v>63</v>
      </c>
      <c r="C49" s="325" t="s">
        <v>60</v>
      </c>
      <c r="D49" s="325" t="s">
        <v>603</v>
      </c>
      <c r="E49" s="325" t="s">
        <v>604</v>
      </c>
      <c r="F49" s="325" t="s">
        <v>605</v>
      </c>
      <c r="G49" s="325" t="s">
        <v>606</v>
      </c>
      <c r="H49" s="325" t="s">
        <v>607</v>
      </c>
      <c r="I49" s="325"/>
      <c r="J49" s="325"/>
      <c r="K49" s="325" t="s">
        <v>467</v>
      </c>
      <c r="L49" s="325" t="s">
        <v>608</v>
      </c>
      <c r="M49" s="325" t="s">
        <v>609</v>
      </c>
      <c r="N49" s="1"/>
      <c r="O49" s="1"/>
      <c r="P49" s="1"/>
      <c r="Q49" s="1"/>
      <c r="R49" s="1"/>
      <c r="S49" s="1"/>
      <c r="T49" s="1"/>
      <c r="U49" s="1"/>
      <c r="V49" s="1"/>
      <c r="W49" s="1"/>
      <c r="X49" s="1"/>
      <c r="Y49" s="1"/>
      <c r="Z49" s="1"/>
    </row>
    <row r="50" spans="1:26" ht="75" customHeight="1">
      <c r="A50" s="329" t="s">
        <v>597</v>
      </c>
      <c r="B50" s="325" t="s">
        <v>63</v>
      </c>
      <c r="C50" s="325" t="s">
        <v>60</v>
      </c>
      <c r="D50" s="325" t="s">
        <v>610</v>
      </c>
      <c r="E50" s="325" t="s">
        <v>611</v>
      </c>
      <c r="F50" s="325" t="s">
        <v>308</v>
      </c>
      <c r="G50" s="325" t="s">
        <v>612</v>
      </c>
      <c r="H50" s="325" t="s">
        <v>613</v>
      </c>
      <c r="I50" s="325"/>
      <c r="J50" s="325"/>
      <c r="K50" s="325"/>
      <c r="L50" s="325" t="s">
        <v>513</v>
      </c>
      <c r="M50" s="325" t="s">
        <v>614</v>
      </c>
      <c r="N50" s="1"/>
      <c r="O50" s="1"/>
      <c r="P50" s="1"/>
      <c r="Q50" s="1"/>
      <c r="R50" s="1"/>
      <c r="S50" s="1"/>
      <c r="T50" s="1"/>
      <c r="U50" s="1"/>
      <c r="V50" s="1"/>
      <c r="W50" s="1"/>
      <c r="X50" s="1"/>
      <c r="Y50" s="1"/>
      <c r="Z50" s="1"/>
    </row>
    <row r="51" spans="1:26" ht="75" customHeight="1">
      <c r="A51" s="329" t="s">
        <v>597</v>
      </c>
      <c r="B51" s="325" t="s">
        <v>63</v>
      </c>
      <c r="C51" s="325" t="s">
        <v>61</v>
      </c>
      <c r="D51" s="325" t="s">
        <v>615</v>
      </c>
      <c r="E51" s="325" t="s">
        <v>309</v>
      </c>
      <c r="F51" s="325" t="s">
        <v>309</v>
      </c>
      <c r="G51" s="325" t="s">
        <v>616</v>
      </c>
      <c r="H51" s="325" t="s">
        <v>617</v>
      </c>
      <c r="I51" s="325"/>
      <c r="J51" s="325"/>
      <c r="K51" s="325" t="s">
        <v>618</v>
      </c>
      <c r="L51" s="325"/>
      <c r="M51" s="325"/>
      <c r="N51" s="1"/>
      <c r="O51" s="1"/>
      <c r="P51" s="1"/>
      <c r="Q51" s="1"/>
      <c r="R51" s="1"/>
      <c r="S51" s="1"/>
      <c r="T51" s="1"/>
      <c r="U51" s="1"/>
      <c r="V51" s="1"/>
      <c r="W51" s="1"/>
      <c r="X51" s="1"/>
      <c r="Y51" s="1"/>
      <c r="Z51" s="1"/>
    </row>
    <row r="52" spans="1:26" ht="75" customHeight="1">
      <c r="A52" s="329" t="s">
        <v>597</v>
      </c>
      <c r="B52" s="325" t="s">
        <v>63</v>
      </c>
      <c r="C52" s="325" t="s">
        <v>61</v>
      </c>
      <c r="D52" s="325" t="s">
        <v>619</v>
      </c>
      <c r="E52" s="325" t="s">
        <v>310</v>
      </c>
      <c r="F52" s="325" t="s">
        <v>310</v>
      </c>
      <c r="G52" s="325" t="s">
        <v>620</v>
      </c>
      <c r="H52" s="325" t="s">
        <v>621</v>
      </c>
      <c r="I52" s="325"/>
      <c r="J52" s="325"/>
      <c r="K52" s="325"/>
      <c r="L52" s="325" t="s">
        <v>622</v>
      </c>
      <c r="M52" s="327" t="s">
        <v>623</v>
      </c>
      <c r="N52" s="1"/>
      <c r="O52" s="1"/>
      <c r="P52" s="1"/>
      <c r="Q52" s="1"/>
      <c r="R52" s="1"/>
      <c r="S52" s="1"/>
      <c r="T52" s="1"/>
      <c r="U52" s="1"/>
      <c r="V52" s="1"/>
      <c r="W52" s="1"/>
      <c r="X52" s="1"/>
      <c r="Y52" s="1"/>
      <c r="Z52" s="1"/>
    </row>
    <row r="53" spans="1:26" ht="75" customHeight="1">
      <c r="A53" s="329" t="s">
        <v>597</v>
      </c>
      <c r="B53" s="325" t="s">
        <v>63</v>
      </c>
      <c r="C53" s="325" t="s">
        <v>61</v>
      </c>
      <c r="D53" s="325" t="s">
        <v>624</v>
      </c>
      <c r="E53" s="325" t="s">
        <v>625</v>
      </c>
      <c r="F53" s="325" t="s">
        <v>311</v>
      </c>
      <c r="G53" s="325" t="s">
        <v>626</v>
      </c>
      <c r="H53" s="325" t="s">
        <v>627</v>
      </c>
      <c r="I53" s="325"/>
      <c r="J53" s="325"/>
      <c r="K53" s="325"/>
      <c r="L53" s="325" t="s">
        <v>622</v>
      </c>
      <c r="M53" s="325"/>
      <c r="N53" s="1"/>
      <c r="O53" s="1"/>
      <c r="P53" s="1"/>
      <c r="Q53" s="1"/>
      <c r="R53" s="1"/>
      <c r="S53" s="1"/>
      <c r="T53" s="1"/>
      <c r="U53" s="1"/>
      <c r="V53" s="1"/>
      <c r="W53" s="1"/>
      <c r="X53" s="1"/>
      <c r="Y53" s="1"/>
      <c r="Z53" s="1"/>
    </row>
    <row r="54" spans="1:26" ht="75" customHeight="1">
      <c r="A54" s="329" t="s">
        <v>597</v>
      </c>
      <c r="B54" s="325" t="s">
        <v>63</v>
      </c>
      <c r="C54" s="325" t="s">
        <v>62</v>
      </c>
      <c r="D54" s="325" t="s">
        <v>628</v>
      </c>
      <c r="E54" s="325" t="s">
        <v>268</v>
      </c>
      <c r="F54" s="325" t="s">
        <v>629</v>
      </c>
      <c r="G54" s="325" t="s">
        <v>630</v>
      </c>
      <c r="H54" s="325" t="s">
        <v>631</v>
      </c>
      <c r="I54" s="325" t="s">
        <v>632</v>
      </c>
      <c r="J54" s="325" t="s">
        <v>633</v>
      </c>
      <c r="K54" s="325"/>
      <c r="L54" s="325" t="s">
        <v>634</v>
      </c>
      <c r="M54" s="325" t="s">
        <v>635</v>
      </c>
      <c r="N54" s="1"/>
      <c r="O54" s="1"/>
      <c r="P54" s="1"/>
      <c r="Q54" s="1"/>
      <c r="R54" s="1"/>
      <c r="S54" s="1"/>
      <c r="T54" s="1"/>
      <c r="U54" s="1"/>
      <c r="V54" s="1"/>
      <c r="W54" s="1"/>
      <c r="X54" s="1"/>
      <c r="Y54" s="1"/>
      <c r="Z54" s="1"/>
    </row>
    <row r="55" spans="1:26" ht="75" customHeight="1">
      <c r="A55" s="329" t="s">
        <v>597</v>
      </c>
      <c r="B55" s="325" t="s">
        <v>63</v>
      </c>
      <c r="C55" s="325" t="s">
        <v>62</v>
      </c>
      <c r="D55" s="325" t="s">
        <v>636</v>
      </c>
      <c r="E55" s="325" t="s">
        <v>269</v>
      </c>
      <c r="F55" s="325" t="s">
        <v>637</v>
      </c>
      <c r="G55" s="325" t="s">
        <v>638</v>
      </c>
      <c r="H55" s="325" t="s">
        <v>639</v>
      </c>
      <c r="I55" s="325" t="s">
        <v>640</v>
      </c>
      <c r="J55" s="325"/>
      <c r="K55" s="325"/>
      <c r="L55" s="325" t="s">
        <v>634</v>
      </c>
      <c r="M55" s="325" t="s">
        <v>635</v>
      </c>
      <c r="N55" s="1"/>
      <c r="O55" s="1"/>
      <c r="P55" s="1"/>
      <c r="Q55" s="1"/>
      <c r="R55" s="1"/>
      <c r="S55" s="1"/>
      <c r="T55" s="1"/>
      <c r="U55" s="1"/>
      <c r="V55" s="1"/>
      <c r="W55" s="1"/>
      <c r="X55" s="1"/>
      <c r="Y55" s="1"/>
      <c r="Z55" s="1"/>
    </row>
    <row r="56" spans="1:26" ht="75" customHeight="1">
      <c r="A56" s="329" t="s">
        <v>597</v>
      </c>
      <c r="B56" s="325" t="s">
        <v>63</v>
      </c>
      <c r="C56" s="325" t="s">
        <v>62</v>
      </c>
      <c r="D56" s="325" t="s">
        <v>641</v>
      </c>
      <c r="E56" s="325" t="s">
        <v>270</v>
      </c>
      <c r="F56" s="325" t="s">
        <v>642</v>
      </c>
      <c r="G56" s="325" t="s">
        <v>643</v>
      </c>
      <c r="H56" s="325" t="s">
        <v>644</v>
      </c>
      <c r="I56" s="325" t="s">
        <v>645</v>
      </c>
      <c r="J56" s="325" t="s">
        <v>646</v>
      </c>
      <c r="K56" s="325"/>
      <c r="L56" s="325" t="s">
        <v>634</v>
      </c>
      <c r="M56" s="325" t="s">
        <v>635</v>
      </c>
      <c r="N56" s="1"/>
      <c r="O56" s="1"/>
      <c r="P56" s="1"/>
      <c r="Q56" s="1"/>
      <c r="R56" s="1"/>
      <c r="S56" s="1"/>
      <c r="T56" s="1"/>
      <c r="U56" s="1"/>
      <c r="V56" s="1"/>
      <c r="W56" s="1"/>
      <c r="X56" s="1"/>
      <c r="Y56" s="1"/>
      <c r="Z56" s="1"/>
    </row>
    <row r="57" spans="1:26" ht="75" customHeight="1">
      <c r="A57" s="329" t="s">
        <v>597</v>
      </c>
      <c r="B57" s="325" t="s">
        <v>63</v>
      </c>
      <c r="C57" s="325" t="s">
        <v>62</v>
      </c>
      <c r="D57" s="325" t="s">
        <v>647</v>
      </c>
      <c r="E57" s="325" t="s">
        <v>271</v>
      </c>
      <c r="F57" s="325" t="s">
        <v>648</v>
      </c>
      <c r="G57" s="325" t="s">
        <v>649</v>
      </c>
      <c r="H57" s="325" t="s">
        <v>650</v>
      </c>
      <c r="I57" s="325" t="s">
        <v>651</v>
      </c>
      <c r="J57" s="325" t="s">
        <v>646</v>
      </c>
      <c r="K57" s="325"/>
      <c r="L57" s="325" t="s">
        <v>634</v>
      </c>
      <c r="M57" s="325" t="s">
        <v>635</v>
      </c>
      <c r="N57" s="1"/>
      <c r="O57" s="1"/>
      <c r="P57" s="1"/>
      <c r="Q57" s="1"/>
      <c r="R57" s="1"/>
      <c r="S57" s="1"/>
      <c r="T57" s="1"/>
      <c r="U57" s="1"/>
      <c r="V57" s="1"/>
      <c r="W57" s="1"/>
      <c r="X57" s="1"/>
      <c r="Y57" s="1"/>
      <c r="Z57" s="1"/>
    </row>
    <row r="58" spans="1:26" ht="75" customHeight="1">
      <c r="A58" s="329" t="s">
        <v>597</v>
      </c>
      <c r="B58" s="325" t="s">
        <v>67</v>
      </c>
      <c r="C58" s="325" t="s">
        <v>64</v>
      </c>
      <c r="D58" s="325" t="s">
        <v>652</v>
      </c>
      <c r="E58" s="325" t="s">
        <v>312</v>
      </c>
      <c r="F58" s="325" t="s">
        <v>653</v>
      </c>
      <c r="G58" s="325" t="s">
        <v>654</v>
      </c>
      <c r="H58" s="325" t="s">
        <v>655</v>
      </c>
      <c r="I58" s="325" t="s">
        <v>656</v>
      </c>
      <c r="J58" s="325"/>
      <c r="K58" s="325" t="s">
        <v>467</v>
      </c>
      <c r="L58" s="325" t="s">
        <v>467</v>
      </c>
      <c r="M58" s="325"/>
      <c r="N58" s="1"/>
      <c r="O58" s="1"/>
      <c r="P58" s="1"/>
      <c r="Q58" s="1"/>
      <c r="R58" s="1"/>
      <c r="S58" s="1"/>
      <c r="T58" s="1"/>
      <c r="U58" s="1"/>
      <c r="V58" s="1"/>
      <c r="W58" s="1"/>
      <c r="X58" s="1"/>
      <c r="Y58" s="1"/>
      <c r="Z58" s="1"/>
    </row>
    <row r="59" spans="1:26" ht="75" customHeight="1">
      <c r="A59" s="329" t="s">
        <v>597</v>
      </c>
      <c r="B59" s="325" t="s">
        <v>67</v>
      </c>
      <c r="C59" s="325" t="s">
        <v>64</v>
      </c>
      <c r="D59" s="325" t="s">
        <v>657</v>
      </c>
      <c r="E59" s="325" t="s">
        <v>658</v>
      </c>
      <c r="F59" s="325" t="s">
        <v>659</v>
      </c>
      <c r="G59" s="325" t="s">
        <v>660</v>
      </c>
      <c r="H59" s="325" t="s">
        <v>655</v>
      </c>
      <c r="I59" s="325" t="s">
        <v>661</v>
      </c>
      <c r="J59" s="325"/>
      <c r="K59" s="325" t="s">
        <v>467</v>
      </c>
      <c r="L59" s="325" t="s">
        <v>513</v>
      </c>
      <c r="M59" s="327" t="s">
        <v>662</v>
      </c>
      <c r="N59" s="1"/>
      <c r="O59" s="1"/>
      <c r="P59" s="1"/>
      <c r="Q59" s="1"/>
      <c r="R59" s="1"/>
      <c r="S59" s="1"/>
      <c r="T59" s="1"/>
      <c r="U59" s="1"/>
      <c r="V59" s="1"/>
      <c r="W59" s="1"/>
      <c r="X59" s="1"/>
      <c r="Y59" s="1"/>
      <c r="Z59" s="1"/>
    </row>
    <row r="60" spans="1:26" ht="75" customHeight="1">
      <c r="A60" s="329" t="s">
        <v>597</v>
      </c>
      <c r="B60" s="325" t="s">
        <v>67</v>
      </c>
      <c r="C60" s="325" t="s">
        <v>663</v>
      </c>
      <c r="D60" s="325" t="s">
        <v>664</v>
      </c>
      <c r="E60" s="325" t="s">
        <v>313</v>
      </c>
      <c r="F60" s="325" t="s">
        <v>313</v>
      </c>
      <c r="G60" s="325" t="s">
        <v>665</v>
      </c>
      <c r="H60" s="325" t="s">
        <v>666</v>
      </c>
      <c r="I60" s="325" t="s">
        <v>667</v>
      </c>
      <c r="J60" s="325"/>
      <c r="K60" s="325" t="s">
        <v>467</v>
      </c>
      <c r="L60" s="325" t="s">
        <v>668</v>
      </c>
      <c r="M60" s="327" t="s">
        <v>669</v>
      </c>
      <c r="N60" s="1"/>
      <c r="O60" s="1"/>
      <c r="P60" s="1"/>
      <c r="Q60" s="1"/>
      <c r="R60" s="1"/>
      <c r="S60" s="1"/>
      <c r="T60" s="1"/>
      <c r="U60" s="1"/>
      <c r="V60" s="1"/>
      <c r="W60" s="1"/>
      <c r="X60" s="1"/>
      <c r="Y60" s="1"/>
      <c r="Z60" s="1"/>
    </row>
    <row r="61" spans="1:26" ht="75" customHeight="1">
      <c r="A61" s="329" t="s">
        <v>597</v>
      </c>
      <c r="B61" s="325" t="s">
        <v>67</v>
      </c>
      <c r="C61" s="325" t="s">
        <v>663</v>
      </c>
      <c r="D61" s="325" t="s">
        <v>670</v>
      </c>
      <c r="E61" s="325" t="s">
        <v>314</v>
      </c>
      <c r="F61" s="325" t="s">
        <v>314</v>
      </c>
      <c r="G61" s="325" t="s">
        <v>671</v>
      </c>
      <c r="H61" s="325" t="s">
        <v>672</v>
      </c>
      <c r="I61" s="325" t="s">
        <v>673</v>
      </c>
      <c r="J61" s="325"/>
      <c r="K61" s="325" t="s">
        <v>467</v>
      </c>
      <c r="L61" s="325" t="s">
        <v>668</v>
      </c>
      <c r="M61" s="327" t="s">
        <v>669</v>
      </c>
      <c r="N61" s="1"/>
      <c r="O61" s="1"/>
      <c r="P61" s="1"/>
      <c r="Q61" s="1"/>
      <c r="R61" s="1"/>
      <c r="S61" s="1"/>
      <c r="T61" s="1"/>
      <c r="U61" s="1"/>
      <c r="V61" s="1"/>
      <c r="W61" s="1"/>
      <c r="X61" s="1"/>
      <c r="Y61" s="1"/>
      <c r="Z61" s="1"/>
    </row>
    <row r="62" spans="1:26" ht="75" customHeight="1">
      <c r="A62" s="329" t="s">
        <v>597</v>
      </c>
      <c r="B62" s="325" t="s">
        <v>67</v>
      </c>
      <c r="C62" s="325" t="s">
        <v>663</v>
      </c>
      <c r="D62" s="325" t="s">
        <v>674</v>
      </c>
      <c r="E62" s="325" t="s">
        <v>275</v>
      </c>
      <c r="F62" s="325" t="s">
        <v>675</v>
      </c>
      <c r="G62" s="325" t="s">
        <v>676</v>
      </c>
      <c r="H62" s="325" t="s">
        <v>677</v>
      </c>
      <c r="I62" s="325"/>
      <c r="J62" s="325"/>
      <c r="K62" s="325" t="s">
        <v>678</v>
      </c>
      <c r="L62" s="325"/>
      <c r="M62" s="327" t="s">
        <v>679</v>
      </c>
      <c r="N62" s="330"/>
      <c r="O62" s="330"/>
      <c r="P62" s="330"/>
      <c r="Q62" s="330"/>
      <c r="R62" s="330"/>
      <c r="S62" s="330"/>
      <c r="T62" s="330"/>
      <c r="U62" s="330"/>
      <c r="V62" s="330"/>
      <c r="W62" s="330"/>
      <c r="X62" s="330"/>
      <c r="Y62" s="330"/>
      <c r="Z62" s="330"/>
    </row>
    <row r="63" spans="1:26" ht="75" customHeight="1">
      <c r="A63" s="329" t="s">
        <v>597</v>
      </c>
      <c r="B63" s="325" t="s">
        <v>67</v>
      </c>
      <c r="C63" s="325" t="s">
        <v>66</v>
      </c>
      <c r="D63" s="325" t="s">
        <v>680</v>
      </c>
      <c r="E63" s="325" t="s">
        <v>316</v>
      </c>
      <c r="F63" s="325" t="s">
        <v>681</v>
      </c>
      <c r="G63" s="325" t="s">
        <v>682</v>
      </c>
      <c r="H63" s="325" t="s">
        <v>677</v>
      </c>
      <c r="I63" s="325"/>
      <c r="J63" s="325"/>
      <c r="K63" s="325"/>
      <c r="L63" s="325" t="s">
        <v>683</v>
      </c>
      <c r="M63" s="325" t="s">
        <v>684</v>
      </c>
      <c r="N63" s="1"/>
      <c r="O63" s="1"/>
      <c r="P63" s="1"/>
      <c r="Q63" s="1"/>
      <c r="R63" s="1"/>
      <c r="S63" s="1"/>
      <c r="T63" s="1"/>
      <c r="U63" s="1"/>
      <c r="V63" s="1"/>
      <c r="W63" s="1"/>
      <c r="X63" s="1"/>
      <c r="Y63" s="1"/>
      <c r="Z63" s="1"/>
    </row>
    <row r="64" spans="1:26" ht="75" customHeight="1">
      <c r="A64" s="329" t="s">
        <v>597</v>
      </c>
      <c r="B64" s="325" t="s">
        <v>67</v>
      </c>
      <c r="C64" s="325" t="s">
        <v>66</v>
      </c>
      <c r="D64" s="325" t="s">
        <v>685</v>
      </c>
      <c r="E64" s="325" t="s">
        <v>686</v>
      </c>
      <c r="F64" s="325" t="s">
        <v>687</v>
      </c>
      <c r="G64" s="325" t="s">
        <v>688</v>
      </c>
      <c r="H64" s="325" t="s">
        <v>689</v>
      </c>
      <c r="I64" s="325"/>
      <c r="J64" s="325" t="s">
        <v>690</v>
      </c>
      <c r="K64" s="325" t="s">
        <v>559</v>
      </c>
      <c r="L64" s="325" t="s">
        <v>559</v>
      </c>
      <c r="M64" s="325"/>
      <c r="N64" s="1"/>
      <c r="O64" s="1"/>
      <c r="P64" s="1"/>
      <c r="Q64" s="1"/>
      <c r="R64" s="1"/>
      <c r="S64" s="1"/>
      <c r="T64" s="1"/>
      <c r="U64" s="1"/>
      <c r="V64" s="1"/>
      <c r="W64" s="1"/>
      <c r="X64" s="1"/>
      <c r="Y64" s="1"/>
      <c r="Z64" s="1"/>
    </row>
    <row r="65" spans="1:26" ht="75" customHeight="1">
      <c r="A65" s="331" t="s">
        <v>691</v>
      </c>
      <c r="B65" s="332"/>
      <c r="C65" s="332"/>
      <c r="D65" s="325" t="s">
        <v>692</v>
      </c>
      <c r="E65" s="325" t="s">
        <v>693</v>
      </c>
      <c r="F65" s="325" t="s">
        <v>694</v>
      </c>
      <c r="G65" s="325"/>
      <c r="H65" s="332"/>
      <c r="I65" s="332"/>
      <c r="J65" s="332"/>
      <c r="K65" s="325" t="s">
        <v>695</v>
      </c>
      <c r="L65" s="332"/>
      <c r="M65" s="327" t="s">
        <v>696</v>
      </c>
      <c r="N65" s="1"/>
      <c r="O65" s="1"/>
      <c r="P65" s="1"/>
      <c r="Q65" s="1"/>
      <c r="R65" s="1"/>
      <c r="S65" s="1"/>
      <c r="T65" s="1"/>
      <c r="U65" s="1"/>
      <c r="V65" s="1"/>
      <c r="W65" s="1"/>
      <c r="X65" s="1"/>
      <c r="Y65" s="1"/>
      <c r="Z65" s="1"/>
    </row>
    <row r="66" spans="1:26" ht="75" customHeight="1">
      <c r="A66" s="331" t="s">
        <v>691</v>
      </c>
      <c r="B66" s="332"/>
      <c r="C66" s="332"/>
      <c r="D66" s="325" t="s">
        <v>697</v>
      </c>
      <c r="E66" s="325" t="s">
        <v>698</v>
      </c>
      <c r="F66" s="325" t="s">
        <v>699</v>
      </c>
      <c r="G66" s="325"/>
      <c r="H66" s="332"/>
      <c r="I66" s="332"/>
      <c r="J66" s="332"/>
      <c r="K66" s="325" t="s">
        <v>467</v>
      </c>
      <c r="L66" s="332"/>
      <c r="M66" s="325"/>
      <c r="N66" s="1"/>
      <c r="O66" s="1"/>
      <c r="P66" s="1"/>
      <c r="Q66" s="1"/>
      <c r="R66" s="1"/>
      <c r="S66" s="1"/>
      <c r="T66" s="1"/>
      <c r="U66" s="1"/>
      <c r="V66" s="1"/>
      <c r="W66" s="1"/>
      <c r="X66" s="1"/>
      <c r="Y66" s="1"/>
      <c r="Z66" s="1"/>
    </row>
    <row r="67" spans="1:26" ht="75" customHeight="1">
      <c r="A67" s="331" t="s">
        <v>691</v>
      </c>
      <c r="B67" s="332"/>
      <c r="C67" s="332"/>
      <c r="D67" s="332"/>
      <c r="E67" s="325" t="s">
        <v>317</v>
      </c>
      <c r="F67" s="332"/>
      <c r="G67" s="332"/>
      <c r="H67" s="332"/>
      <c r="I67" s="332"/>
      <c r="J67" s="332"/>
      <c r="K67" s="325" t="s">
        <v>700</v>
      </c>
      <c r="L67" s="332"/>
      <c r="M67" s="325" t="s">
        <v>701</v>
      </c>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M7" r:id="rId1" xr:uid="{00000000-0004-0000-0800-000000000000}"/>
    <hyperlink ref="K14" r:id="rId2" xr:uid="{00000000-0004-0000-0800-000001000000}"/>
    <hyperlink ref="K15" r:id="rId3" xr:uid="{00000000-0004-0000-0800-000002000000}"/>
    <hyperlink ref="M18" r:id="rId4" xr:uid="{00000000-0004-0000-0800-000003000000}"/>
    <hyperlink ref="M19" r:id="rId5" xr:uid="{00000000-0004-0000-0800-000004000000}"/>
    <hyperlink ref="M32" r:id="rId6" xr:uid="{00000000-0004-0000-0800-000005000000}"/>
    <hyperlink ref="M33" r:id="rId7" xr:uid="{00000000-0004-0000-0800-000006000000}"/>
    <hyperlink ref="M34" r:id="rId8" location="CheckedItem" xr:uid="{00000000-0004-0000-0800-000007000000}"/>
    <hyperlink ref="M38" r:id="rId9" location="core" xr:uid="{00000000-0004-0000-0800-000008000000}"/>
    <hyperlink ref="K44" r:id="rId10" xr:uid="{00000000-0004-0000-0800-000009000000}"/>
    <hyperlink ref="M52" r:id="rId11" xr:uid="{00000000-0004-0000-0800-00000A000000}"/>
    <hyperlink ref="M59" r:id="rId12" xr:uid="{00000000-0004-0000-0800-00000B000000}"/>
    <hyperlink ref="M60" r:id="rId13" xr:uid="{00000000-0004-0000-0800-00000C000000}"/>
    <hyperlink ref="M61" r:id="rId14" xr:uid="{00000000-0004-0000-0800-00000D000000}"/>
    <hyperlink ref="M62" r:id="rId15" xr:uid="{00000000-0004-0000-0800-00000E000000}"/>
    <hyperlink ref="M65" r:id="rId16" xr:uid="{00000000-0004-0000-0800-00000F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Home</vt:lpstr>
      <vt:lpstr>Table of Contents</vt:lpstr>
      <vt:lpstr>INFORM CA 2022 results</vt:lpstr>
      <vt:lpstr>correlation matrix</vt:lpstr>
      <vt:lpstr>Hazard &amp; Exposure</vt:lpstr>
      <vt:lpstr>Vulnerability</vt:lpstr>
      <vt:lpstr>Lack of Coping Capacity</vt:lpstr>
      <vt:lpstr>Indicator Data</vt:lpstr>
      <vt:lpstr>Indicator Metadata</vt:lpstr>
      <vt:lpstr>Lack of Reliability Index</vt:lpstr>
      <vt:lpstr>Indicator Date</vt:lpstr>
      <vt:lpstr>Indicator Source</vt:lpstr>
      <vt:lpstr>Indicator Geographical level</vt:lpstr>
      <vt:lpstr>Indicator Data imputation</vt:lpstr>
      <vt:lpstr>Indicator Date hidden2</vt:lpstr>
      <vt:lpstr>Imputed and missing data hidden</vt:lpstr>
      <vt:lpstr>'Indicator Metadata'!_2012.06.11___GFM_Indicator_List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DIMITAR</cp:lastModifiedBy>
  <dcterms:created xsi:type="dcterms:W3CDTF">2013-01-24T09:37:59Z</dcterms:created>
  <dcterms:modified xsi:type="dcterms:W3CDTF">2023-02-06T20:12:48Z</dcterms:modified>
</cp:coreProperties>
</file>